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P\_Databases\_GartleBudgeting\workbooks\"/>
    </mc:Choice>
  </mc:AlternateContent>
  <xr:revisionPtr revIDLastSave="0" documentId="13_ncr:1_{E83C8A6E-24CB-4B7F-BFE2-9806E322CB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adme" sheetId="14" r:id="rId1"/>
    <sheet name="Reports" sheetId="8" r:id="rId2"/>
    <sheet name="Reports_setup" sheetId="9" state="hidden" r:id="rId3"/>
    <sheet name="BaseReport" sheetId="1" r:id="rId4"/>
    <sheet name="CurrentReport" sheetId="7" r:id="rId5"/>
    <sheet name="TableViews_Data" sheetId="2" state="veryHidden" r:id="rId6"/>
    <sheet name="SaveToDB_Data" sheetId="10" state="veryHidden" r:id="rId7"/>
    <sheet name="SaveToDB_LoadedID" sheetId="11" state="veryHidden" r:id="rId8"/>
    <sheet name="SaveToDB_UpdatedID" sheetId="12" state="veryHidden" r:id="rId9"/>
    <sheet name="SaveToDB_Lists" sheetId="13" state="veryHidden" r:id="rId10"/>
  </sheets>
  <definedNames>
    <definedName name="ColumnFilters" localSheetId="1">Reports!$2:$2</definedName>
    <definedName name="ExternalData_1" localSheetId="3" hidden="1">BaseReport!$B$3:$AD$306</definedName>
    <definedName name="ExternalData_1" localSheetId="4" hidden="1">CurrentReport!$B$3:$AD$306</definedName>
    <definedName name="_xlnm.Print_Area" localSheetId="3">BaseReport!$B$3:$Y$306</definedName>
    <definedName name="_xlnm.Print_Area" localSheetId="4">CurrentReport!$B$3:$Y$306</definedName>
    <definedName name="_xlnm.Print_Area" localSheetId="0">Readme!$B$2:$D$24</definedName>
    <definedName name="report">Reports!$A$8:$AF$311</definedName>
    <definedName name="RowFilters" localSheetId="1">Reports!$I:$I</definedName>
  </definedNames>
  <calcPr calcId="191029"/>
</workbook>
</file>

<file path=xl/calcChain.xml><?xml version="1.0" encoding="utf-8"?>
<calcChain xmlns="http://schemas.openxmlformats.org/spreadsheetml/2006/main">
  <c r="K83" i="8" l="1"/>
  <c r="K84" i="8" s="1"/>
  <c r="K85" i="8" s="1"/>
  <c r="K79" i="8"/>
  <c r="K80" i="8" s="1"/>
  <c r="K81" i="8" s="1"/>
  <c r="K54" i="8"/>
  <c r="K55" i="8" s="1"/>
  <c r="K56" i="8" s="1"/>
  <c r="K50" i="8"/>
  <c r="K51" i="8" s="1"/>
  <c r="K52" i="8" s="1"/>
  <c r="K46" i="8"/>
  <c r="K47" i="8" s="1"/>
  <c r="K48" i="8" s="1"/>
  <c r="K42" i="8"/>
  <c r="K43" i="8" s="1"/>
  <c r="K44" i="8" s="1"/>
  <c r="K38" i="8"/>
  <c r="K39" i="8" s="1"/>
  <c r="K40" i="8" s="1"/>
  <c r="K34" i="8"/>
  <c r="K35" i="8" s="1"/>
  <c r="K36" i="8" s="1"/>
  <c r="K14" i="8"/>
  <c r="K15" i="8" s="1"/>
  <c r="K16" i="8" s="1"/>
  <c r="A305" i="8"/>
  <c r="A304" i="8"/>
  <c r="A302" i="8"/>
  <c r="A301" i="8"/>
  <c r="A300" i="8"/>
  <c r="A299" i="8"/>
  <c r="A298" i="8"/>
  <c r="A297" i="8"/>
  <c r="A293" i="8"/>
  <c r="A287" i="8"/>
  <c r="A284" i="8"/>
  <c r="A280" i="8"/>
  <c r="A277" i="8"/>
  <c r="A274" i="8"/>
  <c r="A269" i="8"/>
  <c r="A268" i="8"/>
  <c r="A267" i="8"/>
  <c r="A263" i="8"/>
  <c r="A261" i="8"/>
  <c r="A254" i="8"/>
  <c r="A253" i="8"/>
  <c r="A251" i="8"/>
  <c r="A247" i="8"/>
  <c r="A236" i="8"/>
  <c r="A232" i="8"/>
  <c r="A230" i="8"/>
  <c r="A226" i="8"/>
  <c r="A223" i="8"/>
  <c r="A220" i="8"/>
  <c r="A215" i="8"/>
  <c r="A195" i="8"/>
  <c r="A194" i="8"/>
  <c r="A190" i="8"/>
  <c r="A182" i="8"/>
  <c r="A166" i="8"/>
  <c r="A164" i="8"/>
  <c r="A162" i="8"/>
  <c r="A155" i="8"/>
  <c r="A145" i="8"/>
  <c r="A140" i="8"/>
  <c r="A138" i="8"/>
  <c r="A113" i="8"/>
  <c r="A107" i="8"/>
  <c r="A95" i="8"/>
  <c r="A77" i="8"/>
  <c r="A74" i="8"/>
  <c r="A67" i="8"/>
  <c r="A63" i="8"/>
  <c r="A59" i="8"/>
  <c r="A19" i="8"/>
  <c r="A12" i="8"/>
  <c r="A9" i="8"/>
  <c r="B305" i="8"/>
  <c r="B306" i="8" s="1"/>
  <c r="A306" i="8" s="1"/>
  <c r="B301" i="8"/>
  <c r="B302" i="8" s="1"/>
  <c r="B294" i="8"/>
  <c r="B295" i="8" s="1"/>
  <c r="B296" i="8" s="1"/>
  <c r="A296" i="8" s="1"/>
  <c r="B288" i="8"/>
  <c r="B289" i="8" s="1"/>
  <c r="A289" i="8" s="1"/>
  <c r="B285" i="8"/>
  <c r="B286" i="8" s="1"/>
  <c r="A286" i="8" s="1"/>
  <c r="B281" i="8"/>
  <c r="B282" i="8" s="1"/>
  <c r="A282" i="8" s="1"/>
  <c r="B278" i="8"/>
  <c r="A278" i="8" s="1"/>
  <c r="B275" i="8"/>
  <c r="B276" i="8" s="1"/>
  <c r="A276" i="8" s="1"/>
  <c r="B270" i="8"/>
  <c r="B271" i="8" s="1"/>
  <c r="A271" i="8" s="1"/>
  <c r="B264" i="8"/>
  <c r="B265" i="8" s="1"/>
  <c r="A265" i="8" s="1"/>
  <c r="B262" i="8"/>
  <c r="A262" i="8" s="1"/>
  <c r="B255" i="8"/>
  <c r="B256" i="8" s="1"/>
  <c r="A256" i="8" s="1"/>
  <c r="B252" i="8"/>
  <c r="A252" i="8" s="1"/>
  <c r="B248" i="8"/>
  <c r="B249" i="8" s="1"/>
  <c r="A249" i="8" s="1"/>
  <c r="B237" i="8"/>
  <c r="B238" i="8" s="1"/>
  <c r="A238" i="8" s="1"/>
  <c r="B231" i="8"/>
  <c r="B232" i="8" s="1"/>
  <c r="B227" i="8"/>
  <c r="B228" i="8" s="1"/>
  <c r="B229" i="8" s="1"/>
  <c r="A229" i="8" s="1"/>
  <c r="B221" i="8"/>
  <c r="B222" i="8" s="1"/>
  <c r="B223" i="8" s="1"/>
  <c r="B216" i="8"/>
  <c r="B217" i="8" s="1"/>
  <c r="B218" i="8" s="1"/>
  <c r="A218" i="8" s="1"/>
  <c r="B195" i="8"/>
  <c r="B196" i="8" s="1"/>
  <c r="A196" i="8" s="1"/>
  <c r="B191" i="8"/>
  <c r="B192" i="8" s="1"/>
  <c r="B193" i="8" s="1"/>
  <c r="A193" i="8" s="1"/>
  <c r="B183" i="8"/>
  <c r="B184" i="8" s="1"/>
  <c r="B185" i="8" s="1"/>
  <c r="A185" i="8" s="1"/>
  <c r="B167" i="8"/>
  <c r="B168" i="8" s="1"/>
  <c r="A168" i="8" s="1"/>
  <c r="B163" i="8"/>
  <c r="B164" i="8" s="1"/>
  <c r="B156" i="8"/>
  <c r="B157" i="8" s="1"/>
  <c r="A157" i="8" s="1"/>
  <c r="B146" i="8"/>
  <c r="B147" i="8" s="1"/>
  <c r="A147" i="8" s="1"/>
  <c r="B141" i="8"/>
  <c r="B142" i="8" s="1"/>
  <c r="A142" i="8" s="1"/>
  <c r="B139" i="8"/>
  <c r="A139" i="8" s="1"/>
  <c r="B114" i="8"/>
  <c r="B115" i="8" s="1"/>
  <c r="A115" i="8" s="1"/>
  <c r="B108" i="8"/>
  <c r="B109" i="8" s="1"/>
  <c r="A109" i="8" s="1"/>
  <c r="B96" i="8"/>
  <c r="B97" i="8" s="1"/>
  <c r="B98" i="8" s="1"/>
  <c r="A98" i="8" s="1"/>
  <c r="D83" i="8"/>
  <c r="D84" i="8" s="1"/>
  <c r="D85" i="8" s="1"/>
  <c r="C83" i="8"/>
  <c r="C84" i="8" s="1"/>
  <c r="C85" i="8" s="1"/>
  <c r="D79" i="8"/>
  <c r="D80" i="8" s="1"/>
  <c r="D81" i="8" s="1"/>
  <c r="C79" i="8"/>
  <c r="C80" i="8" s="1"/>
  <c r="C81" i="8" s="1"/>
  <c r="B78" i="8"/>
  <c r="A78" i="8" s="1"/>
  <c r="B75" i="8"/>
  <c r="B76" i="8" s="1"/>
  <c r="A76" i="8" s="1"/>
  <c r="B68" i="8"/>
  <c r="B69" i="8" s="1"/>
  <c r="A69" i="8" s="1"/>
  <c r="B64" i="8"/>
  <c r="B65" i="8" s="1"/>
  <c r="B66" i="8" s="1"/>
  <c r="A66" i="8" s="1"/>
  <c r="B60" i="8"/>
  <c r="A60" i="8" s="1"/>
  <c r="D54" i="8"/>
  <c r="D55" i="8" s="1"/>
  <c r="D56" i="8" s="1"/>
  <c r="C54" i="8"/>
  <c r="C55" i="8" s="1"/>
  <c r="C56" i="8" s="1"/>
  <c r="D50" i="8"/>
  <c r="D51" i="8" s="1"/>
  <c r="D52" i="8" s="1"/>
  <c r="C50" i="8"/>
  <c r="C51" i="8" s="1"/>
  <c r="C52" i="8" s="1"/>
  <c r="D46" i="8"/>
  <c r="D47" i="8" s="1"/>
  <c r="D48" i="8" s="1"/>
  <c r="C46" i="8"/>
  <c r="C47" i="8" s="1"/>
  <c r="C48" i="8" s="1"/>
  <c r="D42" i="8"/>
  <c r="D43" i="8" s="1"/>
  <c r="D44" i="8" s="1"/>
  <c r="C42" i="8"/>
  <c r="C43" i="8" s="1"/>
  <c r="C44" i="8" s="1"/>
  <c r="D38" i="8"/>
  <c r="D39" i="8" s="1"/>
  <c r="D40" i="8" s="1"/>
  <c r="C38" i="8"/>
  <c r="C39" i="8" s="1"/>
  <c r="C40" i="8" s="1"/>
  <c r="D34" i="8"/>
  <c r="D35" i="8" s="1"/>
  <c r="D36" i="8" s="1"/>
  <c r="C34" i="8"/>
  <c r="C35" i="8" s="1"/>
  <c r="C36" i="8" s="1"/>
  <c r="D30" i="8"/>
  <c r="D31" i="8" s="1"/>
  <c r="D32" i="8" s="1"/>
  <c r="C30" i="8"/>
  <c r="C31" i="8" s="1"/>
  <c r="C32" i="8" s="1"/>
  <c r="D26" i="8"/>
  <c r="D27" i="8" s="1"/>
  <c r="D28" i="8" s="1"/>
  <c r="C26" i="8"/>
  <c r="C27" i="8" s="1"/>
  <c r="C28" i="8" s="1"/>
  <c r="D22" i="8"/>
  <c r="D23" i="8" s="1"/>
  <c r="D24" i="8" s="1"/>
  <c r="C22" i="8"/>
  <c r="C23" i="8" s="1"/>
  <c r="C24" i="8" s="1"/>
  <c r="B20" i="8"/>
  <c r="B21" i="8" s="1"/>
  <c r="B24" i="8" s="1"/>
  <c r="A24" i="8" s="1"/>
  <c r="D14" i="8"/>
  <c r="D15" i="8" s="1"/>
  <c r="D16" i="8" s="1"/>
  <c r="C14" i="8"/>
  <c r="C15" i="8" s="1"/>
  <c r="C16" i="8" s="1"/>
  <c r="B13" i="8"/>
  <c r="B17" i="8" s="1"/>
  <c r="A17" i="8" s="1"/>
  <c r="B10" i="8"/>
  <c r="A10" i="8" s="1"/>
  <c r="P1" i="8"/>
  <c r="A96" i="8" l="1"/>
  <c r="A288" i="8"/>
  <c r="A64" i="8"/>
  <c r="A146" i="8"/>
  <c r="A295" i="8"/>
  <c r="A20" i="8"/>
  <c r="A97" i="8"/>
  <c r="A156" i="8"/>
  <c r="A217" i="8"/>
  <c r="A227" i="8"/>
  <c r="A255" i="8"/>
  <c r="A21" i="8"/>
  <c r="A191" i="8"/>
  <c r="A228" i="8"/>
  <c r="A237" i="8"/>
  <c r="A216" i="8"/>
  <c r="A75" i="8"/>
  <c r="A108" i="8"/>
  <c r="A167" i="8"/>
  <c r="A192" i="8"/>
  <c r="A221" i="8"/>
  <c r="A285" i="8"/>
  <c r="B11" i="8"/>
  <c r="A11" i="8" s="1"/>
  <c r="A141" i="8"/>
  <c r="A222" i="8"/>
  <c r="A231" i="8"/>
  <c r="A248" i="8"/>
  <c r="A183" i="8"/>
  <c r="A13" i="8"/>
  <c r="A163" i="8"/>
  <c r="A184" i="8"/>
  <c r="A294" i="8"/>
  <c r="A65" i="8"/>
  <c r="A281" i="8"/>
  <c r="A114" i="8"/>
  <c r="A275" i="8"/>
  <c r="A68" i="8"/>
  <c r="A264" i="8"/>
  <c r="A270" i="8"/>
  <c r="B18" i="8"/>
  <c r="A18" i="8" s="1"/>
  <c r="B61" i="8"/>
  <c r="A61" i="8" s="1"/>
  <c r="B99" i="8"/>
  <c r="A99" i="8" s="1"/>
  <c r="B165" i="8"/>
  <c r="A165" i="8" s="1"/>
  <c r="B169" i="8"/>
  <c r="A169" i="8" s="1"/>
  <c r="B266" i="8"/>
  <c r="A266" i="8" s="1"/>
  <c r="B290" i="8"/>
  <c r="A290" i="8" s="1"/>
  <c r="B82" i="8"/>
  <c r="A82" i="8" s="1"/>
  <c r="B80" i="8"/>
  <c r="A80" i="8" s="1"/>
  <c r="B81" i="8"/>
  <c r="A81" i="8" s="1"/>
  <c r="B79" i="8"/>
  <c r="A79" i="8" s="1"/>
  <c r="B148" i="8"/>
  <c r="A148" i="8" s="1"/>
  <c r="B250" i="8"/>
  <c r="A250" i="8" s="1"/>
  <c r="B272" i="8"/>
  <c r="A272" i="8" s="1"/>
  <c r="B70" i="8"/>
  <c r="A70" i="8" s="1"/>
  <c r="B186" i="8"/>
  <c r="A186" i="8" s="1"/>
  <c r="B224" i="8"/>
  <c r="A224" i="8" s="1"/>
  <c r="B16" i="8"/>
  <c r="A16" i="8" s="1"/>
  <c r="B14" i="8"/>
  <c r="A14" i="8" s="1"/>
  <c r="B219" i="8"/>
  <c r="A219" i="8" s="1"/>
  <c r="B233" i="8"/>
  <c r="A233" i="8" s="1"/>
  <c r="B110" i="8"/>
  <c r="A110" i="8" s="1"/>
  <c r="B158" i="8"/>
  <c r="A158" i="8" s="1"/>
  <c r="B197" i="8"/>
  <c r="A197" i="8" s="1"/>
  <c r="B257" i="8"/>
  <c r="A257" i="8" s="1"/>
  <c r="B239" i="8"/>
  <c r="A239" i="8" s="1"/>
  <c r="B283" i="8"/>
  <c r="A283" i="8" s="1"/>
  <c r="B15" i="8"/>
  <c r="A15" i="8" s="1"/>
  <c r="B116" i="8"/>
  <c r="A116" i="8" s="1"/>
  <c r="B143" i="8"/>
  <c r="A143" i="8" s="1"/>
  <c r="B307" i="8"/>
  <c r="A307" i="8" s="1"/>
  <c r="B279" i="8"/>
  <c r="A279" i="8" s="1"/>
  <c r="B303" i="8"/>
  <c r="A303" i="8" s="1"/>
  <c r="B23" i="8"/>
  <c r="A23" i="8" s="1"/>
  <c r="B25" i="8"/>
  <c r="A25" i="8" s="1"/>
  <c r="B22" i="8"/>
  <c r="A22" i="8" s="1"/>
  <c r="B111" i="8" l="1"/>
  <c r="A111" i="8" s="1"/>
  <c r="B100" i="8"/>
  <c r="A100" i="8" s="1"/>
  <c r="B71" i="8"/>
  <c r="A71" i="8" s="1"/>
  <c r="B149" i="8"/>
  <c r="A149" i="8" s="1"/>
  <c r="B62" i="8"/>
  <c r="A62" i="8" s="1"/>
  <c r="B159" i="8"/>
  <c r="A159" i="8" s="1"/>
  <c r="B144" i="8"/>
  <c r="A144" i="8" s="1"/>
  <c r="B291" i="8"/>
  <c r="A291" i="8" s="1"/>
  <c r="B84" i="8"/>
  <c r="A84" i="8" s="1"/>
  <c r="B85" i="8"/>
  <c r="A85" i="8" s="1"/>
  <c r="B83" i="8"/>
  <c r="A83" i="8" s="1"/>
  <c r="B258" i="8"/>
  <c r="A258" i="8" s="1"/>
  <c r="B308" i="8"/>
  <c r="A308" i="8" s="1"/>
  <c r="B240" i="8"/>
  <c r="A240" i="8" s="1"/>
  <c r="B28" i="8"/>
  <c r="A28" i="8" s="1"/>
  <c r="B26" i="8"/>
  <c r="A26" i="8" s="1"/>
  <c r="B29" i="8"/>
  <c r="A29" i="8" s="1"/>
  <c r="B27" i="8"/>
  <c r="A27" i="8" s="1"/>
  <c r="B187" i="8"/>
  <c r="A187" i="8" s="1"/>
  <c r="B170" i="8"/>
  <c r="A170" i="8" s="1"/>
  <c r="B117" i="8"/>
  <c r="A117" i="8" s="1"/>
  <c r="B198" i="8"/>
  <c r="A198" i="8" s="1"/>
  <c r="B234" i="8"/>
  <c r="A234" i="8" s="1"/>
  <c r="B225" i="8"/>
  <c r="A225" i="8" s="1"/>
  <c r="B273" i="8"/>
  <c r="A273" i="8" s="1"/>
  <c r="B160" i="8" l="1"/>
  <c r="A160" i="8" s="1"/>
  <c r="B188" i="8"/>
  <c r="A188" i="8" s="1"/>
  <c r="B171" i="8"/>
  <c r="A171" i="8" s="1"/>
  <c r="B309" i="8"/>
  <c r="A309" i="8" s="1"/>
  <c r="B72" i="8"/>
  <c r="A72" i="8" s="1"/>
  <c r="B235" i="8"/>
  <c r="A235" i="8" s="1"/>
  <c r="B199" i="8"/>
  <c r="A199" i="8" s="1"/>
  <c r="B292" i="8"/>
  <c r="A292" i="8" s="1"/>
  <c r="B101" i="8"/>
  <c r="A101" i="8" s="1"/>
  <c r="B259" i="8"/>
  <c r="A259" i="8" s="1"/>
  <c r="B112" i="8"/>
  <c r="A112" i="8" s="1"/>
  <c r="B118" i="8"/>
  <c r="A118" i="8" s="1"/>
  <c r="B241" i="8"/>
  <c r="A241" i="8" s="1"/>
  <c r="B150" i="8"/>
  <c r="A150" i="8" s="1"/>
  <c r="B33" i="8"/>
  <c r="A33" i="8" s="1"/>
  <c r="B31" i="8"/>
  <c r="A31" i="8" s="1"/>
  <c r="B32" i="8"/>
  <c r="A32" i="8" s="1"/>
  <c r="B30" i="8"/>
  <c r="A30" i="8" s="1"/>
  <c r="B86" i="8"/>
  <c r="A86" i="8" s="1"/>
  <c r="B172" i="8" l="1"/>
  <c r="A172" i="8" s="1"/>
  <c r="B37" i="8"/>
  <c r="A37" i="8" s="1"/>
  <c r="B35" i="8"/>
  <c r="A35" i="8" s="1"/>
  <c r="B36" i="8"/>
  <c r="A36" i="8" s="1"/>
  <c r="B34" i="8"/>
  <c r="A34" i="8" s="1"/>
  <c r="B102" i="8"/>
  <c r="A102" i="8" s="1"/>
  <c r="B242" i="8"/>
  <c r="A242" i="8" s="1"/>
  <c r="B151" i="8"/>
  <c r="A151" i="8" s="1"/>
  <c r="B161" i="8"/>
  <c r="A161" i="8" s="1"/>
  <c r="B119" i="8"/>
  <c r="A119" i="8" s="1"/>
  <c r="B189" i="8"/>
  <c r="A189" i="8" s="1"/>
  <c r="B87" i="8"/>
  <c r="A87" i="8" s="1"/>
  <c r="B73" i="8"/>
  <c r="A73" i="8" s="1"/>
  <c r="B260" i="8"/>
  <c r="A260" i="8" s="1"/>
  <c r="B200" i="8"/>
  <c r="A200" i="8" s="1"/>
  <c r="B310" i="8"/>
  <c r="A310" i="8" s="1"/>
  <c r="B120" i="8" l="1"/>
  <c r="A120" i="8" s="1"/>
  <c r="B40" i="8"/>
  <c r="A40" i="8" s="1"/>
  <c r="B38" i="8"/>
  <c r="A38" i="8" s="1"/>
  <c r="B41" i="8"/>
  <c r="A41" i="8" s="1"/>
  <c r="B39" i="8"/>
  <c r="A39" i="8" s="1"/>
  <c r="B201" i="8"/>
  <c r="A201" i="8" s="1"/>
  <c r="B243" i="8"/>
  <c r="A243" i="8" s="1"/>
  <c r="B88" i="8"/>
  <c r="A88" i="8" s="1"/>
  <c r="B103" i="8"/>
  <c r="A103" i="8" s="1"/>
  <c r="B152" i="8"/>
  <c r="A152" i="8" s="1"/>
  <c r="B173" i="8"/>
  <c r="A173" i="8" s="1"/>
  <c r="B174" i="8" l="1"/>
  <c r="A174" i="8" s="1"/>
  <c r="B244" i="8"/>
  <c r="A244" i="8" s="1"/>
  <c r="B153" i="8"/>
  <c r="A153" i="8" s="1"/>
  <c r="B44" i="8"/>
  <c r="A44" i="8" s="1"/>
  <c r="B42" i="8"/>
  <c r="A42" i="8" s="1"/>
  <c r="B45" i="8"/>
  <c r="A45" i="8" s="1"/>
  <c r="B43" i="8"/>
  <c r="A43" i="8" s="1"/>
  <c r="B89" i="8"/>
  <c r="A89" i="8" s="1"/>
  <c r="B104" i="8"/>
  <c r="A104" i="8" s="1"/>
  <c r="B202" i="8"/>
  <c r="A202" i="8" s="1"/>
  <c r="B121" i="8"/>
  <c r="A121" i="8" s="1"/>
  <c r="B90" i="8" l="1"/>
  <c r="A90" i="8" s="1"/>
  <c r="B154" i="8"/>
  <c r="A154" i="8" s="1"/>
  <c r="B203" i="8"/>
  <c r="A203" i="8" s="1"/>
  <c r="B245" i="8"/>
  <c r="A245" i="8" s="1"/>
  <c r="B122" i="8"/>
  <c r="A122" i="8" s="1"/>
  <c r="B49" i="8"/>
  <c r="A49" i="8" s="1"/>
  <c r="B47" i="8"/>
  <c r="A47" i="8" s="1"/>
  <c r="B48" i="8"/>
  <c r="A48" i="8" s="1"/>
  <c r="B46" i="8"/>
  <c r="A46" i="8" s="1"/>
  <c r="B105" i="8"/>
  <c r="A105" i="8" s="1"/>
  <c r="B175" i="8"/>
  <c r="A175" i="8" s="1"/>
  <c r="B204" i="8" l="1"/>
  <c r="A204" i="8" s="1"/>
  <c r="B176" i="8"/>
  <c r="A176" i="8" s="1"/>
  <c r="B106" i="8"/>
  <c r="A106" i="8" s="1"/>
  <c r="B123" i="8"/>
  <c r="A123" i="8" s="1"/>
  <c r="B53" i="8"/>
  <c r="A53" i="8" s="1"/>
  <c r="B51" i="8"/>
  <c r="A51" i="8" s="1"/>
  <c r="B52" i="8"/>
  <c r="A52" i="8" s="1"/>
  <c r="B50" i="8"/>
  <c r="A50" i="8" s="1"/>
  <c r="B246" i="8"/>
  <c r="A246" i="8" s="1"/>
  <c r="B91" i="8"/>
  <c r="A91" i="8" s="1"/>
  <c r="B92" i="8" l="1"/>
  <c r="A92" i="8" s="1"/>
  <c r="B56" i="8"/>
  <c r="A56" i="8" s="1"/>
  <c r="B54" i="8"/>
  <c r="A54" i="8" s="1"/>
  <c r="B57" i="8"/>
  <c r="A57" i="8" s="1"/>
  <c r="B55" i="8"/>
  <c r="A55" i="8" s="1"/>
  <c r="B177" i="8"/>
  <c r="A177" i="8" s="1"/>
  <c r="B124" i="8"/>
  <c r="A124" i="8" s="1"/>
  <c r="B205" i="8"/>
  <c r="A205" i="8" s="1"/>
  <c r="B93" i="8" l="1"/>
  <c r="A93" i="8" s="1"/>
  <c r="B58" i="8"/>
  <c r="A58" i="8" s="1"/>
  <c r="B178" i="8"/>
  <c r="A178" i="8" s="1"/>
  <c r="B125" i="8"/>
  <c r="A125" i="8" s="1"/>
  <c r="B206" i="8"/>
  <c r="A206" i="8" s="1"/>
  <c r="B179" i="8" l="1"/>
  <c r="A179" i="8" s="1"/>
  <c r="B126" i="8"/>
  <c r="A126" i="8" s="1"/>
  <c r="B207" i="8"/>
  <c r="A207" i="8" s="1"/>
  <c r="B94" i="8"/>
  <c r="A94" i="8" s="1"/>
  <c r="B127" i="8" l="1"/>
  <c r="A127" i="8" s="1"/>
  <c r="B180" i="8"/>
  <c r="A180" i="8" s="1"/>
  <c r="B208" i="8"/>
  <c r="A208" i="8" s="1"/>
  <c r="B209" i="8" l="1"/>
  <c r="A209" i="8" s="1"/>
  <c r="B181" i="8"/>
  <c r="A181" i="8" s="1"/>
  <c r="B128" i="8"/>
  <c r="A128" i="8" s="1"/>
  <c r="B129" i="8" l="1"/>
  <c r="A129" i="8" s="1"/>
  <c r="B210" i="8"/>
  <c r="A210" i="8" s="1"/>
  <c r="B211" i="8" l="1"/>
  <c r="A211" i="8" s="1"/>
  <c r="B130" i="8"/>
  <c r="A130" i="8" s="1"/>
  <c r="B212" i="8" l="1"/>
  <c r="A212" i="8" s="1"/>
  <c r="B131" i="8"/>
  <c r="A131" i="8" s="1"/>
  <c r="B213" i="8" l="1"/>
  <c r="A213" i="8" s="1"/>
  <c r="B132" i="8"/>
  <c r="A132" i="8" s="1"/>
  <c r="B214" i="8" l="1"/>
  <c r="A214" i="8" s="1"/>
  <c r="B133" i="8"/>
  <c r="A133" i="8" s="1"/>
  <c r="B134" i="8" l="1"/>
  <c r="A134" i="8" s="1"/>
  <c r="B135" i="8" l="1"/>
  <c r="A135" i="8" s="1"/>
  <c r="B136" i="8" l="1"/>
  <c r="A136" i="8" s="1"/>
  <c r="B137" i="8" l="1"/>
  <c r="A137" i="8" s="1"/>
  <c r="AI6" i="8" l="1"/>
  <c r="AJ6" i="8" s="1"/>
  <c r="AK6" i="8" s="1"/>
  <c r="AL6" i="8" s="1"/>
  <c r="V6" i="8"/>
  <c r="W6" i="8" s="1"/>
  <c r="X6" i="8" s="1"/>
  <c r="O1" i="8"/>
  <c r="AM6" i="8" l="1"/>
  <c r="Y6" i="8"/>
  <c r="AN6" i="8" l="1"/>
  <c r="Z6" i="8"/>
  <c r="AO6" i="8" l="1"/>
  <c r="AA6" i="8"/>
  <c r="AP6" i="8" l="1"/>
  <c r="AB6" i="8"/>
  <c r="J1" i="8"/>
  <c r="G1" i="8"/>
  <c r="AQ6" i="8" l="1"/>
  <c r="AC6" i="8"/>
  <c r="M1" i="8"/>
  <c r="AR6" i="8" l="1"/>
  <c r="AD6" i="8"/>
  <c r="J286" i="8"/>
  <c r="J296" i="8"/>
  <c r="J252" i="8"/>
  <c r="J283" i="8"/>
  <c r="J235" i="8"/>
  <c r="J246" i="8"/>
  <c r="J154" i="8"/>
  <c r="J94" i="8"/>
  <c r="J137" i="8"/>
  <c r="J139" i="8"/>
  <c r="J58" i="8"/>
  <c r="J73" i="8"/>
  <c r="J231" i="8"/>
  <c r="J225" i="8"/>
  <c r="J163" i="8"/>
  <c r="J310" i="8"/>
  <c r="J305" i="8"/>
  <c r="J292" i="8"/>
  <c r="J191" i="8"/>
  <c r="J159" i="8"/>
  <c r="J301" i="8"/>
  <c r="J230" i="8"/>
  <c r="J227" i="8"/>
  <c r="J214" i="8"/>
  <c r="J304" i="8"/>
  <c r="J294" i="8"/>
  <c r="J193" i="8"/>
  <c r="J181" i="8"/>
  <c r="J192" i="8"/>
  <c r="J104" i="8"/>
  <c r="J101" i="8"/>
  <c r="J156" i="8"/>
  <c r="J107" i="8"/>
  <c r="J90" i="8"/>
  <c r="J61" i="8"/>
  <c r="J219" i="8"/>
  <c r="J162" i="8"/>
  <c r="J86" i="8"/>
  <c r="J161" i="8"/>
  <c r="J144" i="8"/>
  <c r="J106" i="8"/>
  <c r="J229" i="8"/>
  <c r="J97" i="8"/>
  <c r="J18" i="8"/>
  <c r="J164" i="8"/>
  <c r="J112" i="8"/>
  <c r="J108" i="8"/>
  <c r="J250" i="8"/>
  <c r="AT2" i="8"/>
  <c r="J10" i="8"/>
  <c r="T2" i="8"/>
  <c r="J165" i="8"/>
  <c r="AG2" i="8"/>
  <c r="J303" i="8"/>
  <c r="J9" i="8"/>
  <c r="J233" i="8"/>
  <c r="J76" i="8"/>
  <c r="J11" i="8"/>
  <c r="J189" i="8"/>
  <c r="B1" i="8"/>
  <c r="A1" i="8"/>
  <c r="T5" i="8"/>
  <c r="F1" i="8"/>
  <c r="AS6" i="8" l="1"/>
  <c r="AE6" i="8"/>
  <c r="I286" i="8"/>
  <c r="I296" i="8"/>
  <c r="I252" i="8"/>
  <c r="I283" i="8"/>
  <c r="I235" i="8"/>
  <c r="I246" i="8"/>
  <c r="I154" i="8"/>
  <c r="I94" i="8"/>
  <c r="I139" i="8"/>
  <c r="I137" i="8"/>
  <c r="I58" i="8"/>
  <c r="I73" i="8"/>
  <c r="T6" i="8"/>
  <c r="AG6" i="8"/>
  <c r="I231" i="8"/>
  <c r="I230" i="8"/>
  <c r="I181" i="8"/>
  <c r="I159" i="8"/>
  <c r="I86" i="8"/>
  <c r="I305" i="8"/>
  <c r="I250" i="8"/>
  <c r="I192" i="8"/>
  <c r="I164" i="8"/>
  <c r="I156" i="8"/>
  <c r="I90" i="8"/>
  <c r="I303" i="8"/>
  <c r="I233" i="8"/>
  <c r="I189" i="8"/>
  <c r="I162" i="8"/>
  <c r="I144" i="8"/>
  <c r="I310" i="8"/>
  <c r="I229" i="8"/>
  <c r="I163" i="8"/>
  <c r="I101" i="8"/>
  <c r="I104" i="8"/>
  <c r="I304" i="8"/>
  <c r="I219" i="8"/>
  <c r="I193" i="8"/>
  <c r="I76" i="8"/>
  <c r="I112" i="8"/>
  <c r="I294" i="8"/>
  <c r="I214" i="8"/>
  <c r="I191" i="8"/>
  <c r="I10" i="8"/>
  <c r="I292" i="8"/>
  <c r="I97" i="8"/>
  <c r="I301" i="8"/>
  <c r="I107" i="8"/>
  <c r="I18" i="8"/>
  <c r="I227" i="8"/>
  <c r="I225" i="8"/>
  <c r="I165" i="8"/>
  <c r="I108" i="8"/>
  <c r="I11" i="8"/>
  <c r="I9" i="8"/>
  <c r="I61" i="8"/>
  <c r="I161" i="8"/>
  <c r="I106" i="8"/>
  <c r="AS3" i="8"/>
  <c r="AK3" i="8"/>
  <c r="AB3" i="8"/>
  <c r="AB2" i="8" s="1"/>
  <c r="AR3" i="8"/>
  <c r="AJ3" i="8"/>
  <c r="AA3" i="8"/>
  <c r="AA2" i="8" s="1"/>
  <c r="AQ3" i="8"/>
  <c r="Z3" i="8"/>
  <c r="Z2" i="8" s="1"/>
  <c r="AP3" i="8"/>
  <c r="AH3" i="8"/>
  <c r="Y3" i="8"/>
  <c r="Y2" i="8" s="1"/>
  <c r="AD3" i="8"/>
  <c r="AD2" i="8" s="1"/>
  <c r="AI3" i="8"/>
  <c r="AO3" i="8"/>
  <c r="AF3" i="8"/>
  <c r="AF2" i="8" s="1"/>
  <c r="X3" i="8"/>
  <c r="X2" i="8" s="1"/>
  <c r="AN3" i="8"/>
  <c r="AE3" i="8"/>
  <c r="AE2" i="8" s="1"/>
  <c r="W3" i="8"/>
  <c r="W2" i="8" s="1"/>
  <c r="AM3" i="8"/>
  <c r="V3" i="8"/>
  <c r="V2" i="8" s="1"/>
  <c r="AL3" i="8"/>
  <c r="AC3" i="8"/>
  <c r="AC2" i="8" s="1"/>
  <c r="U3" i="8"/>
  <c r="U2" i="8" s="1"/>
  <c r="AO2" i="8"/>
  <c r="AI2" i="8"/>
  <c r="AH2" i="8"/>
  <c r="AP2" i="8"/>
  <c r="AL2" i="8"/>
  <c r="AR2" i="8"/>
  <c r="AQ2" i="8"/>
  <c r="AN2" i="8"/>
  <c r="AM2" i="8"/>
  <c r="AJ2" i="8"/>
  <c r="AK2" i="8"/>
  <c r="AS2" i="8"/>
  <c r="AF6" i="8" l="1"/>
  <c r="AU2" i="8"/>
  <c r="AV2" i="8" s="1"/>
  <c r="AW2" i="8" s="1"/>
  <c r="AU4" i="8" l="1"/>
  <c r="AT4" i="8"/>
  <c r="U5" i="8"/>
  <c r="V5" i="8" l="1"/>
  <c r="W5" i="8" l="1"/>
  <c r="X5" i="8" l="1"/>
  <c r="Y5" i="8" l="1"/>
  <c r="Z5" i="8" l="1"/>
  <c r="AA5" i="8" l="1"/>
  <c r="AB5" i="8" l="1"/>
  <c r="AC5" i="8" l="1"/>
  <c r="AD5" i="8" l="1"/>
  <c r="AE5" i="8" l="1"/>
  <c r="AF5" i="8" l="1"/>
  <c r="AG5" i="8" l="1"/>
  <c r="AH5" i="8" l="1"/>
  <c r="AI5" i="8" l="1"/>
  <c r="AJ5" i="8" l="1"/>
  <c r="AK5" i="8" l="1"/>
  <c r="AL5" i="8" l="1"/>
  <c r="AM5" i="8" l="1"/>
  <c r="AN5" i="8" l="1"/>
  <c r="AO5" i="8" l="1"/>
  <c r="AP5" i="8" l="1"/>
  <c r="AQ5" i="8" l="1"/>
  <c r="AR5" i="8" l="1"/>
  <c r="AS5" i="8" l="1"/>
  <c r="N15" i="8"/>
  <c r="AR15" i="8" s="1"/>
  <c r="M15" i="8"/>
  <c r="W15" i="8" s="1"/>
  <c r="O15" i="8" l="1"/>
  <c r="V15" i="8"/>
  <c r="AC15" i="8"/>
  <c r="AD15" i="8"/>
  <c r="AE15" i="8"/>
  <c r="P15" i="8"/>
  <c r="Y15" i="8"/>
  <c r="AF15" i="8"/>
  <c r="X15" i="8"/>
  <c r="U15" i="8"/>
  <c r="AB15" i="8"/>
  <c r="Z15" i="8"/>
  <c r="AA15" i="8"/>
  <c r="AS15" i="8"/>
  <c r="AP15" i="8"/>
  <c r="AL15" i="8"/>
  <c r="AI15" i="8"/>
  <c r="AH15" i="8"/>
  <c r="AQ15" i="8"/>
  <c r="AO15" i="8"/>
  <c r="AK15" i="8"/>
  <c r="AM15" i="8"/>
  <c r="AN15" i="8"/>
  <c r="AJ15" i="8"/>
  <c r="AG15" i="8" l="1"/>
  <c r="AU15" i="8" s="1"/>
  <c r="T15" i="8"/>
  <c r="AT15" i="8" s="1"/>
  <c r="AV15" i="8" l="1"/>
  <c r="J15" i="8"/>
  <c r="I15" i="8" s="1"/>
  <c r="AW15" i="8"/>
  <c r="N176" i="8"/>
  <c r="AS176" i="8" s="1"/>
  <c r="AU176" i="8" s="1"/>
  <c r="N209" i="8"/>
  <c r="AS209" i="8" s="1"/>
  <c r="AU209" i="8" s="1"/>
  <c r="N177" i="8"/>
  <c r="N213" i="8"/>
  <c r="AS213" i="8" s="1"/>
  <c r="AU213" i="8" s="1"/>
  <c r="M176" i="8"/>
  <c r="AF176" i="8" s="1"/>
  <c r="AT176" i="8" s="1"/>
  <c r="M177" i="8"/>
  <c r="AF177" i="8" s="1"/>
  <c r="AT177" i="8" s="1"/>
  <c r="M207" i="8"/>
  <c r="N207" i="8"/>
  <c r="AQ207" i="8" s="1"/>
  <c r="M213" i="8"/>
  <c r="AC213" i="8" s="1"/>
  <c r="N208" i="8"/>
  <c r="AS208" i="8" s="1"/>
  <c r="AU208" i="8" s="1"/>
  <c r="M180" i="8"/>
  <c r="N180" i="8"/>
  <c r="AS180" i="8" s="1"/>
  <c r="AU180" i="8" s="1"/>
  <c r="M197" i="8"/>
  <c r="AF197" i="8" s="1"/>
  <c r="AT197" i="8" s="1"/>
  <c r="N197" i="8"/>
  <c r="AS197" i="8" s="1"/>
  <c r="AU197" i="8" s="1"/>
  <c r="M179" i="8"/>
  <c r="N179" i="8"/>
  <c r="AO179" i="8" s="1"/>
  <c r="N198" i="8"/>
  <c r="AG198" i="8" s="1"/>
  <c r="M198" i="8"/>
  <c r="Y198" i="8" s="1"/>
  <c r="M218" i="8"/>
  <c r="N218" i="8"/>
  <c r="AJ218" i="8" s="1"/>
  <c r="M29" i="8"/>
  <c r="N29" i="8"/>
  <c r="AQ29" i="8" s="1"/>
  <c r="M245" i="8"/>
  <c r="N245" i="8"/>
  <c r="AK245" i="8" s="1"/>
  <c r="M26" i="8"/>
  <c r="N26" i="8"/>
  <c r="AO26" i="8" s="1"/>
  <c r="M81" i="8"/>
  <c r="N81" i="8"/>
  <c r="AQ81" i="8" s="1"/>
  <c r="M52" i="8"/>
  <c r="N52" i="8"/>
  <c r="AO52" i="8" s="1"/>
  <c r="M47" i="8"/>
  <c r="N47" i="8"/>
  <c r="AO47" i="8" s="1"/>
  <c r="M33" i="8"/>
  <c r="N33" i="8"/>
  <c r="AM33" i="8" s="1"/>
  <c r="M22" i="8"/>
  <c r="N22" i="8"/>
  <c r="AK22" i="8" s="1"/>
  <c r="M27" i="8"/>
  <c r="N27" i="8"/>
  <c r="AH27" i="8" s="1"/>
  <c r="M40" i="8"/>
  <c r="N40" i="8"/>
  <c r="AI40" i="8" s="1"/>
  <c r="M239" i="8"/>
  <c r="N239" i="8"/>
  <c r="AQ239" i="8" s="1"/>
  <c r="M266" i="8"/>
  <c r="N266" i="8"/>
  <c r="AJ266" i="8" s="1"/>
  <c r="M308" i="8"/>
  <c r="N308" i="8"/>
  <c r="AL308" i="8" s="1"/>
  <c r="M272" i="8"/>
  <c r="N272" i="8"/>
  <c r="AO272" i="8" s="1"/>
  <c r="M34" i="8"/>
  <c r="N34" i="8"/>
  <c r="AH34" i="8" s="1"/>
  <c r="M66" i="8"/>
  <c r="N66" i="8"/>
  <c r="AI66" i="8" s="1"/>
  <c r="M55" i="8"/>
  <c r="N55" i="8"/>
  <c r="AH55" i="8" s="1"/>
  <c r="M41" i="8"/>
  <c r="N41" i="8"/>
  <c r="AJ41" i="8" s="1"/>
  <c r="M30" i="8"/>
  <c r="N30" i="8"/>
  <c r="AJ30" i="8" s="1"/>
  <c r="M279" i="8"/>
  <c r="N279" i="8"/>
  <c r="AR279" i="8" s="1"/>
  <c r="M35" i="8"/>
  <c r="N35" i="8"/>
  <c r="AJ35" i="8" s="1"/>
  <c r="M48" i="8"/>
  <c r="N48" i="8"/>
  <c r="AO48" i="8" s="1"/>
  <c r="M242" i="8"/>
  <c r="N242" i="8"/>
  <c r="AM242" i="8" s="1"/>
  <c r="M268" i="8"/>
  <c r="N268" i="8"/>
  <c r="AP268" i="8" s="1"/>
  <c r="M49" i="8"/>
  <c r="N49" i="8"/>
  <c r="AH49" i="8" s="1"/>
  <c r="M306" i="8"/>
  <c r="N306" i="8"/>
  <c r="AM306" i="8" s="1"/>
  <c r="M50" i="8"/>
  <c r="N50" i="8"/>
  <c r="AM50" i="8" s="1"/>
  <c r="M57" i="8"/>
  <c r="N57" i="8"/>
  <c r="AS57" i="8" s="1"/>
  <c r="M46" i="8"/>
  <c r="N46" i="8"/>
  <c r="AP46" i="8" s="1"/>
  <c r="M53" i="8"/>
  <c r="N53" i="8"/>
  <c r="AK53" i="8" s="1"/>
  <c r="M51" i="8"/>
  <c r="N51" i="8"/>
  <c r="AP51" i="8" s="1"/>
  <c r="M98" i="8"/>
  <c r="N98" i="8"/>
  <c r="AR98" i="8" s="1"/>
  <c r="M71" i="8"/>
  <c r="N71" i="8"/>
  <c r="AP71" i="8" s="1"/>
  <c r="M273" i="8"/>
  <c r="N273" i="8"/>
  <c r="AN273" i="8" s="1"/>
  <c r="M259" i="8"/>
  <c r="N259" i="8"/>
  <c r="AP259" i="8" s="1"/>
  <c r="M291" i="8"/>
  <c r="N291" i="8"/>
  <c r="AS291" i="8" s="1"/>
  <c r="M80" i="8"/>
  <c r="N80" i="8"/>
  <c r="AN80" i="8" s="1"/>
  <c r="M17" i="8"/>
  <c r="N17" i="8"/>
  <c r="AQ17" i="8" s="1"/>
  <c r="M37" i="8"/>
  <c r="N37" i="8"/>
  <c r="AR37" i="8" s="1"/>
  <c r="M72" i="8"/>
  <c r="N72" i="8"/>
  <c r="AL72" i="8" s="1"/>
  <c r="M54" i="8"/>
  <c r="N54" i="8"/>
  <c r="AQ54" i="8" s="1"/>
  <c r="M65" i="8"/>
  <c r="N65" i="8"/>
  <c r="AM65" i="8" s="1"/>
  <c r="M84" i="8"/>
  <c r="N84" i="8"/>
  <c r="AO84" i="8" s="1"/>
  <c r="M256" i="8"/>
  <c r="N256" i="8"/>
  <c r="AL256" i="8" s="1"/>
  <c r="M276" i="8"/>
  <c r="N276" i="8"/>
  <c r="AP276" i="8" s="1"/>
  <c r="M83" i="8"/>
  <c r="N83" i="8"/>
  <c r="AR83" i="8" s="1"/>
  <c r="M43" i="8"/>
  <c r="N43" i="8"/>
  <c r="AN43" i="8" s="1"/>
  <c r="M257" i="8"/>
  <c r="N257" i="8"/>
  <c r="AI257" i="8" s="1"/>
  <c r="M28" i="8"/>
  <c r="N28" i="8"/>
  <c r="AL28" i="8" s="1"/>
  <c r="M23" i="8"/>
  <c r="N23" i="8"/>
  <c r="AL23" i="8" s="1"/>
  <c r="M85" i="8"/>
  <c r="N85" i="8"/>
  <c r="AI85" i="8" s="1"/>
  <c r="M69" i="8"/>
  <c r="N69" i="8"/>
  <c r="AR69" i="8" s="1"/>
  <c r="M79" i="8"/>
  <c r="N79" i="8"/>
  <c r="AP79" i="8" s="1"/>
  <c r="M258" i="8"/>
  <c r="N258" i="8"/>
  <c r="AI258" i="8" s="1"/>
  <c r="M295" i="8"/>
  <c r="N295" i="8"/>
  <c r="AK295" i="8" s="1"/>
  <c r="M265" i="8"/>
  <c r="N265" i="8"/>
  <c r="AH265" i="8" s="1"/>
  <c r="M309" i="8"/>
  <c r="N309" i="8"/>
  <c r="AO309" i="8" s="1"/>
  <c r="M189" i="8"/>
  <c r="N189" i="8"/>
  <c r="M300" i="8"/>
  <c r="N300" i="8"/>
  <c r="M293" i="8"/>
  <c r="N293" i="8"/>
  <c r="M214" i="8"/>
  <c r="N214" i="8"/>
  <c r="M13" i="8"/>
  <c r="N13" i="8"/>
  <c r="AH13" i="8" s="1"/>
  <c r="M209" i="8"/>
  <c r="AF209" i="8" s="1"/>
  <c r="AT209" i="8" s="1"/>
  <c r="M42" i="8"/>
  <c r="N42" i="8"/>
  <c r="AO42" i="8" s="1"/>
  <c r="M38" i="8"/>
  <c r="N38" i="8"/>
  <c r="AN38" i="8" s="1"/>
  <c r="M56" i="8"/>
  <c r="N56" i="8"/>
  <c r="AR56" i="8" s="1"/>
  <c r="M271" i="8"/>
  <c r="N271" i="8"/>
  <c r="AJ271" i="8" s="1"/>
  <c r="M36" i="8"/>
  <c r="N36" i="8"/>
  <c r="AQ36" i="8" s="1"/>
  <c r="M31" i="8"/>
  <c r="N31" i="8"/>
  <c r="AJ31" i="8" s="1"/>
  <c r="N14" i="8"/>
  <c r="AM14" i="8" s="1"/>
  <c r="M70" i="8"/>
  <c r="N70" i="8"/>
  <c r="AP70" i="8" s="1"/>
  <c r="M93" i="8"/>
  <c r="N93" i="8"/>
  <c r="AN93" i="8" s="1"/>
  <c r="M24" i="8"/>
  <c r="N24" i="8"/>
  <c r="AN24" i="8" s="1"/>
  <c r="M260" i="8"/>
  <c r="N260" i="8"/>
  <c r="AJ260" i="8" s="1"/>
  <c r="M267" i="8"/>
  <c r="N267" i="8"/>
  <c r="AI267" i="8" s="1"/>
  <c r="M307" i="8"/>
  <c r="N307" i="8"/>
  <c r="AK307" i="8" s="1"/>
  <c r="M44" i="8"/>
  <c r="N44" i="8"/>
  <c r="AK44" i="8" s="1"/>
  <c r="M39" i="8"/>
  <c r="N39" i="8"/>
  <c r="AK39" i="8" s="1"/>
  <c r="M25" i="8"/>
  <c r="N25" i="8"/>
  <c r="AM25" i="8" s="1"/>
  <c r="M89" i="8"/>
  <c r="N89" i="8"/>
  <c r="AK89" i="8" s="1"/>
  <c r="M16" i="8"/>
  <c r="N16" i="8"/>
  <c r="AN16" i="8" s="1"/>
  <c r="M102" i="8"/>
  <c r="N102" i="8"/>
  <c r="AH102" i="8" s="1"/>
  <c r="M32" i="8"/>
  <c r="N32" i="8"/>
  <c r="AQ32" i="8" s="1"/>
  <c r="M87" i="8"/>
  <c r="N87" i="8"/>
  <c r="M301" i="8"/>
  <c r="N301" i="8"/>
  <c r="M62" i="8"/>
  <c r="N62" i="8"/>
  <c r="M124" i="8"/>
  <c r="N124" i="8"/>
  <c r="M310" i="8"/>
  <c r="N310" i="8"/>
  <c r="M107" i="8"/>
  <c r="N107" i="8"/>
  <c r="M106" i="8"/>
  <c r="N106" i="8"/>
  <c r="M104" i="8"/>
  <c r="N104" i="8"/>
  <c r="M171" i="8"/>
  <c r="N171" i="8"/>
  <c r="M122" i="8"/>
  <c r="N122" i="8"/>
  <c r="M195" i="8"/>
  <c r="N195" i="8"/>
  <c r="M120" i="8"/>
  <c r="N120" i="8"/>
  <c r="M137" i="8"/>
  <c r="N137" i="8"/>
  <c r="M132" i="8"/>
  <c r="N132" i="8"/>
  <c r="M59" i="8"/>
  <c r="N59" i="8"/>
  <c r="M112" i="8"/>
  <c r="N112" i="8"/>
  <c r="M243" i="8"/>
  <c r="N243" i="8"/>
  <c r="M154" i="8"/>
  <c r="N154" i="8"/>
  <c r="M138" i="8"/>
  <c r="N138" i="8"/>
  <c r="M9" i="8"/>
  <c r="N9" i="8"/>
  <c r="N68" i="8"/>
  <c r="M194" i="8"/>
  <c r="N194" i="8"/>
  <c r="M178" i="8"/>
  <c r="N178" i="8"/>
  <c r="AN178" i="8" s="1"/>
  <c r="M119" i="8"/>
  <c r="N119" i="8"/>
  <c r="N270" i="8"/>
  <c r="N241" i="8"/>
  <c r="AN241" i="8" s="1"/>
  <c r="N221" i="8"/>
  <c r="AM221" i="8" s="1"/>
  <c r="M14" i="8"/>
  <c r="W14" i="8" s="1"/>
  <c r="M91" i="8"/>
  <c r="N91" i="8"/>
  <c r="M156" i="8"/>
  <c r="N156" i="8"/>
  <c r="M133" i="8"/>
  <c r="N133" i="8"/>
  <c r="M246" i="8"/>
  <c r="N246" i="8"/>
  <c r="M60" i="8"/>
  <c r="N60" i="8"/>
  <c r="M10" i="8"/>
  <c r="N10" i="8"/>
  <c r="M146" i="8"/>
  <c r="N146" i="8"/>
  <c r="M110" i="8"/>
  <c r="N110" i="8"/>
  <c r="M145" i="8"/>
  <c r="N145" i="8"/>
  <c r="M12" i="8"/>
  <c r="N12" i="8"/>
  <c r="M152" i="8"/>
  <c r="N152" i="8"/>
  <c r="M226" i="8"/>
  <c r="N226" i="8"/>
  <c r="M160" i="8"/>
  <c r="N160" i="8"/>
  <c r="M109" i="8"/>
  <c r="N109" i="8"/>
  <c r="M183" i="8"/>
  <c r="N183" i="8"/>
  <c r="M11" i="8"/>
  <c r="N11" i="8"/>
  <c r="M165" i="8"/>
  <c r="N165" i="8"/>
  <c r="M128" i="8"/>
  <c r="N128" i="8"/>
  <c r="M269" i="8"/>
  <c r="N269" i="8"/>
  <c r="M305" i="8"/>
  <c r="N305" i="8"/>
  <c r="M19" i="8"/>
  <c r="N19" i="8"/>
  <c r="M96" i="8"/>
  <c r="N96" i="8"/>
  <c r="M113" i="8"/>
  <c r="N113" i="8"/>
  <c r="M121" i="8"/>
  <c r="N121" i="8"/>
  <c r="M105" i="8"/>
  <c r="N105" i="8"/>
  <c r="M140" i="8"/>
  <c r="N140" i="8"/>
  <c r="M193" i="8"/>
  <c r="N193" i="8"/>
  <c r="M135" i="8"/>
  <c r="N135" i="8"/>
  <c r="M76" i="8"/>
  <c r="N76" i="8"/>
  <c r="M63" i="8"/>
  <c r="N63" i="8"/>
  <c r="M126" i="8"/>
  <c r="N126" i="8"/>
  <c r="M61" i="8"/>
  <c r="N61" i="8"/>
  <c r="M143" i="8"/>
  <c r="N143" i="8"/>
  <c r="M233" i="8"/>
  <c r="N233" i="8"/>
  <c r="N285" i="8"/>
  <c r="AP285" i="8" s="1"/>
  <c r="AP284" i="8" s="1"/>
  <c r="M199" i="8"/>
  <c r="N199" i="8"/>
  <c r="N244" i="8"/>
  <c r="AJ244" i="8" s="1"/>
  <c r="N175" i="8"/>
  <c r="AO175" i="8" s="1"/>
  <c r="M219" i="8"/>
  <c r="N219" i="8"/>
  <c r="M125" i="8"/>
  <c r="N125" i="8"/>
  <c r="M103" i="8"/>
  <c r="N103" i="8"/>
  <c r="M206" i="8"/>
  <c r="N206" i="8"/>
  <c r="M172" i="8"/>
  <c r="N172" i="8"/>
  <c r="AI172" i="8" s="1"/>
  <c r="N238" i="8"/>
  <c r="AP238" i="8" s="1"/>
  <c r="M123" i="8"/>
  <c r="N123" i="8"/>
  <c r="N167" i="8"/>
  <c r="AS167" i="8" s="1"/>
  <c r="M142" i="8"/>
  <c r="N142" i="8"/>
  <c r="M297" i="8"/>
  <c r="N297" i="8"/>
  <c r="M287" i="8"/>
  <c r="N287" i="8"/>
  <c r="M277" i="8"/>
  <c r="N277" i="8"/>
  <c r="M274" i="8"/>
  <c r="N274" i="8"/>
  <c r="N264" i="8"/>
  <c r="AI264" i="8" s="1"/>
  <c r="M129" i="8"/>
  <c r="N129" i="8"/>
  <c r="M161" i="8"/>
  <c r="N161" i="8"/>
  <c r="M235" i="8"/>
  <c r="N235" i="8"/>
  <c r="M127" i="8"/>
  <c r="N127" i="8"/>
  <c r="M186" i="8"/>
  <c r="N186" i="8"/>
  <c r="M155" i="8"/>
  <c r="N155" i="8"/>
  <c r="M196" i="8"/>
  <c r="AF196" i="8" s="1"/>
  <c r="N196" i="8"/>
  <c r="AO196" i="8" s="1"/>
  <c r="N212" i="8"/>
  <c r="AN212" i="8" s="1"/>
  <c r="M283" i="8"/>
  <c r="N283" i="8"/>
  <c r="M191" i="8"/>
  <c r="N191" i="8"/>
  <c r="M215" i="8"/>
  <c r="N215" i="8"/>
  <c r="M58" i="8"/>
  <c r="N58" i="8"/>
  <c r="M253" i="8"/>
  <c r="N253" i="8"/>
  <c r="M303" i="8"/>
  <c r="N303" i="8"/>
  <c r="M67" i="8"/>
  <c r="N67" i="8"/>
  <c r="M234" i="8"/>
  <c r="N234" i="8"/>
  <c r="M139" i="8"/>
  <c r="N139" i="8"/>
  <c r="M101" i="8"/>
  <c r="N101" i="8"/>
  <c r="M192" i="8"/>
  <c r="N192" i="8"/>
  <c r="M292" i="8"/>
  <c r="N292" i="8"/>
  <c r="M166" i="8"/>
  <c r="N166" i="8"/>
  <c r="M99" i="8"/>
  <c r="N99" i="8"/>
  <c r="M229" i="8"/>
  <c r="N229" i="8"/>
  <c r="M230" i="8"/>
  <c r="N230" i="8"/>
  <c r="M302" i="8"/>
  <c r="N302" i="8"/>
  <c r="M288" i="8"/>
  <c r="N288" i="8"/>
  <c r="M223" i="8"/>
  <c r="AB223" i="8" s="1"/>
  <c r="N223" i="8"/>
  <c r="AG223" i="8" s="1"/>
  <c r="M153" i="8"/>
  <c r="N153" i="8"/>
  <c r="M151" i="8"/>
  <c r="N151" i="8"/>
  <c r="M294" i="8"/>
  <c r="N294" i="8"/>
  <c r="M77" i="8"/>
  <c r="N77" i="8"/>
  <c r="M304" i="8"/>
  <c r="N304" i="8"/>
  <c r="M296" i="8"/>
  <c r="N296" i="8"/>
  <c r="M251" i="8"/>
  <c r="N251" i="8"/>
  <c r="M86" i="8"/>
  <c r="N86" i="8"/>
  <c r="M95" i="8"/>
  <c r="N95" i="8"/>
  <c r="M286" i="8"/>
  <c r="N286" i="8"/>
  <c r="M284" i="8"/>
  <c r="N284" i="8"/>
  <c r="M220" i="8"/>
  <c r="N220" i="8"/>
  <c r="M100" i="8"/>
  <c r="N100" i="8"/>
  <c r="M168" i="8"/>
  <c r="N168" i="8"/>
  <c r="N281" i="8"/>
  <c r="AI281" i="8" s="1"/>
  <c r="N248" i="8"/>
  <c r="AN248" i="8" s="1"/>
  <c r="AN147" i="8" s="1"/>
  <c r="M144" i="8"/>
  <c r="N144" i="8"/>
  <c r="M181" i="8"/>
  <c r="N181" i="8"/>
  <c r="M18" i="8"/>
  <c r="N18" i="8"/>
  <c r="M237" i="8"/>
  <c r="N237" i="8"/>
  <c r="M221" i="8"/>
  <c r="AE221" i="8" s="1"/>
  <c r="M298" i="8"/>
  <c r="N298" i="8"/>
  <c r="M225" i="8"/>
  <c r="N225" i="8"/>
  <c r="M228" i="8"/>
  <c r="N228" i="8"/>
  <c r="M130" i="8"/>
  <c r="N130" i="8"/>
  <c r="M115" i="8"/>
  <c r="N115" i="8"/>
  <c r="M136" i="8"/>
  <c r="N136" i="8"/>
  <c r="M254" i="8"/>
  <c r="N254" i="8"/>
  <c r="M149" i="8"/>
  <c r="N149" i="8"/>
  <c r="N278" i="8"/>
  <c r="M75" i="8"/>
  <c r="N75" i="8"/>
  <c r="M182" i="8"/>
  <c r="N182" i="8"/>
  <c r="M73" i="8"/>
  <c r="N73" i="8"/>
  <c r="M227" i="8"/>
  <c r="N227" i="8"/>
  <c r="M117" i="8"/>
  <c r="N117" i="8"/>
  <c r="M240" i="8"/>
  <c r="N240" i="8"/>
  <c r="M231" i="8"/>
  <c r="N231" i="8"/>
  <c r="M247" i="8"/>
  <c r="N247" i="8"/>
  <c r="M299" i="8"/>
  <c r="N299" i="8"/>
  <c r="N249" i="8"/>
  <c r="AO249" i="8" s="1"/>
  <c r="AO148" i="8" s="1"/>
  <c r="M90" i="8"/>
  <c r="N90" i="8"/>
  <c r="M232" i="8"/>
  <c r="N232" i="8"/>
  <c r="N203" i="8"/>
  <c r="AG203" i="8" s="1"/>
  <c r="M163" i="8"/>
  <c r="N163" i="8"/>
  <c r="M210" i="8"/>
  <c r="N210" i="8"/>
  <c r="M261" i="8"/>
  <c r="N261" i="8"/>
  <c r="M150" i="8"/>
  <c r="N150" i="8"/>
  <c r="M202" i="8"/>
  <c r="N202" i="8"/>
  <c r="M114" i="8"/>
  <c r="N114" i="8"/>
  <c r="M184" i="8"/>
  <c r="N184" i="8"/>
  <c r="M158" i="8"/>
  <c r="N158" i="8"/>
  <c r="N275" i="8"/>
  <c r="AJ275" i="8" s="1"/>
  <c r="M21" i="8"/>
  <c r="N21" i="8"/>
  <c r="AO21" i="8" s="1"/>
  <c r="N255" i="8"/>
  <c r="AI255" i="8" s="1"/>
  <c r="M111" i="8"/>
  <c r="N111" i="8"/>
  <c r="M108" i="8"/>
  <c r="N108" i="8"/>
  <c r="M20" i="8"/>
  <c r="N20" i="8"/>
  <c r="M250" i="8"/>
  <c r="N250" i="8"/>
  <c r="M222" i="8"/>
  <c r="N222" i="8"/>
  <c r="N262" i="8"/>
  <c r="AR262" i="8" s="1"/>
  <c r="AR261" i="8" s="1"/>
  <c r="M208" i="8"/>
  <c r="M167" i="8"/>
  <c r="AF167" i="8" s="1"/>
  <c r="AT167" i="8" s="1"/>
  <c r="M134" i="8"/>
  <c r="N134" i="8"/>
  <c r="M162" i="8"/>
  <c r="N162" i="8"/>
  <c r="M201" i="8"/>
  <c r="N201" i="8"/>
  <c r="AR201" i="8" s="1"/>
  <c r="M280" i="8"/>
  <c r="N280" i="8"/>
  <c r="M252" i="8"/>
  <c r="N252" i="8"/>
  <c r="N282" i="8"/>
  <c r="AL282" i="8" s="1"/>
  <c r="AL136" i="8" s="1"/>
  <c r="M211" i="8"/>
  <c r="N211" i="8"/>
  <c r="N174" i="8"/>
  <c r="AK174" i="8" s="1"/>
  <c r="M217" i="8"/>
  <c r="N217" i="8"/>
  <c r="AN217" i="8" s="1"/>
  <c r="M147" i="8"/>
  <c r="N147" i="8"/>
  <c r="M94" i="8"/>
  <c r="N94" i="8"/>
  <c r="M131" i="8"/>
  <c r="N131" i="8"/>
  <c r="M190" i="8"/>
  <c r="N190" i="8"/>
  <c r="N45" i="8"/>
  <c r="AN45" i="8" s="1"/>
  <c r="AN110" i="8" s="1"/>
  <c r="N88" i="8"/>
  <c r="AP88" i="8" s="1"/>
  <c r="M159" i="8"/>
  <c r="N159" i="8"/>
  <c r="M148" i="8"/>
  <c r="N148" i="8"/>
  <c r="M236" i="8"/>
  <c r="N236" i="8"/>
  <c r="N290" i="8"/>
  <c r="AJ290" i="8" s="1"/>
  <c r="AJ151" i="8" s="1"/>
  <c r="M224" i="8"/>
  <c r="N224" i="8"/>
  <c r="AG224" i="8" s="1"/>
  <c r="M116" i="8"/>
  <c r="N116" i="8"/>
  <c r="M118" i="8"/>
  <c r="N118" i="8"/>
  <c r="M244" i="8"/>
  <c r="AE244" i="8" s="1"/>
  <c r="N170" i="8"/>
  <c r="AG170" i="8" s="1"/>
  <c r="M175" i="8"/>
  <c r="P175" i="8" s="1"/>
  <c r="N78" i="8"/>
  <c r="AL78" i="8" s="1"/>
  <c r="M97" i="8"/>
  <c r="N97" i="8"/>
  <c r="M290" i="8"/>
  <c r="AC290" i="8" s="1"/>
  <c r="AC151" i="8" s="1"/>
  <c r="N187" i="8"/>
  <c r="AR187" i="8" s="1"/>
  <c r="AR186" i="8" s="1"/>
  <c r="N204" i="8"/>
  <c r="M164" i="8"/>
  <c r="N164" i="8"/>
  <c r="M157" i="8"/>
  <c r="N157" i="8"/>
  <c r="N64" i="8"/>
  <c r="AJ64" i="8" s="1"/>
  <c r="M141" i="8"/>
  <c r="N141" i="8"/>
  <c r="N289" i="8"/>
  <c r="AL289" i="8" s="1"/>
  <c r="M68" i="8"/>
  <c r="P68" i="8" s="1"/>
  <c r="M45" i="8"/>
  <c r="P45" i="8" s="1"/>
  <c r="M64" i="8"/>
  <c r="M205" i="8"/>
  <c r="N205" i="8"/>
  <c r="AL205" i="8" s="1"/>
  <c r="M170" i="8"/>
  <c r="P170" i="8" s="1"/>
  <c r="M187" i="8"/>
  <c r="AD187" i="8" s="1"/>
  <c r="AD186" i="8" s="1"/>
  <c r="N92" i="8"/>
  <c r="AJ92" i="8" s="1"/>
  <c r="M263" i="8"/>
  <c r="N263" i="8"/>
  <c r="M216" i="8"/>
  <c r="N216" i="8"/>
  <c r="M249" i="8"/>
  <c r="AA249" i="8" s="1"/>
  <c r="AA148" i="8" s="1"/>
  <c r="M281" i="8"/>
  <c r="AB281" i="8" s="1"/>
  <c r="M238" i="8"/>
  <c r="AC238" i="8" s="1"/>
  <c r="M188" i="8"/>
  <c r="O188" i="8" s="1"/>
  <c r="N188" i="8"/>
  <c r="AK188" i="8" s="1"/>
  <c r="M241" i="8"/>
  <c r="O241" i="8" s="1"/>
  <c r="M248" i="8"/>
  <c r="X248" i="8" s="1"/>
  <c r="M74" i="8"/>
  <c r="N74" i="8"/>
  <c r="M82" i="8"/>
  <c r="N82" i="8"/>
  <c r="AH82" i="8" s="1"/>
  <c r="M262" i="8"/>
  <c r="Y262" i="8" s="1"/>
  <c r="Y261" i="8" s="1"/>
  <c r="M289" i="8"/>
  <c r="AD289" i="8" s="1"/>
  <c r="M212" i="8"/>
  <c r="O212" i="8" s="1"/>
  <c r="M92" i="8"/>
  <c r="O92" i="8" s="1"/>
  <c r="M200" i="8"/>
  <c r="N200" i="8"/>
  <c r="AJ200" i="8" s="1"/>
  <c r="M282" i="8"/>
  <c r="AA282" i="8" s="1"/>
  <c r="AA136" i="8" s="1"/>
  <c r="M264" i="8"/>
  <c r="AD264" i="8" s="1"/>
  <c r="M78" i="8"/>
  <c r="AD78" i="8" s="1"/>
  <c r="AD132" i="8" s="1"/>
  <c r="M169" i="8"/>
  <c r="N169" i="8"/>
  <c r="AM169" i="8" s="1"/>
  <c r="M185" i="8"/>
  <c r="U185" i="8" s="1"/>
  <c r="U184" i="8" s="1"/>
  <c r="N185" i="8"/>
  <c r="M204" i="8"/>
  <c r="T204" i="8" s="1"/>
  <c r="M275" i="8"/>
  <c r="AC275" i="8" s="1"/>
  <c r="M203" i="8"/>
  <c r="M255" i="8"/>
  <c r="AB255" i="8" s="1"/>
  <c r="M88" i="8"/>
  <c r="AE88" i="8" s="1"/>
  <c r="M270" i="8"/>
  <c r="AF270" i="8" s="1"/>
  <c r="M174" i="8"/>
  <c r="M173" i="8"/>
  <c r="P173" i="8" s="1"/>
  <c r="N173" i="8"/>
  <c r="AP173" i="8" s="1"/>
  <c r="M285" i="8"/>
  <c r="P285" i="8" s="1"/>
  <c r="M278" i="8"/>
  <c r="O278" i="8" s="1"/>
  <c r="AJ38" i="8" l="1"/>
  <c r="AN102" i="8"/>
  <c r="AK102" i="8"/>
  <c r="O14" i="8"/>
  <c r="AS34" i="8"/>
  <c r="AH44" i="8"/>
  <c r="AM31" i="8"/>
  <c r="AR34" i="8"/>
  <c r="AO85" i="8"/>
  <c r="AK308" i="8"/>
  <c r="AN31" i="8"/>
  <c r="AS38" i="8"/>
  <c r="AH259" i="8"/>
  <c r="AK31" i="8"/>
  <c r="AS37" i="8"/>
  <c r="AI46" i="8"/>
  <c r="AN34" i="8"/>
  <c r="AN27" i="8"/>
  <c r="AH54" i="8"/>
  <c r="AL54" i="8"/>
  <c r="AJ14" i="8"/>
  <c r="AL16" i="8"/>
  <c r="AK14" i="8"/>
  <c r="AM38" i="8"/>
  <c r="AR72" i="8"/>
  <c r="AL80" i="8"/>
  <c r="AN50" i="8"/>
  <c r="AQ34" i="8"/>
  <c r="AL14" i="8"/>
  <c r="AP38" i="8"/>
  <c r="AS23" i="8"/>
  <c r="AI80" i="8"/>
  <c r="AJ50" i="8"/>
  <c r="AN72" i="8"/>
  <c r="AO72" i="8"/>
  <c r="AN256" i="8"/>
  <c r="O170" i="8"/>
  <c r="AH196" i="8"/>
  <c r="AN259" i="8"/>
  <c r="AM264" i="8"/>
  <c r="AP265" i="8"/>
  <c r="AK259" i="8"/>
  <c r="AM256" i="8"/>
  <c r="X221" i="8"/>
  <c r="AK178" i="8"/>
  <c r="P275" i="8"/>
  <c r="V264" i="8"/>
  <c r="AP178" i="8"/>
  <c r="AS271" i="8"/>
  <c r="AQ242" i="8"/>
  <c r="AR178" i="8"/>
  <c r="AL271" i="8"/>
  <c r="AI242" i="8"/>
  <c r="AM17" i="8"/>
  <c r="AH17" i="8"/>
  <c r="AH12" i="8" s="1"/>
  <c r="AS66" i="8"/>
  <c r="AM98" i="8"/>
  <c r="AJ33" i="8"/>
  <c r="AK98" i="8"/>
  <c r="AJ37" i="8"/>
  <c r="P14" i="8"/>
  <c r="AQ44" i="8"/>
  <c r="AS260" i="8"/>
  <c r="AM56" i="8"/>
  <c r="AJ69" i="8"/>
  <c r="AR23" i="8"/>
  <c r="AH257" i="8"/>
  <c r="AJ53" i="8"/>
  <c r="AR50" i="8"/>
  <c r="AN242" i="8"/>
  <c r="AN240" i="8" s="1"/>
  <c r="AQ30" i="8"/>
  <c r="AP34" i="8"/>
  <c r="AR239" i="8"/>
  <c r="AO29" i="8"/>
  <c r="AB14" i="8"/>
  <c r="AQ25" i="8"/>
  <c r="AL44" i="8"/>
  <c r="AN70" i="8"/>
  <c r="AR271" i="8"/>
  <c r="AL56" i="8"/>
  <c r="AP258" i="8"/>
  <c r="AL69" i="8"/>
  <c r="AP65" i="8"/>
  <c r="AK72" i="8"/>
  <c r="AS50" i="8"/>
  <c r="AK50" i="8"/>
  <c r="AJ242" i="8"/>
  <c r="AR242" i="8"/>
  <c r="AO30" i="8"/>
  <c r="X14" i="8"/>
  <c r="AH25" i="8"/>
  <c r="AS70" i="8"/>
  <c r="AH271" i="8"/>
  <c r="AJ258" i="8"/>
  <c r="AO69" i="8"/>
  <c r="AP50" i="8"/>
  <c r="AS242" i="8"/>
  <c r="AM30" i="8"/>
  <c r="P282" i="8"/>
  <c r="AQ238" i="8"/>
  <c r="AQ237" i="8" s="1"/>
  <c r="Y14" i="8"/>
  <c r="AS16" i="8"/>
  <c r="AQ24" i="8"/>
  <c r="AL31" i="8"/>
  <c r="AK271" i="8"/>
  <c r="AM13" i="8"/>
  <c r="AM265" i="8"/>
  <c r="AS256" i="8"/>
  <c r="AI72" i="8"/>
  <c r="AJ80" i="8"/>
  <c r="AJ273" i="8"/>
  <c r="AQ48" i="8"/>
  <c r="AL30" i="8"/>
  <c r="AK34" i="8"/>
  <c r="AM239" i="8"/>
  <c r="AM218" i="8"/>
  <c r="AJ175" i="8"/>
  <c r="AR93" i="8"/>
  <c r="AP257" i="8"/>
  <c r="AQ89" i="8"/>
  <c r="AK65" i="8"/>
  <c r="AM72" i="8"/>
  <c r="AO17" i="8"/>
  <c r="AS273" i="8"/>
  <c r="AN46" i="8"/>
  <c r="AL50" i="8"/>
  <c r="AH242" i="8"/>
  <c r="AM48" i="8"/>
  <c r="AN30" i="8"/>
  <c r="AM34" i="8"/>
  <c r="AL239" i="8"/>
  <c r="AF278" i="8"/>
  <c r="V249" i="8"/>
  <c r="V148" i="8" s="1"/>
  <c r="Y212" i="8"/>
  <c r="W248" i="8"/>
  <c r="W147" i="8" s="1"/>
  <c r="AA14" i="8"/>
  <c r="AK69" i="8"/>
  <c r="AR257" i="8"/>
  <c r="AO273" i="8"/>
  <c r="AQ50" i="8"/>
  <c r="AO242" i="8"/>
  <c r="AS30" i="8"/>
  <c r="AJ34" i="8"/>
  <c r="AI239" i="8"/>
  <c r="AL29" i="8"/>
  <c r="AO169" i="8"/>
  <c r="AL241" i="8"/>
  <c r="AG178" i="8"/>
  <c r="AS102" i="8"/>
  <c r="AK25" i="8"/>
  <c r="AS25" i="8"/>
  <c r="AO39" i="8"/>
  <c r="AP44" i="8"/>
  <c r="AM267" i="8"/>
  <c r="AN260" i="8"/>
  <c r="AK260" i="8"/>
  <c r="AR70" i="8"/>
  <c r="AI271" i="8"/>
  <c r="AR265" i="8"/>
  <c r="AL295" i="8"/>
  <c r="AM69" i="8"/>
  <c r="AM85" i="8"/>
  <c r="AM83" i="8"/>
  <c r="AJ276" i="8"/>
  <c r="AJ274" i="8" s="1"/>
  <c r="AS65" i="8"/>
  <c r="AO80" i="8"/>
  <c r="AL51" i="8"/>
  <c r="AO50" i="8"/>
  <c r="AL242" i="8"/>
  <c r="AS41" i="8"/>
  <c r="AP66" i="8"/>
  <c r="AI34" i="8"/>
  <c r="AO239" i="8"/>
  <c r="AP239" i="8"/>
  <c r="AP237" i="8" s="1"/>
  <c r="AO33" i="8"/>
  <c r="AL33" i="8"/>
  <c r="AJ52" i="8"/>
  <c r="AM26" i="8"/>
  <c r="AP29" i="8"/>
  <c r="AQ198" i="8"/>
  <c r="AJ179" i="8"/>
  <c r="AQ213" i="8"/>
  <c r="AK289" i="8"/>
  <c r="AK150" i="8" s="1"/>
  <c r="U175" i="8"/>
  <c r="AM178" i="8"/>
  <c r="AM102" i="8"/>
  <c r="AO25" i="8"/>
  <c r="AN39" i="8"/>
  <c r="AJ39" i="8"/>
  <c r="AQ307" i="8"/>
  <c r="AQ267" i="8"/>
  <c r="AO24" i="8"/>
  <c r="AO70" i="8"/>
  <c r="AH14" i="8"/>
  <c r="AM271" i="8"/>
  <c r="AI265" i="8"/>
  <c r="AS265" i="8"/>
  <c r="AR295" i="8"/>
  <c r="AN69" i="8"/>
  <c r="AI69" i="8"/>
  <c r="AI83" i="8"/>
  <c r="AH65" i="8"/>
  <c r="AN51" i="8"/>
  <c r="AN33" i="8"/>
  <c r="AM198" i="8"/>
  <c r="AI179" i="8"/>
  <c r="P262" i="8"/>
  <c r="AL82" i="8"/>
  <c r="AL133" i="8" s="1"/>
  <c r="AJ267" i="8"/>
  <c r="AJ265" i="8"/>
  <c r="AP69" i="8"/>
  <c r="AP43" i="8"/>
  <c r="AO83" i="8"/>
  <c r="AM84" i="8"/>
  <c r="AR65" i="8"/>
  <c r="AR17" i="8"/>
  <c r="AH80" i="8"/>
  <c r="AR80" i="8"/>
  <c r="AL259" i="8"/>
  <c r="AI51" i="8"/>
  <c r="AR33" i="8"/>
  <c r="AR198" i="8"/>
  <c r="AM179" i="8"/>
  <c r="O275" i="8"/>
  <c r="AB188" i="8"/>
  <c r="W45" i="8"/>
  <c r="W110" i="8" s="1"/>
  <c r="AG222" i="8"/>
  <c r="AJ178" i="8"/>
  <c r="AR102" i="8"/>
  <c r="AI102" i="8"/>
  <c r="AR25" i="8"/>
  <c r="AS267" i="8"/>
  <c r="AM260" i="8"/>
  <c r="AS93" i="8"/>
  <c r="AJ70" i="8"/>
  <c r="AO14" i="8"/>
  <c r="AO31" i="8"/>
  <c r="AO271" i="8"/>
  <c r="AH38" i="8"/>
  <c r="AL265" i="8"/>
  <c r="AQ69" i="8"/>
  <c r="AL43" i="8"/>
  <c r="AH83" i="8"/>
  <c r="AS84" i="8"/>
  <c r="AI65" i="8"/>
  <c r="AN17" i="8"/>
  <c r="AS80" i="8"/>
  <c r="AQ80" i="8"/>
  <c r="AQ259" i="8"/>
  <c r="AH273" i="8"/>
  <c r="AH51" i="8"/>
  <c r="AP242" i="8"/>
  <c r="AH30" i="8"/>
  <c r="AK41" i="8"/>
  <c r="AO34" i="8"/>
  <c r="AH239" i="8"/>
  <c r="AH33" i="8"/>
  <c r="AQ33" i="8"/>
  <c r="AK26" i="8"/>
  <c r="AQ218" i="8"/>
  <c r="AS198" i="8"/>
  <c r="AU198" i="8" s="1"/>
  <c r="AP179" i="8"/>
  <c r="AK209" i="8"/>
  <c r="O270" i="8"/>
  <c r="W204" i="8"/>
  <c r="AB92" i="8"/>
  <c r="AN82" i="8"/>
  <c r="AN133" i="8" s="1"/>
  <c r="P241" i="8"/>
  <c r="O45" i="8"/>
  <c r="AL178" i="8"/>
  <c r="AQ102" i="8"/>
  <c r="AI25" i="8"/>
  <c r="AM39" i="8"/>
  <c r="AI307" i="8"/>
  <c r="AR267" i="8"/>
  <c r="AQ260" i="8"/>
  <c r="AI24" i="8"/>
  <c r="AM70" i="8"/>
  <c r="AQ265" i="8"/>
  <c r="AN265" i="8"/>
  <c r="AK83" i="8"/>
  <c r="AP83" i="8"/>
  <c r="AS239" i="8"/>
  <c r="AK33" i="8"/>
  <c r="AV197" i="8"/>
  <c r="AM209" i="8"/>
  <c r="AI39" i="8"/>
  <c r="AK267" i="8"/>
  <c r="AN65" i="8"/>
  <c r="P188" i="8"/>
  <c r="AO102" i="8"/>
  <c r="AL102" i="8"/>
  <c r="AL25" i="8"/>
  <c r="AR39" i="8"/>
  <c r="AL267" i="8"/>
  <c r="AR260" i="8"/>
  <c r="AR24" i="8"/>
  <c r="AL70" i="8"/>
  <c r="AH70" i="8"/>
  <c r="AO265" i="8"/>
  <c r="AR258" i="8"/>
  <c r="AH69" i="8"/>
  <c r="AO23" i="8"/>
  <c r="AQ257" i="8"/>
  <c r="AH256" i="8"/>
  <c r="AJ17" i="8"/>
  <c r="AP17" i="8"/>
  <c r="AP80" i="8"/>
  <c r="AI259" i="8"/>
  <c r="AQ71" i="8"/>
  <c r="AO51" i="8"/>
  <c r="AJ49" i="8"/>
  <c r="AK239" i="8"/>
  <c r="AS33" i="8"/>
  <c r="AP26" i="8"/>
  <c r="AL179" i="8"/>
  <c r="AB285" i="8"/>
  <c r="AB284" i="8" s="1"/>
  <c r="O282" i="8"/>
  <c r="AB275" i="8"/>
  <c r="AE68" i="8"/>
  <c r="AR45" i="8"/>
  <c r="AR110" i="8" s="1"/>
  <c r="AJ102" i="8"/>
  <c r="AJ25" i="8"/>
  <c r="AQ39" i="8"/>
  <c r="AI44" i="8"/>
  <c r="AO267" i="8"/>
  <c r="AN267" i="8"/>
  <c r="AH260" i="8"/>
  <c r="AS24" i="8"/>
  <c r="AQ70" i="8"/>
  <c r="AS14" i="8"/>
  <c r="AP271" i="8"/>
  <c r="AN271" i="8"/>
  <c r="AK265" i="8"/>
  <c r="AS69" i="8"/>
  <c r="AO257" i="8"/>
  <c r="AL83" i="8"/>
  <c r="AI276" i="8"/>
  <c r="AK256" i="8"/>
  <c r="AO65" i="8"/>
  <c r="AK80" i="8"/>
  <c r="AM80" i="8"/>
  <c r="AS71" i="8"/>
  <c r="AQ51" i="8"/>
  <c r="AH53" i="8"/>
  <c r="AI50" i="8"/>
  <c r="AO49" i="8"/>
  <c r="AK30" i="8"/>
  <c r="AN239" i="8"/>
  <c r="AP33" i="8"/>
  <c r="AI26" i="8"/>
  <c r="AH29" i="8"/>
  <c r="AK198" i="8"/>
  <c r="AG179" i="8"/>
  <c r="AK213" i="8"/>
  <c r="AD150" i="8"/>
  <c r="AL132" i="8"/>
  <c r="AL150" i="8"/>
  <c r="X147" i="8"/>
  <c r="AB135" i="8"/>
  <c r="AH133" i="8"/>
  <c r="AJ185" i="8"/>
  <c r="AJ184" i="8" s="1"/>
  <c r="AS185" i="8"/>
  <c r="AR185" i="8"/>
  <c r="AR184" i="8" s="1"/>
  <c r="AP185" i="8"/>
  <c r="AP184" i="8" s="1"/>
  <c r="AG185" i="8"/>
  <c r="AG184" i="8" s="1"/>
  <c r="AO185" i="8"/>
  <c r="AO184" i="8" s="1"/>
  <c r="AN185" i="8"/>
  <c r="AN184" i="8" s="1"/>
  <c r="AL185" i="8"/>
  <c r="AL184" i="8" s="1"/>
  <c r="AH185" i="8"/>
  <c r="AH184" i="8" s="1"/>
  <c r="AI185" i="8"/>
  <c r="AI184" i="8" s="1"/>
  <c r="AQ185" i="8"/>
  <c r="AQ184" i="8" s="1"/>
  <c r="AM185" i="8"/>
  <c r="AM184" i="8" s="1"/>
  <c r="P255" i="8"/>
  <c r="P88" i="8"/>
  <c r="T203" i="8"/>
  <c r="T202" i="8" s="1"/>
  <c r="Z203" i="8"/>
  <c r="U203" i="8"/>
  <c r="AB203" i="8"/>
  <c r="AA203" i="8"/>
  <c r="Y203" i="8"/>
  <c r="W203" i="8"/>
  <c r="V203" i="8"/>
  <c r="AA82" i="8"/>
  <c r="AA133" i="8" s="1"/>
  <c r="U82" i="8"/>
  <c r="AB82" i="8"/>
  <c r="AB133" i="8" s="1"/>
  <c r="AF82" i="8"/>
  <c r="AF133" i="8" s="1"/>
  <c r="Z82" i="8"/>
  <c r="Z133" i="8" s="1"/>
  <c r="AD82" i="8"/>
  <c r="AD133" i="8" s="1"/>
  <c r="X82" i="8"/>
  <c r="X133" i="8" s="1"/>
  <c r="AC82" i="8"/>
  <c r="AC133" i="8" s="1"/>
  <c r="AE82" i="8"/>
  <c r="AE133" i="8" s="1"/>
  <c r="Y82" i="8"/>
  <c r="Y133" i="8" s="1"/>
  <c r="V82" i="8"/>
  <c r="V133" i="8" s="1"/>
  <c r="O82" i="8"/>
  <c r="P82" i="8"/>
  <c r="AF285" i="8"/>
  <c r="AF284" i="8" s="1"/>
  <c r="AF264" i="8"/>
  <c r="U64" i="8"/>
  <c r="AC64" i="8"/>
  <c r="AB64" i="8"/>
  <c r="Y64" i="8"/>
  <c r="Z64" i="8"/>
  <c r="AE64" i="8"/>
  <c r="AD64" i="8"/>
  <c r="AF64" i="8"/>
  <c r="AA64" i="8"/>
  <c r="AF262" i="8"/>
  <c r="AF261" i="8" s="1"/>
  <c r="AS204" i="8"/>
  <c r="AH204" i="8"/>
  <c r="AO204" i="8"/>
  <c r="AP204" i="8"/>
  <c r="AI204" i="8"/>
  <c r="AJ204" i="8"/>
  <c r="AQ204" i="8"/>
  <c r="AR204" i="8"/>
  <c r="AL204" i="8"/>
  <c r="AK204" i="8"/>
  <c r="AN204" i="8"/>
  <c r="P97" i="8"/>
  <c r="O97" i="8"/>
  <c r="O264" i="8"/>
  <c r="W64" i="8"/>
  <c r="P238" i="8"/>
  <c r="O249" i="8"/>
  <c r="O290" i="8"/>
  <c r="AC248" i="8"/>
  <c r="Y208" i="8"/>
  <c r="AD208" i="8"/>
  <c r="V208" i="8"/>
  <c r="W208" i="8"/>
  <c r="AE208" i="8"/>
  <c r="O208" i="8"/>
  <c r="P208" i="8"/>
  <c r="Z208" i="8"/>
  <c r="U208" i="8"/>
  <c r="AC208" i="8"/>
  <c r="AB208" i="8"/>
  <c r="T208" i="8"/>
  <c r="Z185" i="8"/>
  <c r="Z184" i="8" s="1"/>
  <c r="O222" i="8"/>
  <c r="P222" i="8"/>
  <c r="AH173" i="8"/>
  <c r="X203" i="8"/>
  <c r="P184" i="8"/>
  <c r="O184" i="8"/>
  <c r="AJ210" i="8"/>
  <c r="AS210" i="8"/>
  <c r="AI210" i="8"/>
  <c r="AK210" i="8"/>
  <c r="AL210" i="8"/>
  <c r="AQ210" i="8"/>
  <c r="AP210" i="8"/>
  <c r="AR210" i="8"/>
  <c r="AM210" i="8"/>
  <c r="AH210" i="8"/>
  <c r="AG210" i="8"/>
  <c r="AO210" i="8"/>
  <c r="AN187" i="8"/>
  <c r="AN186" i="8" s="1"/>
  <c r="P232" i="8"/>
  <c r="O232" i="8"/>
  <c r="W92" i="8"/>
  <c r="O247" i="8"/>
  <c r="P247" i="8"/>
  <c r="W173" i="8"/>
  <c r="W282" i="8"/>
  <c r="W136" i="8" s="1"/>
  <c r="U289" i="8"/>
  <c r="W289" i="8"/>
  <c r="AB289" i="8"/>
  <c r="AE289" i="8"/>
  <c r="AF289" i="8"/>
  <c r="V289" i="8"/>
  <c r="Y289" i="8"/>
  <c r="AC289" i="8"/>
  <c r="O289" i="8"/>
  <c r="X289" i="8"/>
  <c r="P289" i="8"/>
  <c r="O74" i="8"/>
  <c r="P74" i="8"/>
  <c r="U281" i="8"/>
  <c r="AF281" i="8"/>
  <c r="Y281" i="8"/>
  <c r="X281" i="8"/>
  <c r="AA281" i="8"/>
  <c r="AD281" i="8"/>
  <c r="W281" i="8"/>
  <c r="O216" i="8"/>
  <c r="P216" i="8"/>
  <c r="T224" i="8"/>
  <c r="P224" i="8"/>
  <c r="O224" i="8"/>
  <c r="AM88" i="8"/>
  <c r="AH88" i="8"/>
  <c r="AQ88" i="8"/>
  <c r="AO88" i="8"/>
  <c r="AS88" i="8"/>
  <c r="AN88" i="8"/>
  <c r="AL88" i="8"/>
  <c r="AR88" i="8"/>
  <c r="AK88" i="8"/>
  <c r="AK87" i="8" s="1"/>
  <c r="AJ88" i="8"/>
  <c r="AI88" i="8"/>
  <c r="O190" i="8"/>
  <c r="P190" i="8"/>
  <c r="AB262" i="8"/>
  <c r="AB261" i="8" s="1"/>
  <c r="AH217" i="8"/>
  <c r="AQ217" i="8"/>
  <c r="AO217" i="8"/>
  <c r="AM217" i="8"/>
  <c r="AM216" i="8" s="1"/>
  <c r="AS217" i="8"/>
  <c r="AG217" i="8"/>
  <c r="AG216" i="8" s="1"/>
  <c r="AP217" i="8"/>
  <c r="AK217" i="8"/>
  <c r="AJ217" i="8"/>
  <c r="AR217" i="8"/>
  <c r="AI217" i="8"/>
  <c r="AL217" i="8"/>
  <c r="P280" i="8"/>
  <c r="O280" i="8"/>
  <c r="W167" i="8"/>
  <c r="AD167" i="8"/>
  <c r="U167" i="8"/>
  <c r="AB167" i="8"/>
  <c r="AE167" i="8"/>
  <c r="X167" i="8"/>
  <c r="V167" i="8"/>
  <c r="Y167" i="8"/>
  <c r="AC167" i="8"/>
  <c r="AA167" i="8"/>
  <c r="Z167" i="8"/>
  <c r="P167" i="8"/>
  <c r="O167" i="8"/>
  <c r="T167" i="8"/>
  <c r="AG201" i="8"/>
  <c r="P281" i="8"/>
  <c r="AE204" i="8"/>
  <c r="AA210" i="8"/>
  <c r="W210" i="8"/>
  <c r="T210" i="8"/>
  <c r="Y210" i="8"/>
  <c r="AD210" i="8"/>
  <c r="AE210" i="8"/>
  <c r="V210" i="8"/>
  <c r="AB210" i="8"/>
  <c r="Z210" i="8"/>
  <c r="X210" i="8"/>
  <c r="U210" i="8"/>
  <c r="O210" i="8"/>
  <c r="AC210" i="8"/>
  <c r="P210" i="8"/>
  <c r="AF210" i="8"/>
  <c r="AB187" i="8"/>
  <c r="AB186" i="8" s="1"/>
  <c r="AA187" i="8"/>
  <c r="AA186" i="8" s="1"/>
  <c r="T174" i="8"/>
  <c r="AF174" i="8"/>
  <c r="AT174" i="8" s="1"/>
  <c r="V174" i="8"/>
  <c r="AC174" i="8"/>
  <c r="AA174" i="8"/>
  <c r="Y174" i="8"/>
  <c r="Z174" i="8"/>
  <c r="AD174" i="8"/>
  <c r="U285" i="8"/>
  <c r="AD285" i="8"/>
  <c r="AD284" i="8" s="1"/>
  <c r="AE285" i="8"/>
  <c r="AE284" i="8" s="1"/>
  <c r="W285" i="8"/>
  <c r="W284" i="8" s="1"/>
  <c r="Y285" i="8"/>
  <c r="Y284" i="8" s="1"/>
  <c r="AC285" i="8"/>
  <c r="AC284" i="8" s="1"/>
  <c r="V285" i="8"/>
  <c r="V284" i="8" s="1"/>
  <c r="X285" i="8"/>
  <c r="X284" i="8" s="1"/>
  <c r="AA285" i="8"/>
  <c r="AA284" i="8" s="1"/>
  <c r="O88" i="8"/>
  <c r="U275" i="8"/>
  <c r="AE275" i="8"/>
  <c r="Y275" i="8"/>
  <c r="AD275" i="8"/>
  <c r="W275" i="8"/>
  <c r="Z275" i="8"/>
  <c r="AF275" i="8"/>
  <c r="AB78" i="8"/>
  <c r="U78" i="8"/>
  <c r="Z78" i="8"/>
  <c r="AC78" i="8"/>
  <c r="AE78" i="8"/>
  <c r="AF78" i="8"/>
  <c r="Y78" i="8"/>
  <c r="V78" i="8"/>
  <c r="X78" i="8"/>
  <c r="AA78" i="8"/>
  <c r="O262" i="8"/>
  <c r="U241" i="8"/>
  <c r="AB241" i="8"/>
  <c r="AE241" i="8"/>
  <c r="X241" i="8"/>
  <c r="AD241" i="8"/>
  <c r="AA241" i="8"/>
  <c r="Z241" i="8"/>
  <c r="Y241" i="8"/>
  <c r="W241" i="8"/>
  <c r="V241" i="8"/>
  <c r="AF241" i="8"/>
  <c r="AC241" i="8"/>
  <c r="AE264" i="8"/>
  <c r="O285" i="8"/>
  <c r="AH205" i="8"/>
  <c r="U45" i="8"/>
  <c r="AF45" i="8"/>
  <c r="AF110" i="8" s="1"/>
  <c r="Y45" i="8"/>
  <c r="Y110" i="8" s="1"/>
  <c r="X45" i="8"/>
  <c r="X110" i="8" s="1"/>
  <c r="AB45" i="8"/>
  <c r="AB110" i="8" s="1"/>
  <c r="V45" i="8"/>
  <c r="V110" i="8" s="1"/>
  <c r="AC45" i="8"/>
  <c r="AC110" i="8" s="1"/>
  <c r="AE45" i="8"/>
  <c r="AE110" i="8" s="1"/>
  <c r="AA45" i="8"/>
  <c r="AA110" i="8" s="1"/>
  <c r="Z45" i="8"/>
  <c r="Z110" i="8" s="1"/>
  <c r="AO289" i="8"/>
  <c r="AP289" i="8"/>
  <c r="AQ289" i="8"/>
  <c r="AH289" i="8"/>
  <c r="AJ289" i="8"/>
  <c r="AS289" i="8"/>
  <c r="AI289" i="8"/>
  <c r="AR289" i="8"/>
  <c r="AM289" i="8"/>
  <c r="AN289" i="8"/>
  <c r="U174" i="8"/>
  <c r="T175" i="8"/>
  <c r="AF175" i="8"/>
  <c r="AT175" i="8" s="1"/>
  <c r="AE175" i="8"/>
  <c r="AB175" i="8"/>
  <c r="AA175" i="8"/>
  <c r="AC175" i="8"/>
  <c r="W175" i="8"/>
  <c r="X175" i="8"/>
  <c r="Y175" i="8"/>
  <c r="Z175" i="8"/>
  <c r="Z289" i="8"/>
  <c r="P118" i="8"/>
  <c r="O118" i="8"/>
  <c r="AC203" i="8"/>
  <c r="AD217" i="8"/>
  <c r="W217" i="8"/>
  <c r="T217" i="8"/>
  <c r="V217" i="8"/>
  <c r="X217" i="8"/>
  <c r="AC217" i="8"/>
  <c r="Z217" i="8"/>
  <c r="Y217" i="8"/>
  <c r="Y216" i="8" s="1"/>
  <c r="AB217" i="8"/>
  <c r="U217" i="8"/>
  <c r="AA217" i="8"/>
  <c r="AE217" i="8"/>
  <c r="P217" i="8"/>
  <c r="O217" i="8"/>
  <c r="AF217" i="8"/>
  <c r="O211" i="8"/>
  <c r="P211" i="8"/>
  <c r="Z281" i="8"/>
  <c r="P252" i="8"/>
  <c r="O252" i="8"/>
  <c r="O162" i="8"/>
  <c r="P162" i="8"/>
  <c r="AL262" i="8"/>
  <c r="AL261" i="8" s="1"/>
  <c r="P250" i="8"/>
  <c r="O250" i="8"/>
  <c r="P108" i="8"/>
  <c r="O108" i="8"/>
  <c r="W278" i="8"/>
  <c r="AK170" i="8"/>
  <c r="P202" i="8"/>
  <c r="O202" i="8"/>
  <c r="O281" i="8"/>
  <c r="AA278" i="8"/>
  <c r="Y238" i="8"/>
  <c r="U88" i="8"/>
  <c r="Z88" i="8"/>
  <c r="X88" i="8"/>
  <c r="V88" i="8"/>
  <c r="Y88" i="8"/>
  <c r="AF88" i="8"/>
  <c r="AC88" i="8"/>
  <c r="AB88" i="8"/>
  <c r="AD88" i="8"/>
  <c r="AA88" i="8"/>
  <c r="W88" i="8"/>
  <c r="AD131" i="8"/>
  <c r="AE174" i="8"/>
  <c r="O255" i="8"/>
  <c r="AK185" i="8"/>
  <c r="AK184" i="8" s="1"/>
  <c r="AN200" i="8"/>
  <c r="AS200" i="8"/>
  <c r="AM200" i="8"/>
  <c r="AP200" i="8"/>
  <c r="AO200" i="8"/>
  <c r="AH200" i="8"/>
  <c r="AL200" i="8"/>
  <c r="AK200" i="8"/>
  <c r="AQ200" i="8"/>
  <c r="AR200" i="8"/>
  <c r="AI200" i="8"/>
  <c r="AG200" i="8"/>
  <c r="U262" i="8"/>
  <c r="W262" i="8"/>
  <c r="W261" i="8" s="1"/>
  <c r="AE262" i="8"/>
  <c r="AE261" i="8" s="1"/>
  <c r="AD262" i="8"/>
  <c r="AD261" i="8" s="1"/>
  <c r="AC262" i="8"/>
  <c r="AC261" i="8" s="1"/>
  <c r="AA262" i="8"/>
  <c r="AA261" i="8" s="1"/>
  <c r="V262" i="8"/>
  <c r="V261" i="8" s="1"/>
  <c r="X262" i="8"/>
  <c r="X261" i="8" s="1"/>
  <c r="O263" i="8"/>
  <c r="P263" i="8"/>
  <c r="P187" i="8"/>
  <c r="AS205" i="8"/>
  <c r="AM205" i="8"/>
  <c r="AM128" i="8" s="1"/>
  <c r="AO205" i="8"/>
  <c r="AN205" i="8"/>
  <c r="AJ205" i="8"/>
  <c r="AQ205" i="8"/>
  <c r="AI205" i="8"/>
  <c r="AK205" i="8"/>
  <c r="AR205" i="8"/>
  <c r="AP205" i="8"/>
  <c r="AH64" i="8"/>
  <c r="AQ64" i="8"/>
  <c r="AN64" i="8"/>
  <c r="AM64" i="8"/>
  <c r="AS64" i="8"/>
  <c r="AL64" i="8"/>
  <c r="AR64" i="8"/>
  <c r="AP64" i="8"/>
  <c r="AP63" i="8" s="1"/>
  <c r="AK64" i="8"/>
  <c r="AO64" i="8"/>
  <c r="AH187" i="8"/>
  <c r="AH186" i="8" s="1"/>
  <c r="AI187" i="8"/>
  <c r="AI186" i="8" s="1"/>
  <c r="AQ187" i="8"/>
  <c r="AQ186" i="8" s="1"/>
  <c r="AS187" i="8"/>
  <c r="AJ187" i="8"/>
  <c r="AJ186" i="8" s="1"/>
  <c r="AL187" i="8"/>
  <c r="AL186" i="8" s="1"/>
  <c r="AP187" i="8"/>
  <c r="AP186" i="8" s="1"/>
  <c r="AG187" i="8"/>
  <c r="AG186" i="8" s="1"/>
  <c r="AK187" i="8"/>
  <c r="AK186" i="8" s="1"/>
  <c r="O68" i="8"/>
  <c r="X64" i="8"/>
  <c r="AP290" i="8"/>
  <c r="AP151" i="8" s="1"/>
  <c r="AG204" i="8"/>
  <c r="AG202" i="8" s="1"/>
  <c r="AO187" i="8"/>
  <c r="AO186" i="8" s="1"/>
  <c r="P212" i="8"/>
  <c r="AO262" i="8"/>
  <c r="AO261" i="8" s="1"/>
  <c r="AP262" i="8"/>
  <c r="AP261" i="8" s="1"/>
  <c r="AH262" i="8"/>
  <c r="AQ262" i="8"/>
  <c r="AQ261" i="8" s="1"/>
  <c r="AS262" i="8"/>
  <c r="AS261" i="8" s="1"/>
  <c r="AM262" i="8"/>
  <c r="AM261" i="8" s="1"/>
  <c r="AI262" i="8"/>
  <c r="AI261" i="8" s="1"/>
  <c r="AK262" i="8"/>
  <c r="AK261" i="8" s="1"/>
  <c r="AN262" i="8"/>
  <c r="AN261" i="8" s="1"/>
  <c r="AJ262" i="8"/>
  <c r="AJ261" i="8" s="1"/>
  <c r="AC187" i="8"/>
  <c r="AC186" i="8" s="1"/>
  <c r="P64" i="8"/>
  <c r="AL21" i="8"/>
  <c r="AM21" i="8"/>
  <c r="AK21" i="8"/>
  <c r="AH21" i="8"/>
  <c r="AQ21" i="8"/>
  <c r="AR21" i="8"/>
  <c r="AJ21" i="8"/>
  <c r="AI21" i="8"/>
  <c r="AP21" i="8"/>
  <c r="AS21" i="8"/>
  <c r="AN21" i="8"/>
  <c r="P114" i="8"/>
  <c r="O114" i="8"/>
  <c r="AD175" i="8"/>
  <c r="V290" i="8"/>
  <c r="V151" i="8" s="1"/>
  <c r="V281" i="8"/>
  <c r="AC200" i="8"/>
  <c r="V200" i="8"/>
  <c r="U200" i="8"/>
  <c r="X200" i="8"/>
  <c r="T200" i="8"/>
  <c r="W200" i="8"/>
  <c r="AD200" i="8"/>
  <c r="O200" i="8"/>
  <c r="P200" i="8"/>
  <c r="AB200" i="8"/>
  <c r="AE200" i="8"/>
  <c r="Y200" i="8"/>
  <c r="Z200" i="8"/>
  <c r="AA200" i="8"/>
  <c r="AF200" i="8"/>
  <c r="AB174" i="8"/>
  <c r="U238" i="8"/>
  <c r="AB238" i="8"/>
  <c r="AA238" i="8"/>
  <c r="AF238" i="8"/>
  <c r="V238" i="8"/>
  <c r="AD238" i="8"/>
  <c r="AE238" i="8"/>
  <c r="W238" i="8"/>
  <c r="X238" i="8"/>
  <c r="W212" i="8"/>
  <c r="T187" i="8"/>
  <c r="T186" i="8" s="1"/>
  <c r="V187" i="8"/>
  <c r="V186" i="8" s="1"/>
  <c r="AF187" i="8"/>
  <c r="AE187" i="8"/>
  <c r="AE186" i="8" s="1"/>
  <c r="X187" i="8"/>
  <c r="X186" i="8" s="1"/>
  <c r="U187" i="8"/>
  <c r="U186" i="8" s="1"/>
  <c r="U183" i="8" s="1"/>
  <c r="W187" i="8"/>
  <c r="W186" i="8" s="1"/>
  <c r="Z187" i="8"/>
  <c r="Z186" i="8" s="1"/>
  <c r="Y187" i="8"/>
  <c r="Y186" i="8" s="1"/>
  <c r="Z205" i="8"/>
  <c r="AE205" i="8"/>
  <c r="X205" i="8"/>
  <c r="AC205" i="8"/>
  <c r="AA205" i="8"/>
  <c r="W205" i="8"/>
  <c r="AD205" i="8"/>
  <c r="AB205" i="8"/>
  <c r="Y205" i="8"/>
  <c r="U205" i="8"/>
  <c r="V205" i="8"/>
  <c r="T205" i="8"/>
  <c r="O205" i="8"/>
  <c r="AF205" i="8"/>
  <c r="P205" i="8"/>
  <c r="O141" i="8"/>
  <c r="P141" i="8"/>
  <c r="P278" i="8"/>
  <c r="AS78" i="8"/>
  <c r="AR78" i="8"/>
  <c r="AO78" i="8"/>
  <c r="AJ78" i="8"/>
  <c r="AI78" i="8"/>
  <c r="AN78" i="8"/>
  <c r="AH78" i="8"/>
  <c r="AM78" i="8"/>
  <c r="AQ78" i="8"/>
  <c r="AK78" i="8"/>
  <c r="AP78" i="8"/>
  <c r="AI170" i="8"/>
  <c r="O116" i="8"/>
  <c r="P116" i="8"/>
  <c r="O236" i="8"/>
  <c r="P236" i="8"/>
  <c r="P159" i="8"/>
  <c r="O159" i="8"/>
  <c r="AE281" i="8"/>
  <c r="O94" i="8"/>
  <c r="P94" i="8"/>
  <c r="AS201" i="8"/>
  <c r="AL201" i="8"/>
  <c r="AM201" i="8"/>
  <c r="AQ201" i="8"/>
  <c r="AH201" i="8"/>
  <c r="AN201" i="8"/>
  <c r="AO201" i="8"/>
  <c r="AI201" i="8"/>
  <c r="AP201" i="8"/>
  <c r="AJ201" i="8"/>
  <c r="AJ199" i="8" s="1"/>
  <c r="AK201" i="8"/>
  <c r="O134" i="8"/>
  <c r="P134" i="8"/>
  <c r="P20" i="8"/>
  <c r="O20" i="8"/>
  <c r="O64" i="8"/>
  <c r="AB21" i="8"/>
  <c r="AA21" i="8"/>
  <c r="V21" i="8"/>
  <c r="AC21" i="8"/>
  <c r="AE21" i="8"/>
  <c r="Y21" i="8"/>
  <c r="AD21" i="8"/>
  <c r="W21" i="8"/>
  <c r="Z21" i="8"/>
  <c r="AF21" i="8"/>
  <c r="U21" i="8"/>
  <c r="O21" i="8"/>
  <c r="X21" i="8"/>
  <c r="P21" i="8"/>
  <c r="P158" i="8"/>
  <c r="O158" i="8"/>
  <c r="P150" i="8"/>
  <c r="O150" i="8"/>
  <c r="AL45" i="8"/>
  <c r="AL110" i="8" s="1"/>
  <c r="O163" i="8"/>
  <c r="P163" i="8"/>
  <c r="O90" i="8"/>
  <c r="P90" i="8"/>
  <c r="P231" i="8"/>
  <c r="O231" i="8"/>
  <c r="AA208" i="8"/>
  <c r="O136" i="8"/>
  <c r="P136" i="8"/>
  <c r="T185" i="8"/>
  <c r="T184" i="8" s="1"/>
  <c r="AB185" i="8"/>
  <c r="AB184" i="8" s="1"/>
  <c r="X185" i="8"/>
  <c r="X184" i="8" s="1"/>
  <c r="AE185" i="8"/>
  <c r="AE184" i="8" s="1"/>
  <c r="W185" i="8"/>
  <c r="W184" i="8" s="1"/>
  <c r="AF185" i="8"/>
  <c r="AD185" i="8"/>
  <c r="AD184" i="8" s="1"/>
  <c r="AC185" i="8"/>
  <c r="AC184" i="8" s="1"/>
  <c r="O185" i="8"/>
  <c r="Y185" i="8"/>
  <c r="Y184" i="8" s="1"/>
  <c r="AA185" i="8"/>
  <c r="AA184" i="8" s="1"/>
  <c r="P185" i="8"/>
  <c r="V185" i="8"/>
  <c r="V184" i="8" s="1"/>
  <c r="T212" i="8"/>
  <c r="AF212" i="8"/>
  <c r="AC212" i="8"/>
  <c r="AC211" i="8" s="1"/>
  <c r="V212" i="8"/>
  <c r="AB212" i="8"/>
  <c r="X212" i="8"/>
  <c r="AE212" i="8"/>
  <c r="AA212" i="8"/>
  <c r="Z212" i="8"/>
  <c r="U212" i="8"/>
  <c r="Y248" i="8"/>
  <c r="Z248" i="8"/>
  <c r="V248" i="8"/>
  <c r="AE248" i="8"/>
  <c r="AB248" i="8"/>
  <c r="P248" i="8"/>
  <c r="AA248" i="8"/>
  <c r="O248" i="8"/>
  <c r="AD248" i="8"/>
  <c r="AF248" i="8"/>
  <c r="U248" i="8"/>
  <c r="P174" i="8"/>
  <c r="U249" i="8"/>
  <c r="AC249" i="8"/>
  <c r="AC148" i="8" s="1"/>
  <c r="AF249" i="8"/>
  <c r="AF148" i="8" s="1"/>
  <c r="Y249" i="8"/>
  <c r="Y148" i="8" s="1"/>
  <c r="W249" i="8"/>
  <c r="W148" i="8" s="1"/>
  <c r="W146" i="8" s="1"/>
  <c r="X249" i="8"/>
  <c r="X148" i="8" s="1"/>
  <c r="AE249" i="8"/>
  <c r="AE148" i="8" s="1"/>
  <c r="AD249" i="8"/>
  <c r="AD148" i="8" s="1"/>
  <c r="Z249" i="8"/>
  <c r="Z148" i="8" s="1"/>
  <c r="O187" i="8"/>
  <c r="P157" i="8"/>
  <c r="O157" i="8"/>
  <c r="O164" i="8"/>
  <c r="P164" i="8"/>
  <c r="W290" i="8"/>
  <c r="W151" i="8" s="1"/>
  <c r="O204" i="8"/>
  <c r="AQ170" i="8"/>
  <c r="AO170" i="8"/>
  <c r="AS170" i="8"/>
  <c r="AU170" i="8" s="1"/>
  <c r="AM170" i="8"/>
  <c r="AM168" i="8" s="1"/>
  <c r="AN170" i="8"/>
  <c r="AJ170" i="8"/>
  <c r="AK116" i="8" s="1"/>
  <c r="AP170" i="8"/>
  <c r="AR170" i="8"/>
  <c r="AH170" i="8"/>
  <c r="AL170" i="8"/>
  <c r="AF244" i="8"/>
  <c r="U244" i="8"/>
  <c r="AA244" i="8"/>
  <c r="V244" i="8"/>
  <c r="Y244" i="8"/>
  <c r="AD244" i="8"/>
  <c r="AC244" i="8"/>
  <c r="AB244" i="8"/>
  <c r="Z244" i="8"/>
  <c r="AG205" i="8"/>
  <c r="W78" i="8"/>
  <c r="O244" i="8"/>
  <c r="AD204" i="8"/>
  <c r="AA289" i="8"/>
  <c r="X201" i="8"/>
  <c r="U201" i="8"/>
  <c r="AC201" i="8"/>
  <c r="Z201" i="8"/>
  <c r="AE201" i="8"/>
  <c r="AD201" i="8"/>
  <c r="Y201" i="8"/>
  <c r="AA201" i="8"/>
  <c r="V201" i="8"/>
  <c r="AB201" i="8"/>
  <c r="W201" i="8"/>
  <c r="O201" i="8"/>
  <c r="P201" i="8"/>
  <c r="T201" i="8"/>
  <c r="AF201" i="8"/>
  <c r="Z285" i="8"/>
  <c r="Z284" i="8" s="1"/>
  <c r="P111" i="8"/>
  <c r="O111" i="8"/>
  <c r="AR255" i="8"/>
  <c r="AS255" i="8"/>
  <c r="AL255" i="8"/>
  <c r="AH255" i="8"/>
  <c r="AJ255" i="8"/>
  <c r="AQ255" i="8"/>
  <c r="AK255" i="8"/>
  <c r="AO255" i="8"/>
  <c r="AM255" i="8"/>
  <c r="AP255" i="8"/>
  <c r="AN255" i="8"/>
  <c r="AK275" i="8"/>
  <c r="AH275" i="8"/>
  <c r="AS275" i="8"/>
  <c r="AL275" i="8"/>
  <c r="AR275" i="8"/>
  <c r="AO275" i="8"/>
  <c r="AN275" i="8"/>
  <c r="AQ275" i="8"/>
  <c r="AM275" i="8"/>
  <c r="AI275" i="8"/>
  <c r="AP275" i="8"/>
  <c r="AP274" i="8" s="1"/>
  <c r="X244" i="8"/>
  <c r="V275" i="8"/>
  <c r="O78" i="8"/>
  <c r="Z238" i="8"/>
  <c r="AF203" i="8"/>
  <c r="X208" i="8"/>
  <c r="AI64" i="8"/>
  <c r="AI63" i="8" s="1"/>
  <c r="AT196" i="8"/>
  <c r="AF195" i="8"/>
  <c r="AS173" i="8"/>
  <c r="AU173" i="8" s="1"/>
  <c r="AR173" i="8"/>
  <c r="AN173" i="8"/>
  <c r="AI173" i="8"/>
  <c r="AI171" i="8" s="1"/>
  <c r="AM173" i="8"/>
  <c r="AG173" i="8"/>
  <c r="AK173" i="8"/>
  <c r="AJ173" i="8"/>
  <c r="AQ173" i="8"/>
  <c r="AQ119" i="8" s="1"/>
  <c r="AL173" i="8"/>
  <c r="AO173" i="8"/>
  <c r="AP119" i="8" s="1"/>
  <c r="U278" i="8"/>
  <c r="Z278" i="8"/>
  <c r="AC278" i="8"/>
  <c r="AD278" i="8"/>
  <c r="AE278" i="8"/>
  <c r="V278" i="8"/>
  <c r="X278" i="8"/>
  <c r="AB278" i="8"/>
  <c r="U270" i="8"/>
  <c r="Y270" i="8"/>
  <c r="Z270" i="8"/>
  <c r="AE270" i="8"/>
  <c r="V270" i="8"/>
  <c r="AB270" i="8"/>
  <c r="AA270" i="8"/>
  <c r="AD270" i="8"/>
  <c r="W270" i="8"/>
  <c r="AC270" i="8"/>
  <c r="AG169" i="8"/>
  <c r="AR169" i="8"/>
  <c r="AN169" i="8"/>
  <c r="AH169" i="8"/>
  <c r="AK169" i="8"/>
  <c r="AP169" i="8"/>
  <c r="AI169" i="8"/>
  <c r="AS169" i="8"/>
  <c r="AQ169" i="8"/>
  <c r="AL169" i="8"/>
  <c r="AJ169" i="8"/>
  <c r="AQ92" i="8"/>
  <c r="AS92" i="8"/>
  <c r="AN92" i="8"/>
  <c r="AN91" i="8" s="1"/>
  <c r="AO92" i="8"/>
  <c r="AK92" i="8"/>
  <c r="AL92" i="8"/>
  <c r="AH92" i="8"/>
  <c r="AM92" i="8"/>
  <c r="AP92" i="8"/>
  <c r="AI92" i="8"/>
  <c r="AR92" i="8"/>
  <c r="U68" i="8"/>
  <c r="V68" i="8"/>
  <c r="AD68" i="8"/>
  <c r="AC68" i="8"/>
  <c r="AF68" i="8"/>
  <c r="W68" i="8"/>
  <c r="AA68" i="8"/>
  <c r="AB68" i="8"/>
  <c r="Z68" i="8"/>
  <c r="Y68" i="8"/>
  <c r="X68" i="8"/>
  <c r="U290" i="8"/>
  <c r="AB290" i="8"/>
  <c r="AB151" i="8" s="1"/>
  <c r="AA290" i="8"/>
  <c r="AA151" i="8" s="1"/>
  <c r="AD290" i="8"/>
  <c r="AD151" i="8" s="1"/>
  <c r="X290" i="8"/>
  <c r="X151" i="8" s="1"/>
  <c r="Z290" i="8"/>
  <c r="Z151" i="8" s="1"/>
  <c r="Y290" i="8"/>
  <c r="Y151" i="8" s="1"/>
  <c r="AF290" i="8"/>
  <c r="AF151" i="8" s="1"/>
  <c r="AE290" i="8"/>
  <c r="AE151" i="8" s="1"/>
  <c r="AH290" i="8"/>
  <c r="AI290" i="8"/>
  <c r="AI151" i="8" s="1"/>
  <c r="AO290" i="8"/>
  <c r="AO151" i="8" s="1"/>
  <c r="AS290" i="8"/>
  <c r="AS151" i="8" s="1"/>
  <c r="AR290" i="8"/>
  <c r="AR151" i="8" s="1"/>
  <c r="AK290" i="8"/>
  <c r="AK151" i="8" s="1"/>
  <c r="AL290" i="8"/>
  <c r="AL151" i="8" s="1"/>
  <c r="AM290" i="8"/>
  <c r="AM151" i="8" s="1"/>
  <c r="AN290" i="8"/>
  <c r="AN151" i="8" s="1"/>
  <c r="AQ290" i="8"/>
  <c r="AQ151" i="8" s="1"/>
  <c r="O148" i="8"/>
  <c r="P148" i="8"/>
  <c r="AE203" i="8"/>
  <c r="O131" i="8"/>
  <c r="P131" i="8"/>
  <c r="P147" i="8"/>
  <c r="O147" i="8"/>
  <c r="AQ174" i="8"/>
  <c r="AS174" i="8"/>
  <c r="AU174" i="8" s="1"/>
  <c r="AV174" i="8" s="1"/>
  <c r="AM174" i="8"/>
  <c r="AH174" i="8"/>
  <c r="AR174" i="8"/>
  <c r="AI174" i="8"/>
  <c r="AO174" i="8"/>
  <c r="AL174" i="8"/>
  <c r="AJ174" i="8"/>
  <c r="AK120" i="8" s="1"/>
  <c r="AP174" i="8"/>
  <c r="AN174" i="8"/>
  <c r="AG174" i="8"/>
  <c r="AH120" i="8" s="1"/>
  <c r="AH282" i="8"/>
  <c r="AR282" i="8"/>
  <c r="AR136" i="8" s="1"/>
  <c r="AP282" i="8"/>
  <c r="AP136" i="8" s="1"/>
  <c r="AQ282" i="8"/>
  <c r="AQ136" i="8" s="1"/>
  <c r="AS282" i="8"/>
  <c r="AS136" i="8" s="1"/>
  <c r="AM282" i="8"/>
  <c r="AM136" i="8" s="1"/>
  <c r="AN282" i="8"/>
  <c r="AN136" i="8" s="1"/>
  <c r="AJ282" i="8"/>
  <c r="AJ136" i="8" s="1"/>
  <c r="AK282" i="8"/>
  <c r="AK136" i="8" s="1"/>
  <c r="AO282" i="8"/>
  <c r="AO136" i="8" s="1"/>
  <c r="AI282" i="8"/>
  <c r="AI136" i="8" s="1"/>
  <c r="P244" i="8"/>
  <c r="AD45" i="8"/>
  <c r="AD110" i="8" s="1"/>
  <c r="V175" i="8"/>
  <c r="W174" i="8"/>
  <c r="P78" i="8"/>
  <c r="X270" i="8"/>
  <c r="O299" i="8"/>
  <c r="P299" i="8"/>
  <c r="AA275" i="8"/>
  <c r="O240" i="8"/>
  <c r="P240" i="8"/>
  <c r="W82" i="8"/>
  <c r="W133" i="8" s="1"/>
  <c r="P75" i="8"/>
  <c r="O75" i="8"/>
  <c r="AI135" i="8"/>
  <c r="AU167" i="8"/>
  <c r="AV167" i="8" s="1"/>
  <c r="AW167" i="8" s="1"/>
  <c r="AE255" i="8"/>
  <c r="AF255" i="8"/>
  <c r="U255" i="8"/>
  <c r="Z255" i="8"/>
  <c r="X255" i="8"/>
  <c r="W255" i="8"/>
  <c r="AD255" i="8"/>
  <c r="Y255" i="8"/>
  <c r="V255" i="8"/>
  <c r="AA255" i="8"/>
  <c r="AC255" i="8"/>
  <c r="U264" i="8"/>
  <c r="Y264" i="8"/>
  <c r="AA264" i="8"/>
  <c r="Z264" i="8"/>
  <c r="AC264" i="8"/>
  <c r="W264" i="8"/>
  <c r="X264" i="8"/>
  <c r="AB264" i="8"/>
  <c r="T173" i="8"/>
  <c r="AF173" i="8"/>
  <c r="AT173" i="8" s="1"/>
  <c r="Y173" i="8"/>
  <c r="X173" i="8"/>
  <c r="V173" i="8"/>
  <c r="U173" i="8"/>
  <c r="AA173" i="8"/>
  <c r="AD173" i="8"/>
  <c r="AC173" i="8"/>
  <c r="AE173" i="8"/>
  <c r="AF119" i="8" s="1"/>
  <c r="AB173" i="8"/>
  <c r="Z173" i="8"/>
  <c r="AF204" i="8"/>
  <c r="AB204" i="8"/>
  <c r="U204" i="8"/>
  <c r="U127" i="8" s="1"/>
  <c r="Y204" i="8"/>
  <c r="X204" i="8"/>
  <c r="AA204" i="8"/>
  <c r="V204" i="8"/>
  <c r="AC204" i="8"/>
  <c r="Z204" i="8"/>
  <c r="AM188" i="8"/>
  <c r="AR188" i="8"/>
  <c r="AO188" i="8"/>
  <c r="AG188" i="8"/>
  <c r="AS188" i="8"/>
  <c r="AU188" i="8" s="1"/>
  <c r="AN188" i="8"/>
  <c r="AQ188" i="8"/>
  <c r="AL188" i="8"/>
  <c r="AJ188" i="8"/>
  <c r="AK143" i="8" s="1"/>
  <c r="AI188" i="8"/>
  <c r="AH188" i="8"/>
  <c r="AP188" i="8"/>
  <c r="O174" i="8"/>
  <c r="O203" i="8"/>
  <c r="P270" i="8"/>
  <c r="AD203" i="8"/>
  <c r="X174" i="8"/>
  <c r="Y120" i="8" s="1"/>
  <c r="W169" i="8"/>
  <c r="AD169" i="8"/>
  <c r="U169" i="8"/>
  <c r="AA169" i="8"/>
  <c r="AE169" i="8"/>
  <c r="Z169" i="8"/>
  <c r="T169" i="8"/>
  <c r="Y169" i="8"/>
  <c r="X169" i="8"/>
  <c r="P169" i="8"/>
  <c r="O169" i="8"/>
  <c r="V169" i="8"/>
  <c r="AC169" i="8"/>
  <c r="AF169" i="8"/>
  <c r="AB169" i="8"/>
  <c r="U282" i="8"/>
  <c r="AF282" i="8"/>
  <c r="AF136" i="8" s="1"/>
  <c r="Y282" i="8"/>
  <c r="Y136" i="8" s="1"/>
  <c r="AE282" i="8"/>
  <c r="AE136" i="8" s="1"/>
  <c r="V282" i="8"/>
  <c r="V136" i="8" s="1"/>
  <c r="AD282" i="8"/>
  <c r="AD136" i="8" s="1"/>
  <c r="Z282" i="8"/>
  <c r="Z136" i="8" s="1"/>
  <c r="X282" i="8"/>
  <c r="X136" i="8" s="1"/>
  <c r="AC282" i="8"/>
  <c r="AC136" i="8" s="1"/>
  <c r="AB282" i="8"/>
  <c r="AB136" i="8" s="1"/>
  <c r="AF92" i="8"/>
  <c r="U92" i="8"/>
  <c r="X92" i="8"/>
  <c r="Z92" i="8"/>
  <c r="AA92" i="8"/>
  <c r="AD92" i="8"/>
  <c r="AE92" i="8"/>
  <c r="V92" i="8"/>
  <c r="AC92" i="8"/>
  <c r="Y92" i="8"/>
  <c r="AS82" i="8"/>
  <c r="AS133" i="8" s="1"/>
  <c r="AP82" i="8"/>
  <c r="AP133" i="8" s="1"/>
  <c r="AQ82" i="8"/>
  <c r="AQ133" i="8" s="1"/>
  <c r="AJ82" i="8"/>
  <c r="AJ133" i="8" s="1"/>
  <c r="AK82" i="8"/>
  <c r="AK133" i="8" s="1"/>
  <c r="AR82" i="8"/>
  <c r="AR133" i="8" s="1"/>
  <c r="AM82" i="8"/>
  <c r="AM133" i="8" s="1"/>
  <c r="AO82" i="8"/>
  <c r="AO133" i="8" s="1"/>
  <c r="AI82" i="8"/>
  <c r="AI133" i="8" s="1"/>
  <c r="X188" i="8"/>
  <c r="T188" i="8"/>
  <c r="U188" i="8"/>
  <c r="AD188" i="8"/>
  <c r="W188" i="8"/>
  <c r="V188" i="8"/>
  <c r="Z188" i="8"/>
  <c r="AE188" i="8"/>
  <c r="AA188" i="8"/>
  <c r="AC188" i="8"/>
  <c r="Y188" i="8"/>
  <c r="AF188" i="8"/>
  <c r="AT188" i="8" s="1"/>
  <c r="Z262" i="8"/>
  <c r="Z261" i="8" s="1"/>
  <c r="P203" i="8"/>
  <c r="AF170" i="8"/>
  <c r="AT170" i="8" s="1"/>
  <c r="Y170" i="8"/>
  <c r="T170" i="8"/>
  <c r="AE170" i="8"/>
  <c r="U170" i="8"/>
  <c r="AA170" i="8"/>
  <c r="AC170" i="8"/>
  <c r="Z170" i="8"/>
  <c r="V170" i="8"/>
  <c r="W170" i="8"/>
  <c r="AD170" i="8"/>
  <c r="AB170" i="8"/>
  <c r="V64" i="8"/>
  <c r="AD212" i="8"/>
  <c r="AC281" i="8"/>
  <c r="O173" i="8"/>
  <c r="AM204" i="8"/>
  <c r="P204" i="8"/>
  <c r="P264" i="8"/>
  <c r="P92" i="8"/>
  <c r="O238" i="8"/>
  <c r="P249" i="8"/>
  <c r="W244" i="8"/>
  <c r="AH45" i="8"/>
  <c r="AK45" i="8"/>
  <c r="AK110" i="8" s="1"/>
  <c r="AJ45" i="8"/>
  <c r="AJ110" i="8" s="1"/>
  <c r="AM45" i="8"/>
  <c r="AM110" i="8" s="1"/>
  <c r="AS45" i="8"/>
  <c r="AS110" i="8" s="1"/>
  <c r="AI45" i="8"/>
  <c r="AI110" i="8" s="1"/>
  <c r="AO45" i="8"/>
  <c r="AO110" i="8" s="1"/>
  <c r="AP45" i="8"/>
  <c r="AP110" i="8" s="1"/>
  <c r="AQ45" i="8"/>
  <c r="AQ110" i="8" s="1"/>
  <c r="P290" i="8"/>
  <c r="O175" i="8"/>
  <c r="Y278" i="8"/>
  <c r="AF208" i="8"/>
  <c r="AT208" i="8" s="1"/>
  <c r="AM187" i="8"/>
  <c r="AM186" i="8" s="1"/>
  <c r="X170" i="8"/>
  <c r="AB249" i="8"/>
  <c r="AB148" i="8" s="1"/>
  <c r="P261" i="8"/>
  <c r="O261" i="8"/>
  <c r="X275" i="8"/>
  <c r="AN210" i="8"/>
  <c r="AP203" i="8"/>
  <c r="AH203" i="8"/>
  <c r="AQ203" i="8"/>
  <c r="AS203" i="8"/>
  <c r="AK203" i="8"/>
  <c r="AO203" i="8"/>
  <c r="AN203" i="8"/>
  <c r="AR203" i="8"/>
  <c r="AI203" i="8"/>
  <c r="AM203" i="8"/>
  <c r="AL203" i="8"/>
  <c r="AJ203" i="8"/>
  <c r="AM278" i="8"/>
  <c r="AH278" i="8"/>
  <c r="AR278" i="8"/>
  <c r="AR277" i="8" s="1"/>
  <c r="AQ278" i="8"/>
  <c r="AO278" i="8"/>
  <c r="AN278" i="8"/>
  <c r="AP278" i="8"/>
  <c r="AJ278" i="8"/>
  <c r="AI278" i="8"/>
  <c r="AS278" i="8"/>
  <c r="AK278" i="8"/>
  <c r="AL278" i="8"/>
  <c r="AP249" i="8"/>
  <c r="AP148" i="8" s="1"/>
  <c r="AJ249" i="8"/>
  <c r="AJ148" i="8" s="1"/>
  <c r="AH249" i="8"/>
  <c r="AQ249" i="8"/>
  <c r="AQ148" i="8" s="1"/>
  <c r="AS249" i="8"/>
  <c r="AS148" i="8" s="1"/>
  <c r="AM249" i="8"/>
  <c r="AM148" i="8" s="1"/>
  <c r="P73" i="8"/>
  <c r="O73" i="8"/>
  <c r="AR248" i="8"/>
  <c r="AS248" i="8"/>
  <c r="AH248" i="8"/>
  <c r="AO248" i="8"/>
  <c r="O284" i="8"/>
  <c r="P284" i="8"/>
  <c r="O296" i="8"/>
  <c r="P296" i="8"/>
  <c r="O294" i="8"/>
  <c r="P294" i="8"/>
  <c r="P166" i="8"/>
  <c r="O166" i="8"/>
  <c r="P303" i="8"/>
  <c r="O303" i="8"/>
  <c r="O253" i="8"/>
  <c r="P253" i="8"/>
  <c r="P155" i="8"/>
  <c r="O155" i="8"/>
  <c r="O235" i="8"/>
  <c r="P235" i="8"/>
  <c r="O129" i="8"/>
  <c r="P129" i="8"/>
  <c r="W221" i="8"/>
  <c r="AQ248" i="8"/>
  <c r="O126" i="8"/>
  <c r="P126" i="8"/>
  <c r="P193" i="8"/>
  <c r="O193" i="8"/>
  <c r="AS264" i="8"/>
  <c r="P183" i="8"/>
  <c r="O183" i="8"/>
  <c r="AJ281" i="8"/>
  <c r="V14" i="8"/>
  <c r="O138" i="8"/>
  <c r="P138" i="8"/>
  <c r="Y223" i="8"/>
  <c r="AI248" i="8"/>
  <c r="AP248" i="8"/>
  <c r="AK249" i="8"/>
  <c r="AK148" i="8" s="1"/>
  <c r="O228" i="8"/>
  <c r="P228" i="8"/>
  <c r="P181" i="8"/>
  <c r="O181" i="8"/>
  <c r="P221" i="8"/>
  <c r="AN223" i="8"/>
  <c r="AR223" i="8"/>
  <c r="AS223" i="8"/>
  <c r="AK223" i="8"/>
  <c r="AQ223" i="8"/>
  <c r="AM223" i="8"/>
  <c r="AP223" i="8"/>
  <c r="AJ223" i="8"/>
  <c r="AI223" i="8"/>
  <c r="AH223" i="8"/>
  <c r="AL223" i="8"/>
  <c r="AO223" i="8"/>
  <c r="P288" i="8"/>
  <c r="O288" i="8"/>
  <c r="AL248" i="8"/>
  <c r="P283" i="8"/>
  <c r="O283" i="8"/>
  <c r="O297" i="8"/>
  <c r="P297" i="8"/>
  <c r="AS238" i="8"/>
  <c r="AI238" i="8"/>
  <c r="AH238" i="8"/>
  <c r="AR238" i="8"/>
  <c r="AR237" i="8" s="1"/>
  <c r="AJ238" i="8"/>
  <c r="AL238" i="8"/>
  <c r="AN238" i="8"/>
  <c r="AN237" i="8" s="1"/>
  <c r="AO238" i="8"/>
  <c r="AO237" i="8" s="1"/>
  <c r="AK238" i="8"/>
  <c r="O125" i="8"/>
  <c r="P125" i="8"/>
  <c r="O223" i="8"/>
  <c r="AH167" i="8"/>
  <c r="P121" i="8"/>
  <c r="O121" i="8"/>
  <c r="AF223" i="8"/>
  <c r="P146" i="8"/>
  <c r="O146" i="8"/>
  <c r="O156" i="8"/>
  <c r="P156" i="8"/>
  <c r="AC14" i="8"/>
  <c r="AD14" i="8"/>
  <c r="AJ221" i="8"/>
  <c r="AA223" i="8"/>
  <c r="AJ285" i="8"/>
  <c r="AJ284" i="8" s="1"/>
  <c r="P243" i="8"/>
  <c r="O243" i="8"/>
  <c r="P237" i="8"/>
  <c r="O237" i="8"/>
  <c r="P18" i="8"/>
  <c r="O18" i="8"/>
  <c r="AO281" i="8"/>
  <c r="AS281" i="8"/>
  <c r="AR281" i="8"/>
  <c r="AN281" i="8"/>
  <c r="AM281" i="8"/>
  <c r="AH281" i="8"/>
  <c r="AK281" i="8"/>
  <c r="AQ281" i="8"/>
  <c r="AL281" i="8"/>
  <c r="O168" i="8"/>
  <c r="P168" i="8"/>
  <c r="O221" i="8"/>
  <c r="P86" i="8"/>
  <c r="O86" i="8"/>
  <c r="P304" i="8"/>
  <c r="O304" i="8"/>
  <c r="T223" i="8"/>
  <c r="U223" i="8"/>
  <c r="AC223" i="8"/>
  <c r="AE223" i="8"/>
  <c r="W223" i="8"/>
  <c r="Z223" i="8"/>
  <c r="X223" i="8"/>
  <c r="P292" i="8"/>
  <c r="O292" i="8"/>
  <c r="O186" i="8"/>
  <c r="P186" i="8"/>
  <c r="O161" i="8"/>
  <c r="P161" i="8"/>
  <c r="AR249" i="8"/>
  <c r="AR148" i="8" s="1"/>
  <c r="P223" i="8"/>
  <c r="P76" i="8"/>
  <c r="O76" i="8"/>
  <c r="P105" i="8"/>
  <c r="O105" i="8"/>
  <c r="P96" i="8"/>
  <c r="O96" i="8"/>
  <c r="AL285" i="8"/>
  <c r="AL284" i="8" s="1"/>
  <c r="U14" i="8"/>
  <c r="AG221" i="8"/>
  <c r="AR221" i="8"/>
  <c r="AH221" i="8"/>
  <c r="AL221" i="8"/>
  <c r="AP221" i="8"/>
  <c r="AI221" i="8"/>
  <c r="AO221" i="8"/>
  <c r="AN221" i="8"/>
  <c r="AQ221" i="8"/>
  <c r="AK221" i="8"/>
  <c r="AS221" i="8"/>
  <c r="O298" i="8"/>
  <c r="P298" i="8"/>
  <c r="AF221" i="8"/>
  <c r="T221" i="8"/>
  <c r="V221" i="8"/>
  <c r="O144" i="8"/>
  <c r="P144" i="8"/>
  <c r="P302" i="8"/>
  <c r="O302" i="8"/>
  <c r="P230" i="8"/>
  <c r="O230" i="8"/>
  <c r="P139" i="8"/>
  <c r="O139" i="8"/>
  <c r="P191" i="8"/>
  <c r="O191" i="8"/>
  <c r="AI249" i="8"/>
  <c r="AI148" i="8" s="1"/>
  <c r="AJ167" i="8"/>
  <c r="Z221" i="8"/>
  <c r="AP281" i="8"/>
  <c r="O206" i="8"/>
  <c r="P206" i="8"/>
  <c r="P103" i="8"/>
  <c r="O103" i="8"/>
  <c r="AQ167" i="8"/>
  <c r="O113" i="8"/>
  <c r="P113" i="8"/>
  <c r="O269" i="8"/>
  <c r="P269" i="8"/>
  <c r="P226" i="8"/>
  <c r="O226" i="8"/>
  <c r="AM238" i="8"/>
  <c r="O145" i="8"/>
  <c r="P145" i="8"/>
  <c r="O60" i="8"/>
  <c r="P60" i="8"/>
  <c r="O246" i="8"/>
  <c r="P246" i="8"/>
  <c r="AE14" i="8"/>
  <c r="AF14" i="8"/>
  <c r="AJ248" i="8"/>
  <c r="AR270" i="8"/>
  <c r="AH270" i="8"/>
  <c r="AP270" i="8"/>
  <c r="AL270" i="8"/>
  <c r="AO270" i="8"/>
  <c r="AQ270" i="8"/>
  <c r="AM270" i="8"/>
  <c r="AI270" i="8"/>
  <c r="AS270" i="8"/>
  <c r="AN270" i="8"/>
  <c r="AK270" i="8"/>
  <c r="AJ270" i="8"/>
  <c r="AF178" i="8"/>
  <c r="AT178" i="8" s="1"/>
  <c r="AA178" i="8"/>
  <c r="AE178" i="8"/>
  <c r="T178" i="8"/>
  <c r="Z178" i="8"/>
  <c r="Y178" i="8"/>
  <c r="W178" i="8"/>
  <c r="P178" i="8"/>
  <c r="V178" i="8"/>
  <c r="AB178" i="8"/>
  <c r="U178" i="8"/>
  <c r="AD178" i="8"/>
  <c r="AC178" i="8"/>
  <c r="O178" i="8"/>
  <c r="X178" i="8"/>
  <c r="U221" i="8"/>
  <c r="P59" i="8"/>
  <c r="O59" i="8"/>
  <c r="P227" i="8"/>
  <c r="O227" i="8"/>
  <c r="P115" i="8"/>
  <c r="O115" i="8"/>
  <c r="O220" i="8"/>
  <c r="P220" i="8"/>
  <c r="P251" i="8"/>
  <c r="O251" i="8"/>
  <c r="O77" i="8"/>
  <c r="P77" i="8"/>
  <c r="O151" i="8"/>
  <c r="P151" i="8"/>
  <c r="O229" i="8"/>
  <c r="P229" i="8"/>
  <c r="O234" i="8"/>
  <c r="P234" i="8"/>
  <c r="AP167" i="8"/>
  <c r="AM167" i="8"/>
  <c r="AL167" i="8"/>
  <c r="AI167" i="8"/>
  <c r="AG167" i="8"/>
  <c r="AR167" i="8"/>
  <c r="AN167" i="8"/>
  <c r="AN249" i="8"/>
  <c r="AN148" i="8" s="1"/>
  <c r="AN146" i="8" s="1"/>
  <c r="AS244" i="8"/>
  <c r="AH244" i="8"/>
  <c r="AO244" i="8"/>
  <c r="AN244" i="8"/>
  <c r="AM244" i="8"/>
  <c r="AQ244" i="8"/>
  <c r="AP244" i="8"/>
  <c r="AR244" i="8"/>
  <c r="AL244" i="8"/>
  <c r="O233" i="8"/>
  <c r="P233" i="8"/>
  <c r="P143" i="8"/>
  <c r="O143" i="8"/>
  <c r="AI244" i="8"/>
  <c r="P140" i="8"/>
  <c r="O140" i="8"/>
  <c r="P19" i="8"/>
  <c r="O19" i="8"/>
  <c r="O11" i="8"/>
  <c r="P11" i="8"/>
  <c r="AB221" i="8"/>
  <c r="AK248" i="8"/>
  <c r="O152" i="8"/>
  <c r="P152" i="8"/>
  <c r="O137" i="8"/>
  <c r="P137" i="8"/>
  <c r="P122" i="8"/>
  <c r="O122" i="8"/>
  <c r="O104" i="8"/>
  <c r="P104" i="8"/>
  <c r="O107" i="8"/>
  <c r="P107" i="8"/>
  <c r="P117" i="8"/>
  <c r="O117" i="8"/>
  <c r="P100" i="8"/>
  <c r="O100" i="8"/>
  <c r="O192" i="8"/>
  <c r="P192" i="8"/>
  <c r="P58" i="8"/>
  <c r="O58" i="8"/>
  <c r="AL212" i="8"/>
  <c r="AP196" i="8"/>
  <c r="AI196" i="8"/>
  <c r="AJ196" i="8"/>
  <c r="AQ196" i="8"/>
  <c r="AR196" i="8"/>
  <c r="AS196" i="8"/>
  <c r="AK196" i="8"/>
  <c r="AG196" i="8"/>
  <c r="AN196" i="8"/>
  <c r="AR264" i="8"/>
  <c r="AK264" i="8"/>
  <c r="AQ264" i="8"/>
  <c r="AN264" i="8"/>
  <c r="AL264" i="8"/>
  <c r="AH264" i="8"/>
  <c r="AJ264" i="8"/>
  <c r="AO264" i="8"/>
  <c r="P277" i="8"/>
  <c r="O277" i="8"/>
  <c r="AJ172" i="8"/>
  <c r="O219" i="8"/>
  <c r="P219" i="8"/>
  <c r="O199" i="8"/>
  <c r="P199" i="8"/>
  <c r="P135" i="8"/>
  <c r="O135" i="8"/>
  <c r="AK167" i="8"/>
  <c r="O128" i="8"/>
  <c r="P128" i="8"/>
  <c r="O110" i="8"/>
  <c r="P110" i="8"/>
  <c r="P10" i="8"/>
  <c r="O10" i="8"/>
  <c r="AD221" i="8"/>
  <c r="AE153" i="8" s="1"/>
  <c r="P119" i="8"/>
  <c r="O119" i="8"/>
  <c r="O9" i="8"/>
  <c r="P9" i="8"/>
  <c r="AP264" i="8"/>
  <c r="P149" i="8"/>
  <c r="O149" i="8"/>
  <c r="P254" i="8"/>
  <c r="O254" i="8"/>
  <c r="O130" i="8"/>
  <c r="P130" i="8"/>
  <c r="O286" i="8"/>
  <c r="P286" i="8"/>
  <c r="P95" i="8"/>
  <c r="O95" i="8"/>
  <c r="O153" i="8"/>
  <c r="P153" i="8"/>
  <c r="P99" i="8"/>
  <c r="O99" i="8"/>
  <c r="O67" i="8"/>
  <c r="P67" i="8"/>
  <c r="AA221" i="8"/>
  <c r="AM248" i="8"/>
  <c r="AK212" i="8"/>
  <c r="AP212" i="8"/>
  <c r="AI212" i="8"/>
  <c r="AJ212" i="8"/>
  <c r="AS212" i="8"/>
  <c r="AO212" i="8"/>
  <c r="AH212" i="8"/>
  <c r="AM212" i="8"/>
  <c r="AQ212" i="8"/>
  <c r="AG212" i="8"/>
  <c r="AR212" i="8"/>
  <c r="V196" i="8"/>
  <c r="U196" i="8"/>
  <c r="AA196" i="8"/>
  <c r="W196" i="8"/>
  <c r="AC196" i="8"/>
  <c r="T196" i="8"/>
  <c r="AB196" i="8"/>
  <c r="Z196" i="8"/>
  <c r="AE196" i="8"/>
  <c r="AD196" i="8"/>
  <c r="Y196" i="8"/>
  <c r="X196" i="8"/>
  <c r="O196" i="8"/>
  <c r="P196" i="8"/>
  <c r="O123" i="8"/>
  <c r="P123" i="8"/>
  <c r="AS172" i="8"/>
  <c r="AN172" i="8"/>
  <c r="AG172" i="8"/>
  <c r="AH172" i="8"/>
  <c r="AO172" i="8"/>
  <c r="AK172" i="8"/>
  <c r="AM172" i="8"/>
  <c r="AL172" i="8"/>
  <c r="AR172" i="8"/>
  <c r="AQ172" i="8"/>
  <c r="AP172" i="8"/>
  <c r="AD223" i="8"/>
  <c r="AQ285" i="8"/>
  <c r="AQ284" i="8" s="1"/>
  <c r="AN285" i="8"/>
  <c r="AN284" i="8" s="1"/>
  <c r="AK285" i="8"/>
  <c r="AK284" i="8" s="1"/>
  <c r="AK298" i="8" s="1"/>
  <c r="AS285" i="8"/>
  <c r="AS284" i="8" s="1"/>
  <c r="AO285" i="8"/>
  <c r="AO284" i="8" s="1"/>
  <c r="AH285" i="8"/>
  <c r="AR285" i="8"/>
  <c r="AR284" i="8" s="1"/>
  <c r="AI285" i="8"/>
  <c r="AI284" i="8" s="1"/>
  <c r="AM285" i="8"/>
  <c r="AM284" i="8" s="1"/>
  <c r="P61" i="8"/>
  <c r="O61" i="8"/>
  <c r="AO167" i="8"/>
  <c r="P160" i="8"/>
  <c r="O160" i="8"/>
  <c r="P133" i="8"/>
  <c r="O133" i="8"/>
  <c r="AC221" i="8"/>
  <c r="O194" i="8"/>
  <c r="P194" i="8"/>
  <c r="P154" i="8"/>
  <c r="O154" i="8"/>
  <c r="O120" i="8"/>
  <c r="P120" i="8"/>
  <c r="P195" i="8"/>
  <c r="O195" i="8"/>
  <c r="AM196" i="8"/>
  <c r="P182" i="8"/>
  <c r="O182" i="8"/>
  <c r="P225" i="8"/>
  <c r="O225" i="8"/>
  <c r="AN247" i="8"/>
  <c r="P101" i="8"/>
  <c r="O101" i="8"/>
  <c r="O215" i="8"/>
  <c r="P215" i="8"/>
  <c r="P127" i="8"/>
  <c r="O127" i="8"/>
  <c r="P274" i="8"/>
  <c r="O274" i="8"/>
  <c r="P287" i="8"/>
  <c r="O287" i="8"/>
  <c r="O142" i="8"/>
  <c r="P142" i="8"/>
  <c r="U172" i="8"/>
  <c r="AE172" i="8"/>
  <c r="AB172" i="8"/>
  <c r="X172" i="8"/>
  <c r="W172" i="8"/>
  <c r="AA172" i="8"/>
  <c r="Z172" i="8"/>
  <c r="T172" i="8"/>
  <c r="AF172" i="8"/>
  <c r="AC172" i="8"/>
  <c r="AD172" i="8"/>
  <c r="Y172" i="8"/>
  <c r="V172" i="8"/>
  <c r="P172" i="8"/>
  <c r="O172" i="8"/>
  <c r="AL196" i="8"/>
  <c r="AS175" i="8"/>
  <c r="AU175" i="8" s="1"/>
  <c r="AV175" i="8" s="1"/>
  <c r="AG175" i="8"/>
  <c r="AK175" i="8"/>
  <c r="AP175" i="8"/>
  <c r="AL175" i="8"/>
  <c r="AQ175" i="8"/>
  <c r="AR175" i="8"/>
  <c r="AM175" i="8"/>
  <c r="AN175" i="8"/>
  <c r="AH175" i="8"/>
  <c r="AI175" i="8"/>
  <c r="P63" i="8"/>
  <c r="O63" i="8"/>
  <c r="P305" i="8"/>
  <c r="O305" i="8"/>
  <c r="O165" i="8"/>
  <c r="P165" i="8"/>
  <c r="P109" i="8"/>
  <c r="O109" i="8"/>
  <c r="AK244" i="8"/>
  <c r="AK243" i="8" s="1"/>
  <c r="P12" i="8"/>
  <c r="O12" i="8"/>
  <c r="AL249" i="8"/>
  <c r="AL148" i="8" s="1"/>
  <c r="O91" i="8"/>
  <c r="P91" i="8"/>
  <c r="Z14" i="8"/>
  <c r="V223" i="8"/>
  <c r="AR68" i="8"/>
  <c r="AS68" i="8"/>
  <c r="AK68" i="8"/>
  <c r="AJ68" i="8"/>
  <c r="AH68" i="8"/>
  <c r="AL68" i="8"/>
  <c r="AO68" i="8"/>
  <c r="AN68" i="8"/>
  <c r="AI68" i="8"/>
  <c r="AQ68" i="8"/>
  <c r="AM68" i="8"/>
  <c r="AP68" i="8"/>
  <c r="O112" i="8"/>
  <c r="P112" i="8"/>
  <c r="Y221" i="8"/>
  <c r="O87" i="8"/>
  <c r="P87" i="8"/>
  <c r="AI178" i="8"/>
  <c r="AO241" i="8"/>
  <c r="AO240" i="8" s="1"/>
  <c r="O171" i="8"/>
  <c r="P171" i="8"/>
  <c r="O124" i="8"/>
  <c r="P124" i="8"/>
  <c r="AM32" i="8"/>
  <c r="AO32" i="8"/>
  <c r="AP16" i="8"/>
  <c r="AI16" i="8"/>
  <c r="AE89" i="8"/>
  <c r="AE87" i="8" s="1"/>
  <c r="W89" i="8"/>
  <c r="P89" i="8"/>
  <c r="Y89" i="8"/>
  <c r="AB89" i="8"/>
  <c r="AA89" i="8"/>
  <c r="X89" i="8"/>
  <c r="AD89" i="8"/>
  <c r="Z89" i="8"/>
  <c r="AF89" i="8"/>
  <c r="O89" i="8"/>
  <c r="V89" i="8"/>
  <c r="U89" i="8"/>
  <c r="AC89" i="8"/>
  <c r="AI89" i="8"/>
  <c r="AP39" i="8"/>
  <c r="AR44" i="8"/>
  <c r="AP307" i="8"/>
  <c r="AR307" i="8"/>
  <c r="AO260" i="8"/>
  <c r="AH24" i="8"/>
  <c r="AK93" i="8"/>
  <c r="AH93" i="8"/>
  <c r="AN14" i="8"/>
  <c r="AD31" i="8"/>
  <c r="Y31" i="8"/>
  <c r="P31" i="8"/>
  <c r="O31" i="8"/>
  <c r="X31" i="8"/>
  <c r="AA31" i="8"/>
  <c r="W31" i="8"/>
  <c r="U31" i="8"/>
  <c r="AB31" i="8"/>
  <c r="AF31" i="8"/>
  <c r="V31" i="8"/>
  <c r="AE31" i="8"/>
  <c r="AC31" i="8"/>
  <c r="Z31" i="8"/>
  <c r="AQ31" i="8"/>
  <c r="AS36" i="8"/>
  <c r="AL36" i="8"/>
  <c r="AP56" i="8"/>
  <c r="AJ56" i="8"/>
  <c r="X38" i="8"/>
  <c r="P38" i="8"/>
  <c r="AE38" i="8"/>
  <c r="Y38" i="8"/>
  <c r="AF38" i="8"/>
  <c r="O38" i="8"/>
  <c r="AC38" i="8"/>
  <c r="AD38" i="8"/>
  <c r="V38" i="8"/>
  <c r="AA38" i="8"/>
  <c r="W38" i="8"/>
  <c r="Z38" i="8"/>
  <c r="AB38" i="8"/>
  <c r="U38" i="8"/>
  <c r="AK38" i="8"/>
  <c r="AS42" i="8"/>
  <c r="AH42" i="8"/>
  <c r="AS13" i="8"/>
  <c r="AP13" i="8"/>
  <c r="AO13" i="8"/>
  <c r="AO12" i="8" s="1"/>
  <c r="AN13" i="8"/>
  <c r="AL13" i="8"/>
  <c r="AR13" i="8"/>
  <c r="AQ13" i="8"/>
  <c r="AQ12" i="8" s="1"/>
  <c r="AJ13" i="8"/>
  <c r="AJ12" i="8" s="1"/>
  <c r="AK13" i="8"/>
  <c r="AI13" i="8"/>
  <c r="P214" i="8"/>
  <c r="O214" i="8"/>
  <c r="AI309" i="8"/>
  <c r="AP309" i="8"/>
  <c r="AH295" i="8"/>
  <c r="AS295" i="8"/>
  <c r="AF258" i="8"/>
  <c r="Y258" i="8"/>
  <c r="AA258" i="8"/>
  <c r="Z258" i="8"/>
  <c r="U258" i="8"/>
  <c r="O258" i="8"/>
  <c r="AE258" i="8"/>
  <c r="AD258" i="8"/>
  <c r="AC258" i="8"/>
  <c r="AB258" i="8"/>
  <c r="X258" i="8"/>
  <c r="V258" i="8"/>
  <c r="W258" i="8"/>
  <c r="P258" i="8"/>
  <c r="AS258" i="8"/>
  <c r="AK79" i="8"/>
  <c r="AS79" i="8"/>
  <c r="AH85" i="8"/>
  <c r="AR85" i="8"/>
  <c r="AA23" i="8"/>
  <c r="P23" i="8"/>
  <c r="V23" i="8"/>
  <c r="W23" i="8"/>
  <c r="AF23" i="8"/>
  <c r="Z23" i="8"/>
  <c r="AC23" i="8"/>
  <c r="Y23" i="8"/>
  <c r="U23" i="8"/>
  <c r="AE23" i="8"/>
  <c r="AB23" i="8"/>
  <c r="X23" i="8"/>
  <c r="O23" i="8"/>
  <c r="AD23" i="8"/>
  <c r="AI23" i="8"/>
  <c r="AM28" i="8"/>
  <c r="AI28" i="8"/>
  <c r="AN257" i="8"/>
  <c r="AK257" i="8"/>
  <c r="AS43" i="8"/>
  <c r="AH43" i="8"/>
  <c r="AK276" i="8"/>
  <c r="AJ256" i="8"/>
  <c r="AI256" i="8"/>
  <c r="AR84" i="8"/>
  <c r="AQ84" i="8"/>
  <c r="AK54" i="8"/>
  <c r="AS72" i="8"/>
  <c r="AJ72" i="8"/>
  <c r="AM37" i="8"/>
  <c r="AO37" i="8"/>
  <c r="AS17" i="8"/>
  <c r="AM291" i="8"/>
  <c r="AL32" i="8"/>
  <c r="AS32" i="8"/>
  <c r="AO16" i="8"/>
  <c r="AS89" i="8"/>
  <c r="AH89" i="8"/>
  <c r="AD44" i="8"/>
  <c r="X44" i="8"/>
  <c r="Z44" i="8"/>
  <c r="O44" i="8"/>
  <c r="AF44" i="8"/>
  <c r="U44" i="8"/>
  <c r="P44" i="8"/>
  <c r="AC44" i="8"/>
  <c r="Y44" i="8"/>
  <c r="W44" i="8"/>
  <c r="AB44" i="8"/>
  <c r="AE44" i="8"/>
  <c r="AA44" i="8"/>
  <c r="V44" i="8"/>
  <c r="AM307" i="8"/>
  <c r="AS307" i="8"/>
  <c r="Z24" i="8"/>
  <c r="AF24" i="8"/>
  <c r="P24" i="8"/>
  <c r="O24" i="8"/>
  <c r="AD24" i="8"/>
  <c r="AB24" i="8"/>
  <c r="U24" i="8"/>
  <c r="AC24" i="8"/>
  <c r="AA24" i="8"/>
  <c r="AE24" i="8"/>
  <c r="X24" i="8"/>
  <c r="V24" i="8"/>
  <c r="W24" i="8"/>
  <c r="Y24" i="8"/>
  <c r="AQ93" i="8"/>
  <c r="AJ93" i="8"/>
  <c r="AJ91" i="8" s="1"/>
  <c r="AN36" i="8"/>
  <c r="AM36" i="8"/>
  <c r="AH56" i="8"/>
  <c r="AL42" i="8"/>
  <c r="AI42" i="8"/>
  <c r="Y13" i="8"/>
  <c r="AE13" i="8"/>
  <c r="U13" i="8"/>
  <c r="AB13" i="8"/>
  <c r="Z13" i="8"/>
  <c r="O13" i="8"/>
  <c r="AD13" i="8"/>
  <c r="P13" i="8"/>
  <c r="X13" i="8"/>
  <c r="AC13" i="8"/>
  <c r="V13" i="8"/>
  <c r="W13" i="8"/>
  <c r="AA13" i="8"/>
  <c r="AF13" i="8"/>
  <c r="AJ309" i="8"/>
  <c r="AH309" i="8"/>
  <c r="AI295" i="8"/>
  <c r="AJ79" i="8"/>
  <c r="AQ79" i="8"/>
  <c r="AJ85" i="8"/>
  <c r="AO28" i="8"/>
  <c r="AN28" i="8"/>
  <c r="Y276" i="8"/>
  <c r="AC276" i="8"/>
  <c r="AC274" i="8" s="1"/>
  <c r="AF276" i="8"/>
  <c r="W276" i="8"/>
  <c r="P276" i="8"/>
  <c r="AB276" i="8"/>
  <c r="AB274" i="8" s="1"/>
  <c r="AD276" i="8"/>
  <c r="O276" i="8"/>
  <c r="AE276" i="8"/>
  <c r="X276" i="8"/>
  <c r="U276" i="8"/>
  <c r="AA276" i="8"/>
  <c r="Z276" i="8"/>
  <c r="V276" i="8"/>
  <c r="AF54" i="8"/>
  <c r="W54" i="8"/>
  <c r="Z54" i="8"/>
  <c r="AA54" i="8"/>
  <c r="V54" i="8"/>
  <c r="AB54" i="8"/>
  <c r="U54" i="8"/>
  <c r="X54" i="8"/>
  <c r="AC54" i="8"/>
  <c r="Y54" i="8"/>
  <c r="O54" i="8"/>
  <c r="AE54" i="8"/>
  <c r="P54" i="8"/>
  <c r="AD54" i="8"/>
  <c r="V80" i="8"/>
  <c r="X80" i="8"/>
  <c r="O80" i="8"/>
  <c r="W80" i="8"/>
  <c r="AB80" i="8"/>
  <c r="AE80" i="8"/>
  <c r="P80" i="8"/>
  <c r="AF80" i="8"/>
  <c r="Z80" i="8"/>
  <c r="AD80" i="8"/>
  <c r="AA80" i="8"/>
  <c r="Y80" i="8"/>
  <c r="U80" i="8"/>
  <c r="AC80" i="8"/>
  <c r="AI291" i="8"/>
  <c r="AH32" i="8"/>
  <c r="Y16" i="8"/>
  <c r="Z16" i="8"/>
  <c r="AC16" i="8"/>
  <c r="AB16" i="8"/>
  <c r="AE16" i="8"/>
  <c r="U16" i="8"/>
  <c r="P16" i="8"/>
  <c r="W16" i="8"/>
  <c r="AA16" i="8"/>
  <c r="AF16" i="8"/>
  <c r="V16" i="8"/>
  <c r="O16" i="8"/>
  <c r="X16" i="8"/>
  <c r="AD16" i="8"/>
  <c r="AR16" i="8"/>
  <c r="AJ89" i="8"/>
  <c r="AR89" i="8"/>
  <c r="AL39" i="8"/>
  <c r="AS44" i="8"/>
  <c r="AN44" i="8"/>
  <c r="AL307" i="8"/>
  <c r="AJ307" i="8"/>
  <c r="AP260" i="8"/>
  <c r="AL24" i="8"/>
  <c r="AM24" i="8"/>
  <c r="AP93" i="8"/>
  <c r="AI93" i="8"/>
  <c r="AI14" i="8"/>
  <c r="AH31" i="8"/>
  <c r="AI31" i="8"/>
  <c r="AR36" i="8"/>
  <c r="AB56" i="8"/>
  <c r="W56" i="8"/>
  <c r="U56" i="8"/>
  <c r="Y56" i="8"/>
  <c r="AA56" i="8"/>
  <c r="AE56" i="8"/>
  <c r="P56" i="8"/>
  <c r="Z56" i="8"/>
  <c r="X56" i="8"/>
  <c r="AD56" i="8"/>
  <c r="O56" i="8"/>
  <c r="AC56" i="8"/>
  <c r="AF56" i="8"/>
  <c r="V56" i="8"/>
  <c r="AN56" i="8"/>
  <c r="AI38" i="8"/>
  <c r="AL38" i="8"/>
  <c r="AN42" i="8"/>
  <c r="P293" i="8"/>
  <c r="O293" i="8"/>
  <c r="AN309" i="8"/>
  <c r="AD295" i="8"/>
  <c r="AE295" i="8"/>
  <c r="AF295" i="8"/>
  <c r="P295" i="8"/>
  <c r="X295" i="8"/>
  <c r="U295" i="8"/>
  <c r="Z295" i="8"/>
  <c r="O295" i="8"/>
  <c r="V295" i="8"/>
  <c r="W295" i="8"/>
  <c r="Y295" i="8"/>
  <c r="AA295" i="8"/>
  <c r="AB295" i="8"/>
  <c r="AB298" i="8" s="1"/>
  <c r="AC295" i="8"/>
  <c r="AJ295" i="8"/>
  <c r="AN258" i="8"/>
  <c r="AH258" i="8"/>
  <c r="AM79" i="8"/>
  <c r="AB85" i="8"/>
  <c r="W85" i="8"/>
  <c r="Y85" i="8"/>
  <c r="AD85" i="8"/>
  <c r="U85" i="8"/>
  <c r="X85" i="8"/>
  <c r="Z85" i="8"/>
  <c r="AA85" i="8"/>
  <c r="AF85" i="8"/>
  <c r="O85" i="8"/>
  <c r="AE85" i="8"/>
  <c r="AC85" i="8"/>
  <c r="V85" i="8"/>
  <c r="P85" i="8"/>
  <c r="AQ85" i="8"/>
  <c r="AH23" i="8"/>
  <c r="AM23" i="8"/>
  <c r="AH28" i="8"/>
  <c r="AL257" i="8"/>
  <c r="AM257" i="8"/>
  <c r="AQ43" i="8"/>
  <c r="AJ83" i="8"/>
  <c r="AN276" i="8"/>
  <c r="AS276" i="8"/>
  <c r="AO256" i="8"/>
  <c r="AP256" i="8"/>
  <c r="AI84" i="8"/>
  <c r="AQ65" i="8"/>
  <c r="AR54" i="8"/>
  <c r="AM54" i="8"/>
  <c r="AP72" i="8"/>
  <c r="AQ72" i="8"/>
  <c r="AI37" i="8"/>
  <c r="AL17" i="8"/>
  <c r="AO291" i="8"/>
  <c r="AO178" i="8"/>
  <c r="AQ178" i="8"/>
  <c r="O310" i="8"/>
  <c r="P310" i="8"/>
  <c r="P62" i="8"/>
  <c r="O62" i="8"/>
  <c r="O301" i="8"/>
  <c r="P301" i="8"/>
  <c r="AN32" i="8"/>
  <c r="AP102" i="8"/>
  <c r="AH16" i="8"/>
  <c r="AJ16" i="8"/>
  <c r="AL89" i="8"/>
  <c r="AO89" i="8"/>
  <c r="AP25" i="8"/>
  <c r="AN25" i="8"/>
  <c r="AA39" i="8"/>
  <c r="U39" i="8"/>
  <c r="V39" i="8"/>
  <c r="X39" i="8"/>
  <c r="AF39" i="8"/>
  <c r="P39" i="8"/>
  <c r="W39" i="8"/>
  <c r="AE39" i="8"/>
  <c r="AC39" i="8"/>
  <c r="AD39" i="8"/>
  <c r="Y39" i="8"/>
  <c r="Z39" i="8"/>
  <c r="AB39" i="8"/>
  <c r="O39" i="8"/>
  <c r="AH39" i="8"/>
  <c r="AO44" i="8"/>
  <c r="AJ44" i="8"/>
  <c r="AH307" i="8"/>
  <c r="AH267" i="8"/>
  <c r="AP267" i="8"/>
  <c r="AA260" i="8"/>
  <c r="AF260" i="8"/>
  <c r="U260" i="8"/>
  <c r="AD260" i="8"/>
  <c r="AB260" i="8"/>
  <c r="P260" i="8"/>
  <c r="AC260" i="8"/>
  <c r="Z260" i="8"/>
  <c r="W260" i="8"/>
  <c r="AE260" i="8"/>
  <c r="Y260" i="8"/>
  <c r="V260" i="8"/>
  <c r="O260" i="8"/>
  <c r="X260" i="8"/>
  <c r="AI260" i="8"/>
  <c r="AP24" i="8"/>
  <c r="AK24" i="8"/>
  <c r="AO93" i="8"/>
  <c r="AK70" i="8"/>
  <c r="AI70" i="8"/>
  <c r="AR14" i="8"/>
  <c r="AP14" i="8"/>
  <c r="AS31" i="8"/>
  <c r="AP31" i="8"/>
  <c r="AJ36" i="8"/>
  <c r="AQ271" i="8"/>
  <c r="AI56" i="8"/>
  <c r="AS56" i="8"/>
  <c r="AR38" i="8"/>
  <c r="AO38" i="8"/>
  <c r="AQ42" i="8"/>
  <c r="AS178" i="8"/>
  <c r="AU178" i="8" s="1"/>
  <c r="AK309" i="8"/>
  <c r="AP295" i="8"/>
  <c r="AP298" i="8" s="1"/>
  <c r="AQ295" i="8"/>
  <c r="AL258" i="8"/>
  <c r="AM258" i="8"/>
  <c r="AN79" i="8"/>
  <c r="AP85" i="8"/>
  <c r="AN85" i="8"/>
  <c r="AQ23" i="8"/>
  <c r="AJ23" i="8"/>
  <c r="AR28" i="8"/>
  <c r="AS257" i="8"/>
  <c r="AK43" i="8"/>
  <c r="AM43" i="8"/>
  <c r="V83" i="8"/>
  <c r="AC83" i="8"/>
  <c r="Z83" i="8"/>
  <c r="U83" i="8"/>
  <c r="AD83" i="8"/>
  <c r="Y83" i="8"/>
  <c r="O83" i="8"/>
  <c r="W83" i="8"/>
  <c r="AB83" i="8"/>
  <c r="AA83" i="8"/>
  <c r="AE83" i="8"/>
  <c r="AF83" i="8"/>
  <c r="X83" i="8"/>
  <c r="P83" i="8"/>
  <c r="AN83" i="8"/>
  <c r="AL276" i="8"/>
  <c r="AR276" i="8"/>
  <c r="AQ256" i="8"/>
  <c r="AP84" i="8"/>
  <c r="AN84" i="8"/>
  <c r="AE65" i="8"/>
  <c r="X65" i="8"/>
  <c r="Z65" i="8"/>
  <c r="V65" i="8"/>
  <c r="AB65" i="8"/>
  <c r="O65" i="8"/>
  <c r="U65" i="8"/>
  <c r="AD65" i="8"/>
  <c r="AC65" i="8"/>
  <c r="AA65" i="8"/>
  <c r="W65" i="8"/>
  <c r="P65" i="8"/>
  <c r="Y65" i="8"/>
  <c r="AF65" i="8"/>
  <c r="AS54" i="8"/>
  <c r="AJ54" i="8"/>
  <c r="AK37" i="8"/>
  <c r="AH37" i="8"/>
  <c r="W17" i="8"/>
  <c r="P17" i="8"/>
  <c r="AC17" i="8"/>
  <c r="AE17" i="8"/>
  <c r="Z17" i="8"/>
  <c r="AB17" i="8"/>
  <c r="O17" i="8"/>
  <c r="V17" i="8"/>
  <c r="X17" i="8"/>
  <c r="AA17" i="8"/>
  <c r="U17" i="8"/>
  <c r="AD17" i="8"/>
  <c r="Y17" i="8"/>
  <c r="AF17" i="8"/>
  <c r="AJ291" i="8"/>
  <c r="AM241" i="8"/>
  <c r="AM240" i="8" s="1"/>
  <c r="AK241" i="8"/>
  <c r="AI241" i="8"/>
  <c r="AI240" i="8" s="1"/>
  <c r="AJ241" i="8"/>
  <c r="AP241" i="8"/>
  <c r="AS241" i="8"/>
  <c r="AR241" i="8"/>
  <c r="AH241" i="8"/>
  <c r="AH178" i="8"/>
  <c r="O132" i="8"/>
  <c r="P132" i="8"/>
  <c r="AP32" i="8"/>
  <c r="AJ32" i="8"/>
  <c r="W102" i="8"/>
  <c r="AB102" i="8"/>
  <c r="X102" i="8"/>
  <c r="Z102" i="8"/>
  <c r="AD102" i="8"/>
  <c r="P102" i="8"/>
  <c r="AE102" i="8"/>
  <c r="Y102" i="8"/>
  <c r="AC102" i="8"/>
  <c r="O102" i="8"/>
  <c r="U102" i="8"/>
  <c r="AF102" i="8"/>
  <c r="AA102" i="8"/>
  <c r="V102" i="8"/>
  <c r="AQ16" i="8"/>
  <c r="AM16" i="8"/>
  <c r="AN89" i="8"/>
  <c r="AS39" i="8"/>
  <c r="AM44" i="8"/>
  <c r="AN307" i="8"/>
  <c r="AL260" i="8"/>
  <c r="AJ24" i="8"/>
  <c r="AM93" i="8"/>
  <c r="AQ14" i="8"/>
  <c r="AR31" i="8"/>
  <c r="AH36" i="8"/>
  <c r="AP36" i="8"/>
  <c r="Y271" i="8"/>
  <c r="AE271" i="8"/>
  <c r="W271" i="8"/>
  <c r="X271" i="8"/>
  <c r="AC271" i="8"/>
  <c r="AF271" i="8"/>
  <c r="O271" i="8"/>
  <c r="V271" i="8"/>
  <c r="AA271" i="8"/>
  <c r="AD271" i="8"/>
  <c r="U271" i="8"/>
  <c r="Z271" i="8"/>
  <c r="P271" i="8"/>
  <c r="AB271" i="8"/>
  <c r="AK56" i="8"/>
  <c r="AO56" i="8"/>
  <c r="AQ38" i="8"/>
  <c r="AM42" i="8"/>
  <c r="AK42" i="8"/>
  <c r="P300" i="8"/>
  <c r="O300" i="8"/>
  <c r="AS309" i="8"/>
  <c r="AR309" i="8"/>
  <c r="X265" i="8"/>
  <c r="AC265" i="8"/>
  <c r="AF265" i="8"/>
  <c r="AA265" i="8"/>
  <c r="V265" i="8"/>
  <c r="P265" i="8"/>
  <c r="W265" i="8"/>
  <c r="AD265" i="8"/>
  <c r="Z265" i="8"/>
  <c r="U265" i="8"/>
  <c r="Y265" i="8"/>
  <c r="AE265" i="8"/>
  <c r="O265" i="8"/>
  <c r="AB265" i="8"/>
  <c r="AO295" i="8"/>
  <c r="AN295" i="8"/>
  <c r="AK258" i="8"/>
  <c r="AL79" i="8"/>
  <c r="AI79" i="8"/>
  <c r="AE69" i="8"/>
  <c r="AD69" i="8"/>
  <c r="W69" i="8"/>
  <c r="Y69" i="8"/>
  <c r="AC69" i="8"/>
  <c r="AA69" i="8"/>
  <c r="AF69" i="8"/>
  <c r="U69" i="8"/>
  <c r="V69" i="8"/>
  <c r="Z69" i="8"/>
  <c r="X69" i="8"/>
  <c r="O69" i="8"/>
  <c r="P69" i="8"/>
  <c r="AB69" i="8"/>
  <c r="AK85" i="8"/>
  <c r="AL85" i="8"/>
  <c r="AP23" i="8"/>
  <c r="AK28" i="8"/>
  <c r="AS28" i="8"/>
  <c r="AI43" i="8"/>
  <c r="AO276" i="8"/>
  <c r="AM276" i="8"/>
  <c r="AH84" i="8"/>
  <c r="AI54" i="8"/>
  <c r="AO54" i="8"/>
  <c r="AL37" i="8"/>
  <c r="AK291" i="8"/>
  <c r="AR32" i="8"/>
  <c r="AD25" i="8"/>
  <c r="O25" i="8"/>
  <c r="P25" i="8"/>
  <c r="U25" i="8"/>
  <c r="AB25" i="8"/>
  <c r="AC25" i="8"/>
  <c r="AA25" i="8"/>
  <c r="X25" i="8"/>
  <c r="AF25" i="8"/>
  <c r="Z25" i="8"/>
  <c r="W25" i="8"/>
  <c r="AE25" i="8"/>
  <c r="Y25" i="8"/>
  <c r="V25" i="8"/>
  <c r="AB267" i="8"/>
  <c r="V267" i="8"/>
  <c r="Y267" i="8"/>
  <c r="AD267" i="8"/>
  <c r="W267" i="8"/>
  <c r="U267" i="8"/>
  <c r="Z267" i="8"/>
  <c r="AA267" i="8"/>
  <c r="AF267" i="8"/>
  <c r="AE267" i="8"/>
  <c r="P267" i="8"/>
  <c r="X267" i="8"/>
  <c r="AC267" i="8"/>
  <c r="O267" i="8"/>
  <c r="O70" i="8"/>
  <c r="AB70" i="8"/>
  <c r="AC70" i="8"/>
  <c r="AF70" i="8"/>
  <c r="W70" i="8"/>
  <c r="P70" i="8"/>
  <c r="U70" i="8"/>
  <c r="AD70" i="8"/>
  <c r="Y70" i="8"/>
  <c r="V70" i="8"/>
  <c r="Z70" i="8"/>
  <c r="X70" i="8"/>
  <c r="AA70" i="8"/>
  <c r="AE70" i="8"/>
  <c r="AO36" i="8"/>
  <c r="AR42" i="8"/>
  <c r="AE209" i="8"/>
  <c r="U209" i="8"/>
  <c r="O209" i="8"/>
  <c r="AA209" i="8"/>
  <c r="Z209" i="8"/>
  <c r="W209" i="8"/>
  <c r="Y209" i="8"/>
  <c r="P209" i="8"/>
  <c r="X209" i="8"/>
  <c r="T209" i="8"/>
  <c r="AD209" i="8"/>
  <c r="AC209" i="8"/>
  <c r="V209" i="8"/>
  <c r="AB209" i="8"/>
  <c r="AL309" i="8"/>
  <c r="AH79" i="8"/>
  <c r="AJ28" i="8"/>
  <c r="Z43" i="8"/>
  <c r="AE43" i="8"/>
  <c r="AC43" i="8"/>
  <c r="W43" i="8"/>
  <c r="X43" i="8"/>
  <c r="P43" i="8"/>
  <c r="U43" i="8"/>
  <c r="O43" i="8"/>
  <c r="AB43" i="8"/>
  <c r="Y43" i="8"/>
  <c r="AD43" i="8"/>
  <c r="AF43" i="8"/>
  <c r="AA43" i="8"/>
  <c r="V43" i="8"/>
  <c r="P84" i="8"/>
  <c r="AB84" i="8"/>
  <c r="V84" i="8"/>
  <c r="W84" i="8"/>
  <c r="Z84" i="8"/>
  <c r="AF84" i="8"/>
  <c r="U84" i="8"/>
  <c r="AC84" i="8"/>
  <c r="Y84" i="8"/>
  <c r="AA84" i="8"/>
  <c r="AD84" i="8"/>
  <c r="X84" i="8"/>
  <c r="AE84" i="8"/>
  <c r="O84" i="8"/>
  <c r="Y37" i="8"/>
  <c r="Z37" i="8"/>
  <c r="AE37" i="8"/>
  <c r="AA37" i="8"/>
  <c r="X37" i="8"/>
  <c r="U37" i="8"/>
  <c r="AB37" i="8"/>
  <c r="AF37" i="8"/>
  <c r="O37" i="8"/>
  <c r="W37" i="8"/>
  <c r="P37" i="8"/>
  <c r="V37" i="8"/>
  <c r="AC37" i="8"/>
  <c r="AD37" i="8"/>
  <c r="AL291" i="8"/>
  <c r="AH291" i="8"/>
  <c r="AR291" i="8"/>
  <c r="AP291" i="8"/>
  <c r="AQ291" i="8"/>
  <c r="AE71" i="8"/>
  <c r="X71" i="8"/>
  <c r="U71" i="8"/>
  <c r="AC71" i="8"/>
  <c r="W71" i="8"/>
  <c r="V71" i="8"/>
  <c r="AF71" i="8"/>
  <c r="AD71" i="8"/>
  <c r="O71" i="8"/>
  <c r="AA71" i="8"/>
  <c r="P71" i="8"/>
  <c r="Z71" i="8"/>
  <c r="AB71" i="8"/>
  <c r="Y71" i="8"/>
  <c r="AW197" i="8"/>
  <c r="AF32" i="8"/>
  <c r="AD32" i="8"/>
  <c r="O32" i="8"/>
  <c r="AB32" i="8"/>
  <c r="Y32" i="8"/>
  <c r="P32" i="8"/>
  <c r="W32" i="8"/>
  <c r="Z32" i="8"/>
  <c r="V32" i="8"/>
  <c r="X32" i="8"/>
  <c r="AC32" i="8"/>
  <c r="AE32" i="8"/>
  <c r="AA32" i="8"/>
  <c r="U32" i="8"/>
  <c r="AI32" i="8"/>
  <c r="AK16" i="8"/>
  <c r="AP89" i="8"/>
  <c r="AP87" i="8" s="1"/>
  <c r="AM89" i="8"/>
  <c r="AO307" i="8"/>
  <c r="AL93" i="8"/>
  <c r="O36" i="8"/>
  <c r="AC36" i="8"/>
  <c r="Z36" i="8"/>
  <c r="AD36" i="8"/>
  <c r="AA36" i="8"/>
  <c r="P36" i="8"/>
  <c r="X36" i="8"/>
  <c r="U36" i="8"/>
  <c r="W36" i="8"/>
  <c r="V36" i="8"/>
  <c r="Y36" i="8"/>
  <c r="AE36" i="8"/>
  <c r="AF36" i="8"/>
  <c r="AB36" i="8"/>
  <c r="AK36" i="8"/>
  <c r="AQ56" i="8"/>
  <c r="O42" i="8"/>
  <c r="AF42" i="8"/>
  <c r="AB42" i="8"/>
  <c r="AE42" i="8"/>
  <c r="X42" i="8"/>
  <c r="AA42" i="8"/>
  <c r="P42" i="8"/>
  <c r="AD42" i="8"/>
  <c r="U42" i="8"/>
  <c r="Z42" i="8"/>
  <c r="W42" i="8"/>
  <c r="V42" i="8"/>
  <c r="AC42" i="8"/>
  <c r="Y42" i="8"/>
  <c r="AP42" i="8"/>
  <c r="AQ241" i="8"/>
  <c r="X309" i="8"/>
  <c r="AC309" i="8"/>
  <c r="Z309" i="8"/>
  <c r="P309" i="8"/>
  <c r="AE309" i="8"/>
  <c r="AD309" i="8"/>
  <c r="AA309" i="8"/>
  <c r="Y309" i="8"/>
  <c r="U309" i="8"/>
  <c r="AF309" i="8"/>
  <c r="V309" i="8"/>
  <c r="W309" i="8"/>
  <c r="O309" i="8"/>
  <c r="AB309" i="8"/>
  <c r="AQ309" i="8"/>
  <c r="AM295" i="8"/>
  <c r="AO258" i="8"/>
  <c r="AQ258" i="8"/>
  <c r="AD79" i="8"/>
  <c r="Z79" i="8"/>
  <c r="AC79" i="8"/>
  <c r="AB79" i="8"/>
  <c r="P79" i="8"/>
  <c r="U79" i="8"/>
  <c r="W79" i="8"/>
  <c r="AA79" i="8"/>
  <c r="O79" i="8"/>
  <c r="Y79" i="8"/>
  <c r="V79" i="8"/>
  <c r="AE79" i="8"/>
  <c r="X79" i="8"/>
  <c r="AF79" i="8"/>
  <c r="AR79" i="8"/>
  <c r="AS85" i="8"/>
  <c r="AK23" i="8"/>
  <c r="AN23" i="8"/>
  <c r="Y28" i="8"/>
  <c r="O28" i="8"/>
  <c r="AF28" i="8"/>
  <c r="AB28" i="8"/>
  <c r="P28" i="8"/>
  <c r="W28" i="8"/>
  <c r="X28" i="8"/>
  <c r="AA28" i="8"/>
  <c r="Z28" i="8"/>
  <c r="V28" i="8"/>
  <c r="AD28" i="8"/>
  <c r="AE28" i="8"/>
  <c r="AC28" i="8"/>
  <c r="U28" i="8"/>
  <c r="AP28" i="8"/>
  <c r="AJ257" i="8"/>
  <c r="AO43" i="8"/>
  <c r="AJ43" i="8"/>
  <c r="AS83" i="8"/>
  <c r="AQ83" i="8"/>
  <c r="AH276" i="8"/>
  <c r="AR256" i="8"/>
  <c r="AL84" i="8"/>
  <c r="AK84" i="8"/>
  <c r="AJ65" i="8"/>
  <c r="AL65" i="8"/>
  <c r="AP54" i="8"/>
  <c r="AH72" i="8"/>
  <c r="AN37" i="8"/>
  <c r="AQ37" i="8"/>
  <c r="AI17" i="8"/>
  <c r="AK17" i="8"/>
  <c r="P106" i="8"/>
  <c r="O106" i="8"/>
  <c r="AK32" i="8"/>
  <c r="W307" i="8"/>
  <c r="Z307" i="8"/>
  <c r="AF307" i="8"/>
  <c r="AC307" i="8"/>
  <c r="X307" i="8"/>
  <c r="P307" i="8"/>
  <c r="AD307" i="8"/>
  <c r="AA307" i="8"/>
  <c r="AB307" i="8"/>
  <c r="U307" i="8"/>
  <c r="V307" i="8"/>
  <c r="Y307" i="8"/>
  <c r="O307" i="8"/>
  <c r="AE307" i="8"/>
  <c r="U93" i="8"/>
  <c r="AB93" i="8"/>
  <c r="AB91" i="8" s="1"/>
  <c r="Z93" i="8"/>
  <c r="P93" i="8"/>
  <c r="AD93" i="8"/>
  <c r="AE93" i="8"/>
  <c r="X93" i="8"/>
  <c r="O93" i="8"/>
  <c r="W93" i="8"/>
  <c r="Y93" i="8"/>
  <c r="V93" i="8"/>
  <c r="AF93" i="8"/>
  <c r="AA93" i="8"/>
  <c r="AC93" i="8"/>
  <c r="AI36" i="8"/>
  <c r="AJ42" i="8"/>
  <c r="O189" i="8"/>
  <c r="P189" i="8"/>
  <c r="AM309" i="8"/>
  <c r="AO79" i="8"/>
  <c r="AQ28" i="8"/>
  <c r="W257" i="8"/>
  <c r="P257" i="8"/>
  <c r="AF257" i="8"/>
  <c r="AE257" i="8"/>
  <c r="V257" i="8"/>
  <c r="O257" i="8"/>
  <c r="X257" i="8"/>
  <c r="Y257" i="8"/>
  <c r="AA257" i="8"/>
  <c r="Z257" i="8"/>
  <c r="AB257" i="8"/>
  <c r="AC257" i="8"/>
  <c r="AD257" i="8"/>
  <c r="U257" i="8"/>
  <c r="AR43" i="8"/>
  <c r="AQ276" i="8"/>
  <c r="AD256" i="8"/>
  <c r="U256" i="8"/>
  <c r="X256" i="8"/>
  <c r="V256" i="8"/>
  <c r="P256" i="8"/>
  <c r="AC256" i="8"/>
  <c r="Z256" i="8"/>
  <c r="AE256" i="8"/>
  <c r="AF256" i="8"/>
  <c r="O256" i="8"/>
  <c r="AB256" i="8"/>
  <c r="Y256" i="8"/>
  <c r="AA256" i="8"/>
  <c r="W256" i="8"/>
  <c r="AJ84" i="8"/>
  <c r="AN54" i="8"/>
  <c r="AC72" i="8"/>
  <c r="V72" i="8"/>
  <c r="O72" i="8"/>
  <c r="AE72" i="8"/>
  <c r="AA72" i="8"/>
  <c r="X72" i="8"/>
  <c r="W72" i="8"/>
  <c r="P72" i="8"/>
  <c r="Y72" i="8"/>
  <c r="Z72" i="8"/>
  <c r="AD72" i="8"/>
  <c r="U72" i="8"/>
  <c r="AF72" i="8"/>
  <c r="AB72" i="8"/>
  <c r="AP37" i="8"/>
  <c r="AN291" i="8"/>
  <c r="U46" i="8"/>
  <c r="O46" i="8"/>
  <c r="P46" i="8"/>
  <c r="AC46" i="8"/>
  <c r="AE46" i="8"/>
  <c r="AA46" i="8"/>
  <c r="Z46" i="8"/>
  <c r="AD46" i="8"/>
  <c r="Y46" i="8"/>
  <c r="W46" i="8"/>
  <c r="AB46" i="8"/>
  <c r="AF46" i="8"/>
  <c r="X46" i="8"/>
  <c r="V46" i="8"/>
  <c r="AH46" i="8"/>
  <c r="AK57" i="8"/>
  <c r="AL57" i="8"/>
  <c r="AH306" i="8"/>
  <c r="AL306" i="8"/>
  <c r="O49" i="8"/>
  <c r="Z49" i="8"/>
  <c r="U49" i="8"/>
  <c r="P49" i="8"/>
  <c r="W49" i="8"/>
  <c r="V49" i="8"/>
  <c r="Y49" i="8"/>
  <c r="AA49" i="8"/>
  <c r="AB49" i="8"/>
  <c r="AF49" i="8"/>
  <c r="AC49" i="8"/>
  <c r="X49" i="8"/>
  <c r="AE49" i="8"/>
  <c r="AD49" i="8"/>
  <c r="AO268" i="8"/>
  <c r="AJ268" i="8"/>
  <c r="X35" i="8"/>
  <c r="AB35" i="8"/>
  <c r="O35" i="8"/>
  <c r="AD35" i="8"/>
  <c r="AE35" i="8"/>
  <c r="W35" i="8"/>
  <c r="Z35" i="8"/>
  <c r="AF35" i="8"/>
  <c r="U35" i="8"/>
  <c r="V35" i="8"/>
  <c r="P35" i="8"/>
  <c r="Y35" i="8"/>
  <c r="AC35" i="8"/>
  <c r="AA35" i="8"/>
  <c r="AI35" i="8"/>
  <c r="AI279" i="8"/>
  <c r="AL279" i="8"/>
  <c r="O55" i="8"/>
  <c r="W55" i="8"/>
  <c r="V55" i="8"/>
  <c r="AF55" i="8"/>
  <c r="AE55" i="8"/>
  <c r="X55" i="8"/>
  <c r="P55" i="8"/>
  <c r="Z55" i="8"/>
  <c r="AB55" i="8"/>
  <c r="AA55" i="8"/>
  <c r="AD55" i="8"/>
  <c r="AC55" i="8"/>
  <c r="Y55" i="8"/>
  <c r="U55" i="8"/>
  <c r="AM55" i="8"/>
  <c r="AM66" i="8"/>
  <c r="AL66" i="8"/>
  <c r="AM272" i="8"/>
  <c r="AP272" i="8"/>
  <c r="W308" i="8"/>
  <c r="AD308" i="8"/>
  <c r="X308" i="8"/>
  <c r="AF308" i="8"/>
  <c r="AC308" i="8"/>
  <c r="U308" i="8"/>
  <c r="P308" i="8"/>
  <c r="O308" i="8"/>
  <c r="Y308" i="8"/>
  <c r="AE308" i="8"/>
  <c r="V308" i="8"/>
  <c r="AB308" i="8"/>
  <c r="AA308" i="8"/>
  <c r="Z308" i="8"/>
  <c r="AQ308" i="8"/>
  <c r="AI266" i="8"/>
  <c r="AL266" i="8"/>
  <c r="AQ40" i="8"/>
  <c r="AP40" i="8"/>
  <c r="AE27" i="8"/>
  <c r="U27" i="8"/>
  <c r="P27" i="8"/>
  <c r="Z27" i="8"/>
  <c r="O27" i="8"/>
  <c r="AB27" i="8"/>
  <c r="AF27" i="8"/>
  <c r="AC27" i="8"/>
  <c r="W27" i="8"/>
  <c r="Y27" i="8"/>
  <c r="AA27" i="8"/>
  <c r="X27" i="8"/>
  <c r="AD27" i="8"/>
  <c r="V27" i="8"/>
  <c r="AI27" i="8"/>
  <c r="AQ22" i="8"/>
  <c r="AL22" i="8"/>
  <c r="AH47" i="8"/>
  <c r="AI47" i="8"/>
  <c r="X52" i="8"/>
  <c r="V52" i="8"/>
  <c r="AA52" i="8"/>
  <c r="AE52" i="8"/>
  <c r="U52" i="8"/>
  <c r="AF52" i="8"/>
  <c r="Z52" i="8"/>
  <c r="AD52" i="8"/>
  <c r="Y52" i="8"/>
  <c r="AB52" i="8"/>
  <c r="AC52" i="8"/>
  <c r="W52" i="8"/>
  <c r="O52" i="8"/>
  <c r="P52" i="8"/>
  <c r="AH52" i="8"/>
  <c r="AN81" i="8"/>
  <c r="AM81" i="8"/>
  <c r="AJ245" i="8"/>
  <c r="AJ243" i="8" s="1"/>
  <c r="AS245" i="8"/>
  <c r="Z29" i="8"/>
  <c r="V29" i="8"/>
  <c r="P29" i="8"/>
  <c r="O29" i="8"/>
  <c r="AA29" i="8"/>
  <c r="W29" i="8"/>
  <c r="AC29" i="8"/>
  <c r="AB29" i="8"/>
  <c r="Y29" i="8"/>
  <c r="AD29" i="8"/>
  <c r="AF29" i="8"/>
  <c r="AE29" i="8"/>
  <c r="X29" i="8"/>
  <c r="U29" i="8"/>
  <c r="AM197" i="8"/>
  <c r="AG197" i="8"/>
  <c r="AR180" i="8"/>
  <c r="T197" i="8"/>
  <c r="AB198" i="8"/>
  <c r="AE198" i="8"/>
  <c r="AV208" i="8"/>
  <c r="AL208" i="8"/>
  <c r="AP273" i="8"/>
  <c r="AK71" i="8"/>
  <c r="AH71" i="8"/>
  <c r="AN98" i="8"/>
  <c r="AH98" i="8"/>
  <c r="AM53" i="8"/>
  <c r="AO46" i="8"/>
  <c r="AO57" i="8"/>
  <c r="AJ57" i="8"/>
  <c r="AO306" i="8"/>
  <c r="AP49" i="8"/>
  <c r="AQ49" i="8"/>
  <c r="AQ268" i="8"/>
  <c r="AS268" i="8"/>
  <c r="AJ48" i="8"/>
  <c r="AS35" i="8"/>
  <c r="AO35" i="8"/>
  <c r="AS279" i="8"/>
  <c r="AJ279" i="8"/>
  <c r="AO41" i="8"/>
  <c r="AR55" i="8"/>
  <c r="AQ55" i="8"/>
  <c r="AS272" i="8"/>
  <c r="AO308" i="8"/>
  <c r="AJ308" i="8"/>
  <c r="AN266" i="8"/>
  <c r="AS266" i="8"/>
  <c r="AH40" i="8"/>
  <c r="AM27" i="8"/>
  <c r="AP27" i="8"/>
  <c r="AS22" i="8"/>
  <c r="AI22" i="8"/>
  <c r="AN47" i="8"/>
  <c r="AM52" i="8"/>
  <c r="AK52" i="8"/>
  <c r="AK81" i="8"/>
  <c r="AH81" i="8"/>
  <c r="AH245" i="8"/>
  <c r="AI218" i="8"/>
  <c r="AL218" i="8"/>
  <c r="AI197" i="8"/>
  <c r="O180" i="8"/>
  <c r="AC180" i="8"/>
  <c r="V180" i="8"/>
  <c r="AB180" i="8"/>
  <c r="AE180" i="8"/>
  <c r="X180" i="8"/>
  <c r="AA180" i="8"/>
  <c r="W180" i="8"/>
  <c r="T180" i="8"/>
  <c r="Z180" i="8"/>
  <c r="P180" i="8"/>
  <c r="Y180" i="8"/>
  <c r="AD180" i="8"/>
  <c r="U180" i="8"/>
  <c r="AP180" i="8"/>
  <c r="AD197" i="8"/>
  <c r="V198" i="8"/>
  <c r="Z198" i="8"/>
  <c r="AS179" i="8"/>
  <c r="AU179" i="8" s="1"/>
  <c r="AQ208" i="8"/>
  <c r="AP208" i="8"/>
  <c r="AF273" i="8"/>
  <c r="AD273" i="8"/>
  <c r="O273" i="8"/>
  <c r="V273" i="8"/>
  <c r="AA273" i="8"/>
  <c r="U273" i="8"/>
  <c r="AC273" i="8"/>
  <c r="Y273" i="8"/>
  <c r="AB273" i="8"/>
  <c r="AE273" i="8"/>
  <c r="W273" i="8"/>
  <c r="P273" i="8"/>
  <c r="Z273" i="8"/>
  <c r="X273" i="8"/>
  <c r="AQ273" i="8"/>
  <c r="AR71" i="8"/>
  <c r="AL71" i="8"/>
  <c r="AJ98" i="8"/>
  <c r="AJ51" i="8"/>
  <c r="AM51" i="8"/>
  <c r="AC53" i="8"/>
  <c r="P53" i="8"/>
  <c r="V53" i="8"/>
  <c r="Z53" i="8"/>
  <c r="AB53" i="8"/>
  <c r="AF53" i="8"/>
  <c r="U53" i="8"/>
  <c r="AA53" i="8"/>
  <c r="O53" i="8"/>
  <c r="Y53" i="8"/>
  <c r="AE53" i="8"/>
  <c r="X53" i="8"/>
  <c r="AD53" i="8"/>
  <c r="W53" i="8"/>
  <c r="AQ53" i="8"/>
  <c r="AM46" i="8"/>
  <c r="AK46" i="8"/>
  <c r="AN57" i="8"/>
  <c r="AC306" i="8"/>
  <c r="AA306" i="8"/>
  <c r="AF306" i="8"/>
  <c r="X306" i="8"/>
  <c r="V306" i="8"/>
  <c r="P306" i="8"/>
  <c r="AE306" i="8"/>
  <c r="U306" i="8"/>
  <c r="AD306" i="8"/>
  <c r="AB306" i="8"/>
  <c r="Z306" i="8"/>
  <c r="Y306" i="8"/>
  <c r="O306" i="8"/>
  <c r="W306" i="8"/>
  <c r="AQ306" i="8"/>
  <c r="AR49" i="8"/>
  <c r="AI49" i="8"/>
  <c r="AI268" i="8"/>
  <c r="AE48" i="8"/>
  <c r="O48" i="8"/>
  <c r="V48" i="8"/>
  <c r="W48" i="8"/>
  <c r="AB48" i="8"/>
  <c r="AD48" i="8"/>
  <c r="U48" i="8"/>
  <c r="AC48" i="8"/>
  <c r="Z48" i="8"/>
  <c r="P48" i="8"/>
  <c r="AF48" i="8"/>
  <c r="X48" i="8"/>
  <c r="AA48" i="8"/>
  <c r="Y48" i="8"/>
  <c r="AL48" i="8"/>
  <c r="AL35" i="8"/>
  <c r="AK35" i="8"/>
  <c r="AO279" i="8"/>
  <c r="U41" i="8"/>
  <c r="AE41" i="8"/>
  <c r="AC41" i="8"/>
  <c r="AF41" i="8"/>
  <c r="Y41" i="8"/>
  <c r="X41" i="8"/>
  <c r="Z41" i="8"/>
  <c r="O41" i="8"/>
  <c r="AA41" i="8"/>
  <c r="V41" i="8"/>
  <c r="AD41" i="8"/>
  <c r="W41" i="8"/>
  <c r="P41" i="8"/>
  <c r="AB41" i="8"/>
  <c r="AQ41" i="8"/>
  <c r="AO55" i="8"/>
  <c r="AJ55" i="8"/>
  <c r="AH66" i="8"/>
  <c r="U272" i="8"/>
  <c r="Y272" i="8"/>
  <c r="V272" i="8"/>
  <c r="W272" i="8"/>
  <c r="AB272" i="8"/>
  <c r="AC272" i="8"/>
  <c r="X272" i="8"/>
  <c r="AD272" i="8"/>
  <c r="O272" i="8"/>
  <c r="AE272" i="8"/>
  <c r="AA272" i="8"/>
  <c r="Z272" i="8"/>
  <c r="P272" i="8"/>
  <c r="AF272" i="8"/>
  <c r="AL272" i="8"/>
  <c r="AR308" i="8"/>
  <c r="AN308" i="8"/>
  <c r="AP266" i="8"/>
  <c r="AE40" i="8"/>
  <c r="V40" i="8"/>
  <c r="AF40" i="8"/>
  <c r="Y40" i="8"/>
  <c r="U40" i="8"/>
  <c r="W40" i="8"/>
  <c r="P40" i="8"/>
  <c r="X40" i="8"/>
  <c r="AA40" i="8"/>
  <c r="AD40" i="8"/>
  <c r="Z40" i="8"/>
  <c r="AC40" i="8"/>
  <c r="O40" i="8"/>
  <c r="AB40" i="8"/>
  <c r="AN40" i="8"/>
  <c r="AO27" i="8"/>
  <c r="AQ27" i="8"/>
  <c r="AO22" i="8"/>
  <c r="Y47" i="8"/>
  <c r="Z47" i="8"/>
  <c r="AA47" i="8"/>
  <c r="AE47" i="8"/>
  <c r="AC47" i="8"/>
  <c r="W47" i="8"/>
  <c r="P47" i="8"/>
  <c r="X47" i="8"/>
  <c r="AD47" i="8"/>
  <c r="O47" i="8"/>
  <c r="AB47" i="8"/>
  <c r="AF47" i="8"/>
  <c r="V47" i="8"/>
  <c r="U47" i="8"/>
  <c r="AP47" i="8"/>
  <c r="AN52" i="8"/>
  <c r="AQ52" i="8"/>
  <c r="AO81" i="8"/>
  <c r="U245" i="8"/>
  <c r="P245" i="8"/>
  <c r="V245" i="8"/>
  <c r="W245" i="8"/>
  <c r="X245" i="8"/>
  <c r="Y245" i="8"/>
  <c r="AE245" i="8"/>
  <c r="AE243" i="8" s="1"/>
  <c r="Z245" i="8"/>
  <c r="AC245" i="8"/>
  <c r="AF245" i="8"/>
  <c r="AB245" i="8"/>
  <c r="AA245" i="8"/>
  <c r="O245" i="8"/>
  <c r="AD245" i="8"/>
  <c r="AQ245" i="8"/>
  <c r="AN29" i="8"/>
  <c r="AR29" i="8"/>
  <c r="AK218" i="8"/>
  <c r="AS218" i="8"/>
  <c r="AU218" i="8" s="1"/>
  <c r="AL197" i="8"/>
  <c r="AJ180" i="8"/>
  <c r="AG180" i="8"/>
  <c r="W197" i="8"/>
  <c r="X197" i="8"/>
  <c r="AA198" i="8"/>
  <c r="O198" i="8"/>
  <c r="AF180" i="8"/>
  <c r="AT180" i="8" s="1"/>
  <c r="AG208" i="8"/>
  <c r="AH208" i="8"/>
  <c r="AR259" i="8"/>
  <c r="AI273" i="8"/>
  <c r="AL273" i="8"/>
  <c r="AI71" i="8"/>
  <c r="AM71" i="8"/>
  <c r="AQ98" i="8"/>
  <c r="AR51" i="8"/>
  <c r="AL53" i="8"/>
  <c r="AO53" i="8"/>
  <c r="AR46" i="8"/>
  <c r="AS46" i="8"/>
  <c r="AM57" i="8"/>
  <c r="AH50" i="8"/>
  <c r="AI306" i="8"/>
  <c r="AR306" i="8"/>
  <c r="AS49" i="8"/>
  <c r="AL49" i="8"/>
  <c r="AL268" i="8"/>
  <c r="AK242" i="8"/>
  <c r="AK48" i="8"/>
  <c r="AS48" i="8"/>
  <c r="AR35" i="8"/>
  <c r="AM35" i="8"/>
  <c r="AM279" i="8"/>
  <c r="AP30" i="8"/>
  <c r="AM41" i="8"/>
  <c r="AN41" i="8"/>
  <c r="AS55" i="8"/>
  <c r="AP55" i="8"/>
  <c r="AO66" i="8"/>
  <c r="AL34" i="8"/>
  <c r="AN272" i="8"/>
  <c r="AI272" i="8"/>
  <c r="AI308" i="8"/>
  <c r="AM308" i="8"/>
  <c r="AM266" i="8"/>
  <c r="AJ239" i="8"/>
  <c r="AG239" i="8" s="1"/>
  <c r="AU239" i="8" s="1"/>
  <c r="AS40" i="8"/>
  <c r="AO40" i="8"/>
  <c r="AJ27" i="8"/>
  <c r="AL27" i="8"/>
  <c r="AJ22" i="8"/>
  <c r="AI33" i="8"/>
  <c r="AM47" i="8"/>
  <c r="AL47" i="8"/>
  <c r="AP52" i="8"/>
  <c r="AI52" i="8"/>
  <c r="AL81" i="8"/>
  <c r="AQ26" i="8"/>
  <c r="AI245" i="8"/>
  <c r="AM245" i="8"/>
  <c r="AM29" i="8"/>
  <c r="AJ29" i="8"/>
  <c r="AR218" i="8"/>
  <c r="AO198" i="8"/>
  <c r="AQ179" i="8"/>
  <c r="AQ197" i="8"/>
  <c r="AP197" i="8"/>
  <c r="AK180" i="8"/>
  <c r="AI180" i="8"/>
  <c r="P197" i="8"/>
  <c r="Y197" i="8"/>
  <c r="P198" i="8"/>
  <c r="AC198" i="8"/>
  <c r="AR208" i="8"/>
  <c r="AM208" i="8"/>
  <c r="P259" i="8"/>
  <c r="AB259" i="8"/>
  <c r="U259" i="8"/>
  <c r="AF259" i="8"/>
  <c r="Z259" i="8"/>
  <c r="X259" i="8"/>
  <c r="V259" i="8"/>
  <c r="O259" i="8"/>
  <c r="AC259" i="8"/>
  <c r="AA259" i="8"/>
  <c r="AD259" i="8"/>
  <c r="Y259" i="8"/>
  <c r="W259" i="8"/>
  <c r="AE259" i="8"/>
  <c r="AO259" i="8"/>
  <c r="AR273" i="8"/>
  <c r="AK273" i="8"/>
  <c r="AJ71" i="8"/>
  <c r="AO98" i="8"/>
  <c r="AS98" i="8"/>
  <c r="U51" i="8"/>
  <c r="AA51" i="8"/>
  <c r="Y51" i="8"/>
  <c r="W51" i="8"/>
  <c r="P51" i="8"/>
  <c r="V51" i="8"/>
  <c r="Z51" i="8"/>
  <c r="AB51" i="8"/>
  <c r="AD51" i="8"/>
  <c r="AE51" i="8"/>
  <c r="X51" i="8"/>
  <c r="O51" i="8"/>
  <c r="AC51" i="8"/>
  <c r="AF51" i="8"/>
  <c r="AK51" i="8"/>
  <c r="AR53" i="8"/>
  <c r="AP53" i="8"/>
  <c r="AL46" i="8"/>
  <c r="AQ57" i="8"/>
  <c r="AP57" i="8"/>
  <c r="W50" i="8"/>
  <c r="V50" i="8"/>
  <c r="AA50" i="8"/>
  <c r="U50" i="8"/>
  <c r="AF50" i="8"/>
  <c r="AD50" i="8"/>
  <c r="O50" i="8"/>
  <c r="AB50" i="8"/>
  <c r="P50" i="8"/>
  <c r="AE50" i="8"/>
  <c r="X50" i="8"/>
  <c r="Y50" i="8"/>
  <c r="Z50" i="8"/>
  <c r="AC50" i="8"/>
  <c r="AS306" i="8"/>
  <c r="AN306" i="8"/>
  <c r="AM49" i="8"/>
  <c r="AK268" i="8"/>
  <c r="AR268" i="8"/>
  <c r="AC242" i="8"/>
  <c r="Y242" i="8"/>
  <c r="AE242" i="8"/>
  <c r="AF242" i="8"/>
  <c r="AA242" i="8"/>
  <c r="AD242" i="8"/>
  <c r="W242" i="8"/>
  <c r="V242" i="8"/>
  <c r="AB242" i="8"/>
  <c r="U242" i="8"/>
  <c r="Z242" i="8"/>
  <c r="P242" i="8"/>
  <c r="O242" i="8"/>
  <c r="X242" i="8"/>
  <c r="AR48" i="8"/>
  <c r="AP48" i="8"/>
  <c r="AQ35" i="8"/>
  <c r="AP279" i="8"/>
  <c r="AQ279" i="8"/>
  <c r="U30" i="8"/>
  <c r="AB30" i="8"/>
  <c r="AC30" i="8"/>
  <c r="W30" i="8"/>
  <c r="Y30" i="8"/>
  <c r="AF30" i="8"/>
  <c r="X30" i="8"/>
  <c r="P30" i="8"/>
  <c r="V30" i="8"/>
  <c r="O30" i="8"/>
  <c r="Z30" i="8"/>
  <c r="AE30" i="8"/>
  <c r="AA30" i="8"/>
  <c r="AD30" i="8"/>
  <c r="AR30" i="8"/>
  <c r="AL41" i="8"/>
  <c r="AH41" i="8"/>
  <c r="AN55" i="8"/>
  <c r="AR66" i="8"/>
  <c r="AQ66" i="8"/>
  <c r="AB34" i="8"/>
  <c r="X34" i="8"/>
  <c r="P34" i="8"/>
  <c r="W34" i="8"/>
  <c r="AF34" i="8"/>
  <c r="V34" i="8"/>
  <c r="Y34" i="8"/>
  <c r="Z34" i="8"/>
  <c r="AD34" i="8"/>
  <c r="AE34" i="8"/>
  <c r="AC34" i="8"/>
  <c r="AA34" i="8"/>
  <c r="U34" i="8"/>
  <c r="O34" i="8"/>
  <c r="AQ272" i="8"/>
  <c r="AK272" i="8"/>
  <c r="AS308" i="8"/>
  <c r="AK266" i="8"/>
  <c r="AR266" i="8"/>
  <c r="Z239" i="8"/>
  <c r="AC239" i="8"/>
  <c r="AC237" i="8" s="1"/>
  <c r="AA239" i="8"/>
  <c r="U239" i="8"/>
  <c r="AF239" i="8"/>
  <c r="X239" i="8"/>
  <c r="AD239" i="8"/>
  <c r="W239" i="8"/>
  <c r="P239" i="8"/>
  <c r="AE239" i="8"/>
  <c r="O239" i="8"/>
  <c r="AB239" i="8"/>
  <c r="Y239" i="8"/>
  <c r="V239" i="8"/>
  <c r="AL40" i="8"/>
  <c r="AR40" i="8"/>
  <c r="AK27" i="8"/>
  <c r="AM22" i="8"/>
  <c r="AN22" i="8"/>
  <c r="AA33" i="8"/>
  <c r="AF33" i="8"/>
  <c r="U33" i="8"/>
  <c r="W33" i="8"/>
  <c r="P33" i="8"/>
  <c r="AB33" i="8"/>
  <c r="O33" i="8"/>
  <c r="AD33" i="8"/>
  <c r="Y33" i="8"/>
  <c r="AE33" i="8"/>
  <c r="V33" i="8"/>
  <c r="AC33" i="8"/>
  <c r="X33" i="8"/>
  <c r="Z33" i="8"/>
  <c r="AK47" i="8"/>
  <c r="AS47" i="8"/>
  <c r="AR52" i="8"/>
  <c r="AR81" i="8"/>
  <c r="AP81" i="8"/>
  <c r="Y26" i="8"/>
  <c r="Z26" i="8"/>
  <c r="AD26" i="8"/>
  <c r="V26" i="8"/>
  <c r="O26" i="8"/>
  <c r="U26" i="8"/>
  <c r="AB26" i="8"/>
  <c r="AA26" i="8"/>
  <c r="AF26" i="8"/>
  <c r="W26" i="8"/>
  <c r="AC26" i="8"/>
  <c r="X26" i="8"/>
  <c r="AE26" i="8"/>
  <c r="P26" i="8"/>
  <c r="AR26" i="8"/>
  <c r="AR245" i="8"/>
  <c r="AL245" i="8"/>
  <c r="AS29" i="8"/>
  <c r="AN218" i="8"/>
  <c r="AH218" i="8"/>
  <c r="AI198" i="8"/>
  <c r="AJ198" i="8"/>
  <c r="AK179" i="8"/>
  <c r="AO197" i="8"/>
  <c r="AO195" i="8" s="1"/>
  <c r="AH197" i="8"/>
  <c r="AO180" i="8"/>
  <c r="AN180" i="8"/>
  <c r="AB197" i="8"/>
  <c r="O197" i="8"/>
  <c r="T198" i="8"/>
  <c r="AO208" i="8"/>
  <c r="AL98" i="8"/>
  <c r="AN53" i="8"/>
  <c r="AS53" i="8"/>
  <c r="AI57" i="8"/>
  <c r="AK306" i="8"/>
  <c r="AP306" i="8"/>
  <c r="AH268" i="8"/>
  <c r="AN48" i="8"/>
  <c r="AI48" i="8"/>
  <c r="AN35" i="8"/>
  <c r="AN279" i="8"/>
  <c r="AR41" i="8"/>
  <c r="AI41" i="8"/>
  <c r="AL55" i="8"/>
  <c r="AJ66" i="8"/>
  <c r="AR272" i="8"/>
  <c r="AH272" i="8"/>
  <c r="AO266" i="8"/>
  <c r="AJ40" i="8"/>
  <c r="AM40" i="8"/>
  <c r="AH22" i="8"/>
  <c r="AR47" i="8"/>
  <c r="AJ47" i="8"/>
  <c r="AJ81" i="8"/>
  <c r="AL26" i="8"/>
  <c r="AN26" i="8"/>
  <c r="AO245" i="8"/>
  <c r="AN245" i="8"/>
  <c r="AG218" i="8"/>
  <c r="AN198" i="8"/>
  <c r="AN216" i="8" s="1"/>
  <c r="AN179" i="8"/>
  <c r="AH179" i="8"/>
  <c r="AK197" i="8"/>
  <c r="AJ197" i="8"/>
  <c r="AM180" i="8"/>
  <c r="AC197" i="8"/>
  <c r="V197" i="8"/>
  <c r="U198" i="8"/>
  <c r="AJ208" i="8"/>
  <c r="W291" i="8"/>
  <c r="AA291" i="8"/>
  <c r="X291" i="8"/>
  <c r="AE291" i="8"/>
  <c r="AB291" i="8"/>
  <c r="AD291" i="8"/>
  <c r="U291" i="8"/>
  <c r="P291" i="8"/>
  <c r="Z291" i="8"/>
  <c r="AF291" i="8"/>
  <c r="O291" i="8"/>
  <c r="AC291" i="8"/>
  <c r="V291" i="8"/>
  <c r="Y291" i="8"/>
  <c r="AM259" i="8"/>
  <c r="AJ259" i="8"/>
  <c r="AM273" i="8"/>
  <c r="AN71" i="8"/>
  <c r="AO71" i="8"/>
  <c r="AC98" i="8"/>
  <c r="AF98" i="8"/>
  <c r="AA98" i="8"/>
  <c r="U98" i="8"/>
  <c r="AB98" i="8"/>
  <c r="AE98" i="8"/>
  <c r="AD98" i="8"/>
  <c r="Y98" i="8"/>
  <c r="V98" i="8"/>
  <c r="P98" i="8"/>
  <c r="O98" i="8"/>
  <c r="Z98" i="8"/>
  <c r="X98" i="8"/>
  <c r="W98" i="8"/>
  <c r="AI98" i="8"/>
  <c r="AS51" i="8"/>
  <c r="AI53" i="8"/>
  <c r="AQ46" i="8"/>
  <c r="AJ46" i="8"/>
  <c r="AF57" i="8"/>
  <c r="W57" i="8"/>
  <c r="V57" i="8"/>
  <c r="U57" i="8"/>
  <c r="AA57" i="8"/>
  <c r="AD57" i="8"/>
  <c r="AB57" i="8"/>
  <c r="P57" i="8"/>
  <c r="AE57" i="8"/>
  <c r="Z57" i="8"/>
  <c r="O57" i="8"/>
  <c r="AC57" i="8"/>
  <c r="Y57" i="8"/>
  <c r="X57" i="8"/>
  <c r="AH57" i="8"/>
  <c r="AJ306" i="8"/>
  <c r="AN49" i="8"/>
  <c r="AK49" i="8"/>
  <c r="AD268" i="8"/>
  <c r="W268" i="8"/>
  <c r="X268" i="8"/>
  <c r="AB268" i="8"/>
  <c r="U268" i="8"/>
  <c r="AA268" i="8"/>
  <c r="Y268" i="8"/>
  <c r="AC268" i="8"/>
  <c r="P268" i="8"/>
  <c r="V268" i="8"/>
  <c r="AE268" i="8"/>
  <c r="AF268" i="8"/>
  <c r="Z268" i="8"/>
  <c r="O268" i="8"/>
  <c r="AN268" i="8"/>
  <c r="AH48" i="8"/>
  <c r="AP35" i="8"/>
  <c r="AH35" i="8"/>
  <c r="Y279" i="8"/>
  <c r="AE279" i="8"/>
  <c r="Z279" i="8"/>
  <c r="AF279" i="8"/>
  <c r="AD279" i="8"/>
  <c r="P279" i="8"/>
  <c r="AA279" i="8"/>
  <c r="AC279" i="8"/>
  <c r="V279" i="8"/>
  <c r="W279" i="8"/>
  <c r="U279" i="8"/>
  <c r="X279" i="8"/>
  <c r="O279" i="8"/>
  <c r="AB279" i="8"/>
  <c r="AK279" i="8"/>
  <c r="AI30" i="8"/>
  <c r="AP41" i="8"/>
  <c r="AI55" i="8"/>
  <c r="AK55" i="8"/>
  <c r="V66" i="8"/>
  <c r="Y66" i="8"/>
  <c r="AA66" i="8"/>
  <c r="AE66" i="8"/>
  <c r="U66" i="8"/>
  <c r="AF66" i="8"/>
  <c r="W66" i="8"/>
  <c r="AB66" i="8"/>
  <c r="O66" i="8"/>
  <c r="AD66" i="8"/>
  <c r="Z66" i="8"/>
  <c r="P66" i="8"/>
  <c r="X66" i="8"/>
  <c r="AC66" i="8"/>
  <c r="AK66" i="8"/>
  <c r="AJ272" i="8"/>
  <c r="AP308" i="8"/>
  <c r="AH308" i="8"/>
  <c r="Z266" i="8"/>
  <c r="AE266" i="8"/>
  <c r="AD266" i="8"/>
  <c r="AC266" i="8"/>
  <c r="V266" i="8"/>
  <c r="AB266" i="8"/>
  <c r="AA266" i="8"/>
  <c r="X266" i="8"/>
  <c r="Y266" i="8"/>
  <c r="W266" i="8"/>
  <c r="P266" i="8"/>
  <c r="U266" i="8"/>
  <c r="AF266" i="8"/>
  <c r="O266" i="8"/>
  <c r="AQ266" i="8"/>
  <c r="AK40" i="8"/>
  <c r="AR27" i="8"/>
  <c r="AS27" i="8"/>
  <c r="Y22" i="8"/>
  <c r="AF22" i="8"/>
  <c r="U22" i="8"/>
  <c r="W22" i="8"/>
  <c r="Z22" i="8"/>
  <c r="V22" i="8"/>
  <c r="X22" i="8"/>
  <c r="P22" i="8"/>
  <c r="AE22" i="8"/>
  <c r="AA22" i="8"/>
  <c r="AD22" i="8"/>
  <c r="AB22" i="8"/>
  <c r="AC22" i="8"/>
  <c r="O22" i="8"/>
  <c r="AP22" i="8"/>
  <c r="AQ47" i="8"/>
  <c r="AS52" i="8"/>
  <c r="AL52" i="8"/>
  <c r="AB81" i="8"/>
  <c r="AE81" i="8"/>
  <c r="AF81" i="8"/>
  <c r="U81" i="8"/>
  <c r="AA81" i="8"/>
  <c r="W81" i="8"/>
  <c r="V81" i="8"/>
  <c r="AC81" i="8"/>
  <c r="P81" i="8"/>
  <c r="Z81" i="8"/>
  <c r="O81" i="8"/>
  <c r="X81" i="8"/>
  <c r="Y81" i="8"/>
  <c r="AD81" i="8"/>
  <c r="AI81" i="8"/>
  <c r="AH26" i="8"/>
  <c r="AJ26" i="8"/>
  <c r="AP245" i="8"/>
  <c r="AI29" i="8"/>
  <c r="AK29" i="8"/>
  <c r="AE218" i="8"/>
  <c r="V218" i="8"/>
  <c r="T218" i="8"/>
  <c r="U218" i="8"/>
  <c r="O218" i="8"/>
  <c r="AB218" i="8"/>
  <c r="AD218" i="8"/>
  <c r="Z218" i="8"/>
  <c r="AA218" i="8"/>
  <c r="P218" i="8"/>
  <c r="Y218" i="8"/>
  <c r="X218" i="8"/>
  <c r="AC218" i="8"/>
  <c r="W218" i="8"/>
  <c r="AO218" i="8"/>
  <c r="AF198" i="8"/>
  <c r="AT198" i="8" s="1"/>
  <c r="AP198" i="8"/>
  <c r="AH198" i="8"/>
  <c r="AR179" i="8"/>
  <c r="AR197" i="8"/>
  <c r="AL180" i="8"/>
  <c r="U197" i="8"/>
  <c r="Z197" i="8"/>
  <c r="AD198" i="8"/>
  <c r="W198" i="8"/>
  <c r="AN208" i="8"/>
  <c r="AS259" i="8"/>
  <c r="AP98" i="8"/>
  <c r="AR57" i="8"/>
  <c r="AM268" i="8"/>
  <c r="AH279" i="8"/>
  <c r="AN66" i="8"/>
  <c r="AH266" i="8"/>
  <c r="AR22" i="8"/>
  <c r="AS81" i="8"/>
  <c r="AS26" i="8"/>
  <c r="AP218" i="8"/>
  <c r="AL198" i="8"/>
  <c r="V179" i="8"/>
  <c r="AA179" i="8"/>
  <c r="AF179" i="8"/>
  <c r="AT179" i="8" s="1"/>
  <c r="O179" i="8"/>
  <c r="P179" i="8"/>
  <c r="U179" i="8"/>
  <c r="AC179" i="8"/>
  <c r="W179" i="8"/>
  <c r="AE179" i="8"/>
  <c r="Y179" i="8"/>
  <c r="Z179" i="8"/>
  <c r="T179" i="8"/>
  <c r="AD179" i="8"/>
  <c r="AB179" i="8"/>
  <c r="X179" i="8"/>
  <c r="AN197" i="8"/>
  <c r="AQ180" i="8"/>
  <c r="AH180" i="8"/>
  <c r="AE197" i="8"/>
  <c r="AA197" i="8"/>
  <c r="X198" i="8"/>
  <c r="AF218" i="8"/>
  <c r="AT218" i="8" s="1"/>
  <c r="AK208" i="8"/>
  <c r="AI208" i="8"/>
  <c r="AD213" i="8"/>
  <c r="U213" i="8"/>
  <c r="AR207" i="8"/>
  <c r="AW177" i="8"/>
  <c r="AE213" i="8"/>
  <c r="AA213" i="8"/>
  <c r="AB213" i="8"/>
  <c r="P213" i="8"/>
  <c r="O213" i="8"/>
  <c r="Z213" i="8"/>
  <c r="AS207" i="8"/>
  <c r="AU207" i="8" s="1"/>
  <c r="AK207" i="8"/>
  <c r="AH207" i="8"/>
  <c r="AG207" i="8"/>
  <c r="AL207" i="8"/>
  <c r="AM207" i="8"/>
  <c r="AJ207" i="8"/>
  <c r="AI207" i="8"/>
  <c r="AF213" i="8"/>
  <c r="AT213" i="8" s="1"/>
  <c r="AV213" i="8" s="1"/>
  <c r="V213" i="8"/>
  <c r="Y213" i="8"/>
  <c r="Y211" i="8" s="1"/>
  <c r="AP207" i="8"/>
  <c r="T213" i="8"/>
  <c r="W213" i="8"/>
  <c r="AO207" i="8"/>
  <c r="X213" i="8"/>
  <c r="AN207" i="8"/>
  <c r="T207" i="8"/>
  <c r="AD207" i="8"/>
  <c r="Z207" i="8"/>
  <c r="U207" i="8"/>
  <c r="AE207" i="8"/>
  <c r="P207" i="8"/>
  <c r="AA207" i="8"/>
  <c r="AB207" i="8"/>
  <c r="X207" i="8"/>
  <c r="AC207" i="8"/>
  <c r="Y207" i="8"/>
  <c r="O207" i="8"/>
  <c r="W207" i="8"/>
  <c r="V207" i="8"/>
  <c r="AO213" i="8"/>
  <c r="AI213" i="8"/>
  <c r="AH213" i="8"/>
  <c r="Y177" i="8"/>
  <c r="T177" i="8"/>
  <c r="AA177" i="8"/>
  <c r="V177" i="8"/>
  <c r="AB177" i="8"/>
  <c r="Z177" i="8"/>
  <c r="X177" i="8"/>
  <c r="AE177" i="8"/>
  <c r="U177" i="8"/>
  <c r="AC177" i="8"/>
  <c r="P177" i="8"/>
  <c r="W177" i="8"/>
  <c r="AD177" i="8"/>
  <c r="O177" i="8"/>
  <c r="AN213" i="8"/>
  <c r="AN211" i="8" s="1"/>
  <c r="AP213" i="8"/>
  <c r="AJ213" i="8"/>
  <c r="AC176" i="8"/>
  <c r="X176" i="8"/>
  <c r="V176" i="8"/>
  <c r="Z176" i="8"/>
  <c r="U176" i="8"/>
  <c r="AA176" i="8"/>
  <c r="O176" i="8"/>
  <c r="AD176" i="8"/>
  <c r="AB176" i="8"/>
  <c r="AE176" i="8"/>
  <c r="T176" i="8"/>
  <c r="W176" i="8"/>
  <c r="P176" i="8"/>
  <c r="Y176" i="8"/>
  <c r="AL213" i="8"/>
  <c r="AG213" i="8"/>
  <c r="AF207" i="8"/>
  <c r="AT207" i="8" s="1"/>
  <c r="AR213" i="8"/>
  <c r="AM213" i="8"/>
  <c r="AL177" i="8"/>
  <c r="AM177" i="8"/>
  <c r="AG177" i="8"/>
  <c r="AN177" i="8"/>
  <c r="AQ177" i="8"/>
  <c r="AP177" i="8"/>
  <c r="AH177" i="8"/>
  <c r="AJ177" i="8"/>
  <c r="AI177" i="8"/>
  <c r="AS177" i="8"/>
  <c r="AU177" i="8" s="1"/>
  <c r="AV177" i="8" s="1"/>
  <c r="AK177" i="8"/>
  <c r="AR177" i="8"/>
  <c r="AO177" i="8"/>
  <c r="AI209" i="8"/>
  <c r="AO176" i="8"/>
  <c r="AL176" i="8"/>
  <c r="AN209" i="8"/>
  <c r="AH176" i="8"/>
  <c r="AK176" i="8"/>
  <c r="AO209" i="8"/>
  <c r="AH209" i="8"/>
  <c r="AR176" i="8"/>
  <c r="AV209" i="8"/>
  <c r="AW209" i="8" s="1"/>
  <c r="AJ209" i="8"/>
  <c r="AI176" i="8"/>
  <c r="AR209" i="8"/>
  <c r="AQ209" i="8"/>
  <c r="AN176" i="8"/>
  <c r="AL209" i="8"/>
  <c r="AP209" i="8"/>
  <c r="AQ176" i="8"/>
  <c r="AJ176" i="8"/>
  <c r="AV176" i="8"/>
  <c r="AW176" i="8" s="1"/>
  <c r="AP176" i="8"/>
  <c r="AG209" i="8"/>
  <c r="AM176" i="8"/>
  <c r="AG176" i="8"/>
  <c r="AM263" i="8" l="1"/>
  <c r="AR12" i="8"/>
  <c r="AI237" i="8"/>
  <c r="AS63" i="8"/>
  <c r="AQ87" i="8"/>
  <c r="AK149" i="8"/>
  <c r="AL131" i="8"/>
  <c r="AL77" i="8"/>
  <c r="AR240" i="8"/>
  <c r="AS240" i="8"/>
  <c r="AK237" i="8"/>
  <c r="AK216" i="8"/>
  <c r="AF120" i="8"/>
  <c r="AH119" i="8"/>
  <c r="AB143" i="8"/>
  <c r="X127" i="8"/>
  <c r="J176" i="8"/>
  <c r="I176" i="8" s="1"/>
  <c r="AI116" i="8"/>
  <c r="AQ240" i="8"/>
  <c r="AH124" i="8"/>
  <c r="AJ263" i="8"/>
  <c r="AG199" i="8"/>
  <c r="AP115" i="8"/>
  <c r="AS91" i="8"/>
  <c r="J209" i="8"/>
  <c r="I209" i="8" s="1"/>
  <c r="J197" i="8"/>
  <c r="I197" i="8" s="1"/>
  <c r="AV178" i="8"/>
  <c r="AW178" i="8" s="1"/>
  <c r="AR298" i="8"/>
  <c r="AH195" i="8"/>
  <c r="AR91" i="8"/>
  <c r="AG14" i="8"/>
  <c r="AU14" i="8" s="1"/>
  <c r="AG271" i="8"/>
  <c r="AU271" i="8" s="1"/>
  <c r="AG242" i="8"/>
  <c r="AU242" i="8" s="1"/>
  <c r="AQ211" i="8"/>
  <c r="AN12" i="8"/>
  <c r="AP12" i="8"/>
  <c r="AG220" i="8"/>
  <c r="AI263" i="8"/>
  <c r="AO269" i="8"/>
  <c r="AL237" i="8"/>
  <c r="AM127" i="8"/>
  <c r="AN128" i="8"/>
  <c r="AQ216" i="8"/>
  <c r="AQ215" i="8" s="1"/>
  <c r="AF277" i="8"/>
  <c r="AP240" i="8"/>
  <c r="AK211" i="8"/>
  <c r="W119" i="8"/>
  <c r="AS237" i="8"/>
  <c r="AI274" i="8"/>
  <c r="AG34" i="8"/>
  <c r="AU34" i="8" s="1"/>
  <c r="AM237" i="8"/>
  <c r="T222" i="8"/>
  <c r="T220" i="8" s="1"/>
  <c r="AC128" i="8"/>
  <c r="AD120" i="8"/>
  <c r="AM215" i="8"/>
  <c r="AI127" i="8"/>
  <c r="AG80" i="8"/>
  <c r="AU80" i="8" s="1"/>
  <c r="AG265" i="8"/>
  <c r="AU265" i="8" s="1"/>
  <c r="AG55" i="8"/>
  <c r="AU55" i="8" s="1"/>
  <c r="AG69" i="8"/>
  <c r="AU69" i="8" s="1"/>
  <c r="AL119" i="8"/>
  <c r="AJ240" i="8"/>
  <c r="AA128" i="8"/>
  <c r="AK124" i="8"/>
  <c r="AM124" i="8"/>
  <c r="AR216" i="8"/>
  <c r="AR215" i="8" s="1"/>
  <c r="AM12" i="8"/>
  <c r="AJ143" i="8"/>
  <c r="V120" i="8"/>
  <c r="AI134" i="8"/>
  <c r="AJ120" i="8"/>
  <c r="AI128" i="8"/>
  <c r="AQ120" i="8"/>
  <c r="AE116" i="8"/>
  <c r="AI280" i="8"/>
  <c r="Y124" i="8"/>
  <c r="AQ116" i="8"/>
  <c r="AE128" i="8"/>
  <c r="X143" i="8"/>
  <c r="AS119" i="8"/>
  <c r="AK127" i="8"/>
  <c r="AP128" i="8"/>
  <c r="AG260" i="8"/>
  <c r="AU260" i="8" s="1"/>
  <c r="AG53" i="8"/>
  <c r="AU53" i="8" s="1"/>
  <c r="AG13" i="8"/>
  <c r="AU13" i="8" s="1"/>
  <c r="AG25" i="8"/>
  <c r="AU25" i="8" s="1"/>
  <c r="AG72" i="8"/>
  <c r="AU72" i="8" s="1"/>
  <c r="V124" i="8"/>
  <c r="AA120" i="8"/>
  <c r="T47" i="8"/>
  <c r="AT47" i="8" s="1"/>
  <c r="AW47" i="8" s="1"/>
  <c r="AO124" i="8"/>
  <c r="AG17" i="8"/>
  <c r="AU17" i="8" s="1"/>
  <c r="AG38" i="8"/>
  <c r="AU38" i="8" s="1"/>
  <c r="AG44" i="8"/>
  <c r="AU44" i="8" s="1"/>
  <c r="AO116" i="8"/>
  <c r="AC124" i="8"/>
  <c r="W116" i="8"/>
  <c r="U119" i="8"/>
  <c r="AE124" i="8"/>
  <c r="AP127" i="8"/>
  <c r="AG30" i="8"/>
  <c r="AU30" i="8" s="1"/>
  <c r="AG50" i="8"/>
  <c r="AU50" i="8" s="1"/>
  <c r="AG54" i="8"/>
  <c r="AU54" i="8" s="1"/>
  <c r="AL298" i="8"/>
  <c r="AG257" i="8"/>
  <c r="AU257" i="8" s="1"/>
  <c r="AS143" i="8"/>
  <c r="AM119" i="8"/>
  <c r="AG35" i="8"/>
  <c r="AU35" i="8" s="1"/>
  <c r="AG266" i="8"/>
  <c r="AU266" i="8" s="1"/>
  <c r="AG48" i="8"/>
  <c r="AU48" i="8" s="1"/>
  <c r="AG33" i="8"/>
  <c r="AU33" i="8" s="1"/>
  <c r="Y116" i="8"/>
  <c r="AG256" i="8"/>
  <c r="AU256" i="8" s="1"/>
  <c r="AG267" i="8"/>
  <c r="AU267" i="8" s="1"/>
  <c r="T38" i="8"/>
  <c r="AT38" i="8" s="1"/>
  <c r="AG279" i="8"/>
  <c r="AU279" i="8" s="1"/>
  <c r="AG29" i="8"/>
  <c r="AU29" i="8" s="1"/>
  <c r="AG102" i="8"/>
  <c r="AU102" i="8" s="1"/>
  <c r="AP120" i="8"/>
  <c r="AA124" i="8"/>
  <c r="W128" i="8"/>
  <c r="AK128" i="8"/>
  <c r="AO143" i="8"/>
  <c r="AC120" i="8"/>
  <c r="AG27" i="8"/>
  <c r="AU27" i="8" s="1"/>
  <c r="AG70" i="8"/>
  <c r="AU70" i="8" s="1"/>
  <c r="AO20" i="8"/>
  <c r="AO19" i="8" s="1"/>
  <c r="AO59" i="8" s="1"/>
  <c r="AO60" i="8" s="1"/>
  <c r="Z116" i="8"/>
  <c r="AG272" i="8"/>
  <c r="AU272" i="8" s="1"/>
  <c r="T54" i="8"/>
  <c r="AT54" i="8" s="1"/>
  <c r="J54" i="8" s="1"/>
  <c r="I54" i="8" s="1"/>
  <c r="AA143" i="8"/>
  <c r="AQ143" i="8"/>
  <c r="AH143" i="8"/>
  <c r="AD119" i="8"/>
  <c r="AI120" i="8"/>
  <c r="AD263" i="8"/>
  <c r="AG259" i="8"/>
  <c r="AU259" i="8" s="1"/>
  <c r="AF269" i="8"/>
  <c r="V121" i="8"/>
  <c r="W124" i="8"/>
  <c r="AN215" i="8"/>
  <c r="AG273" i="8"/>
  <c r="AU273" i="8" s="1"/>
  <c r="T43" i="8"/>
  <c r="AT43" i="8" s="1"/>
  <c r="AB116" i="8"/>
  <c r="AR120" i="8"/>
  <c r="AB124" i="8"/>
  <c r="AM116" i="8"/>
  <c r="AP124" i="8"/>
  <c r="AB128" i="8"/>
  <c r="V263" i="8"/>
  <c r="T17" i="8"/>
  <c r="AT17" i="8" s="1"/>
  <c r="V143" i="8"/>
  <c r="Z127" i="8"/>
  <c r="AK119" i="8"/>
  <c r="AR116" i="8"/>
  <c r="AR127" i="8"/>
  <c r="AG49" i="8"/>
  <c r="AU49" i="8" s="1"/>
  <c r="AB254" i="8"/>
  <c r="AG83" i="8"/>
  <c r="AU83" i="8" s="1"/>
  <c r="T42" i="8"/>
  <c r="AT42" i="8" s="1"/>
  <c r="T271" i="8"/>
  <c r="AT271" i="8" s="1"/>
  <c r="Z120" i="8"/>
  <c r="AL240" i="8"/>
  <c r="T242" i="8"/>
  <c r="AT242" i="8" s="1"/>
  <c r="T306" i="8"/>
  <c r="AT306" i="8" s="1"/>
  <c r="T70" i="8"/>
  <c r="AT70" i="8" s="1"/>
  <c r="J70" i="8" s="1"/>
  <c r="I70" i="8" s="1"/>
  <c r="AI254" i="8"/>
  <c r="Z119" i="8"/>
  <c r="U182" i="8"/>
  <c r="AW179" i="8"/>
  <c r="J179" i="8"/>
  <c r="I179" i="8" s="1"/>
  <c r="AG268" i="8"/>
  <c r="AU268" i="8" s="1"/>
  <c r="T26" i="8"/>
  <c r="AT26" i="8" s="1"/>
  <c r="T239" i="8"/>
  <c r="AT239" i="8" s="1"/>
  <c r="AV239" i="8" s="1"/>
  <c r="T46" i="8"/>
  <c r="AT46" i="8" s="1"/>
  <c r="T79" i="8"/>
  <c r="AT79" i="8" s="1"/>
  <c r="AG84" i="8"/>
  <c r="AU84" i="8" s="1"/>
  <c r="AE67" i="8"/>
  <c r="T260" i="8"/>
  <c r="AT260" i="8" s="1"/>
  <c r="AG39" i="8"/>
  <c r="AU39" i="8" s="1"/>
  <c r="V12" i="8"/>
  <c r="U12" i="8"/>
  <c r="T13" i="8"/>
  <c r="AT13" i="8" s="1"/>
  <c r="AG89" i="8"/>
  <c r="AU89" i="8" s="1"/>
  <c r="AK12" i="8"/>
  <c r="AS12" i="8"/>
  <c r="AI67" i="8"/>
  <c r="AR67" i="8"/>
  <c r="AQ121" i="8"/>
  <c r="Z118" i="8"/>
  <c r="Y171" i="8"/>
  <c r="Y118" i="8"/>
  <c r="X171" i="8"/>
  <c r="AP171" i="8"/>
  <c r="AQ118" i="8"/>
  <c r="AQ117" i="8" s="1"/>
  <c r="AG171" i="8"/>
  <c r="AH118" i="8"/>
  <c r="Y195" i="8"/>
  <c r="AA195" i="8"/>
  <c r="AO211" i="8"/>
  <c r="AO130" i="8" s="1"/>
  <c r="AP263" i="8"/>
  <c r="AG264" i="8"/>
  <c r="AU264" i="8" s="1"/>
  <c r="AH263" i="8"/>
  <c r="AK195" i="8"/>
  <c r="AL243" i="8"/>
  <c r="AS243" i="8"/>
  <c r="AI269" i="8"/>
  <c r="AJ247" i="8"/>
  <c r="AJ147" i="8"/>
  <c r="AJ146" i="8" s="1"/>
  <c r="AL153" i="8"/>
  <c r="AC152" i="8"/>
  <c r="AR135" i="8"/>
  <c r="AR134" i="8" s="1"/>
  <c r="AR280" i="8"/>
  <c r="AQ152" i="8"/>
  <c r="Y152" i="8"/>
  <c r="AO247" i="8"/>
  <c r="AO147" i="8"/>
  <c r="AO146" i="8" s="1"/>
  <c r="AK277" i="8"/>
  <c r="AN202" i="8"/>
  <c r="AN126" i="8"/>
  <c r="X274" i="8"/>
  <c r="Y277" i="8"/>
  <c r="U116" i="8"/>
  <c r="Y143" i="8"/>
  <c r="Z91" i="8"/>
  <c r="AD115" i="8"/>
  <c r="AC168" i="8"/>
  <c r="AF115" i="8"/>
  <c r="AE168" i="8"/>
  <c r="V127" i="8"/>
  <c r="W127" i="8"/>
  <c r="AC119" i="8"/>
  <c r="AA263" i="8"/>
  <c r="W254" i="8"/>
  <c r="AA274" i="8"/>
  <c r="AM120" i="8"/>
  <c r="AL120" i="8"/>
  <c r="AH151" i="8"/>
  <c r="AG151" i="8" s="1"/>
  <c r="AU151" i="8" s="1"/>
  <c r="AG290" i="8"/>
  <c r="AU290" i="8" s="1"/>
  <c r="AF67" i="8"/>
  <c r="AM91" i="8"/>
  <c r="AK115" i="8"/>
  <c r="AK114" i="8" s="1"/>
  <c r="AJ168" i="8"/>
  <c r="AN168" i="8"/>
  <c r="AO115" i="8"/>
  <c r="AO114" i="8" s="1"/>
  <c r="V269" i="8"/>
  <c r="AE277" i="8"/>
  <c r="AT195" i="8"/>
  <c r="AO274" i="8"/>
  <c r="AM254" i="8"/>
  <c r="AR254" i="8"/>
  <c r="Z243" i="8"/>
  <c r="AF243" i="8"/>
  <c r="AV170" i="8"/>
  <c r="AA247" i="8"/>
  <c r="AA147" i="8"/>
  <c r="AA146" i="8" s="1"/>
  <c r="Z211" i="8"/>
  <c r="Z130" i="8" s="1"/>
  <c r="T211" i="8"/>
  <c r="AT185" i="8"/>
  <c r="AF184" i="8"/>
  <c r="X20" i="8"/>
  <c r="X19" i="8" s="1"/>
  <c r="AE20" i="8"/>
  <c r="AE19" i="8" s="1"/>
  <c r="AK132" i="8"/>
  <c r="AK131" i="8" s="1"/>
  <c r="AK77" i="8"/>
  <c r="AR77" i="8"/>
  <c r="AR132" i="8"/>
  <c r="AR131" i="8" s="1"/>
  <c r="AE237" i="8"/>
  <c r="AQ20" i="8"/>
  <c r="AQ19" i="8" s="1"/>
  <c r="AQ59" i="8" s="1"/>
  <c r="AQ60" i="8" s="1"/>
  <c r="AO63" i="8"/>
  <c r="AQ63" i="8"/>
  <c r="AP123" i="8"/>
  <c r="AP199" i="8"/>
  <c r="W87" i="8"/>
  <c r="X87" i="8"/>
  <c r="Y237" i="8"/>
  <c r="Z280" i="8"/>
  <c r="Z135" i="8"/>
  <c r="Z134" i="8" s="1"/>
  <c r="U216" i="8"/>
  <c r="U215" i="8" s="1"/>
  <c r="W216" i="8"/>
  <c r="W215" i="8" s="1"/>
  <c r="Y121" i="8"/>
  <c r="AQ288" i="8"/>
  <c r="AQ287" i="8" s="1"/>
  <c r="AQ150" i="8"/>
  <c r="AQ149" i="8" s="1"/>
  <c r="AC240" i="8"/>
  <c r="X240" i="8"/>
  <c r="Y77" i="8"/>
  <c r="Y132" i="8"/>
  <c r="Y131" i="8" s="1"/>
  <c r="Z274" i="8"/>
  <c r="X298" i="8"/>
  <c r="AE120" i="8"/>
  <c r="X206" i="8"/>
  <c r="W206" i="8"/>
  <c r="AJ216" i="8"/>
  <c r="AJ215" i="8" s="1"/>
  <c r="AH216" i="8"/>
  <c r="AH215" i="8" s="1"/>
  <c r="AL87" i="8"/>
  <c r="X135" i="8"/>
  <c r="X134" i="8" s="1"/>
  <c r="X280" i="8"/>
  <c r="U288" i="8"/>
  <c r="U150" i="8"/>
  <c r="T289" i="8"/>
  <c r="AT289" i="8" s="1"/>
  <c r="AQ206" i="8"/>
  <c r="X202" i="8"/>
  <c r="X126" i="8"/>
  <c r="X125" i="8" s="1"/>
  <c r="AJ127" i="8"/>
  <c r="AF63" i="8"/>
  <c r="AF62" i="8" s="1"/>
  <c r="AF263" i="8"/>
  <c r="V202" i="8"/>
  <c r="V126" i="8"/>
  <c r="AP142" i="8"/>
  <c r="AP141" i="8" s="1"/>
  <c r="AO183" i="8"/>
  <c r="AO182" i="8" s="1"/>
  <c r="AB280" i="8"/>
  <c r="AL149" i="8"/>
  <c r="J198" i="8"/>
  <c r="I198" i="8" s="1"/>
  <c r="T81" i="8"/>
  <c r="AT81" i="8" s="1"/>
  <c r="AG308" i="8"/>
  <c r="AU308" i="8" s="1"/>
  <c r="T98" i="8"/>
  <c r="AT98" i="8" s="1"/>
  <c r="T291" i="8"/>
  <c r="AT291" i="8" s="1"/>
  <c r="T256" i="8"/>
  <c r="AT256" i="8" s="1"/>
  <c r="AV256" i="8" s="1"/>
  <c r="T93" i="8"/>
  <c r="AT93" i="8" s="1"/>
  <c r="T69" i="8"/>
  <c r="AT69" i="8" s="1"/>
  <c r="AK240" i="8"/>
  <c r="AK236" i="8" s="1"/>
  <c r="T83" i="8"/>
  <c r="AT83" i="8" s="1"/>
  <c r="AG28" i="8"/>
  <c r="AU28" i="8" s="1"/>
  <c r="AG32" i="8"/>
  <c r="AU32" i="8" s="1"/>
  <c r="AC12" i="8"/>
  <c r="AE12" i="8"/>
  <c r="T24" i="8"/>
  <c r="AT24" i="8" s="1"/>
  <c r="AG43" i="8"/>
  <c r="AU43" i="8" s="1"/>
  <c r="AV43" i="8" s="1"/>
  <c r="AG42" i="8"/>
  <c r="AU42" i="8" s="1"/>
  <c r="AV42" i="8" s="1"/>
  <c r="AW42" i="8" s="1"/>
  <c r="AG24" i="8"/>
  <c r="AU24" i="8" s="1"/>
  <c r="T89" i="8"/>
  <c r="AT89" i="8" s="1"/>
  <c r="AN67" i="8"/>
  <c r="V152" i="8"/>
  <c r="AJ121" i="8"/>
  <c r="AL121" i="8"/>
  <c r="AE118" i="8"/>
  <c r="AD171" i="8"/>
  <c r="AC118" i="8"/>
  <c r="AB171" i="8"/>
  <c r="AH284" i="8"/>
  <c r="AG285" i="8"/>
  <c r="AU285" i="8" s="1"/>
  <c r="AR118" i="8"/>
  <c r="AQ171" i="8"/>
  <c r="AN171" i="8"/>
  <c r="AO118" i="8"/>
  <c r="AD195" i="8"/>
  <c r="U195" i="8"/>
  <c r="AU212" i="8"/>
  <c r="AS211" i="8"/>
  <c r="AL263" i="8"/>
  <c r="AU196" i="8"/>
  <c r="AV196" i="8" s="1"/>
  <c r="AS195" i="8"/>
  <c r="AR243" i="8"/>
  <c r="AR236" i="8" s="1"/>
  <c r="AM269" i="8"/>
  <c r="AS153" i="8"/>
  <c r="AU221" i="8"/>
  <c r="AH153" i="8"/>
  <c r="U152" i="8"/>
  <c r="AS135" i="8"/>
  <c r="AS134" i="8" s="1"/>
  <c r="AS280" i="8"/>
  <c r="AJ298" i="8"/>
  <c r="AO152" i="8"/>
  <c r="AK152" i="8"/>
  <c r="AG248" i="8"/>
  <c r="AU248" i="8" s="1"/>
  <c r="AH247" i="8"/>
  <c r="AH147" i="8"/>
  <c r="AG249" i="8"/>
  <c r="AU249" i="8" s="1"/>
  <c r="AH148" i="8"/>
  <c r="AG148" i="8" s="1"/>
  <c r="AU148" i="8" s="1"/>
  <c r="AS277" i="8"/>
  <c r="AH277" i="8"/>
  <c r="AG278" i="8"/>
  <c r="AU278" i="8" s="1"/>
  <c r="AO126" i="8"/>
  <c r="AO202" i="8"/>
  <c r="X116" i="8"/>
  <c r="AF143" i="8"/>
  <c r="X91" i="8"/>
  <c r="V168" i="8"/>
  <c r="W115" i="8"/>
  <c r="W114" i="8" s="1"/>
  <c r="AA168" i="8"/>
  <c r="AB115" i="8"/>
  <c r="AB114" i="8" s="1"/>
  <c r="AV188" i="8"/>
  <c r="AA127" i="8"/>
  <c r="J173" i="8"/>
  <c r="I173" i="8" s="1"/>
  <c r="AW173" i="8"/>
  <c r="Y263" i="8"/>
  <c r="X254" i="8"/>
  <c r="T290" i="8"/>
  <c r="AT290" i="8" s="1"/>
  <c r="U151" i="8"/>
  <c r="T151" i="8" s="1"/>
  <c r="AT151" i="8" s="1"/>
  <c r="AC67" i="8"/>
  <c r="AG92" i="8"/>
  <c r="AU92" i="8" s="1"/>
  <c r="AH91" i="8"/>
  <c r="AM115" i="8"/>
  <c r="AM114" i="8" s="1"/>
  <c r="AL168" i="8"/>
  <c r="AS115" i="8"/>
  <c r="AR168" i="8"/>
  <c r="AE269" i="8"/>
  <c r="AD277" i="8"/>
  <c r="J196" i="8"/>
  <c r="I196" i="8" s="1"/>
  <c r="AW196" i="8"/>
  <c r="V274" i="8"/>
  <c r="AR274" i="8"/>
  <c r="AO254" i="8"/>
  <c r="U124" i="8"/>
  <c r="AB243" i="8"/>
  <c r="AP116" i="8"/>
  <c r="AP114" i="8" s="1"/>
  <c r="AO168" i="8"/>
  <c r="AA211" i="8"/>
  <c r="V183" i="8"/>
  <c r="V182" i="8" s="1"/>
  <c r="W142" i="8"/>
  <c r="W141" i="8" s="1"/>
  <c r="W183" i="8"/>
  <c r="W182" i="8" s="1"/>
  <c r="X142" i="8"/>
  <c r="X141" i="8" s="1"/>
  <c r="X140" i="8" s="1"/>
  <c r="AC20" i="8"/>
  <c r="AC19" i="8" s="1"/>
  <c r="AQ124" i="8"/>
  <c r="AQ77" i="8"/>
  <c r="AQ132" i="8"/>
  <c r="AQ131" i="8" s="1"/>
  <c r="AS77" i="8"/>
  <c r="AS132" i="8"/>
  <c r="AS131" i="8" s="1"/>
  <c r="V128" i="8"/>
  <c r="X128" i="8"/>
  <c r="AD237" i="8"/>
  <c r="AT200" i="8"/>
  <c r="AF199" i="8"/>
  <c r="AT199" i="8" s="1"/>
  <c r="AF123" i="8"/>
  <c r="AD123" i="8"/>
  <c r="AD199" i="8"/>
  <c r="AG21" i="8"/>
  <c r="AU21" i="8" s="1"/>
  <c r="AH20" i="8"/>
  <c r="AK63" i="8"/>
  <c r="AH63" i="8"/>
  <c r="AG64" i="8"/>
  <c r="AU64" i="8" s="1"/>
  <c r="AO128" i="8"/>
  <c r="AI199" i="8"/>
  <c r="AI123" i="8"/>
  <c r="AM199" i="8"/>
  <c r="AM123" i="8"/>
  <c r="AM122" i="8" s="1"/>
  <c r="AA87" i="8"/>
  <c r="Z87" i="8"/>
  <c r="AA277" i="8"/>
  <c r="AB216" i="8"/>
  <c r="AB215" i="8" s="1"/>
  <c r="AD216" i="8"/>
  <c r="AD215" i="8" s="1"/>
  <c r="X121" i="8"/>
  <c r="AN150" i="8"/>
  <c r="AN149" i="8" s="1"/>
  <c r="AN288" i="8"/>
  <c r="AN287" i="8" s="1"/>
  <c r="AN299" i="8" s="1"/>
  <c r="AP150" i="8"/>
  <c r="AP149" i="8" s="1"/>
  <c r="AP288" i="8"/>
  <c r="AP287" i="8" s="1"/>
  <c r="AF240" i="8"/>
  <c r="AE240" i="8"/>
  <c r="AF77" i="8"/>
  <c r="AF132" i="8"/>
  <c r="AF131" i="8" s="1"/>
  <c r="W274" i="8"/>
  <c r="V298" i="8"/>
  <c r="Z206" i="8"/>
  <c r="AA206" i="8"/>
  <c r="AK215" i="8"/>
  <c r="AN87" i="8"/>
  <c r="Y135" i="8"/>
  <c r="Y134" i="8" s="1"/>
  <c r="Y280" i="8"/>
  <c r="AC288" i="8"/>
  <c r="AC287" i="8" s="1"/>
  <c r="AC150" i="8"/>
  <c r="AC149" i="8" s="1"/>
  <c r="AL206" i="8"/>
  <c r="AI119" i="8"/>
  <c r="AD63" i="8"/>
  <c r="AF298" i="8"/>
  <c r="W126" i="8"/>
  <c r="W125" i="8" s="1"/>
  <c r="W202" i="8"/>
  <c r="AH142" i="8"/>
  <c r="AG183" i="8"/>
  <c r="AG182" i="8" s="1"/>
  <c r="V142" i="8"/>
  <c r="V141" i="8" s="1"/>
  <c r="V140" i="8" s="1"/>
  <c r="AB134" i="8"/>
  <c r="AL288" i="8"/>
  <c r="AL287" i="8" s="1"/>
  <c r="AG22" i="8"/>
  <c r="AU22" i="8" s="1"/>
  <c r="T34" i="8"/>
  <c r="AT34" i="8" s="1"/>
  <c r="AG41" i="8"/>
  <c r="AU41" i="8" s="1"/>
  <c r="T30" i="8"/>
  <c r="AT30" i="8" s="1"/>
  <c r="AV30" i="8" s="1"/>
  <c r="AG245" i="8"/>
  <c r="AU245" i="8" s="1"/>
  <c r="T29" i="8"/>
  <c r="AT29" i="8" s="1"/>
  <c r="AG46" i="8"/>
  <c r="AU46" i="8" s="1"/>
  <c r="AV46" i="8" s="1"/>
  <c r="T265" i="8"/>
  <c r="AT265" i="8" s="1"/>
  <c r="T65" i="8"/>
  <c r="AT65" i="8" s="1"/>
  <c r="T276" i="8"/>
  <c r="AT276" i="8" s="1"/>
  <c r="X12" i="8"/>
  <c r="Y12" i="8"/>
  <c r="T44" i="8"/>
  <c r="AT44" i="8" s="1"/>
  <c r="AG295" i="8"/>
  <c r="AU295" i="8" s="1"/>
  <c r="Y153" i="8"/>
  <c r="AO67" i="8"/>
  <c r="AI121" i="8"/>
  <c r="AH121" i="8"/>
  <c r="AD118" i="8"/>
  <c r="AC171" i="8"/>
  <c r="AF118" i="8"/>
  <c r="AF117" i="8" s="1"/>
  <c r="AE171" i="8"/>
  <c r="AO298" i="8"/>
  <c r="AS118" i="8"/>
  <c r="AR171" i="8"/>
  <c r="AU172" i="8"/>
  <c r="AS171" i="8"/>
  <c r="AU171" i="8" s="1"/>
  <c r="AE195" i="8"/>
  <c r="V195" i="8"/>
  <c r="AJ211" i="8"/>
  <c r="AN263" i="8"/>
  <c r="AR195" i="8"/>
  <c r="AP243" i="8"/>
  <c r="AP236" i="8" s="1"/>
  <c r="AQ269" i="8"/>
  <c r="AK153" i="8"/>
  <c r="AR153" i="8"/>
  <c r="AL135" i="8"/>
  <c r="AL134" i="8" s="1"/>
  <c r="AL280" i="8"/>
  <c r="AO280" i="8"/>
  <c r="AO135" i="8"/>
  <c r="AO134" i="8" s="1"/>
  <c r="AA152" i="8"/>
  <c r="AF152" i="8"/>
  <c r="AT223" i="8"/>
  <c r="AL152" i="8"/>
  <c r="AU223" i="8"/>
  <c r="AS152" i="8"/>
  <c r="AS147" i="8"/>
  <c r="AS146" i="8" s="1"/>
  <c r="AS247" i="8"/>
  <c r="AI277" i="8"/>
  <c r="AM277" i="8"/>
  <c r="AK202" i="8"/>
  <c r="AK126" i="8"/>
  <c r="AK125" i="8" s="1"/>
  <c r="J170" i="8"/>
  <c r="I170" i="8" s="1"/>
  <c r="AW170" i="8"/>
  <c r="Y91" i="8"/>
  <c r="T92" i="8"/>
  <c r="AT92" i="8" s="1"/>
  <c r="U91" i="8"/>
  <c r="V115" i="8"/>
  <c r="U168" i="8"/>
  <c r="U263" i="8"/>
  <c r="T264" i="8"/>
  <c r="AT264" i="8" s="1"/>
  <c r="Z254" i="8"/>
  <c r="X67" i="8"/>
  <c r="AD67" i="8"/>
  <c r="AL91" i="8"/>
  <c r="AR115" i="8"/>
  <c r="AR114" i="8" s="1"/>
  <c r="AQ168" i="8"/>
  <c r="AG168" i="8"/>
  <c r="AG166" i="8" s="1"/>
  <c r="AH115" i="8"/>
  <c r="Z269" i="8"/>
  <c r="AC277" i="8"/>
  <c r="AB152" i="8"/>
  <c r="X243" i="8"/>
  <c r="AL274" i="8"/>
  <c r="AK254" i="8"/>
  <c r="X124" i="8"/>
  <c r="AC243" i="8"/>
  <c r="U148" i="8"/>
  <c r="T148" i="8" s="1"/>
  <c r="AT148" i="8" s="1"/>
  <c r="T249" i="8"/>
  <c r="AT249" i="8" s="1"/>
  <c r="AB147" i="8"/>
  <c r="AB146" i="8" s="1"/>
  <c r="AB247" i="8"/>
  <c r="AE211" i="8"/>
  <c r="AE183" i="8"/>
  <c r="AE182" i="8" s="1"/>
  <c r="AF142" i="8"/>
  <c r="AF141" i="8" s="1"/>
  <c r="T21" i="8"/>
  <c r="AT21" i="8" s="1"/>
  <c r="U20" i="8"/>
  <c r="V20" i="8"/>
  <c r="V19" i="8" s="1"/>
  <c r="AM132" i="8"/>
  <c r="AM131" i="8" s="1"/>
  <c r="AM77" i="8"/>
  <c r="U128" i="8"/>
  <c r="AT187" i="8"/>
  <c r="AF186" i="8"/>
  <c r="AT186" i="8" s="1"/>
  <c r="V237" i="8"/>
  <c r="AA123" i="8"/>
  <c r="AA122" i="8" s="1"/>
  <c r="AA199" i="8"/>
  <c r="W123" i="8"/>
  <c r="W122" i="8" s="1"/>
  <c r="W199" i="8"/>
  <c r="AN20" i="8"/>
  <c r="AN19" i="8" s="1"/>
  <c r="AK20" i="8"/>
  <c r="AK19" i="8" s="1"/>
  <c r="AR123" i="8"/>
  <c r="AR199" i="8"/>
  <c r="AS199" i="8"/>
  <c r="AU199" i="8" s="1"/>
  <c r="AU200" i="8"/>
  <c r="AV200" i="8" s="1"/>
  <c r="AS123" i="8"/>
  <c r="AD87" i="8"/>
  <c r="T88" i="8"/>
  <c r="AT88" i="8" s="1"/>
  <c r="U87" i="8"/>
  <c r="Y215" i="8"/>
  <c r="AC202" i="8"/>
  <c r="AC126" i="8"/>
  <c r="AD121" i="8"/>
  <c r="AM150" i="8"/>
  <c r="AM149" i="8" s="1"/>
  <c r="AM288" i="8"/>
  <c r="AM287" i="8" s="1"/>
  <c r="AO150" i="8"/>
  <c r="AO149" i="8" s="1"/>
  <c r="AO288" i="8"/>
  <c r="AO287" i="8" s="1"/>
  <c r="V240" i="8"/>
  <c r="AB240" i="8"/>
  <c r="AE77" i="8"/>
  <c r="AE132" i="8"/>
  <c r="AE131" i="8" s="1"/>
  <c r="AD274" i="8"/>
  <c r="AC298" i="8"/>
  <c r="AB206" i="8"/>
  <c r="AE127" i="8"/>
  <c r="AP216" i="8"/>
  <c r="AP215" i="8" s="1"/>
  <c r="AS87" i="8"/>
  <c r="AK288" i="8"/>
  <c r="AK287" i="8" s="1"/>
  <c r="AF135" i="8"/>
  <c r="AF134" i="8" s="1"/>
  <c r="AF280" i="8"/>
  <c r="Y150" i="8"/>
  <c r="Y149" i="8" s="1"/>
  <c r="Y288" i="8"/>
  <c r="Y287" i="8" s="1"/>
  <c r="AO206" i="8"/>
  <c r="AK206" i="8"/>
  <c r="J167" i="8"/>
  <c r="I167" i="8" s="1"/>
  <c r="AE63" i="8"/>
  <c r="Y202" i="8"/>
  <c r="Y126" i="8"/>
  <c r="AN142" i="8"/>
  <c r="AN141" i="8" s="1"/>
  <c r="AM183" i="8"/>
  <c r="AM182" i="8" s="1"/>
  <c r="AP183" i="8"/>
  <c r="AP182" i="8" s="1"/>
  <c r="AQ142" i="8"/>
  <c r="AQ141" i="8" s="1"/>
  <c r="AQ140" i="8" s="1"/>
  <c r="J207" i="8"/>
  <c r="I207" i="8" s="1"/>
  <c r="T279" i="8"/>
  <c r="AT279" i="8" s="1"/>
  <c r="AV279" i="8" s="1"/>
  <c r="T268" i="8"/>
  <c r="AT268" i="8" s="1"/>
  <c r="AG57" i="8"/>
  <c r="AU57" i="8" s="1"/>
  <c r="T48" i="8"/>
  <c r="AT48" i="8" s="1"/>
  <c r="AV48" i="8" s="1"/>
  <c r="AG81" i="8"/>
  <c r="AU81" i="8" s="1"/>
  <c r="AG98" i="8"/>
  <c r="AU98" i="8" s="1"/>
  <c r="T308" i="8"/>
  <c r="AT308" i="8" s="1"/>
  <c r="T49" i="8"/>
  <c r="AT49" i="8" s="1"/>
  <c r="AG65" i="8"/>
  <c r="AU65" i="8" s="1"/>
  <c r="T32" i="8"/>
  <c r="AT32" i="8" s="1"/>
  <c r="T102" i="8"/>
  <c r="AT102" i="8" s="1"/>
  <c r="AG241" i="8"/>
  <c r="AU241" i="8" s="1"/>
  <c r="AH240" i="8"/>
  <c r="AV198" i="8"/>
  <c r="AW198" i="8" s="1"/>
  <c r="AG23" i="8"/>
  <c r="AU23" i="8" s="1"/>
  <c r="T16" i="8"/>
  <c r="AT16" i="8" s="1"/>
  <c r="AG309" i="8"/>
  <c r="AU309" i="8" s="1"/>
  <c r="AL67" i="8"/>
  <c r="AO121" i="8"/>
  <c r="AF171" i="8"/>
  <c r="AT171" i="8" s="1"/>
  <c r="AT172" i="8"/>
  <c r="U171" i="8"/>
  <c r="V118" i="8"/>
  <c r="AS298" i="8"/>
  <c r="AL171" i="8"/>
  <c r="AM118" i="8"/>
  <c r="Z195" i="8"/>
  <c r="AR211" i="8"/>
  <c r="AI211" i="8"/>
  <c r="AK118" i="8"/>
  <c r="AJ171" i="8"/>
  <c r="AQ263" i="8"/>
  <c r="AQ195" i="8"/>
  <c r="AK147" i="8"/>
  <c r="AK146" i="8" s="1"/>
  <c r="AK247" i="8"/>
  <c r="AI243" i="8"/>
  <c r="AI236" i="8" s="1"/>
  <c r="AQ243" i="8"/>
  <c r="AQ236" i="8" s="1"/>
  <c r="J178" i="8"/>
  <c r="I178" i="8" s="1"/>
  <c r="V153" i="8"/>
  <c r="AQ153" i="8"/>
  <c r="AQ135" i="8"/>
  <c r="AQ134" i="8" s="1"/>
  <c r="AQ280" i="8"/>
  <c r="AJ153" i="8"/>
  <c r="AH152" i="8"/>
  <c r="AR152" i="8"/>
  <c r="AR147" i="8"/>
  <c r="AR146" i="8" s="1"/>
  <c r="AR247" i="8"/>
  <c r="AJ277" i="8"/>
  <c r="AJ202" i="8"/>
  <c r="AJ126" i="8"/>
  <c r="AJ125" i="8" s="1"/>
  <c r="AS126" i="8"/>
  <c r="AU203" i="8"/>
  <c r="AS202" i="8"/>
  <c r="AU202" i="8" s="1"/>
  <c r="AG45" i="8"/>
  <c r="AU45" i="8" s="1"/>
  <c r="AH110" i="8"/>
  <c r="AG110" i="8" s="1"/>
  <c r="AU110" i="8" s="1"/>
  <c r="AA116" i="8"/>
  <c r="W143" i="8"/>
  <c r="AC91" i="8"/>
  <c r="AF91" i="8"/>
  <c r="AE115" i="8"/>
  <c r="AE114" i="8" s="1"/>
  <c r="AD168" i="8"/>
  <c r="AI143" i="8"/>
  <c r="AP143" i="8"/>
  <c r="Y127" i="8"/>
  <c r="AE119" i="8"/>
  <c r="AB263" i="8"/>
  <c r="AC254" i="8"/>
  <c r="U254" i="8"/>
  <c r="T255" i="8"/>
  <c r="AT255" i="8" s="1"/>
  <c r="X269" i="8"/>
  <c r="AG282" i="8"/>
  <c r="AU282" i="8" s="1"/>
  <c r="AH136" i="8"/>
  <c r="AG136" i="8" s="1"/>
  <c r="AU136" i="8" s="1"/>
  <c r="AS120" i="8"/>
  <c r="Y67" i="8"/>
  <c r="V67" i="8"/>
  <c r="AK91" i="8"/>
  <c r="AS168" i="8"/>
  <c r="AU169" i="8"/>
  <c r="AC269" i="8"/>
  <c r="Y269" i="8"/>
  <c r="Z277" i="8"/>
  <c r="AN119" i="8"/>
  <c r="AS274" i="8"/>
  <c r="AQ254" i="8"/>
  <c r="Z298" i="8"/>
  <c r="AA150" i="8"/>
  <c r="AA149" i="8" s="1"/>
  <c r="AA288" i="8"/>
  <c r="AA287" i="8" s="1"/>
  <c r="AD243" i="8"/>
  <c r="AS116" i="8"/>
  <c r="AE147" i="8"/>
  <c r="AE146" i="8" s="1"/>
  <c r="AE247" i="8"/>
  <c r="X211" i="8"/>
  <c r="Y130" i="8" s="1"/>
  <c r="AA183" i="8"/>
  <c r="AA182" i="8" s="1"/>
  <c r="AB142" i="8"/>
  <c r="AB141" i="8" s="1"/>
  <c r="AB140" i="8" s="1"/>
  <c r="X183" i="8"/>
  <c r="X182" i="8" s="1"/>
  <c r="Y142" i="8"/>
  <c r="Y141" i="8" s="1"/>
  <c r="AF20" i="8"/>
  <c r="AF19" i="8" s="1"/>
  <c r="AA20" i="8"/>
  <c r="AA19" i="8" s="1"/>
  <c r="AJ124" i="8"/>
  <c r="AL124" i="8"/>
  <c r="AH132" i="8"/>
  <c r="AG78" i="8"/>
  <c r="AU78" i="8" s="1"/>
  <c r="AH77" i="8"/>
  <c r="Y128" i="8"/>
  <c r="Z128" i="8"/>
  <c r="AF237" i="8"/>
  <c r="Z123" i="8"/>
  <c r="Z199" i="8"/>
  <c r="T199" i="8"/>
  <c r="AS20" i="8"/>
  <c r="AS19" i="8" s="1"/>
  <c r="AM20" i="8"/>
  <c r="AM19" i="8" s="1"/>
  <c r="AR63" i="8"/>
  <c r="AR128" i="8"/>
  <c r="AU205" i="8"/>
  <c r="AS128" i="8"/>
  <c r="AQ123" i="8"/>
  <c r="AQ199" i="8"/>
  <c r="AN123" i="8"/>
  <c r="AN199" i="8"/>
  <c r="AB87" i="8"/>
  <c r="AT217" i="8"/>
  <c r="AF216" i="8"/>
  <c r="Z216" i="8"/>
  <c r="Z215" i="8" s="1"/>
  <c r="AB121" i="8"/>
  <c r="AR288" i="8"/>
  <c r="AR287" i="8" s="1"/>
  <c r="AR150" i="8"/>
  <c r="AR149" i="8" s="1"/>
  <c r="W240" i="8"/>
  <c r="T241" i="8"/>
  <c r="AT241" i="8" s="1"/>
  <c r="U240" i="8"/>
  <c r="AC132" i="8"/>
  <c r="AC131" i="8" s="1"/>
  <c r="AC77" i="8"/>
  <c r="Y274" i="8"/>
  <c r="Y298" i="8"/>
  <c r="AB120" i="8"/>
  <c r="AF206" i="8"/>
  <c r="AT210" i="8"/>
  <c r="V206" i="8"/>
  <c r="AG215" i="8"/>
  <c r="AO87" i="8"/>
  <c r="U135" i="8"/>
  <c r="U280" i="8"/>
  <c r="T281" i="8"/>
  <c r="AT281" i="8" s="1"/>
  <c r="V288" i="8"/>
  <c r="V287" i="8" s="1"/>
  <c r="V150" i="8"/>
  <c r="V149" i="8" s="1"/>
  <c r="X119" i="8"/>
  <c r="AG206" i="8"/>
  <c r="AI206" i="8"/>
  <c r="AC147" i="8"/>
  <c r="AC146" i="8" s="1"/>
  <c r="AC247" i="8"/>
  <c r="AN127" i="8"/>
  <c r="AO127" i="8"/>
  <c r="Z63" i="8"/>
  <c r="AA202" i="8"/>
  <c r="AA126" i="8"/>
  <c r="AQ183" i="8"/>
  <c r="AQ182" i="8" s="1"/>
  <c r="AR142" i="8"/>
  <c r="AR141" i="8" s="1"/>
  <c r="AR183" i="8"/>
  <c r="AR182" i="8" s="1"/>
  <c r="AN115" i="8"/>
  <c r="AJ123" i="8"/>
  <c r="AL128" i="8"/>
  <c r="T22" i="8"/>
  <c r="AT22" i="8" s="1"/>
  <c r="J242" i="8"/>
  <c r="I242" i="8" s="1"/>
  <c r="AW242" i="8"/>
  <c r="T51" i="8"/>
  <c r="AT51" i="8" s="1"/>
  <c r="T273" i="8"/>
  <c r="AT273" i="8" s="1"/>
  <c r="AV179" i="8"/>
  <c r="AG40" i="8"/>
  <c r="AU40" i="8" s="1"/>
  <c r="AG52" i="8"/>
  <c r="AU52" i="8" s="1"/>
  <c r="AG47" i="8"/>
  <c r="AU47" i="8" s="1"/>
  <c r="T27" i="8"/>
  <c r="AT27" i="8" s="1"/>
  <c r="AV69" i="8"/>
  <c r="AW43" i="8"/>
  <c r="J43" i="8"/>
  <c r="I43" i="8" s="1"/>
  <c r="AG79" i="8"/>
  <c r="AU79" i="8" s="1"/>
  <c r="AV79" i="8" s="1"/>
  <c r="T267" i="8"/>
  <c r="AT267" i="8" s="1"/>
  <c r="AG36" i="8"/>
  <c r="AU36" i="8" s="1"/>
  <c r="AW17" i="8"/>
  <c r="J17" i="8"/>
  <c r="I17" i="8" s="1"/>
  <c r="AG16" i="8"/>
  <c r="AU16" i="8" s="1"/>
  <c r="AG258" i="8"/>
  <c r="AU258" i="8" s="1"/>
  <c r="AG31" i="8"/>
  <c r="AU31" i="8" s="1"/>
  <c r="T80" i="8"/>
  <c r="AT80" i="8" s="1"/>
  <c r="AV80" i="8" s="1"/>
  <c r="AD12" i="8"/>
  <c r="T258" i="8"/>
  <c r="AT258" i="8" s="1"/>
  <c r="AL12" i="8"/>
  <c r="AG68" i="8"/>
  <c r="AU68" i="8" s="1"/>
  <c r="AH67" i="8"/>
  <c r="AN121" i="8"/>
  <c r="AL195" i="8"/>
  <c r="U118" i="8"/>
  <c r="T171" i="8"/>
  <c r="AN118" i="8"/>
  <c r="AM171" i="8"/>
  <c r="AB195" i="8"/>
  <c r="AG211" i="8"/>
  <c r="AP211" i="8"/>
  <c r="AK263" i="8"/>
  <c r="AJ195" i="8"/>
  <c r="AB153" i="8"/>
  <c r="AM243" i="8"/>
  <c r="AG157" i="8"/>
  <c r="AH232" i="8"/>
  <c r="U153" i="8"/>
  <c r="AJ269" i="8"/>
  <c r="AL269" i="8"/>
  <c r="AN153" i="8"/>
  <c r="T14" i="8"/>
  <c r="AT14" i="8" s="1"/>
  <c r="AV14" i="8" s="1"/>
  <c r="X152" i="8"/>
  <c r="AK135" i="8"/>
  <c r="AK134" i="8" s="1"/>
  <c r="AK280" i="8"/>
  <c r="AI152" i="8"/>
  <c r="AN152" i="8"/>
  <c r="AJ135" i="8"/>
  <c r="AJ134" i="8" s="1"/>
  <c r="AJ280" i="8"/>
  <c r="AQ147" i="8"/>
  <c r="AQ146" i="8" s="1"/>
  <c r="AQ247" i="8"/>
  <c r="AM153" i="8"/>
  <c r="AP277" i="8"/>
  <c r="AL126" i="8"/>
  <c r="AL202" i="8"/>
  <c r="AQ126" i="8"/>
  <c r="AQ202" i="8"/>
  <c r="W243" i="8"/>
  <c r="AC135" i="8"/>
  <c r="AC134" i="8" s="1"/>
  <c r="AC280" i="8"/>
  <c r="AD116" i="8"/>
  <c r="V91" i="8"/>
  <c r="Y115" i="8"/>
  <c r="Y114" i="8" s="1"/>
  <c r="X168" i="8"/>
  <c r="X115" i="8"/>
  <c r="X114" i="8" s="1"/>
  <c r="W168" i="8"/>
  <c r="AB119" i="8"/>
  <c r="X263" i="8"/>
  <c r="AA254" i="8"/>
  <c r="AF254" i="8"/>
  <c r="AE202" i="8"/>
  <c r="AE126" i="8"/>
  <c r="Z67" i="8"/>
  <c r="T68" i="8"/>
  <c r="AT68" i="8" s="1"/>
  <c r="U67" i="8"/>
  <c r="AO91" i="8"/>
  <c r="AJ115" i="8"/>
  <c r="AI168" i="8"/>
  <c r="AI166" i="8" s="1"/>
  <c r="W269" i="8"/>
  <c r="U269" i="8"/>
  <c r="T270" i="8"/>
  <c r="AT270" i="8" s="1"/>
  <c r="T278" i="8"/>
  <c r="AT278" i="8" s="1"/>
  <c r="U277" i="8"/>
  <c r="AJ119" i="8"/>
  <c r="AI62" i="8"/>
  <c r="AH274" i="8"/>
  <c r="AG275" i="8"/>
  <c r="AU275" i="8" s="1"/>
  <c r="AJ254" i="8"/>
  <c r="AF124" i="8"/>
  <c r="AT201" i="8"/>
  <c r="AD127" i="8"/>
  <c r="Y243" i="8"/>
  <c r="T248" i="8"/>
  <c r="AT248" i="8" s="1"/>
  <c r="U147" i="8"/>
  <c r="U247" i="8"/>
  <c r="V147" i="8"/>
  <c r="V146" i="8" s="1"/>
  <c r="V247" i="8"/>
  <c r="AB211" i="8"/>
  <c r="Y183" i="8"/>
  <c r="Y182" i="8" s="1"/>
  <c r="Z142" i="8"/>
  <c r="Z141" i="8" s="1"/>
  <c r="AB183" i="8"/>
  <c r="AB182" i="8" s="1"/>
  <c r="AC142" i="8"/>
  <c r="AC141" i="8" s="1"/>
  <c r="Z20" i="8"/>
  <c r="Z19" i="8" s="1"/>
  <c r="AB20" i="8"/>
  <c r="AB19" i="8" s="1"/>
  <c r="AS124" i="8"/>
  <c r="AU201" i="8"/>
  <c r="AV201" i="8" s="1"/>
  <c r="AN132" i="8"/>
  <c r="AN131" i="8" s="1"/>
  <c r="AN77" i="8"/>
  <c r="AA237" i="8"/>
  <c r="Y123" i="8"/>
  <c r="Y122" i="8" s="1"/>
  <c r="Y199" i="8"/>
  <c r="X199" i="8"/>
  <c r="X123" i="8"/>
  <c r="AP20" i="8"/>
  <c r="AP19" i="8" s="1"/>
  <c r="AP59" i="8" s="1"/>
  <c r="AP60" i="8" s="1"/>
  <c r="AL20" i="8"/>
  <c r="AL19" i="8" s="1"/>
  <c r="AS186" i="8"/>
  <c r="AU186" i="8" s="1"/>
  <c r="AU187" i="8"/>
  <c r="AL63" i="8"/>
  <c r="AL62" i="8" s="1"/>
  <c r="AK123" i="8"/>
  <c r="AK199" i="8"/>
  <c r="AK183" i="8"/>
  <c r="AK182" i="8" s="1"/>
  <c r="AL142" i="8"/>
  <c r="AL141" i="8" s="1"/>
  <c r="AC87" i="8"/>
  <c r="AJ118" i="8"/>
  <c r="AJ117" i="8" s="1"/>
  <c r="AC216" i="8"/>
  <c r="AC215" i="8" s="1"/>
  <c r="AC121" i="8"/>
  <c r="AI288" i="8"/>
  <c r="AI287" i="8" s="1"/>
  <c r="AI150" i="8"/>
  <c r="AI149" i="8" s="1"/>
  <c r="U110" i="8"/>
  <c r="T110" i="8" s="1"/>
  <c r="AT110" i="8" s="1"/>
  <c r="T45" i="8"/>
  <c r="AT45" i="8" s="1"/>
  <c r="Y240" i="8"/>
  <c r="Z132" i="8"/>
  <c r="Z131" i="8" s="1"/>
  <c r="Z77" i="8"/>
  <c r="AE274" i="8"/>
  <c r="W298" i="8"/>
  <c r="AE206" i="8"/>
  <c r="AS216" i="8"/>
  <c r="AU217" i="8"/>
  <c r="AV217" i="8" s="1"/>
  <c r="AI87" i="8"/>
  <c r="AF150" i="8"/>
  <c r="AF149" i="8" s="1"/>
  <c r="AF288" i="8"/>
  <c r="AF287" i="8" s="1"/>
  <c r="AH206" i="8"/>
  <c r="AS206" i="8"/>
  <c r="AU210" i="8"/>
  <c r="Z183" i="8"/>
  <c r="Z182" i="8" s="1"/>
  <c r="AA142" i="8"/>
  <c r="AA141" i="8" s="1"/>
  <c r="AH127" i="8"/>
  <c r="Y63" i="8"/>
  <c r="AB126" i="8"/>
  <c r="AB202" i="8"/>
  <c r="AI183" i="8"/>
  <c r="AI182" i="8" s="1"/>
  <c r="AJ142" i="8"/>
  <c r="AJ141" i="8" s="1"/>
  <c r="AJ140" i="8" s="1"/>
  <c r="AU185" i="8"/>
  <c r="AS184" i="8"/>
  <c r="AS142" i="8" s="1"/>
  <c r="AS141" i="8" s="1"/>
  <c r="AG82" i="8"/>
  <c r="AU82" i="8" s="1"/>
  <c r="AW218" i="8"/>
  <c r="J218" i="8"/>
  <c r="I218" i="8" s="1"/>
  <c r="AG26" i="8"/>
  <c r="AU26" i="8" s="1"/>
  <c r="T266" i="8"/>
  <c r="AT266" i="8" s="1"/>
  <c r="T50" i="8"/>
  <c r="AT50" i="8" s="1"/>
  <c r="J180" i="8"/>
  <c r="I180" i="8" s="1"/>
  <c r="AW180" i="8"/>
  <c r="AV218" i="8"/>
  <c r="T272" i="8"/>
  <c r="AT272" i="8" s="1"/>
  <c r="AV272" i="8" s="1"/>
  <c r="AG71" i="8"/>
  <c r="AU71" i="8" s="1"/>
  <c r="T35" i="8"/>
  <c r="AT35" i="8" s="1"/>
  <c r="AV35" i="8" s="1"/>
  <c r="T257" i="8"/>
  <c r="AT257" i="8" s="1"/>
  <c r="T36" i="8"/>
  <c r="AT36" i="8" s="1"/>
  <c r="AG291" i="8"/>
  <c r="AU291" i="8" s="1"/>
  <c r="T84" i="8"/>
  <c r="AT84" i="8" s="1"/>
  <c r="T25" i="8"/>
  <c r="AT25" i="8" s="1"/>
  <c r="AG307" i="8"/>
  <c r="AU307" i="8" s="1"/>
  <c r="T39" i="8"/>
  <c r="AT39" i="8" s="1"/>
  <c r="AF12" i="8"/>
  <c r="AG56" i="8"/>
  <c r="AU56" i="8" s="1"/>
  <c r="T23" i="8"/>
  <c r="AT23" i="8" s="1"/>
  <c r="T31" i="8"/>
  <c r="AT31" i="8" s="1"/>
  <c r="AP67" i="8"/>
  <c r="AP62" i="8" s="1"/>
  <c r="AJ67" i="8"/>
  <c r="AS121" i="8"/>
  <c r="AA118" i="8"/>
  <c r="Z171" i="8"/>
  <c r="AM195" i="8"/>
  <c r="AN298" i="8"/>
  <c r="AL118" i="8"/>
  <c r="AL117" i="8" s="1"/>
  <c r="AK171" i="8"/>
  <c r="T195" i="8"/>
  <c r="AD153" i="8"/>
  <c r="AR263" i="8"/>
  <c r="AI195" i="8"/>
  <c r="AN243" i="8"/>
  <c r="AN236" i="8" s="1"/>
  <c r="AK269" i="8"/>
  <c r="AP269" i="8"/>
  <c r="AP280" i="8"/>
  <c r="AP135" i="8"/>
  <c r="AP134" i="8" s="1"/>
  <c r="AT221" i="8"/>
  <c r="AF153" i="8"/>
  <c r="AO153" i="8"/>
  <c r="Z152" i="8"/>
  <c r="AG281" i="8"/>
  <c r="AU281" i="8" s="1"/>
  <c r="AH135" i="8"/>
  <c r="AH280" i="8"/>
  <c r="AJ237" i="8"/>
  <c r="AJ152" i="8"/>
  <c r="W153" i="8"/>
  <c r="AN277" i="8"/>
  <c r="AM202" i="8"/>
  <c r="AM126" i="8"/>
  <c r="AM125" i="8" s="1"/>
  <c r="AH126" i="8"/>
  <c r="AH202" i="8"/>
  <c r="AD211" i="8"/>
  <c r="AD130" i="8" s="1"/>
  <c r="J188" i="8"/>
  <c r="I188" i="8" s="1"/>
  <c r="AW188" i="8"/>
  <c r="AE143" i="8"/>
  <c r="AE91" i="8"/>
  <c r="U136" i="8"/>
  <c r="T136" i="8" s="1"/>
  <c r="AT136" i="8" s="1"/>
  <c r="T282" i="8"/>
  <c r="AT282" i="8" s="1"/>
  <c r="Y168" i="8"/>
  <c r="Y166" i="8" s="1"/>
  <c r="Z115" i="8"/>
  <c r="Z114" i="8" s="1"/>
  <c r="AN143" i="8"/>
  <c r="AB127" i="8"/>
  <c r="V119" i="8"/>
  <c r="W263" i="8"/>
  <c r="V254" i="8"/>
  <c r="AE254" i="8"/>
  <c r="X120" i="8"/>
  <c r="AO120" i="8"/>
  <c r="AN120" i="8"/>
  <c r="AB67" i="8"/>
  <c r="AP168" i="8"/>
  <c r="AQ115" i="8"/>
  <c r="AQ114" i="8" s="1"/>
  <c r="AD269" i="8"/>
  <c r="AB277" i="8"/>
  <c r="AO119" i="8"/>
  <c r="AM274" i="8"/>
  <c r="AK274" i="8"/>
  <c r="AH254" i="8"/>
  <c r="AG255" i="8"/>
  <c r="AU255" i="8" s="1"/>
  <c r="AD124" i="8"/>
  <c r="V243" i="8"/>
  <c r="AF147" i="8"/>
  <c r="AF146" i="8" s="1"/>
  <c r="AF247" i="8"/>
  <c r="Z247" i="8"/>
  <c r="Z147" i="8"/>
  <c r="Z146" i="8" s="1"/>
  <c r="V211" i="8"/>
  <c r="U142" i="8"/>
  <c r="T183" i="8"/>
  <c r="T182" i="8" s="1"/>
  <c r="W20" i="8"/>
  <c r="W19" i="8" s="1"/>
  <c r="AI124" i="8"/>
  <c r="AI132" i="8"/>
  <c r="AI131" i="8" s="1"/>
  <c r="AI77" i="8"/>
  <c r="AD128" i="8"/>
  <c r="W211" i="8"/>
  <c r="W130" i="8" s="1"/>
  <c r="AB237" i="8"/>
  <c r="AE199" i="8"/>
  <c r="AE123" i="8"/>
  <c r="U123" i="8"/>
  <c r="U199" i="8"/>
  <c r="V280" i="8"/>
  <c r="V135" i="8"/>
  <c r="V134" i="8" s="1"/>
  <c r="AI20" i="8"/>
  <c r="AI19" i="8" s="1"/>
  <c r="X63" i="8"/>
  <c r="AL199" i="8"/>
  <c r="AL123" i="8"/>
  <c r="AF87" i="8"/>
  <c r="AL116" i="8"/>
  <c r="X216" i="8"/>
  <c r="X215" i="8" s="1"/>
  <c r="Z288" i="8"/>
  <c r="Z287" i="8" s="1"/>
  <c r="Z150" i="8"/>
  <c r="Z149" i="8" s="1"/>
  <c r="AF121" i="8"/>
  <c r="AS150" i="8"/>
  <c r="AS149" i="8" s="1"/>
  <c r="AS288" i="8"/>
  <c r="AS287" i="8" s="1"/>
  <c r="AH128" i="8"/>
  <c r="Z240" i="8"/>
  <c r="AA77" i="8"/>
  <c r="AA132" i="8"/>
  <c r="AA131" i="8" s="1"/>
  <c r="U132" i="8"/>
  <c r="U77" i="8"/>
  <c r="T78" i="8"/>
  <c r="AT78" i="8" s="1"/>
  <c r="T275" i="8"/>
  <c r="AT275" i="8" s="1"/>
  <c r="U274" i="8"/>
  <c r="AE298" i="8"/>
  <c r="W120" i="8"/>
  <c r="AC206" i="8"/>
  <c r="AD206" i="8"/>
  <c r="T157" i="8"/>
  <c r="U232" i="8"/>
  <c r="AL216" i="8"/>
  <c r="AL215" i="8" s="1"/>
  <c r="AJ87" i="8"/>
  <c r="AG88" i="8"/>
  <c r="AU88" i="8" s="1"/>
  <c r="AH87" i="8"/>
  <c r="W280" i="8"/>
  <c r="W135" i="8"/>
  <c r="W134" i="8" s="1"/>
  <c r="AE150" i="8"/>
  <c r="AE149" i="8" s="1"/>
  <c r="AE288" i="8"/>
  <c r="AE287" i="8" s="1"/>
  <c r="AM206" i="8"/>
  <c r="AJ206" i="8"/>
  <c r="AL127" i="8"/>
  <c r="AU204" i="8"/>
  <c r="AS127" i="8"/>
  <c r="AB63" i="8"/>
  <c r="T82" i="8"/>
  <c r="AT82" i="8" s="1"/>
  <c r="U133" i="8"/>
  <c r="T133" i="8" s="1"/>
  <c r="AT133" i="8" s="1"/>
  <c r="U202" i="8"/>
  <c r="U126" i="8"/>
  <c r="AH183" i="8"/>
  <c r="AH182" i="8" s="1"/>
  <c r="AI142" i="8"/>
  <c r="AI141" i="8" s="1"/>
  <c r="AJ183" i="8"/>
  <c r="AJ182" i="8" s="1"/>
  <c r="AK142" i="8"/>
  <c r="AK141" i="8" s="1"/>
  <c r="AK140" i="8" s="1"/>
  <c r="AG133" i="8"/>
  <c r="AU133" i="8" s="1"/>
  <c r="T66" i="8"/>
  <c r="AT66" i="8" s="1"/>
  <c r="T57" i="8"/>
  <c r="AT57" i="8" s="1"/>
  <c r="T33" i="8"/>
  <c r="AT33" i="8" s="1"/>
  <c r="T259" i="8"/>
  <c r="AT259" i="8" s="1"/>
  <c r="AG66" i="8"/>
  <c r="AU66" i="8" s="1"/>
  <c r="AV180" i="8"/>
  <c r="T52" i="8"/>
  <c r="AT52" i="8" s="1"/>
  <c r="T55" i="8"/>
  <c r="AT55" i="8" s="1"/>
  <c r="T307" i="8"/>
  <c r="AT307" i="8" s="1"/>
  <c r="T28" i="8"/>
  <c r="AT28" i="8" s="1"/>
  <c r="T71" i="8"/>
  <c r="AT71" i="8" s="1"/>
  <c r="T85" i="8"/>
  <c r="AT85" i="8" s="1"/>
  <c r="AA12" i="8"/>
  <c r="Z12" i="8"/>
  <c r="AM67" i="8"/>
  <c r="AK67" i="8"/>
  <c r="AR121" i="8"/>
  <c r="AB118" i="8"/>
  <c r="AA171" i="8"/>
  <c r="AC153" i="8"/>
  <c r="AM298" i="8"/>
  <c r="AQ298" i="8"/>
  <c r="AP118" i="8"/>
  <c r="AP117" i="8" s="1"/>
  <c r="AO171" i="8"/>
  <c r="AO166" i="8" s="1"/>
  <c r="AO190" i="8" s="1"/>
  <c r="AC195" i="8"/>
  <c r="AM211" i="8"/>
  <c r="AN130" i="8" s="1"/>
  <c r="AM247" i="8"/>
  <c r="AM147" i="8"/>
  <c r="AM146" i="8" s="1"/>
  <c r="AO263" i="8"/>
  <c r="AN195" i="8"/>
  <c r="AP195" i="8"/>
  <c r="AO243" i="8"/>
  <c r="AO236" i="8" s="1"/>
  <c r="AN269" i="8"/>
  <c r="AG270" i="8"/>
  <c r="AU270" i="8" s="1"/>
  <c r="AH269" i="8"/>
  <c r="Z153" i="8"/>
  <c r="AI153" i="8"/>
  <c r="W152" i="8"/>
  <c r="AM280" i="8"/>
  <c r="AM135" i="8"/>
  <c r="AM134" i="8" s="1"/>
  <c r="AL147" i="8"/>
  <c r="AL146" i="8" s="1"/>
  <c r="AL247" i="8"/>
  <c r="AL299" i="8" s="1"/>
  <c r="AP152" i="8"/>
  <c r="AP247" i="8"/>
  <c r="AP299" i="8" s="1"/>
  <c r="AP147" i="8"/>
  <c r="AP146" i="8" s="1"/>
  <c r="AP121" i="8"/>
  <c r="AO277" i="8"/>
  <c r="AI126" i="8"/>
  <c r="AI202" i="8"/>
  <c r="AP202" i="8"/>
  <c r="AP126" i="8"/>
  <c r="AP125" i="8" s="1"/>
  <c r="J208" i="8"/>
  <c r="I208" i="8" s="1"/>
  <c r="AW208" i="8"/>
  <c r="V63" i="8"/>
  <c r="V116" i="8"/>
  <c r="Z143" i="8"/>
  <c r="AD91" i="8"/>
  <c r="AB168" i="8"/>
  <c r="AB166" i="8" s="1"/>
  <c r="AC115" i="8"/>
  <c r="U115" i="8"/>
  <c r="T168" i="8"/>
  <c r="AD202" i="8"/>
  <c r="AD126" i="8"/>
  <c r="AM143" i="8"/>
  <c r="AL143" i="8"/>
  <c r="AT204" i="8"/>
  <c r="AF127" i="8"/>
  <c r="AC263" i="8"/>
  <c r="Y254" i="8"/>
  <c r="AK121" i="8"/>
  <c r="W121" i="8"/>
  <c r="AA67" i="8"/>
  <c r="AI91" i="8"/>
  <c r="AL115" i="8"/>
  <c r="AK168" i="8"/>
  <c r="AA269" i="8"/>
  <c r="X277" i="8"/>
  <c r="AF202" i="8"/>
  <c r="AT202" i="8" s="1"/>
  <c r="AT203" i="8"/>
  <c r="AF126" i="8"/>
  <c r="AQ274" i="8"/>
  <c r="AN254" i="8"/>
  <c r="AL254" i="8"/>
  <c r="W132" i="8"/>
  <c r="W131" i="8" s="1"/>
  <c r="W77" i="8"/>
  <c r="AA243" i="8"/>
  <c r="AD147" i="8"/>
  <c r="AD146" i="8" s="1"/>
  <c r="AD247" i="8"/>
  <c r="Y147" i="8"/>
  <c r="Y146" i="8" s="1"/>
  <c r="Y247" i="8"/>
  <c r="AC183" i="8"/>
  <c r="AC182" i="8" s="1"/>
  <c r="AD142" i="8"/>
  <c r="AD141" i="8" s="1"/>
  <c r="AD20" i="8"/>
  <c r="AD19" i="8" s="1"/>
  <c r="AJ116" i="8"/>
  <c r="AJ132" i="8"/>
  <c r="AJ131" i="8" s="1"/>
  <c r="AJ77" i="8"/>
  <c r="AF128" i="8"/>
  <c r="AT205" i="8"/>
  <c r="X237" i="8"/>
  <c r="U237" i="8"/>
  <c r="T238" i="8"/>
  <c r="AT238" i="8" s="1"/>
  <c r="AB199" i="8"/>
  <c r="AB123" i="8"/>
  <c r="V199" i="8"/>
  <c r="V123" i="8"/>
  <c r="V122" i="8" s="1"/>
  <c r="AJ20" i="8"/>
  <c r="AJ19" i="8" s="1"/>
  <c r="AJ59" i="8" s="1"/>
  <c r="AG262" i="8"/>
  <c r="AU262" i="8" s="1"/>
  <c r="AH261" i="8"/>
  <c r="AG261" i="8" s="1"/>
  <c r="AU261" i="8" s="1"/>
  <c r="AM63" i="8"/>
  <c r="AQ128" i="8"/>
  <c r="AH199" i="8"/>
  <c r="AH123" i="8"/>
  <c r="Y87" i="8"/>
  <c r="W277" i="8"/>
  <c r="AE216" i="8"/>
  <c r="AE215" i="8" s="1"/>
  <c r="V216" i="8"/>
  <c r="V215" i="8" s="1"/>
  <c r="AA121" i="8"/>
  <c r="J175" i="8"/>
  <c r="I175" i="8" s="1"/>
  <c r="AW175" i="8"/>
  <c r="AJ150" i="8"/>
  <c r="AJ149" i="8" s="1"/>
  <c r="AJ288" i="8"/>
  <c r="AJ287" i="8" s="1"/>
  <c r="AA240" i="8"/>
  <c r="X132" i="8"/>
  <c r="X131" i="8" s="1"/>
  <c r="X77" i="8"/>
  <c r="AB132" i="8"/>
  <c r="AB131" i="8" s="1"/>
  <c r="AB77" i="8"/>
  <c r="AD298" i="8"/>
  <c r="J174" i="8"/>
  <c r="I174" i="8" s="1"/>
  <c r="AW174" i="8"/>
  <c r="Y206" i="8"/>
  <c r="AI216" i="8"/>
  <c r="AI215" i="8" s="1"/>
  <c r="AO216" i="8"/>
  <c r="AO215" i="8" s="1"/>
  <c r="AM87" i="8"/>
  <c r="AD135" i="8"/>
  <c r="AD134" i="8" s="1"/>
  <c r="AD280" i="8"/>
  <c r="AB150" i="8"/>
  <c r="AB149" i="8" s="1"/>
  <c r="AB288" i="8"/>
  <c r="AB287" i="8" s="1"/>
  <c r="W91" i="8"/>
  <c r="AR206" i="8"/>
  <c r="AC63" i="8"/>
  <c r="Z126" i="8"/>
  <c r="Z125" i="8" s="1"/>
  <c r="Z202" i="8"/>
  <c r="AM142" i="8"/>
  <c r="AM141" i="8" s="1"/>
  <c r="AL183" i="8"/>
  <c r="AL182" i="8" s="1"/>
  <c r="AJ63" i="8"/>
  <c r="X146" i="8"/>
  <c r="AD149" i="8"/>
  <c r="AW213" i="8"/>
  <c r="J213" i="8"/>
  <c r="I213" i="8" s="1"/>
  <c r="AV207" i="8"/>
  <c r="AW207" i="8" s="1"/>
  <c r="J177" i="8"/>
  <c r="I177" i="8" s="1"/>
  <c r="T245" i="8"/>
  <c r="AT245" i="8" s="1"/>
  <c r="T40" i="8"/>
  <c r="AT40" i="8" s="1"/>
  <c r="T41" i="8"/>
  <c r="AT41" i="8" s="1"/>
  <c r="T53" i="8"/>
  <c r="AT53" i="8" s="1"/>
  <c r="AG51" i="8"/>
  <c r="AU51" i="8" s="1"/>
  <c r="AG306" i="8"/>
  <c r="AU306" i="8" s="1"/>
  <c r="T72" i="8"/>
  <c r="AT72" i="8" s="1"/>
  <c r="AG276" i="8"/>
  <c r="AU276" i="8" s="1"/>
  <c r="T309" i="8"/>
  <c r="AT309" i="8" s="1"/>
  <c r="T37" i="8"/>
  <c r="AT37" i="8" s="1"/>
  <c r="AG37" i="8"/>
  <c r="AU37" i="8" s="1"/>
  <c r="T295" i="8"/>
  <c r="AT295" i="8" s="1"/>
  <c r="T56" i="8"/>
  <c r="AT56" i="8" s="1"/>
  <c r="W12" i="8"/>
  <c r="AB12" i="8"/>
  <c r="AG85" i="8"/>
  <c r="AU85" i="8" s="1"/>
  <c r="AV85" i="8" s="1"/>
  <c r="AI12" i="8"/>
  <c r="AG93" i="8"/>
  <c r="AU93" i="8" s="1"/>
  <c r="AQ67" i="8"/>
  <c r="AS67" i="8"/>
  <c r="AS62" i="8" s="1"/>
  <c r="AM121" i="8"/>
  <c r="W118" i="8"/>
  <c r="W117" i="8" s="1"/>
  <c r="V171" i="8"/>
  <c r="W171" i="8"/>
  <c r="X118" i="8"/>
  <c r="X117" i="8" s="1"/>
  <c r="AI298" i="8"/>
  <c r="AD152" i="8"/>
  <c r="AI118" i="8"/>
  <c r="AI117" i="8" s="1"/>
  <c r="AH171" i="8"/>
  <c r="X195" i="8"/>
  <c r="W195" i="8"/>
  <c r="AH211" i="8"/>
  <c r="AA153" i="8"/>
  <c r="AG195" i="8"/>
  <c r="AL211" i="8"/>
  <c r="AL130" i="8" s="1"/>
  <c r="AH243" i="8"/>
  <c r="AG244" i="8"/>
  <c r="AU244" i="8" s="1"/>
  <c r="AM166" i="8"/>
  <c r="AS269" i="8"/>
  <c r="AR269" i="8"/>
  <c r="AP153" i="8"/>
  <c r="AE152" i="8"/>
  <c r="AN135" i="8"/>
  <c r="AN134" i="8" s="1"/>
  <c r="AN280" i="8"/>
  <c r="AH237" i="8"/>
  <c r="AG238" i="8"/>
  <c r="AU238" i="8" s="1"/>
  <c r="AM152" i="8"/>
  <c r="AI247" i="8"/>
  <c r="AI147" i="8"/>
  <c r="AI146" i="8" s="1"/>
  <c r="AS263" i="8"/>
  <c r="AL277" i="8"/>
  <c r="AQ277" i="8"/>
  <c r="AR126" i="8"/>
  <c r="AR125" i="8" s="1"/>
  <c r="AR202" i="8"/>
  <c r="AN206" i="8"/>
  <c r="AC116" i="8"/>
  <c r="AF116" i="8"/>
  <c r="AD143" i="8"/>
  <c r="AC143" i="8"/>
  <c r="U143" i="8"/>
  <c r="AA91" i="8"/>
  <c r="AT169" i="8"/>
  <c r="AF168" i="8"/>
  <c r="Z168" i="8"/>
  <c r="AA115" i="8"/>
  <c r="AR143" i="8"/>
  <c r="AC127" i="8"/>
  <c r="AA119" i="8"/>
  <c r="Y119" i="8"/>
  <c r="Z263" i="8"/>
  <c r="AD254" i="8"/>
  <c r="W67" i="8"/>
  <c r="AP91" i="8"/>
  <c r="AQ91" i="8"/>
  <c r="AI115" i="8"/>
  <c r="AI114" i="8" s="1"/>
  <c r="AH168" i="8"/>
  <c r="AB269" i="8"/>
  <c r="V277" i="8"/>
  <c r="AR119" i="8"/>
  <c r="AV173" i="8"/>
  <c r="Z237" i="8"/>
  <c r="AN274" i="8"/>
  <c r="AP254" i="8"/>
  <c r="AS254" i="8"/>
  <c r="Z124" i="8"/>
  <c r="U243" i="8"/>
  <c r="T244" i="8"/>
  <c r="AT244" i="8" s="1"/>
  <c r="AN116" i="8"/>
  <c r="U211" i="8"/>
  <c r="AT212" i="8"/>
  <c r="AF211" i="8"/>
  <c r="AD183" i="8"/>
  <c r="AD182" i="8" s="1"/>
  <c r="AE142" i="8"/>
  <c r="AE141" i="8" s="1"/>
  <c r="AE140" i="8" s="1"/>
  <c r="Y20" i="8"/>
  <c r="Y19" i="8" s="1"/>
  <c r="AN124" i="8"/>
  <c r="AE135" i="8"/>
  <c r="AE134" i="8" s="1"/>
  <c r="AE280" i="8"/>
  <c r="AP132" i="8"/>
  <c r="AP131" i="8" s="1"/>
  <c r="AP77" i="8"/>
  <c r="AO132" i="8"/>
  <c r="AO131" i="8" s="1"/>
  <c r="AO77" i="8"/>
  <c r="W237" i="8"/>
  <c r="AC123" i="8"/>
  <c r="AC122" i="8" s="1"/>
  <c r="AC199" i="8"/>
  <c r="AE121" i="8"/>
  <c r="AR20" i="8"/>
  <c r="AR19" i="8" s="1"/>
  <c r="AR59" i="8" s="1"/>
  <c r="AN63" i="8"/>
  <c r="AN62" i="8" s="1"/>
  <c r="AJ128" i="8"/>
  <c r="W247" i="8"/>
  <c r="U261" i="8"/>
  <c r="T261" i="8" s="1"/>
  <c r="AT261" i="8" s="1"/>
  <c r="T262" i="8"/>
  <c r="AT262" i="8" s="1"/>
  <c r="AO123" i="8"/>
  <c r="AO122" i="8" s="1"/>
  <c r="AO199" i="8"/>
  <c r="V87" i="8"/>
  <c r="X153" i="8"/>
  <c r="AA216" i="8"/>
  <c r="AA215" i="8" s="1"/>
  <c r="T216" i="8"/>
  <c r="T215" i="8" s="1"/>
  <c r="Z121" i="8"/>
  <c r="U121" i="8"/>
  <c r="AH150" i="8"/>
  <c r="AG289" i="8"/>
  <c r="AU289" i="8" s="1"/>
  <c r="AH288" i="8"/>
  <c r="AE263" i="8"/>
  <c r="AD240" i="8"/>
  <c r="V77" i="8"/>
  <c r="V132" i="8"/>
  <c r="V131" i="8" s="1"/>
  <c r="AF274" i="8"/>
  <c r="AA298" i="8"/>
  <c r="U284" i="8"/>
  <c r="T285" i="8"/>
  <c r="AT285" i="8" s="1"/>
  <c r="U120" i="8"/>
  <c r="U206" i="8"/>
  <c r="T206" i="8"/>
  <c r="AR87" i="8"/>
  <c r="AA135" i="8"/>
  <c r="AA134" i="8" s="1"/>
  <c r="AA280" i="8"/>
  <c r="X288" i="8"/>
  <c r="X287" i="8" s="1"/>
  <c r="X150" i="8"/>
  <c r="X149" i="8" s="1"/>
  <c r="W150" i="8"/>
  <c r="W149" i="8" s="1"/>
  <c r="W288" i="8"/>
  <c r="W287" i="8" s="1"/>
  <c r="AP206" i="8"/>
  <c r="W63" i="8"/>
  <c r="AQ127" i="8"/>
  <c r="AA63" i="8"/>
  <c r="T64" i="8"/>
  <c r="AT64" i="8" s="1"/>
  <c r="U63" i="8"/>
  <c r="AD77" i="8"/>
  <c r="AO142" i="8"/>
  <c r="AO141" i="8" s="1"/>
  <c r="AO140" i="8" s="1"/>
  <c r="AN183" i="8"/>
  <c r="AN182" i="8" s="1"/>
  <c r="AR124" i="8"/>
  <c r="AH116" i="8"/>
  <c r="X247" i="8"/>
  <c r="AD288" i="8"/>
  <c r="AD287" i="8" s="1"/>
  <c r="AK122" i="8" l="1"/>
  <c r="AI125" i="8"/>
  <c r="AD125" i="8"/>
  <c r="AB130" i="8"/>
  <c r="AF140" i="8"/>
  <c r="AL236" i="8"/>
  <c r="AK130" i="8"/>
  <c r="AG240" i="8"/>
  <c r="AU240" i="8" s="1"/>
  <c r="AS236" i="8"/>
  <c r="AI140" i="8"/>
  <c r="AJ236" i="8"/>
  <c r="AS117" i="8"/>
  <c r="AV25" i="8"/>
  <c r="AM299" i="8"/>
  <c r="AL166" i="8"/>
  <c r="AL190" i="8" s="1"/>
  <c r="AV50" i="8"/>
  <c r="AW50" i="8" s="1"/>
  <c r="AV271" i="8"/>
  <c r="AW271" i="8" s="1"/>
  <c r="AV29" i="8"/>
  <c r="AV13" i="8"/>
  <c r="AQ122" i="8"/>
  <c r="AB190" i="8"/>
  <c r="AV242" i="8"/>
  <c r="AC299" i="8"/>
  <c r="AQ299" i="8"/>
  <c r="AA114" i="8"/>
  <c r="AJ166" i="8"/>
  <c r="AQ166" i="8"/>
  <c r="AR166" i="8"/>
  <c r="AA125" i="8"/>
  <c r="AP122" i="8"/>
  <c r="AV17" i="8"/>
  <c r="AF236" i="8"/>
  <c r="AV38" i="8"/>
  <c r="AW38" i="8" s="1"/>
  <c r="AE166" i="8"/>
  <c r="AE190" i="8" s="1"/>
  <c r="AV306" i="8"/>
  <c r="AW306" i="8" s="1"/>
  <c r="AC62" i="8"/>
  <c r="X62" i="8"/>
  <c r="AV26" i="8"/>
  <c r="X194" i="8"/>
  <c r="AB129" i="8"/>
  <c r="Y145" i="8"/>
  <c r="AV289" i="8"/>
  <c r="AW289" i="8" s="1"/>
  <c r="W236" i="8"/>
  <c r="AC166" i="8"/>
  <c r="AA166" i="8"/>
  <c r="AA190" i="8" s="1"/>
  <c r="AV98" i="8"/>
  <c r="J38" i="8"/>
  <c r="I38" i="8" s="1"/>
  <c r="AA140" i="8"/>
  <c r="AE122" i="8"/>
  <c r="AV185" i="8"/>
  <c r="AW185" i="8" s="1"/>
  <c r="AV210" i="8"/>
  <c r="T166" i="8"/>
  <c r="T190" i="8" s="1"/>
  <c r="AV199" i="8"/>
  <c r="V125" i="8"/>
  <c r="AV93" i="8"/>
  <c r="AV270" i="8"/>
  <c r="AW270" i="8" s="1"/>
  <c r="AD117" i="8"/>
  <c r="AQ130" i="8"/>
  <c r="AH130" i="8"/>
  <c r="AV34" i="8"/>
  <c r="AQ145" i="8"/>
  <c r="AR130" i="8"/>
  <c r="W62" i="8"/>
  <c r="Y62" i="8"/>
  <c r="AN117" i="8"/>
  <c r="AH166" i="8"/>
  <c r="AH190" i="8" s="1"/>
  <c r="AG190" i="8"/>
  <c r="X166" i="8"/>
  <c r="X190" i="8" s="1"/>
  <c r="AA130" i="8"/>
  <c r="AV51" i="8"/>
  <c r="AL122" i="8"/>
  <c r="AV81" i="8"/>
  <c r="AN59" i="8"/>
  <c r="AN74" i="8" s="1"/>
  <c r="Y253" i="8"/>
  <c r="Y251" i="8" s="1"/>
  <c r="U130" i="8"/>
  <c r="AG194" i="8"/>
  <c r="AG226" i="8" s="1"/>
  <c r="AP166" i="8"/>
  <c r="AP190" i="8" s="1"/>
  <c r="AE125" i="8"/>
  <c r="AV47" i="8"/>
  <c r="AA62" i="8"/>
  <c r="AJ62" i="8"/>
  <c r="AJ74" i="8" s="1"/>
  <c r="Y129" i="8"/>
  <c r="AC130" i="8"/>
  <c r="AK166" i="8"/>
  <c r="AK190" i="8" s="1"/>
  <c r="AV257" i="8"/>
  <c r="AK145" i="8"/>
  <c r="AM117" i="8"/>
  <c r="AP129" i="8"/>
  <c r="AN129" i="8"/>
  <c r="AC129" i="8"/>
  <c r="AH129" i="8"/>
  <c r="AV65" i="8"/>
  <c r="AW65" i="8" s="1"/>
  <c r="AV238" i="8"/>
  <c r="W194" i="8"/>
  <c r="V166" i="8"/>
  <c r="V190" i="8" s="1"/>
  <c r="AV276" i="8"/>
  <c r="AB117" i="8"/>
  <c r="AV187" i="8"/>
  <c r="AW187" i="8" s="1"/>
  <c r="AV260" i="8"/>
  <c r="J271" i="8"/>
  <c r="I271" i="8" s="1"/>
  <c r="AM190" i="8"/>
  <c r="AB122" i="8"/>
  <c r="AV88" i="8"/>
  <c r="AP130" i="8"/>
  <c r="AJ129" i="8"/>
  <c r="V62" i="8"/>
  <c r="AV16" i="8"/>
  <c r="Y140" i="8"/>
  <c r="AM59" i="8"/>
  <c r="AE62" i="8"/>
  <c r="AO194" i="8"/>
  <c r="AS140" i="8"/>
  <c r="AM236" i="8"/>
  <c r="AM234" i="8" s="1"/>
  <c r="J42" i="8"/>
  <c r="I42" i="8" s="1"/>
  <c r="AD166" i="8"/>
  <c r="AD190" i="8" s="1"/>
  <c r="Z166" i="8"/>
  <c r="Z190" i="8" s="1"/>
  <c r="AI299" i="8"/>
  <c r="Y299" i="8"/>
  <c r="AV267" i="8"/>
  <c r="AK117" i="8"/>
  <c r="AC117" i="8"/>
  <c r="AV24" i="8"/>
  <c r="AG243" i="8"/>
  <c r="AU243" i="8" s="1"/>
  <c r="AJ122" i="8"/>
  <c r="AV281" i="8"/>
  <c r="AW281" i="8" s="1"/>
  <c r="AM62" i="8"/>
  <c r="AN166" i="8"/>
  <c r="AV66" i="8"/>
  <c r="V299" i="8"/>
  <c r="AD129" i="8"/>
  <c r="AM140" i="8"/>
  <c r="Y190" i="8"/>
  <c r="AD253" i="8"/>
  <c r="AD251" i="8" s="1"/>
  <c r="AL114" i="8"/>
  <c r="AM129" i="8"/>
  <c r="AL145" i="8"/>
  <c r="AV186" i="8"/>
  <c r="AW186" i="8" s="1"/>
  <c r="T243" i="8"/>
  <c r="AT243" i="8" s="1"/>
  <c r="AW243" i="8" s="1"/>
  <c r="W145" i="8"/>
  <c r="AV258" i="8"/>
  <c r="AB236" i="8"/>
  <c r="AB234" i="8" s="1"/>
  <c r="AV255" i="8"/>
  <c r="AW255" i="8" s="1"/>
  <c r="AP253" i="8"/>
  <c r="AP251" i="8" s="1"/>
  <c r="AV291" i="8"/>
  <c r="AW291" i="8" s="1"/>
  <c r="X122" i="8"/>
  <c r="AR62" i="8"/>
  <c r="AR74" i="8" s="1"/>
  <c r="AV54" i="8"/>
  <c r="AW54" i="8" s="1"/>
  <c r="T120" i="8"/>
  <c r="AT120" i="8" s="1"/>
  <c r="AR129" i="8"/>
  <c r="AG120" i="8"/>
  <c r="AU120" i="8" s="1"/>
  <c r="V145" i="8"/>
  <c r="AV273" i="8"/>
  <c r="AW273" i="8" s="1"/>
  <c r="AG116" i="8"/>
  <c r="AU116" i="8" s="1"/>
  <c r="Z236" i="8"/>
  <c r="Z234" i="8" s="1"/>
  <c r="AI145" i="8"/>
  <c r="X236" i="8"/>
  <c r="AB62" i="8"/>
  <c r="T119" i="8"/>
  <c r="AT119" i="8" s="1"/>
  <c r="AW119" i="8" s="1"/>
  <c r="W166" i="8"/>
  <c r="W190" i="8" s="1"/>
  <c r="AQ190" i="8"/>
  <c r="U166" i="8"/>
  <c r="U190" i="8" s="1"/>
  <c r="T127" i="8"/>
  <c r="AT127" i="8" s="1"/>
  <c r="AW127" i="8" s="1"/>
  <c r="AB253" i="8"/>
  <c r="AB251" i="8" s="1"/>
  <c r="AN145" i="8"/>
  <c r="AC236" i="8"/>
  <c r="AC234" i="8" s="1"/>
  <c r="AV204" i="8"/>
  <c r="AJ253" i="8"/>
  <c r="AJ251" i="8" s="1"/>
  <c r="AK299" i="8"/>
  <c r="X129" i="8"/>
  <c r="AJ190" i="8"/>
  <c r="Z299" i="8"/>
  <c r="T121" i="8"/>
  <c r="AT121" i="8" s="1"/>
  <c r="AF299" i="8"/>
  <c r="AG124" i="8"/>
  <c r="AU124" i="8" s="1"/>
  <c r="AG143" i="8"/>
  <c r="AU143" i="8" s="1"/>
  <c r="AI253" i="8"/>
  <c r="AI251" i="8" s="1"/>
  <c r="AV70" i="8"/>
  <c r="AW70" i="8" s="1"/>
  <c r="AG119" i="8"/>
  <c r="AU119" i="8" s="1"/>
  <c r="Z117" i="8"/>
  <c r="W299" i="8"/>
  <c r="AH194" i="8"/>
  <c r="AN234" i="8"/>
  <c r="AQ234" i="8"/>
  <c r="AR60" i="8"/>
  <c r="AO234" i="8"/>
  <c r="AI234" i="8"/>
  <c r="AP234" i="8"/>
  <c r="AJ60" i="8"/>
  <c r="AG123" i="8"/>
  <c r="AU123" i="8" s="1"/>
  <c r="AH122" i="8"/>
  <c r="AP194" i="8"/>
  <c r="AA59" i="8"/>
  <c r="J66" i="8"/>
  <c r="I66" i="8" s="1"/>
  <c r="AW66" i="8"/>
  <c r="J133" i="8"/>
  <c r="I133" i="8" s="1"/>
  <c r="T274" i="8"/>
  <c r="AT274" i="8" s="1"/>
  <c r="AG128" i="8"/>
  <c r="AU128" i="8" s="1"/>
  <c r="AU216" i="8"/>
  <c r="AS215" i="8"/>
  <c r="AU215" i="8" s="1"/>
  <c r="J45" i="8"/>
  <c r="I45" i="8" s="1"/>
  <c r="AL140" i="8"/>
  <c r="J201" i="8"/>
  <c r="I201" i="8" s="1"/>
  <c r="AW201" i="8"/>
  <c r="J278" i="8"/>
  <c r="I278" i="8" s="1"/>
  <c r="AW278" i="8"/>
  <c r="J68" i="8"/>
  <c r="I68" i="8" s="1"/>
  <c r="AB194" i="8"/>
  <c r="AV68" i="8"/>
  <c r="AW68" i="8" s="1"/>
  <c r="J306" i="8"/>
  <c r="I306" i="8" s="1"/>
  <c r="AF215" i="8"/>
  <c r="AT215" i="8" s="1"/>
  <c r="AT216" i="8"/>
  <c r="AV205" i="8"/>
  <c r="AW205" i="8" s="1"/>
  <c r="AF234" i="8"/>
  <c r="AE145" i="8"/>
  <c r="AG152" i="8"/>
  <c r="AU152" i="8" s="1"/>
  <c r="J16" i="8"/>
  <c r="I16" i="8" s="1"/>
  <c r="AW16" i="8"/>
  <c r="J49" i="8"/>
  <c r="I49" i="8" s="1"/>
  <c r="AS122" i="8"/>
  <c r="AB299" i="8"/>
  <c r="AE194" i="8"/>
  <c r="AW276" i="8"/>
  <c r="J276" i="8"/>
  <c r="I276" i="8" s="1"/>
  <c r="AV41" i="8"/>
  <c r="AW41" i="8" s="1"/>
  <c r="AG142" i="8"/>
  <c r="AU142" i="8" s="1"/>
  <c r="AH141" i="8"/>
  <c r="Z129" i="8"/>
  <c r="AK62" i="8"/>
  <c r="AD236" i="8"/>
  <c r="J151" i="8"/>
  <c r="I151" i="8" s="1"/>
  <c r="AO125" i="8"/>
  <c r="AV248" i="8"/>
  <c r="AW248" i="8" s="1"/>
  <c r="AV212" i="8"/>
  <c r="AG284" i="8"/>
  <c r="AU284" i="8" s="1"/>
  <c r="AH298" i="8"/>
  <c r="AG298" i="8" s="1"/>
  <c r="AU298" i="8" s="1"/>
  <c r="J83" i="8"/>
  <c r="I83" i="8" s="1"/>
  <c r="J81" i="8"/>
  <c r="I81" i="8" s="1"/>
  <c r="AW81" i="8"/>
  <c r="U149" i="8"/>
  <c r="T149" i="8" s="1"/>
  <c r="AT149" i="8" s="1"/>
  <c r="T150" i="8"/>
  <c r="AT150" i="8" s="1"/>
  <c r="AV151" i="8"/>
  <c r="AW151" i="8" s="1"/>
  <c r="AG118" i="8"/>
  <c r="AU118" i="8" s="1"/>
  <c r="AH117" i="8"/>
  <c r="T12" i="8"/>
  <c r="J239" i="8"/>
  <c r="I239" i="8" s="1"/>
  <c r="AW239" i="8"/>
  <c r="U62" i="8"/>
  <c r="T63" i="8"/>
  <c r="AT63" i="8" s="1"/>
  <c r="U129" i="8"/>
  <c r="AS253" i="8"/>
  <c r="AS251" i="8" s="1"/>
  <c r="T143" i="8"/>
  <c r="AT143" i="8" s="1"/>
  <c r="AH236" i="8"/>
  <c r="AG237" i="8"/>
  <c r="AU237" i="8" s="1"/>
  <c r="AB59" i="8"/>
  <c r="AW72" i="8"/>
  <c r="J72" i="8"/>
  <c r="I72" i="8" s="1"/>
  <c r="AD299" i="8"/>
  <c r="AF125" i="8"/>
  <c r="AN194" i="8"/>
  <c r="J85" i="8"/>
  <c r="I85" i="8" s="1"/>
  <c r="AW85" i="8"/>
  <c r="AV133" i="8"/>
  <c r="AW133" i="8" s="1"/>
  <c r="J82" i="8"/>
  <c r="I82" i="8" s="1"/>
  <c r="T232" i="8"/>
  <c r="AW275" i="8"/>
  <c r="J275" i="8"/>
  <c r="I275" i="8" s="1"/>
  <c r="U122" i="8"/>
  <c r="T123" i="8"/>
  <c r="AT123" i="8" s="1"/>
  <c r="AF145" i="8"/>
  <c r="AE253" i="8"/>
  <c r="AE251" i="8" s="1"/>
  <c r="J282" i="8"/>
  <c r="I282" i="8" s="1"/>
  <c r="AG126" i="8"/>
  <c r="AU126" i="8" s="1"/>
  <c r="AH125" i="8"/>
  <c r="AJ234" i="8"/>
  <c r="AI190" i="8"/>
  <c r="T194" i="8"/>
  <c r="T226" i="8" s="1"/>
  <c r="J23" i="8"/>
  <c r="I23" i="8" s="1"/>
  <c r="AW23" i="8"/>
  <c r="AW36" i="8"/>
  <c r="J36" i="8"/>
  <c r="I36" i="8" s="1"/>
  <c r="J50" i="8"/>
  <c r="I50" i="8" s="1"/>
  <c r="J110" i="8"/>
  <c r="I110" i="8" s="1"/>
  <c r="J270" i="8"/>
  <c r="I270" i="8" s="1"/>
  <c r="AL234" i="8"/>
  <c r="J27" i="8"/>
  <c r="I27" i="8" s="1"/>
  <c r="AW27" i="8"/>
  <c r="Z62" i="8"/>
  <c r="V129" i="8"/>
  <c r="T240" i="8"/>
  <c r="AT240" i="8" s="1"/>
  <c r="J217" i="8"/>
  <c r="I217" i="8" s="1"/>
  <c r="AW217" i="8"/>
  <c r="AQ194" i="8"/>
  <c r="AV23" i="8"/>
  <c r="J308" i="8"/>
  <c r="I308" i="8" s="1"/>
  <c r="AB145" i="8"/>
  <c r="AV171" i="8"/>
  <c r="AW171" i="8" s="1"/>
  <c r="J65" i="8"/>
  <c r="I65" i="8" s="1"/>
  <c r="J34" i="8"/>
  <c r="I34" i="8" s="1"/>
  <c r="AW34" i="8"/>
  <c r="AG20" i="8"/>
  <c r="AU20" i="8" s="1"/>
  <c r="AH19" i="8"/>
  <c r="T124" i="8"/>
  <c r="AT124" i="8" s="1"/>
  <c r="J290" i="8"/>
  <c r="I290" i="8" s="1"/>
  <c r="AV278" i="8"/>
  <c r="U194" i="8"/>
  <c r="U287" i="8"/>
  <c r="T287" i="8" s="1"/>
  <c r="AT287" i="8" s="1"/>
  <c r="T288" i="8"/>
  <c r="AT288" i="8" s="1"/>
  <c r="W129" i="8"/>
  <c r="W113" i="8" s="1"/>
  <c r="Y236" i="8"/>
  <c r="AE236" i="8"/>
  <c r="AT184" i="8"/>
  <c r="AF183" i="8"/>
  <c r="AK194" i="8"/>
  <c r="V59" i="8"/>
  <c r="V74" i="8" s="1"/>
  <c r="V95" i="8" s="1"/>
  <c r="V99" i="8" s="1"/>
  <c r="V100" i="8" s="1"/>
  <c r="J26" i="8"/>
  <c r="I26" i="8" s="1"/>
  <c r="AW26" i="8"/>
  <c r="AV49" i="8"/>
  <c r="AW49" i="8" s="1"/>
  <c r="J64" i="8"/>
  <c r="I64" i="8" s="1"/>
  <c r="W59" i="8"/>
  <c r="W74" i="8" s="1"/>
  <c r="W95" i="8" s="1"/>
  <c r="W99" i="8" s="1"/>
  <c r="AD145" i="8"/>
  <c r="J203" i="8"/>
  <c r="I203" i="8" s="1"/>
  <c r="AW203" i="8"/>
  <c r="AR234" i="8"/>
  <c r="J71" i="8"/>
  <c r="I71" i="8" s="1"/>
  <c r="AT157" i="8"/>
  <c r="U157" i="8"/>
  <c r="J78" i="8"/>
  <c r="I78" i="8" s="1"/>
  <c r="V253" i="8"/>
  <c r="V251" i="8" s="1"/>
  <c r="J136" i="8"/>
  <c r="I136" i="8" s="1"/>
  <c r="AV56" i="8"/>
  <c r="J257" i="8"/>
  <c r="I257" i="8" s="1"/>
  <c r="AW257" i="8"/>
  <c r="J266" i="8"/>
  <c r="I266" i="8" s="1"/>
  <c r="AW266" i="8"/>
  <c r="AS129" i="8"/>
  <c r="AU206" i="8"/>
  <c r="AE129" i="8"/>
  <c r="T269" i="8"/>
  <c r="AT269" i="8" s="1"/>
  <c r="J47" i="8"/>
  <c r="I47" i="8" s="1"/>
  <c r="AN114" i="8"/>
  <c r="J210" i="8"/>
  <c r="I210" i="8" s="1"/>
  <c r="AW210" i="8"/>
  <c r="J241" i="8"/>
  <c r="I241" i="8" s="1"/>
  <c r="AW241" i="8"/>
  <c r="AV136" i="8"/>
  <c r="AW136" i="8" s="1"/>
  <c r="AK129" i="8"/>
  <c r="AC125" i="8"/>
  <c r="J249" i="8"/>
  <c r="I249" i="8" s="1"/>
  <c r="V114" i="8"/>
  <c r="AN190" i="8"/>
  <c r="AV172" i="8"/>
  <c r="AW172" i="8" s="1"/>
  <c r="AG121" i="8"/>
  <c r="AU121" i="8" s="1"/>
  <c r="AV121" i="8" s="1"/>
  <c r="J265" i="8"/>
  <c r="I265" i="8" s="1"/>
  <c r="AV265" i="8"/>
  <c r="AW265" i="8" s="1"/>
  <c r="AV22" i="8"/>
  <c r="AW22" i="8" s="1"/>
  <c r="AV21" i="8"/>
  <c r="AW21" i="8" s="1"/>
  <c r="AO253" i="8"/>
  <c r="AO251" i="8" s="1"/>
  <c r="AS114" i="8"/>
  <c r="X253" i="8"/>
  <c r="X251" i="8" s="1"/>
  <c r="AG277" i="8"/>
  <c r="AU277" i="8" s="1"/>
  <c r="T152" i="8"/>
  <c r="AT152" i="8" s="1"/>
  <c r="AD194" i="8"/>
  <c r="J89" i="8"/>
  <c r="I89" i="8" s="1"/>
  <c r="AW89" i="8"/>
  <c r="AW69" i="8"/>
  <c r="J69" i="8"/>
  <c r="I69" i="8" s="1"/>
  <c r="J185" i="8"/>
  <c r="I185" i="8" s="1"/>
  <c r="AR253" i="8"/>
  <c r="AR251" i="8" s="1"/>
  <c r="AF114" i="8"/>
  <c r="AN125" i="8"/>
  <c r="AG263" i="8"/>
  <c r="AU263" i="8" s="1"/>
  <c r="AV84" i="8"/>
  <c r="AV268" i="8"/>
  <c r="AW268" i="8" s="1"/>
  <c r="AF130" i="8"/>
  <c r="AT211" i="8"/>
  <c r="J285" i="8"/>
  <c r="I285" i="8" s="1"/>
  <c r="AG288" i="8"/>
  <c r="AU288" i="8" s="1"/>
  <c r="AH287" i="8"/>
  <c r="AG287" i="8" s="1"/>
  <c r="AU287" i="8" s="1"/>
  <c r="AV287" i="8" s="1"/>
  <c r="J212" i="8"/>
  <c r="I212" i="8" s="1"/>
  <c r="AW212" i="8"/>
  <c r="AW56" i="8"/>
  <c r="J56" i="8"/>
  <c r="I56" i="8" s="1"/>
  <c r="AW238" i="8"/>
  <c r="J238" i="8"/>
  <c r="I238" i="8" s="1"/>
  <c r="AW202" i="8"/>
  <c r="J202" i="8"/>
  <c r="I202" i="8" s="1"/>
  <c r="AG269" i="8"/>
  <c r="AU269" i="8" s="1"/>
  <c r="AM145" i="8"/>
  <c r="J28" i="8"/>
  <c r="I28" i="8" s="1"/>
  <c r="AW28" i="8"/>
  <c r="J259" i="8"/>
  <c r="I259" i="8" s="1"/>
  <c r="T77" i="8"/>
  <c r="AT77" i="8" s="1"/>
  <c r="AG280" i="8"/>
  <c r="AU280" i="8" s="1"/>
  <c r="AI194" i="8"/>
  <c r="J31" i="8"/>
  <c r="I31" i="8" s="1"/>
  <c r="AW31" i="8"/>
  <c r="AF59" i="8"/>
  <c r="AF74" i="8" s="1"/>
  <c r="AF95" i="8" s="1"/>
  <c r="AF99" i="8" s="1"/>
  <c r="AW35" i="8"/>
  <c r="J35" i="8"/>
  <c r="I35" i="8" s="1"/>
  <c r="T247" i="8"/>
  <c r="AT247" i="8" s="1"/>
  <c r="AV275" i="8"/>
  <c r="T153" i="8"/>
  <c r="AT153" i="8" s="1"/>
  <c r="AJ194" i="8"/>
  <c r="AL59" i="8"/>
  <c r="AL74" i="8" s="1"/>
  <c r="AL95" i="8" s="1"/>
  <c r="AL99" i="8" s="1"/>
  <c r="AL100" i="8" s="1"/>
  <c r="AV52" i="8"/>
  <c r="J281" i="8"/>
  <c r="I281" i="8" s="1"/>
  <c r="AF129" i="8"/>
  <c r="AT206" i="8"/>
  <c r="AG77" i="8"/>
  <c r="AU77" i="8" s="1"/>
  <c r="AV282" i="8"/>
  <c r="AW282" i="8" s="1"/>
  <c r="AV110" i="8"/>
  <c r="AW110" i="8" s="1"/>
  <c r="AR299" i="8"/>
  <c r="AO129" i="8"/>
  <c r="T20" i="8"/>
  <c r="AT20" i="8" s="1"/>
  <c r="U19" i="8"/>
  <c r="T19" i="8" s="1"/>
  <c r="AT19" i="8" s="1"/>
  <c r="J148" i="8"/>
  <c r="I148" i="8" s="1"/>
  <c r="T91" i="8"/>
  <c r="AT91" i="8" s="1"/>
  <c r="AI122" i="8"/>
  <c r="W140" i="8"/>
  <c r="AO117" i="8"/>
  <c r="AW24" i="8"/>
  <c r="J24" i="8"/>
  <c r="I24" i="8" s="1"/>
  <c r="J93" i="8"/>
  <c r="I93" i="8" s="1"/>
  <c r="AW93" i="8"/>
  <c r="AM253" i="8"/>
  <c r="AM251" i="8" s="1"/>
  <c r="AJ145" i="8"/>
  <c r="AV264" i="8"/>
  <c r="AW264" i="8" s="1"/>
  <c r="X299" i="8"/>
  <c r="J295" i="8"/>
  <c r="I295" i="8" s="1"/>
  <c r="J53" i="8"/>
  <c r="I53" i="8" s="1"/>
  <c r="AV261" i="8"/>
  <c r="T237" i="8"/>
  <c r="AT237" i="8" s="1"/>
  <c r="U236" i="8"/>
  <c r="AD140" i="8"/>
  <c r="AP145" i="8"/>
  <c r="J307" i="8"/>
  <c r="I307" i="8" s="1"/>
  <c r="J33" i="8"/>
  <c r="I33" i="8" s="1"/>
  <c r="AG87" i="8"/>
  <c r="AU87" i="8" s="1"/>
  <c r="U131" i="8"/>
  <c r="T131" i="8" s="1"/>
  <c r="AT131" i="8" s="1"/>
  <c r="T132" i="8"/>
  <c r="AT132" i="8" s="1"/>
  <c r="U141" i="8"/>
  <c r="T142" i="8"/>
  <c r="AT142" i="8" s="1"/>
  <c r="AG135" i="8"/>
  <c r="AU135" i="8" s="1"/>
  <c r="AH134" i="8"/>
  <c r="AG134" i="8" s="1"/>
  <c r="AU134" i="8" s="1"/>
  <c r="J221" i="8"/>
  <c r="I221" i="8" s="1"/>
  <c r="J39" i="8"/>
  <c r="I39" i="8" s="1"/>
  <c r="AW39" i="8"/>
  <c r="AV71" i="8"/>
  <c r="AW71" i="8" s="1"/>
  <c r="AB125" i="8"/>
  <c r="AC140" i="8"/>
  <c r="T147" i="8"/>
  <c r="AT147" i="8" s="1"/>
  <c r="U146" i="8"/>
  <c r="AG274" i="8"/>
  <c r="AU274" i="8" s="1"/>
  <c r="AQ125" i="8"/>
  <c r="T118" i="8"/>
  <c r="AT118" i="8" s="1"/>
  <c r="U117" i="8"/>
  <c r="J258" i="8"/>
  <c r="I258" i="8" s="1"/>
  <c r="AW258" i="8"/>
  <c r="AV40" i="8"/>
  <c r="J51" i="8"/>
  <c r="I51" i="8" s="1"/>
  <c r="AW51" i="8"/>
  <c r="T280" i="8"/>
  <c r="AT280" i="8" s="1"/>
  <c r="AN122" i="8"/>
  <c r="AV78" i="8"/>
  <c r="AW78" i="8" s="1"/>
  <c r="AV169" i="8"/>
  <c r="AV45" i="8"/>
  <c r="AW45" i="8" s="1"/>
  <c r="AR145" i="8"/>
  <c r="AR190" i="8"/>
  <c r="V117" i="8"/>
  <c r="AV241" i="8"/>
  <c r="AW48" i="8"/>
  <c r="J48" i="8"/>
  <c r="I48" i="8" s="1"/>
  <c r="AC190" i="8"/>
  <c r="AR122" i="8"/>
  <c r="V236" i="8"/>
  <c r="J21" i="8"/>
  <c r="I21" i="8" s="1"/>
  <c r="Z253" i="8"/>
  <c r="Z251" i="8" s="1"/>
  <c r="AW92" i="8"/>
  <c r="J92" i="8"/>
  <c r="I92" i="8" s="1"/>
  <c r="AS299" i="8"/>
  <c r="J223" i="8"/>
  <c r="I223" i="8" s="1"/>
  <c r="AR194" i="8"/>
  <c r="AV295" i="8"/>
  <c r="AW295" i="8" s="1"/>
  <c r="AD62" i="8"/>
  <c r="AD122" i="8"/>
  <c r="AV148" i="8"/>
  <c r="AW148" i="8" s="1"/>
  <c r="AG153" i="8"/>
  <c r="AU153" i="8" s="1"/>
  <c r="AU195" i="8"/>
  <c r="AV195" i="8" s="1"/>
  <c r="AS194" i="8"/>
  <c r="AE117" i="8"/>
  <c r="AE59" i="8"/>
  <c r="AE74" i="8" s="1"/>
  <c r="AE95" i="8" s="1"/>
  <c r="AE99" i="8" s="1"/>
  <c r="J256" i="8"/>
  <c r="I256" i="8" s="1"/>
  <c r="AW256" i="8"/>
  <c r="W253" i="8"/>
  <c r="W251" i="8" s="1"/>
  <c r="AD114" i="8"/>
  <c r="AJ299" i="8"/>
  <c r="AS59" i="8"/>
  <c r="AS74" i="8" s="1"/>
  <c r="AS95" i="8" s="1"/>
  <c r="AS99" i="8" s="1"/>
  <c r="AS100" i="8" s="1"/>
  <c r="J79" i="8"/>
  <c r="I79" i="8" s="1"/>
  <c r="AW79" i="8"/>
  <c r="AV266" i="8"/>
  <c r="AV53" i="8"/>
  <c r="AW53" i="8" s="1"/>
  <c r="AW120" i="8"/>
  <c r="U298" i="8"/>
  <c r="T298" i="8" s="1"/>
  <c r="AT298" i="8" s="1"/>
  <c r="T284" i="8"/>
  <c r="AT284" i="8" s="1"/>
  <c r="AV244" i="8"/>
  <c r="AG150" i="8"/>
  <c r="AU150" i="8" s="1"/>
  <c r="AV150" i="8" s="1"/>
  <c r="AH149" i="8"/>
  <c r="AG149" i="8" s="1"/>
  <c r="AU149" i="8" s="1"/>
  <c r="AV149" i="8" s="1"/>
  <c r="AV37" i="8"/>
  <c r="AW37" i="8" s="1"/>
  <c r="J41" i="8"/>
  <c r="I41" i="8" s="1"/>
  <c r="X145" i="8"/>
  <c r="AV262" i="8"/>
  <c r="X234" i="8"/>
  <c r="U114" i="8"/>
  <c r="T115" i="8"/>
  <c r="AT115" i="8" s="1"/>
  <c r="AM130" i="8"/>
  <c r="J55" i="8"/>
  <c r="I55" i="8" s="1"/>
  <c r="AW55" i="8"/>
  <c r="V130" i="8"/>
  <c r="AH253" i="8"/>
  <c r="AG254" i="8"/>
  <c r="AU254" i="8" s="1"/>
  <c r="AM194" i="8"/>
  <c r="AN60" i="8"/>
  <c r="AV307" i="8"/>
  <c r="AW307" i="8" s="1"/>
  <c r="J272" i="8"/>
  <c r="I272" i="8" s="1"/>
  <c r="AW272" i="8"/>
  <c r="AA236" i="8"/>
  <c r="J248" i="8"/>
  <c r="I248" i="8" s="1"/>
  <c r="AJ114" i="8"/>
  <c r="AF253" i="8"/>
  <c r="AF251" i="8" s="1"/>
  <c r="AG232" i="8"/>
  <c r="AL194" i="8"/>
  <c r="AD59" i="8"/>
  <c r="AD60" i="8" s="1"/>
  <c r="AV36" i="8"/>
  <c r="AR140" i="8"/>
  <c r="AC145" i="8"/>
  <c r="T135" i="8"/>
  <c r="AT135" i="8" s="1"/>
  <c r="U134" i="8"/>
  <c r="T134" i="8" s="1"/>
  <c r="AT134" i="8" s="1"/>
  <c r="AG132" i="8"/>
  <c r="AU132" i="8" s="1"/>
  <c r="AH131" i="8"/>
  <c r="AG131" i="8" s="1"/>
  <c r="AU131" i="8" s="1"/>
  <c r="AU168" i="8"/>
  <c r="AS166" i="8"/>
  <c r="J255" i="8"/>
  <c r="I255" i="8" s="1"/>
  <c r="AV202" i="8"/>
  <c r="AI130" i="8"/>
  <c r="J102" i="8"/>
  <c r="I102" i="8" s="1"/>
  <c r="AV57" i="8"/>
  <c r="AN140" i="8"/>
  <c r="T87" i="8"/>
  <c r="AT87" i="8" s="1"/>
  <c r="J186" i="8"/>
  <c r="I186" i="8" s="1"/>
  <c r="AG115" i="8"/>
  <c r="AU115" i="8" s="1"/>
  <c r="AH114" i="8"/>
  <c r="J264" i="8"/>
  <c r="I264" i="8" s="1"/>
  <c r="AS145" i="8"/>
  <c r="J44" i="8"/>
  <c r="I44" i="8" s="1"/>
  <c r="J29" i="8"/>
  <c r="I29" i="8" s="1"/>
  <c r="AW29" i="8"/>
  <c r="AF122" i="8"/>
  <c r="AG91" i="8"/>
  <c r="AU91" i="8" s="1"/>
  <c r="AV249" i="8"/>
  <c r="AW249" i="8" s="1"/>
  <c r="AS234" i="8"/>
  <c r="AS297" i="8"/>
  <c r="AC59" i="8"/>
  <c r="AC74" i="8" s="1"/>
  <c r="AC95" i="8" s="1"/>
  <c r="AC99" i="8" s="1"/>
  <c r="AC100" i="8" s="1"/>
  <c r="J291" i="8"/>
  <c r="I291" i="8" s="1"/>
  <c r="AA145" i="8"/>
  <c r="AF194" i="8"/>
  <c r="AO145" i="8"/>
  <c r="AK59" i="8"/>
  <c r="AV39" i="8"/>
  <c r="AV72" i="8"/>
  <c r="AV55" i="8"/>
  <c r="AW121" i="8"/>
  <c r="AT168" i="8"/>
  <c r="AF166" i="8"/>
  <c r="AP74" i="8"/>
  <c r="J37" i="8"/>
  <c r="I37" i="8" s="1"/>
  <c r="AW40" i="8"/>
  <c r="J40" i="8"/>
  <c r="I40" i="8" s="1"/>
  <c r="J205" i="8"/>
  <c r="I205" i="8" s="1"/>
  <c r="AL253" i="8"/>
  <c r="AL251" i="8" s="1"/>
  <c r="AC114" i="8"/>
  <c r="AC194" i="8"/>
  <c r="J52" i="8"/>
  <c r="I52" i="8" s="1"/>
  <c r="AW52" i="8"/>
  <c r="AW57" i="8"/>
  <c r="J57" i="8"/>
  <c r="I57" i="8" s="1"/>
  <c r="U125" i="8"/>
  <c r="T126" i="8"/>
  <c r="AT126" i="8" s="1"/>
  <c r="Z145" i="8"/>
  <c r="J25" i="8"/>
  <c r="I25" i="8" s="1"/>
  <c r="AW25" i="8"/>
  <c r="AV82" i="8"/>
  <c r="AW82" i="8" s="1"/>
  <c r="AG127" i="8"/>
  <c r="AU127" i="8" s="1"/>
  <c r="AV127" i="8" s="1"/>
  <c r="Z140" i="8"/>
  <c r="AA253" i="8"/>
  <c r="AA251" i="8" s="1"/>
  <c r="AL125" i="8"/>
  <c r="AW14" i="8"/>
  <c r="J14" i="8"/>
  <c r="I14" i="8" s="1"/>
  <c r="AH157" i="8"/>
  <c r="AU157" i="8"/>
  <c r="AV157" i="8" s="1"/>
  <c r="J80" i="8"/>
  <c r="I80" i="8" s="1"/>
  <c r="AW80" i="8"/>
  <c r="J267" i="8"/>
  <c r="I267" i="8" s="1"/>
  <c r="AW267" i="8"/>
  <c r="J273" i="8"/>
  <c r="I273" i="8" s="1"/>
  <c r="AI129" i="8"/>
  <c r="X130" i="8"/>
  <c r="AQ253" i="8"/>
  <c r="AQ251" i="8" s="1"/>
  <c r="T254" i="8"/>
  <c r="AT254" i="8" s="1"/>
  <c r="U253" i="8"/>
  <c r="AV203" i="8"/>
  <c r="J172" i="8"/>
  <c r="I172" i="8" s="1"/>
  <c r="AW32" i="8"/>
  <c r="J32" i="8"/>
  <c r="I32" i="8" s="1"/>
  <c r="J268" i="8"/>
  <c r="I268" i="8" s="1"/>
  <c r="Y125" i="8"/>
  <c r="J88" i="8"/>
  <c r="I88" i="8" s="1"/>
  <c r="AW88" i="8"/>
  <c r="J187" i="8"/>
  <c r="I187" i="8" s="1"/>
  <c r="AK253" i="8"/>
  <c r="AK251" i="8" s="1"/>
  <c r="T263" i="8"/>
  <c r="AT263" i="8" s="1"/>
  <c r="AJ130" i="8"/>
  <c r="Y59" i="8"/>
  <c r="Y74" i="8" s="1"/>
  <c r="Y95" i="8" s="1"/>
  <c r="Y99" i="8" s="1"/>
  <c r="Y100" i="8" s="1"/>
  <c r="AV245" i="8"/>
  <c r="AL129" i="8"/>
  <c r="AV64" i="8"/>
  <c r="AW64" i="8" s="1"/>
  <c r="AW199" i="8"/>
  <c r="J199" i="8"/>
  <c r="I199" i="8" s="1"/>
  <c r="AV92" i="8"/>
  <c r="AH146" i="8"/>
  <c r="AG147" i="8"/>
  <c r="AU147" i="8" s="1"/>
  <c r="AK234" i="8"/>
  <c r="AV221" i="8"/>
  <c r="AW221" i="8" s="1"/>
  <c r="AR117" i="8"/>
  <c r="AR113" i="8" s="1"/>
  <c r="AV32" i="8"/>
  <c r="J98" i="8"/>
  <c r="I98" i="8" s="1"/>
  <c r="AW98" i="8"/>
  <c r="AP140" i="8"/>
  <c r="AQ129" i="8"/>
  <c r="AQ62" i="8"/>
  <c r="AQ74" i="8" s="1"/>
  <c r="AA299" i="8"/>
  <c r="AW195" i="8"/>
  <c r="AO299" i="8"/>
  <c r="AA194" i="8"/>
  <c r="Y117" i="8"/>
  <c r="AV89" i="8"/>
  <c r="J260" i="8"/>
  <c r="I260" i="8" s="1"/>
  <c r="AW260" i="8"/>
  <c r="AV44" i="8"/>
  <c r="AW44" i="8" s="1"/>
  <c r="AV102" i="8"/>
  <c r="AW102" i="8" s="1"/>
  <c r="AV33" i="8"/>
  <c r="AW33" i="8" s="1"/>
  <c r="AW262" i="8"/>
  <c r="J262" i="8"/>
  <c r="I262" i="8" s="1"/>
  <c r="AW244" i="8"/>
  <c r="J244" i="8"/>
  <c r="I244" i="8" s="1"/>
  <c r="AW261" i="8"/>
  <c r="J261" i="8"/>
  <c r="I261" i="8" s="1"/>
  <c r="W234" i="8"/>
  <c r="AW169" i="8"/>
  <c r="J169" i="8"/>
  <c r="I169" i="8" s="1"/>
  <c r="AI59" i="8"/>
  <c r="AI74" i="8" s="1"/>
  <c r="AI95" i="8" s="1"/>
  <c r="AI99" i="8" s="1"/>
  <c r="AI100" i="8" s="1"/>
  <c r="AG12" i="8"/>
  <c r="J309" i="8"/>
  <c r="I309" i="8" s="1"/>
  <c r="AW245" i="8"/>
  <c r="J245" i="8"/>
  <c r="I245" i="8" s="1"/>
  <c r="AN253" i="8"/>
  <c r="AN251" i="8" s="1"/>
  <c r="AW204" i="8"/>
  <c r="J204" i="8"/>
  <c r="I204" i="8" s="1"/>
  <c r="Z59" i="8"/>
  <c r="Z60" i="8" s="1"/>
  <c r="AA117" i="8"/>
  <c r="J84" i="8"/>
  <c r="I84" i="8" s="1"/>
  <c r="AW84" i="8"/>
  <c r="AS183" i="8"/>
  <c r="AU184" i="8"/>
  <c r="T277" i="8"/>
  <c r="AT277" i="8" s="1"/>
  <c r="T67" i="8"/>
  <c r="AT67" i="8" s="1"/>
  <c r="AG67" i="8"/>
  <c r="AU67" i="8" s="1"/>
  <c r="AV31" i="8"/>
  <c r="J22" i="8"/>
  <c r="I22" i="8" s="1"/>
  <c r="Z122" i="8"/>
  <c r="AE299" i="8"/>
  <c r="AC253" i="8"/>
  <c r="AC251" i="8" s="1"/>
  <c r="AS125" i="8"/>
  <c r="Z194" i="8"/>
  <c r="J171" i="8"/>
  <c r="I171" i="8" s="1"/>
  <c r="AV309" i="8"/>
  <c r="AW309" i="8" s="1"/>
  <c r="J279" i="8"/>
  <c r="I279" i="8" s="1"/>
  <c r="AW279" i="8"/>
  <c r="T128" i="8"/>
  <c r="AT128" i="8" s="1"/>
  <c r="AE130" i="8"/>
  <c r="AV223" i="8"/>
  <c r="AW223" i="8" s="1"/>
  <c r="V194" i="8"/>
  <c r="X59" i="8"/>
  <c r="X74" i="8" s="1"/>
  <c r="X95" i="8" s="1"/>
  <c r="X99" i="8" s="1"/>
  <c r="X100" i="8" s="1"/>
  <c r="J30" i="8"/>
  <c r="I30" i="8" s="1"/>
  <c r="AW30" i="8"/>
  <c r="AA129" i="8"/>
  <c r="AG63" i="8"/>
  <c r="AU63" i="8" s="1"/>
  <c r="AH62" i="8"/>
  <c r="AW200" i="8"/>
  <c r="J200" i="8"/>
  <c r="I200" i="8" s="1"/>
  <c r="AG247" i="8"/>
  <c r="AU247" i="8" s="1"/>
  <c r="AV247" i="8" s="1"/>
  <c r="AU211" i="8"/>
  <c r="AS130" i="8"/>
  <c r="AV285" i="8"/>
  <c r="AW285" i="8" s="1"/>
  <c r="AV28" i="8"/>
  <c r="AV308" i="8"/>
  <c r="AW308" i="8" s="1"/>
  <c r="J289" i="8"/>
  <c r="I289" i="8" s="1"/>
  <c r="AO62" i="8"/>
  <c r="AO74" i="8" s="1"/>
  <c r="AV290" i="8"/>
  <c r="AW290" i="8" s="1"/>
  <c r="T116" i="8"/>
  <c r="AT116" i="8" s="1"/>
  <c r="Y194" i="8"/>
  <c r="AW13" i="8"/>
  <c r="J13" i="8"/>
  <c r="I13" i="8" s="1"/>
  <c r="J46" i="8"/>
  <c r="I46" i="8" s="1"/>
  <c r="AW46" i="8"/>
  <c r="AV27" i="8"/>
  <c r="AV83" i="8"/>
  <c r="AW83" i="8" s="1"/>
  <c r="AV259" i="8"/>
  <c r="AW259" i="8" s="1"/>
  <c r="AP113" i="8" l="1"/>
  <c r="AK113" i="8"/>
  <c r="AV240" i="8"/>
  <c r="U299" i="8"/>
  <c r="AM74" i="8"/>
  <c r="AM95" i="8" s="1"/>
  <c r="AM60" i="8"/>
  <c r="J120" i="8"/>
  <c r="I120" i="8" s="1"/>
  <c r="AC113" i="8"/>
  <c r="AV288" i="8"/>
  <c r="AW288" i="8" s="1"/>
  <c r="AV211" i="8"/>
  <c r="AA74" i="8"/>
  <c r="AA95" i="8" s="1"/>
  <c r="AA99" i="8" s="1"/>
  <c r="T228" i="8"/>
  <c r="AK74" i="8"/>
  <c r="AK95" i="8" s="1"/>
  <c r="AK99" i="8" s="1"/>
  <c r="AK100" i="8" s="1"/>
  <c r="AV147" i="8"/>
  <c r="AB113" i="8"/>
  <c r="AE113" i="8"/>
  <c r="AJ297" i="8"/>
  <c r="AJ300" i="8" s="1"/>
  <c r="AV143" i="8"/>
  <c r="AM113" i="8"/>
  <c r="AG228" i="8"/>
  <c r="AP297" i="8"/>
  <c r="AP300" i="8" s="1"/>
  <c r="J121" i="8"/>
  <c r="I121" i="8" s="1"/>
  <c r="AB74" i="8"/>
  <c r="AB95" i="8" s="1"/>
  <c r="AB99" i="8" s="1"/>
  <c r="AB100" i="8" s="1"/>
  <c r="AV184" i="8"/>
  <c r="AW184" i="8" s="1"/>
  <c r="J243" i="8"/>
  <c r="I243" i="8" s="1"/>
  <c r="Z113" i="8"/>
  <c r="AV243" i="8"/>
  <c r="AV274" i="8"/>
  <c r="J195" i="8"/>
  <c r="I195" i="8" s="1"/>
  <c r="X297" i="8"/>
  <c r="X300" i="8" s="1"/>
  <c r="J119" i="8"/>
  <c r="I119" i="8" s="1"/>
  <c r="AV115" i="8"/>
  <c r="AV63" i="8"/>
  <c r="AW63" i="8" s="1"/>
  <c r="AV153" i="8"/>
  <c r="AV120" i="8"/>
  <c r="AL113" i="8"/>
  <c r="X60" i="8"/>
  <c r="AV132" i="8"/>
  <c r="AW132" i="8" s="1"/>
  <c r="AB297" i="8"/>
  <c r="AB300" i="8" s="1"/>
  <c r="AI297" i="8"/>
  <c r="AI300" i="8" s="1"/>
  <c r="AS300" i="8"/>
  <c r="AV131" i="8"/>
  <c r="AW131" i="8" s="1"/>
  <c r="AV119" i="8"/>
  <c r="V60" i="8"/>
  <c r="AL75" i="8"/>
  <c r="Z74" i="8"/>
  <c r="X113" i="8"/>
  <c r="Y75" i="8"/>
  <c r="AC75" i="8"/>
  <c r="AV77" i="8"/>
  <c r="AW77" i="8" s="1"/>
  <c r="Y113" i="8"/>
  <c r="AA113" i="8"/>
  <c r="Y60" i="8"/>
  <c r="AD74" i="8"/>
  <c r="AD95" i="8" s="1"/>
  <c r="AD99" i="8" s="1"/>
  <c r="AD103" i="8" s="1"/>
  <c r="W297" i="8"/>
  <c r="W300" i="8" s="1"/>
  <c r="AH299" i="8"/>
  <c r="AG299" i="8" s="1"/>
  <c r="AU299" i="8" s="1"/>
  <c r="AV299" i="8" s="1"/>
  <c r="X75" i="8"/>
  <c r="AV91" i="8"/>
  <c r="AD113" i="8"/>
  <c r="AO113" i="8"/>
  <c r="AV269" i="8"/>
  <c r="AW269" i="8" s="1"/>
  <c r="AI60" i="8"/>
  <c r="AI113" i="8"/>
  <c r="AV67" i="8"/>
  <c r="AW67" i="8" s="1"/>
  <c r="AG129" i="8"/>
  <c r="AU129" i="8" s="1"/>
  <c r="T130" i="8"/>
  <c r="AT130" i="8" s="1"/>
  <c r="AW130" i="8" s="1"/>
  <c r="AQ113" i="8"/>
  <c r="AE96" i="8"/>
  <c r="AR297" i="8"/>
  <c r="AR300" i="8" s="1"/>
  <c r="AG130" i="8"/>
  <c r="AU130" i="8" s="1"/>
  <c r="AV216" i="8"/>
  <c r="AA96" i="8"/>
  <c r="AA60" i="8"/>
  <c r="X96" i="8"/>
  <c r="AK60" i="8"/>
  <c r="AI96" i="8"/>
  <c r="AO95" i="8"/>
  <c r="AO75" i="8"/>
  <c r="J135" i="8"/>
  <c r="I135" i="8" s="1"/>
  <c r="AH251" i="8"/>
  <c r="AG251" i="8" s="1"/>
  <c r="AU251" i="8" s="1"/>
  <c r="AG253" i="8"/>
  <c r="AU253" i="8" s="1"/>
  <c r="AS75" i="8"/>
  <c r="AE109" i="8"/>
  <c r="AE111" i="8" s="1"/>
  <c r="AE103" i="8"/>
  <c r="AV135" i="8"/>
  <c r="AW135" i="8" s="1"/>
  <c r="J20" i="8"/>
  <c r="I20" i="8" s="1"/>
  <c r="AM75" i="8"/>
  <c r="T299" i="8"/>
  <c r="AT299" i="8" s="1"/>
  <c r="AF109" i="8"/>
  <c r="AF111" i="8" s="1"/>
  <c r="AF103" i="8"/>
  <c r="AV263" i="8"/>
  <c r="AW263" i="8" s="1"/>
  <c r="W60" i="8"/>
  <c r="AF182" i="8"/>
  <c r="AT182" i="8" s="1"/>
  <c r="AT183" i="8"/>
  <c r="AV126" i="8"/>
  <c r="T62" i="8"/>
  <c r="AT62" i="8" s="1"/>
  <c r="U59" i="8"/>
  <c r="J215" i="8"/>
  <c r="I215" i="8" s="1"/>
  <c r="AV128" i="8"/>
  <c r="AC297" i="8"/>
  <c r="AC300" i="8" s="1"/>
  <c r="J67" i="8"/>
  <c r="I67" i="8" s="1"/>
  <c r="AW277" i="8"/>
  <c r="J277" i="8"/>
  <c r="I277" i="8" s="1"/>
  <c r="Y96" i="8"/>
  <c r="AT194" i="8"/>
  <c r="AC96" i="8"/>
  <c r="AA234" i="8"/>
  <c r="AA297" i="8"/>
  <c r="AA300" i="8" s="1"/>
  <c r="AS60" i="8"/>
  <c r="AE60" i="8"/>
  <c r="J142" i="8"/>
  <c r="I142" i="8" s="1"/>
  <c r="J206" i="8"/>
  <c r="I206" i="8" s="1"/>
  <c r="AL109" i="8"/>
  <c r="AL111" i="8" s="1"/>
  <c r="AL103" i="8"/>
  <c r="V113" i="8"/>
  <c r="W103" i="8"/>
  <c r="W109" i="8"/>
  <c r="W111" i="8" s="1"/>
  <c r="W138" i="8" s="1"/>
  <c r="W155" i="8" s="1"/>
  <c r="J184" i="8"/>
  <c r="I184" i="8" s="1"/>
  <c r="AT232" i="8"/>
  <c r="AG117" i="8"/>
  <c r="AU117" i="8" s="1"/>
  <c r="AW274" i="8"/>
  <c r="J274" i="8"/>
  <c r="I274" i="8" s="1"/>
  <c r="AJ95" i="8"/>
  <c r="AJ75" i="8"/>
  <c r="AO297" i="8"/>
  <c r="AO300" i="8" s="1"/>
  <c r="AG62" i="8"/>
  <c r="AU62" i="8" s="1"/>
  <c r="Y103" i="8"/>
  <c r="Y109" i="8"/>
  <c r="Y111" i="8" s="1"/>
  <c r="AW87" i="8"/>
  <c r="J87" i="8"/>
  <c r="I87" i="8" s="1"/>
  <c r="AU232" i="8"/>
  <c r="T117" i="8"/>
  <c r="AT117" i="8" s="1"/>
  <c r="T141" i="8"/>
  <c r="AT141" i="8" s="1"/>
  <c r="U140" i="8"/>
  <c r="T140" i="8" s="1"/>
  <c r="AT140" i="8" s="1"/>
  <c r="AF113" i="8"/>
  <c r="V109" i="8"/>
  <c r="V111" i="8" s="1"/>
  <c r="V103" i="8"/>
  <c r="AE297" i="8"/>
  <c r="AE300" i="8" s="1"/>
  <c r="AE234" i="8"/>
  <c r="AW240" i="8"/>
  <c r="J240" i="8"/>
  <c r="I240" i="8" s="1"/>
  <c r="AV237" i="8"/>
  <c r="AW237" i="8" s="1"/>
  <c r="AV118" i="8"/>
  <c r="AV298" i="8"/>
  <c r="AW298" i="8" s="1"/>
  <c r="AD297" i="8"/>
  <c r="AD300" i="8" s="1"/>
  <c r="AD234" i="8"/>
  <c r="AV152" i="8"/>
  <c r="AW152" i="8" s="1"/>
  <c r="AN297" i="8"/>
  <c r="AN300" i="8" s="1"/>
  <c r="AW128" i="8"/>
  <c r="J128" i="8"/>
  <c r="I128" i="8" s="1"/>
  <c r="AI75" i="8"/>
  <c r="X109" i="8"/>
  <c r="X111" i="8" s="1"/>
  <c r="X103" i="8"/>
  <c r="AS182" i="8"/>
  <c r="AU182" i="8" s="1"/>
  <c r="AU183" i="8"/>
  <c r="T253" i="8"/>
  <c r="AT253" i="8" s="1"/>
  <c r="U251" i="8"/>
  <c r="T251" i="8" s="1"/>
  <c r="AT251" i="8" s="1"/>
  <c r="J126" i="8"/>
  <c r="I126" i="8" s="1"/>
  <c r="AW126" i="8"/>
  <c r="AP95" i="8"/>
  <c r="AP75" i="8"/>
  <c r="AU166" i="8"/>
  <c r="AE75" i="8"/>
  <c r="J118" i="8"/>
  <c r="I118" i="8" s="1"/>
  <c r="AW118" i="8"/>
  <c r="J152" i="8"/>
  <c r="I152" i="8" s="1"/>
  <c r="AN113" i="8"/>
  <c r="V75" i="8"/>
  <c r="Y297" i="8"/>
  <c r="Y300" i="8" s="1"/>
  <c r="Y234" i="8"/>
  <c r="J124" i="8"/>
  <c r="I124" i="8" s="1"/>
  <c r="AW124" i="8"/>
  <c r="AG236" i="8"/>
  <c r="AU236" i="8" s="1"/>
  <c r="AH234" i="8"/>
  <c r="AG234" i="8" s="1"/>
  <c r="AU234" i="8" s="1"/>
  <c r="AH297" i="8"/>
  <c r="AT12" i="8"/>
  <c r="AV284" i="8"/>
  <c r="AW284" i="8" s="1"/>
  <c r="AA109" i="8"/>
  <c r="AA111" i="8" s="1"/>
  <c r="AA103" i="8"/>
  <c r="AM297" i="8"/>
  <c r="AM300" i="8" s="1"/>
  <c r="AR95" i="8"/>
  <c r="AR75" i="8"/>
  <c r="J116" i="8"/>
  <c r="I116" i="8" s="1"/>
  <c r="AW116" i="8"/>
  <c r="AQ95" i="8"/>
  <c r="AQ75" i="8"/>
  <c r="AK297" i="8"/>
  <c r="AK300" i="8" s="1"/>
  <c r="J263" i="8"/>
  <c r="I263" i="8" s="1"/>
  <c r="J254" i="8"/>
  <c r="I254" i="8" s="1"/>
  <c r="T125" i="8"/>
  <c r="AT125" i="8" s="1"/>
  <c r="AT166" i="8"/>
  <c r="AV168" i="8"/>
  <c r="J284" i="8"/>
  <c r="I284" i="8" s="1"/>
  <c r="AE100" i="8"/>
  <c r="J280" i="8"/>
  <c r="I280" i="8" s="1"/>
  <c r="J91" i="8"/>
  <c r="I91" i="8" s="1"/>
  <c r="AW91" i="8"/>
  <c r="AW153" i="8"/>
  <c r="J153" i="8"/>
  <c r="I153" i="8" s="1"/>
  <c r="AF100" i="8"/>
  <c r="AV280" i="8"/>
  <c r="AW280" i="8" s="1"/>
  <c r="J211" i="8"/>
  <c r="I211" i="8" s="1"/>
  <c r="AW211" i="8"/>
  <c r="AV277" i="8"/>
  <c r="V96" i="8"/>
  <c r="AG19" i="8"/>
  <c r="AU19" i="8" s="1"/>
  <c r="AV19" i="8" s="1"/>
  <c r="AW19" i="8" s="1"/>
  <c r="AH59" i="8"/>
  <c r="AW143" i="8"/>
  <c r="J143" i="8"/>
  <c r="I143" i="8" s="1"/>
  <c r="J150" i="8"/>
  <c r="I150" i="8" s="1"/>
  <c r="AW150" i="8"/>
  <c r="AV124" i="8"/>
  <c r="AU12" i="8"/>
  <c r="AW168" i="8"/>
  <c r="J168" i="8"/>
  <c r="I168" i="8" s="1"/>
  <c r="AC60" i="8"/>
  <c r="J115" i="8"/>
  <c r="I115" i="8" s="1"/>
  <c r="AW115" i="8"/>
  <c r="J298" i="8"/>
  <c r="I298" i="8" s="1"/>
  <c r="J132" i="8"/>
  <c r="I132" i="8" s="1"/>
  <c r="AF60" i="8"/>
  <c r="J269" i="8"/>
  <c r="I269" i="8" s="1"/>
  <c r="AW157" i="8"/>
  <c r="W100" i="8"/>
  <c r="J288" i="8"/>
  <c r="I288" i="8" s="1"/>
  <c r="AV20" i="8"/>
  <c r="AW20" i="8" s="1"/>
  <c r="J123" i="8"/>
  <c r="I123" i="8" s="1"/>
  <c r="AW123" i="8"/>
  <c r="J149" i="8"/>
  <c r="I149" i="8" s="1"/>
  <c r="AW149" i="8"/>
  <c r="AG141" i="8"/>
  <c r="AU141" i="8" s="1"/>
  <c r="AH140" i="8"/>
  <c r="AG140" i="8" s="1"/>
  <c r="AU140" i="8" s="1"/>
  <c r="AF297" i="8"/>
  <c r="AF300" i="8" s="1"/>
  <c r="AV215" i="8"/>
  <c r="AW215" i="8" s="1"/>
  <c r="AG122" i="8"/>
  <c r="AU122" i="8" s="1"/>
  <c r="J127" i="8"/>
  <c r="I127" i="8" s="1"/>
  <c r="AC109" i="8"/>
  <c r="AC111" i="8" s="1"/>
  <c r="AC138" i="8" s="1"/>
  <c r="AC155" i="8" s="1"/>
  <c r="AC103" i="8"/>
  <c r="AG114" i="8"/>
  <c r="AU114" i="8" s="1"/>
  <c r="AH113" i="8"/>
  <c r="AJ113" i="8"/>
  <c r="U113" i="8"/>
  <c r="T114" i="8"/>
  <c r="AT114" i="8" s="1"/>
  <c r="AV116" i="8"/>
  <c r="AS109" i="8"/>
  <c r="AS111" i="8" s="1"/>
  <c r="AS103" i="8"/>
  <c r="AU194" i="8"/>
  <c r="T146" i="8"/>
  <c r="AT146" i="8" s="1"/>
  <c r="U145" i="8"/>
  <c r="T145" i="8" s="1"/>
  <c r="AT145" i="8" s="1"/>
  <c r="J131" i="8"/>
  <c r="I131" i="8" s="1"/>
  <c r="U297" i="8"/>
  <c r="T236" i="8"/>
  <c r="AT236" i="8" s="1"/>
  <c r="U234" i="8"/>
  <c r="AL60" i="8"/>
  <c r="AF75" i="8"/>
  <c r="J77" i="8"/>
  <c r="I77" i="8" s="1"/>
  <c r="W75" i="8"/>
  <c r="AW287" i="8"/>
  <c r="J287" i="8"/>
  <c r="I287" i="8" s="1"/>
  <c r="T122" i="8"/>
  <c r="AT122" i="8" s="1"/>
  <c r="AB60" i="8"/>
  <c r="T129" i="8"/>
  <c r="AT129" i="8" s="1"/>
  <c r="AV142" i="8"/>
  <c r="AW142" i="8" s="1"/>
  <c r="AV123" i="8"/>
  <c r="AI103" i="8"/>
  <c r="AI109" i="8"/>
  <c r="AI111" i="8" s="1"/>
  <c r="AI138" i="8" s="1"/>
  <c r="AI155" i="8" s="1"/>
  <c r="AH145" i="8"/>
  <c r="AG145" i="8" s="1"/>
  <c r="AU145" i="8" s="1"/>
  <c r="AG146" i="8"/>
  <c r="AU146" i="8" s="1"/>
  <c r="J134" i="8"/>
  <c r="I134" i="8" s="1"/>
  <c r="AV254" i="8"/>
  <c r="AW254" i="8" s="1"/>
  <c r="AS96" i="8"/>
  <c r="V297" i="8"/>
  <c r="V300" i="8" s="1"/>
  <c r="V234" i="8"/>
  <c r="J147" i="8"/>
  <c r="I147" i="8" s="1"/>
  <c r="AW147" i="8"/>
  <c r="AV134" i="8"/>
  <c r="AW134" i="8" s="1"/>
  <c r="AV87" i="8"/>
  <c r="J237" i="8"/>
  <c r="I237" i="8" s="1"/>
  <c r="Z297" i="8"/>
  <c r="Z300" i="8" s="1"/>
  <c r="AL96" i="8"/>
  <c r="J247" i="8"/>
  <c r="I247" i="8" s="1"/>
  <c r="AW247" i="8"/>
  <c r="AF96" i="8"/>
  <c r="AS113" i="8"/>
  <c r="AV206" i="8"/>
  <c r="AW206" i="8" s="1"/>
  <c r="W96" i="8"/>
  <c r="AL297" i="8"/>
  <c r="AL300" i="8" s="1"/>
  <c r="AG125" i="8"/>
  <c r="AU125" i="8" s="1"/>
  <c r="J63" i="8"/>
  <c r="I63" i="8" s="1"/>
  <c r="AW216" i="8"/>
  <c r="J216" i="8"/>
  <c r="I216" i="8" s="1"/>
  <c r="AN95" i="8"/>
  <c r="AN75" i="8"/>
  <c r="AA100" i="8"/>
  <c r="AQ297" i="8"/>
  <c r="AQ300" i="8" s="1"/>
  <c r="AV140" i="8" l="1"/>
  <c r="AA75" i="8"/>
  <c r="AA138" i="8"/>
  <c r="AA155" i="8" s="1"/>
  <c r="AV62" i="8"/>
  <c r="AW62" i="8" s="1"/>
  <c r="AK96" i="8"/>
  <c r="AD75" i="8"/>
  <c r="AK103" i="8"/>
  <c r="AK109" i="8"/>
  <c r="AK111" i="8" s="1"/>
  <c r="AK138" i="8" s="1"/>
  <c r="AK155" i="8" s="1"/>
  <c r="AK75" i="8"/>
  <c r="AD96" i="8"/>
  <c r="AD100" i="8"/>
  <c r="AV183" i="8"/>
  <c r="AW183" i="8" s="1"/>
  <c r="AV194" i="8"/>
  <c r="AD109" i="8"/>
  <c r="AD111" i="8" s="1"/>
  <c r="AD138" i="8" s="1"/>
  <c r="AD155" i="8" s="1"/>
  <c r="AB109" i="8"/>
  <c r="AB111" i="8" s="1"/>
  <c r="AB138" i="8" s="1"/>
  <c r="AB155" i="8" s="1"/>
  <c r="AB103" i="8"/>
  <c r="AB75" i="8"/>
  <c r="AB96" i="8"/>
  <c r="X138" i="8"/>
  <c r="X155" i="8" s="1"/>
  <c r="AE138" i="8"/>
  <c r="AE155" i="8" s="1"/>
  <c r="AV182" i="8"/>
  <c r="AF190" i="8"/>
  <c r="AT190" i="8" s="1"/>
  <c r="AL138" i="8"/>
  <c r="AL155" i="8" s="1"/>
  <c r="AV125" i="8"/>
  <c r="Y138" i="8"/>
  <c r="Y155" i="8" s="1"/>
  <c r="J130" i="8"/>
  <c r="I130" i="8" s="1"/>
  <c r="AV122" i="8"/>
  <c r="AV145" i="8"/>
  <c r="AW145" i="8" s="1"/>
  <c r="T113" i="8"/>
  <c r="AT113" i="8" s="1"/>
  <c r="AV141" i="8"/>
  <c r="AW141" i="8" s="1"/>
  <c r="AV146" i="8"/>
  <c r="AW146" i="8" s="1"/>
  <c r="AI105" i="8"/>
  <c r="AA105" i="8"/>
  <c r="AV166" i="8"/>
  <c r="AW166" i="8" s="1"/>
  <c r="AV232" i="8"/>
  <c r="AW232" i="8" s="1"/>
  <c r="J19" i="8"/>
  <c r="I19" i="8" s="1"/>
  <c r="V105" i="8"/>
  <c r="Z95" i="8"/>
  <c r="Z75" i="8"/>
  <c r="AV114" i="8"/>
  <c r="AV130" i="8"/>
  <c r="V138" i="8"/>
  <c r="V155" i="8" s="1"/>
  <c r="AS138" i="8"/>
  <c r="AS155" i="8" s="1"/>
  <c r="AL105" i="8"/>
  <c r="AE105" i="8"/>
  <c r="T234" i="8"/>
  <c r="AT234" i="8" s="1"/>
  <c r="AV234" i="8" s="1"/>
  <c r="J236" i="8"/>
  <c r="I236" i="8" s="1"/>
  <c r="J125" i="8"/>
  <c r="I125" i="8" s="1"/>
  <c r="AW125" i="8"/>
  <c r="AF138" i="8"/>
  <c r="AF155" i="8" s="1"/>
  <c r="T297" i="8"/>
  <c r="AT297" i="8" s="1"/>
  <c r="U300" i="8"/>
  <c r="J12" i="8"/>
  <c r="I12" i="8" s="1"/>
  <c r="AP99" i="8"/>
  <c r="AP96" i="8"/>
  <c r="AW140" i="8"/>
  <c r="J140" i="8"/>
  <c r="I140" i="8" s="1"/>
  <c r="Y105" i="8"/>
  <c r="AV117" i="8"/>
  <c r="AW194" i="8"/>
  <c r="J194" i="8"/>
  <c r="I194" i="8" s="1"/>
  <c r="J183" i="8"/>
  <c r="I183" i="8" s="1"/>
  <c r="AW299" i="8"/>
  <c r="J299" i="8"/>
  <c r="I299" i="8" s="1"/>
  <c r="AN99" i="8"/>
  <c r="AN96" i="8"/>
  <c r="AG113" i="8"/>
  <c r="AU113" i="8" s="1"/>
  <c r="AV12" i="8"/>
  <c r="AW12" i="8" s="1"/>
  <c r="AQ99" i="8"/>
  <c r="AQ96" i="8"/>
  <c r="AG297" i="8"/>
  <c r="AU297" i="8" s="1"/>
  <c r="AH300" i="8"/>
  <c r="X105" i="8"/>
  <c r="J141" i="8"/>
  <c r="I141" i="8" s="1"/>
  <c r="J182" i="8"/>
  <c r="I182" i="8" s="1"/>
  <c r="AW182" i="8"/>
  <c r="AS105" i="8"/>
  <c r="AG59" i="8"/>
  <c r="AH74" i="8"/>
  <c r="AH60" i="8"/>
  <c r="AS190" i="8"/>
  <c r="J117" i="8"/>
  <c r="I117" i="8" s="1"/>
  <c r="AW117" i="8"/>
  <c r="AM99" i="8"/>
  <c r="AM96" i="8"/>
  <c r="AV253" i="8"/>
  <c r="AW253" i="8" s="1"/>
  <c r="J129" i="8"/>
  <c r="I129" i="8" s="1"/>
  <c r="AV236" i="8"/>
  <c r="AW236" i="8" s="1"/>
  <c r="J251" i="8"/>
  <c r="I251" i="8" s="1"/>
  <c r="AV251" i="8"/>
  <c r="AW251" i="8" s="1"/>
  <c r="AV129" i="8"/>
  <c r="AW129" i="8" s="1"/>
  <c r="J146" i="8"/>
  <c r="I146" i="8" s="1"/>
  <c r="AC105" i="8"/>
  <c r="J253" i="8"/>
  <c r="I253" i="8" s="1"/>
  <c r="T59" i="8"/>
  <c r="U74" i="8"/>
  <c r="U60" i="8"/>
  <c r="AD105" i="8"/>
  <c r="J145" i="8"/>
  <c r="I145" i="8" s="1"/>
  <c r="J122" i="8"/>
  <c r="I122" i="8" s="1"/>
  <c r="AW122" i="8"/>
  <c r="AW114" i="8"/>
  <c r="J114" i="8"/>
  <c r="I114" i="8" s="1"/>
  <c r="J166" i="8"/>
  <c r="I166" i="8" s="1"/>
  <c r="AR99" i="8"/>
  <c r="AR96" i="8"/>
  <c r="AJ99" i="8"/>
  <c r="AJ96" i="8"/>
  <c r="W105" i="8"/>
  <c r="J62" i="8"/>
  <c r="I62" i="8" s="1"/>
  <c r="AF105" i="8"/>
  <c r="AO99" i="8"/>
  <c r="AO96" i="8"/>
  <c r="AB105" i="8" l="1"/>
  <c r="AK105" i="8"/>
  <c r="AV113" i="8"/>
  <c r="AW113" i="8" s="1"/>
  <c r="Z99" i="8"/>
  <c r="Z96" i="8"/>
  <c r="AO109" i="8"/>
  <c r="AO111" i="8" s="1"/>
  <c r="AO138" i="8" s="1"/>
  <c r="AO155" i="8" s="1"/>
  <c r="AO103" i="8"/>
  <c r="AO100" i="8"/>
  <c r="AQ109" i="8"/>
  <c r="AQ111" i="8" s="1"/>
  <c r="AQ138" i="8" s="1"/>
  <c r="AQ155" i="8" s="1"/>
  <c r="AQ103" i="8"/>
  <c r="AQ100" i="8"/>
  <c r="AP103" i="8"/>
  <c r="AP109" i="8"/>
  <c r="AP111" i="8" s="1"/>
  <c r="AP138" i="8" s="1"/>
  <c r="AP155" i="8" s="1"/>
  <c r="AP100" i="8"/>
  <c r="AR103" i="8"/>
  <c r="AR109" i="8"/>
  <c r="AR111" i="8" s="1"/>
  <c r="AR138" i="8" s="1"/>
  <c r="AR155" i="8" s="1"/>
  <c r="AR100" i="8"/>
  <c r="AU190" i="8"/>
  <c r="J190" i="8" s="1"/>
  <c r="I190" i="8" s="1"/>
  <c r="T300" i="8"/>
  <c r="U293" i="8"/>
  <c r="AN109" i="8"/>
  <c r="AN111" i="8" s="1"/>
  <c r="AN138" i="8" s="1"/>
  <c r="AN155" i="8" s="1"/>
  <c r="AN103" i="8"/>
  <c r="AN100" i="8"/>
  <c r="J297" i="8"/>
  <c r="I297" i="8" s="1"/>
  <c r="J113" i="8"/>
  <c r="I113" i="8" s="1"/>
  <c r="AM103" i="8"/>
  <c r="AM109" i="8"/>
  <c r="AM111" i="8" s="1"/>
  <c r="AM138" i="8" s="1"/>
  <c r="AM155" i="8" s="1"/>
  <c r="AM100" i="8"/>
  <c r="U95" i="8"/>
  <c r="T74" i="8"/>
  <c r="U75" i="8"/>
  <c r="AG74" i="8"/>
  <c r="AH95" i="8"/>
  <c r="AH75" i="8"/>
  <c r="AG300" i="8"/>
  <c r="AH293" i="8"/>
  <c r="AJ109" i="8"/>
  <c r="AJ111" i="8" s="1"/>
  <c r="AJ138" i="8" s="1"/>
  <c r="AJ155" i="8" s="1"/>
  <c r="AJ103" i="8"/>
  <c r="AJ100" i="8"/>
  <c r="AT59" i="8"/>
  <c r="T60" i="8"/>
  <c r="AT60" i="8" s="1"/>
  <c r="AU59" i="8"/>
  <c r="AG60" i="8"/>
  <c r="AU60" i="8" s="1"/>
  <c r="AV297" i="8"/>
  <c r="AW297" i="8" s="1"/>
  <c r="J234" i="8"/>
  <c r="I234" i="8" s="1"/>
  <c r="AW234" i="8"/>
  <c r="AO105" i="8" l="1"/>
  <c r="AJ105" i="8"/>
  <c r="AQ105" i="8"/>
  <c r="Z100" i="8"/>
  <c r="Z103" i="8"/>
  <c r="Z109" i="8"/>
  <c r="Z111" i="8" s="1"/>
  <c r="Z138" i="8" s="1"/>
  <c r="Z155" i="8" s="1"/>
  <c r="Z105" i="8"/>
  <c r="AM105" i="8"/>
  <c r="J60" i="8"/>
  <c r="I60" i="8" s="1"/>
  <c r="AG95" i="8"/>
  <c r="AH99" i="8"/>
  <c r="AH96" i="8"/>
  <c r="U302" i="8"/>
  <c r="V232" i="8"/>
  <c r="AT300" i="8"/>
  <c r="T293" i="8"/>
  <c r="AT293" i="8" s="1"/>
  <c r="AR105" i="8"/>
  <c r="J59" i="8"/>
  <c r="I59" i="8" s="1"/>
  <c r="AT74" i="8"/>
  <c r="T75" i="8"/>
  <c r="AT75" i="8" s="1"/>
  <c r="U99" i="8"/>
  <c r="T95" i="8"/>
  <c r="U96" i="8"/>
  <c r="AV60" i="8"/>
  <c r="AW60" i="8" s="1"/>
  <c r="AH302" i="8"/>
  <c r="AI232" i="8"/>
  <c r="AI293" i="8" s="1"/>
  <c r="AV190" i="8"/>
  <c r="AU74" i="8"/>
  <c r="AG75" i="8"/>
  <c r="AU75" i="8" s="1"/>
  <c r="AV59" i="8"/>
  <c r="AW59" i="8" s="1"/>
  <c r="AU300" i="8"/>
  <c r="AG293" i="8"/>
  <c r="AU293" i="8" s="1"/>
  <c r="AN105" i="8"/>
  <c r="AP105" i="8"/>
  <c r="V293" i="8" l="1"/>
  <c r="W232" i="8" s="1"/>
  <c r="W293" i="8" s="1"/>
  <c r="AV75" i="8"/>
  <c r="AW75" i="8" s="1"/>
  <c r="AV74" i="8"/>
  <c r="AW74" i="8" s="1"/>
  <c r="J300" i="8"/>
  <c r="I300" i="8" s="1"/>
  <c r="J75" i="8"/>
  <c r="I75" i="8" s="1"/>
  <c r="J74" i="8"/>
  <c r="I74" i="8" s="1"/>
  <c r="AT95" i="8"/>
  <c r="T96" i="8"/>
  <c r="AT96" i="8" s="1"/>
  <c r="U109" i="8"/>
  <c r="U105" i="8" s="1"/>
  <c r="U103" i="8"/>
  <c r="T103" i="8" s="1"/>
  <c r="AT103" i="8" s="1"/>
  <c r="U224" i="8"/>
  <c r="T99" i="8"/>
  <c r="U100" i="8"/>
  <c r="AI302" i="8"/>
  <c r="AJ232" i="8"/>
  <c r="AJ293" i="8" s="1"/>
  <c r="AH224" i="8"/>
  <c r="AH109" i="8"/>
  <c r="AH103" i="8"/>
  <c r="AG103" i="8" s="1"/>
  <c r="AU103" i="8" s="1"/>
  <c r="AG99" i="8"/>
  <c r="AH105" i="8"/>
  <c r="AH100" i="8"/>
  <c r="AV293" i="8"/>
  <c r="AV302" i="8" s="1"/>
  <c r="AU302" i="8"/>
  <c r="AU95" i="8"/>
  <c r="AG96" i="8"/>
  <c r="AU96" i="8" s="1"/>
  <c r="AV300" i="8"/>
  <c r="AW300" i="8" s="1"/>
  <c r="AW190" i="8"/>
  <c r="AT302" i="8"/>
  <c r="V302" i="8" l="1"/>
  <c r="AV95" i="8"/>
  <c r="AW95" i="8" s="1"/>
  <c r="AV103" i="8"/>
  <c r="AW103" i="8" s="1"/>
  <c r="AW293" i="8"/>
  <c r="AW302" i="8" s="1"/>
  <c r="AV96" i="8"/>
  <c r="AW96" i="8" s="1"/>
  <c r="AT99" i="8"/>
  <c r="T100" i="8"/>
  <c r="AT100" i="8" s="1"/>
  <c r="AU99" i="8"/>
  <c r="AG100" i="8"/>
  <c r="AU100" i="8" s="1"/>
  <c r="V224" i="8"/>
  <c r="U222" i="8"/>
  <c r="U220" i="8" s="1"/>
  <c r="U226" i="8" s="1"/>
  <c r="U228" i="8" s="1"/>
  <c r="J103" i="8"/>
  <c r="I103" i="8" s="1"/>
  <c r="AH111" i="8"/>
  <c r="AG109" i="8"/>
  <c r="AU109" i="8" s="1"/>
  <c r="W302" i="8"/>
  <c r="X232" i="8"/>
  <c r="X293" i="8" s="1"/>
  <c r="AI224" i="8"/>
  <c r="AH222" i="8"/>
  <c r="AH220" i="8" s="1"/>
  <c r="AH226" i="8" s="1"/>
  <c r="AH228" i="8" s="1"/>
  <c r="U111" i="8"/>
  <c r="T109" i="8"/>
  <c r="AT109" i="8" s="1"/>
  <c r="AJ302" i="8"/>
  <c r="AK232" i="8"/>
  <c r="AK293" i="8" s="1"/>
  <c r="J96" i="8"/>
  <c r="I96" i="8" s="1"/>
  <c r="J95" i="8"/>
  <c r="I95" i="8" s="1"/>
  <c r="AJ224" i="8" l="1"/>
  <c r="AI222" i="8"/>
  <c r="AI220" i="8" s="1"/>
  <c r="AI226" i="8" s="1"/>
  <c r="AI228" i="8" s="1"/>
  <c r="W224" i="8"/>
  <c r="V222" i="8"/>
  <c r="V220" i="8" s="1"/>
  <c r="V226" i="8" s="1"/>
  <c r="V228" i="8" s="1"/>
  <c r="AW100" i="8"/>
  <c r="J100" i="8"/>
  <c r="I100" i="8" s="1"/>
  <c r="Y232" i="8"/>
  <c r="Y293" i="8" s="1"/>
  <c r="X302" i="8"/>
  <c r="AV100" i="8"/>
  <c r="AU105" i="8"/>
  <c r="AV99" i="8"/>
  <c r="AW99" i="8" s="1"/>
  <c r="AG111" i="8"/>
  <c r="AU111" i="8" s="1"/>
  <c r="AH138" i="8"/>
  <c r="AK302" i="8"/>
  <c r="AL232" i="8"/>
  <c r="AL293" i="8" s="1"/>
  <c r="AV109" i="8"/>
  <c r="AW109" i="8" s="1"/>
  <c r="AG105" i="8"/>
  <c r="J109" i="8"/>
  <c r="I109" i="8" s="1"/>
  <c r="J99" i="8"/>
  <c r="I99" i="8" s="1"/>
  <c r="AT105" i="8"/>
  <c r="J105" i="8" s="1"/>
  <c r="I105" i="8" s="1"/>
  <c r="T105" i="8"/>
  <c r="U138" i="8"/>
  <c r="T111" i="8"/>
  <c r="AT111" i="8" s="1"/>
  <c r="AV111" i="8" l="1"/>
  <c r="AW111" i="8" s="1"/>
  <c r="AW105" i="8"/>
  <c r="AV105" i="8"/>
  <c r="Y302" i="8"/>
  <c r="Z232" i="8"/>
  <c r="AG138" i="8"/>
  <c r="AU138" i="8" s="1"/>
  <c r="AH155" i="8"/>
  <c r="J111" i="8"/>
  <c r="I111" i="8" s="1"/>
  <c r="U155" i="8"/>
  <c r="T138" i="8"/>
  <c r="AT138" i="8" s="1"/>
  <c r="AK224" i="8"/>
  <c r="AJ222" i="8"/>
  <c r="AJ220" i="8" s="1"/>
  <c r="AJ226" i="8" s="1"/>
  <c r="AJ228" i="8" s="1"/>
  <c r="X224" i="8"/>
  <c r="W222" i="8"/>
  <c r="W220" i="8" s="1"/>
  <c r="W226" i="8" s="1"/>
  <c r="W228" i="8" s="1"/>
  <c r="AL302" i="8"/>
  <c r="AM232" i="8"/>
  <c r="AM293" i="8" s="1"/>
  <c r="Z293" i="8" l="1"/>
  <c r="Z302" i="8" s="1"/>
  <c r="AV138" i="8"/>
  <c r="AW138" i="8" s="1"/>
  <c r="AM302" i="8"/>
  <c r="AN232" i="8"/>
  <c r="AN293" i="8" s="1"/>
  <c r="T155" i="8"/>
  <c r="U158" i="8"/>
  <c r="AG155" i="8"/>
  <c r="AH158" i="8"/>
  <c r="Y224" i="8"/>
  <c r="X222" i="8"/>
  <c r="X220" i="8" s="1"/>
  <c r="X226" i="8" s="1"/>
  <c r="X228" i="8" s="1"/>
  <c r="AL224" i="8"/>
  <c r="AK222" i="8"/>
  <c r="AK220" i="8" s="1"/>
  <c r="AK226" i="8" s="1"/>
  <c r="AK228" i="8" s="1"/>
  <c r="J138" i="8"/>
  <c r="I138" i="8" s="1"/>
  <c r="AA232" i="8" l="1"/>
  <c r="AA293" i="8" s="1"/>
  <c r="AA302" i="8" s="1"/>
  <c r="AU155" i="8"/>
  <c r="AG158" i="8"/>
  <c r="AU158" i="8" s="1"/>
  <c r="Z224" i="8"/>
  <c r="Y222" i="8"/>
  <c r="Y220" i="8" s="1"/>
  <c r="Y226" i="8" s="1"/>
  <c r="Y228" i="8" s="1"/>
  <c r="AH160" i="8"/>
  <c r="AI157" i="8"/>
  <c r="U160" i="8"/>
  <c r="V157" i="8"/>
  <c r="V158" i="8" s="1"/>
  <c r="AM224" i="8"/>
  <c r="AL222" i="8"/>
  <c r="AL220" i="8" s="1"/>
  <c r="AL226" i="8" s="1"/>
  <c r="AL228" i="8" s="1"/>
  <c r="AT155" i="8"/>
  <c r="T158" i="8"/>
  <c r="AT158" i="8" s="1"/>
  <c r="AN302" i="8"/>
  <c r="AO232" i="8"/>
  <c r="AO293" i="8" s="1"/>
  <c r="AB232" i="8" l="1"/>
  <c r="AB293" i="8" s="1"/>
  <c r="AI158" i="8"/>
  <c r="AI160" i="8" s="1"/>
  <c r="AO302" i="8"/>
  <c r="AP232" i="8"/>
  <c r="AP293" i="8" s="1"/>
  <c r="AT160" i="8"/>
  <c r="V160" i="8"/>
  <c r="W157" i="8"/>
  <c r="W158" i="8" s="1"/>
  <c r="AJ157" i="8"/>
  <c r="AJ158" i="8" s="1"/>
  <c r="J155" i="8"/>
  <c r="I155" i="8" s="1"/>
  <c r="AB302" i="8"/>
  <c r="AC232" i="8"/>
  <c r="AC293" i="8" s="1"/>
  <c r="AA224" i="8"/>
  <c r="Z222" i="8"/>
  <c r="Z220" i="8" s="1"/>
  <c r="Z226" i="8" s="1"/>
  <c r="Z228" i="8" s="1"/>
  <c r="AV158" i="8"/>
  <c r="AV160" i="8" s="1"/>
  <c r="AU160" i="8"/>
  <c r="AN224" i="8"/>
  <c r="AM222" i="8"/>
  <c r="AM220" i="8" s="1"/>
  <c r="AM226" i="8" s="1"/>
  <c r="AM228" i="8" s="1"/>
  <c r="AV155" i="8"/>
  <c r="AW155" i="8" s="1"/>
  <c r="AJ160" i="8" l="1"/>
  <c r="AK157" i="8"/>
  <c r="W160" i="8"/>
  <c r="X157" i="8"/>
  <c r="X158" i="8" s="1"/>
  <c r="AB224" i="8"/>
  <c r="AA222" i="8"/>
  <c r="AA220" i="8" s="1"/>
  <c r="AA226" i="8" s="1"/>
  <c r="AA228" i="8" s="1"/>
  <c r="AD232" i="8"/>
  <c r="AD293" i="8" s="1"/>
  <c r="AC302" i="8"/>
  <c r="AW158" i="8"/>
  <c r="AW160" i="8" s="1"/>
  <c r="AO224" i="8"/>
  <c r="AN222" i="8"/>
  <c r="AN220" i="8" s="1"/>
  <c r="AN226" i="8" s="1"/>
  <c r="AN228" i="8" s="1"/>
  <c r="AP302" i="8"/>
  <c r="AQ232" i="8"/>
  <c r="AQ293" i="8" s="1"/>
  <c r="AK158" i="8" l="1"/>
  <c r="AK160" i="8" s="1"/>
  <c r="AD302" i="8"/>
  <c r="AE232" i="8"/>
  <c r="AE293" i="8" s="1"/>
  <c r="AQ302" i="8"/>
  <c r="AR232" i="8"/>
  <c r="AR293" i="8" s="1"/>
  <c r="AC224" i="8"/>
  <c r="AB222" i="8"/>
  <c r="AB220" i="8" s="1"/>
  <c r="AB226" i="8" s="1"/>
  <c r="AB228" i="8" s="1"/>
  <c r="X160" i="8"/>
  <c r="Y157" i="8"/>
  <c r="Y158" i="8" s="1"/>
  <c r="AP224" i="8"/>
  <c r="AO222" i="8"/>
  <c r="AO220" i="8" s="1"/>
  <c r="AO226" i="8" s="1"/>
  <c r="AO228" i="8" s="1"/>
  <c r="AL157" i="8" l="1"/>
  <c r="AL158" i="8" s="1"/>
  <c r="AL160" i="8" s="1"/>
  <c r="AS232" i="8"/>
  <c r="AS293" i="8" s="1"/>
  <c r="AS302" i="8" s="1"/>
  <c r="AR302" i="8"/>
  <c r="AQ224" i="8"/>
  <c r="AP222" i="8"/>
  <c r="AP220" i="8" s="1"/>
  <c r="AP226" i="8" s="1"/>
  <c r="AP228" i="8" s="1"/>
  <c r="AD224" i="8"/>
  <c r="AC222" i="8"/>
  <c r="AC220" i="8" s="1"/>
  <c r="AC226" i="8" s="1"/>
  <c r="AC228" i="8" s="1"/>
  <c r="AE302" i="8"/>
  <c r="AF232" i="8"/>
  <c r="Y160" i="8"/>
  <c r="Z157" i="8"/>
  <c r="Z158" i="8" s="1"/>
  <c r="AM157" i="8" l="1"/>
  <c r="AM158" i="8" s="1"/>
  <c r="AM160" i="8" s="1"/>
  <c r="AF293" i="8"/>
  <c r="J232" i="8"/>
  <c r="I232" i="8" s="1"/>
  <c r="AE224" i="8"/>
  <c r="AD222" i="8"/>
  <c r="AD220" i="8" s="1"/>
  <c r="AD226" i="8" s="1"/>
  <c r="AD228" i="8" s="1"/>
  <c r="Z160" i="8"/>
  <c r="AA157" i="8"/>
  <c r="AA158" i="8" s="1"/>
  <c r="AR224" i="8"/>
  <c r="AQ222" i="8"/>
  <c r="AQ220" i="8" s="1"/>
  <c r="AQ226" i="8" s="1"/>
  <c r="AQ228" i="8" s="1"/>
  <c r="AG302" i="8"/>
  <c r="AN157" i="8" l="1"/>
  <c r="AN158" i="8" s="1"/>
  <c r="AN160" i="8" s="1"/>
  <c r="AF302" i="8"/>
  <c r="T302" i="8" s="1"/>
  <c r="J302" i="8" s="1"/>
  <c r="I302" i="8" s="1"/>
  <c r="J293" i="8"/>
  <c r="I293" i="8" s="1"/>
  <c r="AF224" i="8"/>
  <c r="AE222" i="8"/>
  <c r="AE220" i="8" s="1"/>
  <c r="AE226" i="8" s="1"/>
  <c r="AE228" i="8" s="1"/>
  <c r="AS224" i="8"/>
  <c r="AR222" i="8"/>
  <c r="AR220" i="8" s="1"/>
  <c r="AR226" i="8" s="1"/>
  <c r="AR228" i="8" s="1"/>
  <c r="AA160" i="8"/>
  <c r="AB157" i="8"/>
  <c r="AB158" i="8" s="1"/>
  <c r="AO157" i="8" l="1"/>
  <c r="AO158" i="8" s="1"/>
  <c r="AB160" i="8"/>
  <c r="AC157" i="8"/>
  <c r="AC158" i="8" s="1"/>
  <c r="AU224" i="8"/>
  <c r="AS222" i="8"/>
  <c r="AT224" i="8"/>
  <c r="AF222" i="8"/>
  <c r="AP157" i="8" l="1"/>
  <c r="AP158" i="8" s="1"/>
  <c r="AO160" i="8"/>
  <c r="AT222" i="8"/>
  <c r="AF220" i="8"/>
  <c r="J224" i="8"/>
  <c r="I224" i="8" s="1"/>
  <c r="AP160" i="8"/>
  <c r="AQ157" i="8"/>
  <c r="AQ158" i="8" s="1"/>
  <c r="AU222" i="8"/>
  <c r="AS220" i="8"/>
  <c r="AV224" i="8"/>
  <c r="AW224" i="8" s="1"/>
  <c r="AC160" i="8"/>
  <c r="AD157" i="8"/>
  <c r="AD158" i="8" s="1"/>
  <c r="AV222" i="8" l="1"/>
  <c r="AW222" i="8" s="1"/>
  <c r="AR157" i="8"/>
  <c r="AR158" i="8" s="1"/>
  <c r="AQ160" i="8"/>
  <c r="AT220" i="8"/>
  <c r="AF226" i="8"/>
  <c r="AU220" i="8"/>
  <c r="AS226" i="8"/>
  <c r="AD160" i="8"/>
  <c r="AE157" i="8"/>
  <c r="AE158" i="8" s="1"/>
  <c r="J222" i="8"/>
  <c r="I222" i="8" s="1"/>
  <c r="AV220" i="8" l="1"/>
  <c r="AT226" i="8"/>
  <c r="AF228" i="8"/>
  <c r="AE160" i="8"/>
  <c r="AF157" i="8"/>
  <c r="AF158" i="8" s="1"/>
  <c r="AF160" i="8" s="1"/>
  <c r="AU226" i="8"/>
  <c r="AS228" i="8"/>
  <c r="J220" i="8"/>
  <c r="I220" i="8" s="1"/>
  <c r="AW220" i="8"/>
  <c r="AR160" i="8"/>
  <c r="AS157" i="8"/>
  <c r="AS158" i="8" l="1"/>
  <c r="J157" i="8"/>
  <c r="I157" i="8" s="1"/>
  <c r="AV226" i="8"/>
  <c r="AV228" i="8" s="1"/>
  <c r="AU228" i="8"/>
  <c r="J226" i="8"/>
  <c r="I226" i="8" s="1"/>
  <c r="AT228" i="8"/>
  <c r="J228" i="8" s="1"/>
  <c r="I228" i="8" s="1"/>
  <c r="AS160" i="8" l="1"/>
  <c r="J160" i="8" s="1"/>
  <c r="I160" i="8" s="1"/>
  <c r="J158" i="8"/>
  <c r="I158" i="8" s="1"/>
  <c r="AW226" i="8"/>
  <c r="AW228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Sergey Vaselenko</author>
  </authors>
  <commentList>
    <comment ref="A1" authorId="0" shapeId="0" xr:uid="{00000000-0006-0000-0000-000001000000}">
      <text>
        <r>
          <rPr>
            <sz val="9"/>
            <color indexed="81"/>
            <rFont val="Tahoma"/>
            <family val="2"/>
            <charset val="204"/>
          </rPr>
          <t>First month</t>
        </r>
      </text>
    </comment>
    <comment ref="B1" authorId="0" shapeId="0" xr:uid="{00000000-0006-0000-0000-000002000000}">
      <text>
        <r>
          <rPr>
            <sz val="9"/>
            <color indexed="81"/>
            <rFont val="Tahoma"/>
            <family val="2"/>
            <charset val="204"/>
          </rPr>
          <t>Last month</t>
        </r>
      </text>
    </comment>
    <comment ref="F1" authorId="0" shapeId="0" xr:uid="{00000000-0006-0000-0000-000003000000}">
      <text>
        <r>
          <rPr>
            <sz val="9"/>
            <color indexed="81"/>
            <rFont val="Tahoma"/>
            <family val="2"/>
            <charset val="204"/>
          </rPr>
          <t>Report:
0 - All
1 - PL
2 - CF
3 - BS
4 - DCF</t>
        </r>
      </text>
    </comment>
    <comment ref="G1" authorId="0" shapeId="0" xr:uid="{00000000-0006-0000-0000-000004000000}">
      <text>
        <r>
          <rPr>
            <sz val="9"/>
            <color indexed="81"/>
            <rFont val="Tahoma"/>
            <family val="2"/>
            <charset val="204"/>
          </rPr>
          <t>Row level</t>
        </r>
      </text>
    </comment>
    <comment ref="J1" authorId="0" shapeId="0" xr:uid="{00000000-0006-0000-0000-000005000000}">
      <text>
        <r>
          <rPr>
            <sz val="9"/>
            <color indexed="81"/>
            <rFont val="Tahoma"/>
            <family val="2"/>
            <charset val="204"/>
          </rPr>
          <t>Show empty line</t>
        </r>
      </text>
    </comment>
    <comment ref="M1" authorId="0" shapeId="0" xr:uid="{00000000-0006-0000-0000-000006000000}">
      <text>
        <r>
          <rPr>
            <sz val="9"/>
            <color indexed="81"/>
            <rFont val="Tahoma"/>
            <family val="2"/>
            <charset val="204"/>
          </rPr>
          <t>Report type:
1 - Base report
2 - Current report
3 - Comparison</t>
        </r>
      </text>
    </comment>
    <comment ref="A8" authorId="0" shapeId="0" xr:uid="{E826831F-C74F-4DB8-B9F5-7FF0DF57DBD3}">
      <text>
        <r>
          <rPr>
            <sz val="9"/>
            <color indexed="81"/>
            <rFont val="Tahoma"/>
            <family val="2"/>
            <charset val="204"/>
          </rPr>
          <t>A unique row identifier used to consolidate reports</t>
        </r>
      </text>
    </comment>
    <comment ref="B8" authorId="0" shapeId="0" xr:uid="{4F13EC92-2C4D-4AC7-9B9B-1F0A7F91A0B0}">
      <text>
        <r>
          <rPr>
            <sz val="9"/>
            <color indexed="81"/>
            <rFont val="Tahoma"/>
            <family val="2"/>
            <charset val="204"/>
          </rPr>
          <t>A unique row identifier base</t>
        </r>
      </text>
    </comment>
    <comment ref="C8" authorId="0" shapeId="0" xr:uid="{8F11CC0B-08FE-435D-8300-D1790E710334}">
      <text>
        <r>
          <rPr>
            <sz val="9"/>
            <color indexed="81"/>
            <rFont val="Tahoma"/>
            <family val="2"/>
            <charset val="204"/>
          </rPr>
          <t>ref_number of standard reports to get row details using the context menu</t>
        </r>
      </text>
    </comment>
    <comment ref="D8" authorId="0" shapeId="0" xr:uid="{1B370284-7EE2-4C36-A8AE-5CFD8AE3CA10}">
      <text>
        <r>
          <rPr>
            <sz val="9"/>
            <color indexed="81"/>
            <rFont val="Tahoma"/>
            <family val="2"/>
            <charset val="204"/>
          </rPr>
          <t>Ledger accounts to get row details using the context menu</t>
        </r>
      </text>
    </comment>
    <comment ref="E8" authorId="0" shapeId="0" xr:uid="{3D9363D5-B579-4438-BFB8-FBE57DAC8CFE}">
      <text>
        <r>
          <rPr>
            <sz val="9"/>
            <color indexed="81"/>
            <rFont val="Tahoma"/>
            <family val="2"/>
            <charset val="204"/>
          </rPr>
          <t>Separator</t>
        </r>
      </text>
    </comment>
    <comment ref="F8" authorId="0" shapeId="0" xr:uid="{11FF5314-ED9F-48AC-A560-B407C8A09718}">
      <text>
        <r>
          <rPr>
            <sz val="9"/>
            <color indexed="81"/>
            <rFont val="Tahoma"/>
            <family val="2"/>
            <charset val="204"/>
          </rPr>
          <t xml:space="preserve">Report:
1 - PL
2 - CF
3 - BS
4 - DCF
5 - Calculations
</t>
        </r>
      </text>
    </comment>
    <comment ref="G8" authorId="0" shapeId="0" xr:uid="{8CCF3262-4668-4599-B8B9-6DEB52E97422}">
      <text>
        <r>
          <rPr>
            <sz val="9"/>
            <color indexed="81"/>
            <rFont val="Tahoma"/>
            <family val="2"/>
            <charset val="204"/>
          </rPr>
          <t>Row level: 1, 2, 3, 4</t>
        </r>
      </text>
    </comment>
    <comment ref="H8" authorId="0" shapeId="0" xr:uid="{DC5D638C-45D7-4457-BE26-BC2D1368A416}">
      <text>
        <r>
          <rPr>
            <sz val="9"/>
            <color indexed="81"/>
            <rFont val="Tahoma"/>
            <family val="2"/>
            <charset val="204"/>
          </rPr>
          <t>Row formats for the conditional formattings</t>
        </r>
      </text>
    </comment>
    <comment ref="I8" authorId="0" shapeId="0" xr:uid="{9C5ABF66-A1CC-42A0-98F5-29B006AA1E9D}">
      <text>
        <r>
          <rPr>
            <sz val="9"/>
            <color indexed="81"/>
            <rFont val="Tahoma"/>
            <family val="2"/>
            <charset val="204"/>
          </rPr>
          <t>1 - Show line
0 - Hide line
Use formulas to calculate it depending on reports, levels, values, etc.</t>
        </r>
      </text>
    </comment>
    <comment ref="J8" authorId="0" shapeId="0" xr:uid="{A5D3E4F0-5889-4211-AC44-58526AF3CDAB}">
      <text>
        <r>
          <rPr>
            <sz val="9"/>
            <color indexed="81"/>
            <rFont val="Tahoma"/>
            <family val="2"/>
            <charset val="204"/>
          </rPr>
          <t>Formula:
0 - the line has no data
1 - the line has data</t>
        </r>
      </text>
    </comment>
    <comment ref="K8" authorId="0" shapeId="0" xr:uid="{7B301D81-6F70-400E-A569-40DEA38EFF4C}">
      <text>
        <r>
          <rPr>
            <sz val="9"/>
            <color indexed="81"/>
            <rFont val="Tahoma"/>
            <family val="2"/>
            <charset val="204"/>
          </rPr>
          <t>The key base to get data from the Data table.</t>
        </r>
      </text>
    </comment>
    <comment ref="L8" authorId="0" shapeId="0" xr:uid="{551A3CC6-3D61-48CD-A218-2F16E0614B43}">
      <text>
        <r>
          <rPr>
            <sz val="9"/>
            <color indexed="81"/>
            <rFont val="Tahoma"/>
            <family val="2"/>
            <charset val="204"/>
          </rPr>
          <t>The product code to get data</t>
        </r>
      </text>
    </comment>
    <comment ref="M8" authorId="0" shapeId="0" xr:uid="{108C2244-030E-467D-AEAF-D153CEE46374}">
      <text>
        <r>
          <rPr>
            <sz val="9"/>
            <color indexed="81"/>
            <rFont val="Tahoma"/>
            <family val="2"/>
            <charset val="204"/>
          </rPr>
          <t>Row index of the base report data</t>
        </r>
      </text>
    </comment>
    <comment ref="N8" authorId="0" shapeId="0" xr:uid="{2DFEFC31-6709-44F2-A631-2CC05BA2F370}">
      <text>
        <r>
          <rPr>
            <sz val="9"/>
            <color indexed="81"/>
            <rFont val="Tahoma"/>
            <family val="2"/>
            <charset val="204"/>
          </rPr>
          <t>Row index of the current report data</t>
        </r>
      </text>
    </comment>
    <comment ref="Q8" authorId="0" shapeId="0" xr:uid="{D5B665EA-B88D-4DB7-A29A-C14C0FF69A4F}">
      <text>
        <r>
          <rPr>
            <sz val="9"/>
            <color indexed="81"/>
            <rFont val="Tahoma"/>
            <family val="2"/>
            <charset val="204"/>
          </rPr>
          <t>Separator</t>
        </r>
      </text>
    </comment>
    <comment ref="R8" authorId="0" shapeId="0" xr:uid="{3A8C3EEB-8107-44CD-91FA-B03B8E784B2F}">
      <text>
        <r>
          <rPr>
            <sz val="9"/>
            <color indexed="81"/>
            <rFont val="Tahoma"/>
            <family val="2"/>
            <charset val="204"/>
          </rPr>
          <t>User-friendly code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245FD6-E1AE-439C-BBF2-F13EC842F885}" keepAlive="1" name="Connection" type="5" refreshedVersion="8" savePassword="1" saveData="1">
    <dbPr connection="Provider=SQLOLEDB.1;Password=Usr_2011#_Xls4168;Persist Security Info=True;User ID=ba_analyst_01;Initial Catalog=gBudgetingApp;Data Source=.\SQLEXPRESS;Use Procedure for Prepare=1;Auto Translate=True;Packet Size=4096;Workstation ID=DELL;Use Encryption for Data=False;Tag with column collation when possible=False" command="EXEC [xls27].[usp_saved_reports] @company_id = 1, @category_id = 69, @time_id = 67, @type_id = 1"/>
  </connection>
  <connection id="2" xr16:uid="{C13D07B3-4A6B-4066-86ED-1AF2776539DF}" keepAlive="1" name="Connection1" type="5" refreshedVersion="8" savePassword="1" saveData="1">
    <dbPr connection="Provider=SQLOLEDB.1;Password=Usr_2011#_Xls4168;Persist Security Info=True;User ID=ba_analyst_01;Initial Catalog=gBudgetingApp;Data Source=.\SQLEXPRESS;Use Procedure for Prepare=1;Auto Translate=True;Packet Size=4096;Workstation ID=DELL;Use Encryption for Data=False;Tag with column collation when possible=False" command="EXEC [xls27].[usp_saved_reports] @company_id = 1, @category_id = 69, @time_id = 67, @type_id = 1"/>
  </connection>
</connections>
</file>

<file path=xl/sharedStrings.xml><?xml version="1.0" encoding="utf-8"?>
<sst xmlns="http://schemas.openxmlformats.org/spreadsheetml/2006/main" count="6644" uniqueCount="951">
  <si>
    <t>_RowNum</t>
  </si>
  <si>
    <t>row</t>
  </si>
  <si>
    <t>id1</t>
  </si>
  <si>
    <t>id2</t>
  </si>
  <si>
    <t>form</t>
  </si>
  <si>
    <t>level</t>
  </si>
  <si>
    <t>format</t>
  </si>
  <si>
    <t>hide</t>
  </si>
  <si>
    <t>zero</t>
  </si>
  <si>
    <t>code1</t>
  </si>
  <si>
    <t>code2</t>
  </si>
  <si>
    <t>code</t>
  </si>
  <si>
    <t>name</t>
  </si>
  <si>
    <t>data00</t>
  </si>
  <si>
    <t>data01</t>
  </si>
  <si>
    <t>data02</t>
  </si>
  <si>
    <t>data03</t>
  </si>
  <si>
    <t>data04</t>
  </si>
  <si>
    <t>data05</t>
  </si>
  <si>
    <t>data06</t>
  </si>
  <si>
    <t>data07</t>
  </si>
  <si>
    <t>data08</t>
  </si>
  <si>
    <t>data09</t>
  </si>
  <si>
    <t>data10</t>
  </si>
  <si>
    <t>data11</t>
  </si>
  <si>
    <t>data12</t>
  </si>
  <si>
    <t/>
  </si>
  <si>
    <t>1200000</t>
  </si>
  <si>
    <t>1300000</t>
  </si>
  <si>
    <t>1400000</t>
  </si>
  <si>
    <t>22</t>
  </si>
  <si>
    <t>22.90</t>
  </si>
  <si>
    <t>1500000</t>
  </si>
  <si>
    <t>15</t>
  </si>
  <si>
    <t>15.01</t>
  </si>
  <si>
    <t>15.02</t>
  </si>
  <si>
    <t>35</t>
  </si>
  <si>
    <t>35.01</t>
  </si>
  <si>
    <t>35.02</t>
  </si>
  <si>
    <t>1600000</t>
  </si>
  <si>
    <t>39</t>
  </si>
  <si>
    <t>39.01</t>
  </si>
  <si>
    <t>39.02</t>
  </si>
  <si>
    <t>2000000</t>
  </si>
  <si>
    <t>2100000</t>
  </si>
  <si>
    <t>2110000</t>
  </si>
  <si>
    <t>2200000</t>
  </si>
  <si>
    <t>2400000</t>
  </si>
  <si>
    <t>2500000</t>
  </si>
  <si>
    <t>18.01</t>
  </si>
  <si>
    <t>18.02</t>
  </si>
  <si>
    <t>38.01</t>
  </si>
  <si>
    <t>38.02</t>
  </si>
  <si>
    <t>3000000</t>
  </si>
  <si>
    <t>3100000</t>
  </si>
  <si>
    <t>3105000</t>
  </si>
  <si>
    <t>3107000</t>
  </si>
  <si>
    <t>3110000</t>
  </si>
  <si>
    <t>3115000</t>
  </si>
  <si>
    <t>3200000</t>
  </si>
  <si>
    <t>3205000</t>
  </si>
  <si>
    <t>37.01</t>
  </si>
  <si>
    <t>3400000</t>
  </si>
  <si>
    <t>3405000</t>
  </si>
  <si>
    <t>3410000</t>
  </si>
  <si>
    <t>3415000</t>
  </si>
  <si>
    <t>3420000</t>
  </si>
  <si>
    <t>3500000</t>
  </si>
  <si>
    <t>3600000</t>
  </si>
  <si>
    <t>3605000</t>
  </si>
  <si>
    <t>4000000</t>
  </si>
  <si>
    <t>4100000</t>
  </si>
  <si>
    <t>14</t>
  </si>
  <si>
    <t>14.01</t>
  </si>
  <si>
    <t>14.09</t>
  </si>
  <si>
    <t>4300000</t>
  </si>
  <si>
    <t>4400000</t>
  </si>
  <si>
    <t>4500000</t>
  </si>
  <si>
    <t>4510000</t>
  </si>
  <si>
    <t>4515000</t>
  </si>
  <si>
    <t>4520000</t>
  </si>
  <si>
    <t>4550000</t>
  </si>
  <si>
    <t>4560000</t>
  </si>
  <si>
    <t>4570000</t>
  </si>
  <si>
    <t>31.01</t>
  </si>
  <si>
    <t>34</t>
  </si>
  <si>
    <t>34.01</t>
  </si>
  <si>
    <t>34.09</t>
  </si>
  <si>
    <t>4590000</t>
  </si>
  <si>
    <t>4600000</t>
  </si>
  <si>
    <t>38</t>
  </si>
  <si>
    <t>4800000</t>
  </si>
  <si>
    <t>4810000</t>
  </si>
  <si>
    <t>4820000</t>
  </si>
  <si>
    <t>4830000</t>
  </si>
  <si>
    <t>4890000</t>
  </si>
  <si>
    <t>PL+</t>
  </si>
  <si>
    <t>PL-</t>
  </si>
  <si>
    <t>ID</t>
  </si>
  <si>
    <t>Start Column Properties of object [query:xls27.usp_budget_report - All columns]</t>
  </si>
  <si>
    <t>ListObjectName</t>
  </si>
  <si>
    <t>report_data</t>
  </si>
  <si>
    <t>ShowTotals</t>
  </si>
  <si>
    <t>EntireColumn.Hidden</t>
  </si>
  <si>
    <t>End Column Properties of object [query:xls27.usp_budget_report - All columns]</t>
  </si>
  <si>
    <t>Start Column Properties of object [query:xls27.usp_budget_report - Report]</t>
  </si>
  <si>
    <t>AutoFilter.Criteria1</t>
  </si>
  <si>
    <t>=1</t>
  </si>
  <si>
    <t>End Column Properties of object [query:xls27.usp_budget_report - Report]</t>
  </si>
  <si>
    <t>Start Views of [query:xls27.usp_budget_report]</t>
  </si>
  <si>
    <t>All columns</t>
  </si>
  <si>
    <t>Report</t>
  </si>
  <si>
    <t>End Views of [query:xls27.usp_budget_report]</t>
  </si>
  <si>
    <t>Start Queries</t>
  </si>
  <si>
    <t>xls27.usp_budget_report</t>
  </si>
  <si>
    <t>End Queries</t>
  </si>
  <si>
    <t>Start ListObjects</t>
  </si>
  <si>
    <t>(Default)</t>
  </si>
  <si>
    <t>PROCEDURE</t>
  </si>
  <si>
    <t>End ListObjects</t>
  </si>
  <si>
    <t>int</t>
  </si>
  <si>
    <t>nvarchar</t>
  </si>
  <si>
    <t>float</t>
  </si>
  <si>
    <t>IN</t>
  </si>
  <si>
    <t>category_id</t>
  </si>
  <si>
    <t>xls27</t>
  </si>
  <si>
    <t>time_id</t>
  </si>
  <si>
    <t>rownum</t>
  </si>
  <si>
    <t>transaction_start_time</t>
  </si>
  <si>
    <t>datetime</t>
  </si>
  <si>
    <t>Всего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</si>
  <si>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</si>
  <si>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</si>
  <si>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</si>
  <si>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</si>
  <si>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</si>
  <si>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</si>
  <si>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</si>
  <si>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</si>
  <si>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</si>
  <si>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</si>
  <si>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</si>
  <si>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</si>
  <si>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e1</t>
  </si>
  <si>
    <t>index</t>
  </si>
  <si>
    <t>e2</t>
  </si>
  <si>
    <t>parameter</t>
  </si>
  <si>
    <t>string</t>
  </si>
  <si>
    <t>integer</t>
  </si>
  <si>
    <t>1</t>
  </si>
  <si>
    <t>2</t>
  </si>
  <si>
    <t>3</t>
  </si>
  <si>
    <t>reload</t>
  </si>
  <si>
    <t>base_report</t>
  </si>
  <si>
    <t>current_report</t>
  </si>
  <si>
    <t>base00</t>
  </si>
  <si>
    <t>base01</t>
  </si>
  <si>
    <t>base02</t>
  </si>
  <si>
    <t>base03</t>
  </si>
  <si>
    <t>base04</t>
  </si>
  <si>
    <t>base05</t>
  </si>
  <si>
    <t>base06</t>
  </si>
  <si>
    <t>base07</t>
  </si>
  <si>
    <t>base08</t>
  </si>
  <si>
    <t>base09</t>
  </si>
  <si>
    <t>base10</t>
  </si>
  <si>
    <t>base11</t>
  </si>
  <si>
    <t>base12</t>
  </si>
  <si>
    <t>base</t>
  </si>
  <si>
    <t>data</t>
  </si>
  <si>
    <t>change</t>
  </si>
  <si>
    <t>percent</t>
  </si>
  <si>
    <t>boolean</t>
  </si>
  <si>
    <t>row_level</t>
  </si>
  <si>
    <t>row_format</t>
  </si>
  <si>
    <t>TableStyle.Name</t>
  </si>
  <si>
    <t>TableStyleMedium15</t>
  </si>
  <si>
    <t>ShowTableStyleColumnStripes</t>
  </si>
  <si>
    <t>ShowTableStyleFirstColumn</t>
  </si>
  <si>
    <t>ShowShowTableStyleLastColumn</t>
  </si>
  <si>
    <t>ShowTableStyleRowStripes</t>
  </si>
  <si>
    <t>Address</t>
  </si>
  <si>
    <t>$B$4</t>
  </si>
  <si>
    <t>ColumnWidth</t>
  </si>
  <si>
    <t>NumberFormat</t>
  </si>
  <si>
    <t>General</t>
  </si>
  <si>
    <t>$C$4</t>
  </si>
  <si>
    <t>$D$4</t>
  </si>
  <si>
    <t>Validation.Type</t>
  </si>
  <si>
    <t>Validation.Operator</t>
  </si>
  <si>
    <t>Validation.Formula1</t>
  </si>
  <si>
    <t>50</t>
  </si>
  <si>
    <t>Validation.AlertStyle</t>
  </si>
  <si>
    <t>Validation.IgnoreBlank</t>
  </si>
  <si>
    <t>Validation.InCellDropdown</t>
  </si>
  <si>
    <t>Validation.ShowInput</t>
  </si>
  <si>
    <t>Validation.ShowError</t>
  </si>
  <si>
    <t>$E$4</t>
  </si>
  <si>
    <t>-2147483648</t>
  </si>
  <si>
    <t>Validation.Formula2</t>
  </si>
  <si>
    <t>2147483647</t>
  </si>
  <si>
    <t>$F$4</t>
  </si>
  <si>
    <t>$G$4</t>
  </si>
  <si>
    <t>$H$4</t>
  </si>
  <si>
    <t>$I$4</t>
  </si>
  <si>
    <t>$J$4</t>
  </si>
  <si>
    <t>$K$4</t>
  </si>
  <si>
    <t>$L$4</t>
  </si>
  <si>
    <t>$M$4</t>
  </si>
  <si>
    <t>$N$4</t>
  </si>
  <si>
    <t>$O$4</t>
  </si>
  <si>
    <t>#,##0;-#,##0;</t>
  </si>
  <si>
    <t>-1.11222333444555E+29</t>
  </si>
  <si>
    <t>$P$4</t>
  </si>
  <si>
    <t>$Q$4</t>
  </si>
  <si>
    <t>$R$4</t>
  </si>
  <si>
    <t>$S$4</t>
  </si>
  <si>
    <t>$T$4</t>
  </si>
  <si>
    <t>$U$4</t>
  </si>
  <si>
    <t>$V$4</t>
  </si>
  <si>
    <t>$W$4</t>
  </si>
  <si>
    <t>$X$4</t>
  </si>
  <si>
    <t>$Y$4</t>
  </si>
  <si>
    <t>$Z$4</t>
  </si>
  <si>
    <t>$AA$4</t>
  </si>
  <si>
    <t>FormatConditions(1).AppliesToTable</t>
  </si>
  <si>
    <t>FormatConditions(1).AppliesTo.Address</t>
  </si>
  <si>
    <t>FormatConditions(1).Type</t>
  </si>
  <si>
    <t>FormatConditions(1).Priority</t>
  </si>
  <si>
    <t>FormatConditions(1).Formula1</t>
  </si>
  <si>
    <t>FormatConditions(2).AppliesToTable</t>
  </si>
  <si>
    <t>FormatConditions(2).AppliesTo.Address</t>
  </si>
  <si>
    <t>FormatConditions(2).Type</t>
  </si>
  <si>
    <t>FormatConditions(2).Priority</t>
  </si>
  <si>
    <t>FormatConditions(2).Formula1</t>
  </si>
  <si>
    <t>FormatConditions(2).Font.Bold</t>
  </si>
  <si>
    <t>FormatConditions(3).AppliesToTable</t>
  </si>
  <si>
    <t>FormatConditions(3).AppliesTo.Address</t>
  </si>
  <si>
    <t>FormatConditions(3).Type</t>
  </si>
  <si>
    <t>FormatConditions(3).Priority</t>
  </si>
  <si>
    <t>FormatConditions(3).Formula1</t>
  </si>
  <si>
    <t>FormatConditions(3).Font.Bold</t>
  </si>
  <si>
    <t>FormatConditions(4).AppliesToTable</t>
  </si>
  <si>
    <t>FormatConditions(4).AppliesTo.Address</t>
  </si>
  <si>
    <t>FormatConditions(4).Type</t>
  </si>
  <si>
    <t>FormatConditions(4).Priority</t>
  </si>
  <si>
    <t>FormatConditions(4).Formula1</t>
  </si>
  <si>
    <t>Tab.Color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</si>
  <si>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</si>
  <si>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</si>
  <si>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</si>
  <si>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</si>
  <si>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</si>
  <si>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</si>
  <si>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</si>
  <si>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</si>
  <si>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11</t>
  </si>
  <si>
    <t>11.01</t>
  </si>
  <si>
    <t>11.09</t>
  </si>
  <si>
    <t>PL0</t>
  </si>
  <si>
    <t>Refresh</t>
  </si>
  <si>
    <t>filter</t>
  </si>
  <si>
    <t>BeforeChange</t>
  </si>
  <si>
    <t>$2:$2</t>
  </si>
  <si>
    <t>savetodb_90</t>
  </si>
  <si>
    <t>report</t>
  </si>
  <si>
    <t>page_break</t>
  </si>
  <si>
    <t>saved_row_index</t>
  </si>
  <si>
    <t>ref_number</t>
  </si>
  <si>
    <t>description</t>
  </si>
  <si>
    <t>xls27.usp_saved_reports</t>
  </si>
  <si>
    <t>Start Fields of object [gBudgetingApp.xls27.usp_saved_reports] on server [.\SQLEXPRESS]</t>
  </si>
  <si>
    <t>End Fields of object [gBudgetingApp.xls27.usp_saved_reports] on server [.\SQLEXPRESS]</t>
  </si>
  <si>
    <t>Start Parameters of object [gBudgetingApp.xls27.usp_saved_reports] on server [.\SQLEXPRESS]</t>
  </si>
  <si>
    <t>company_id</t>
  </si>
  <si>
    <t>xl_parameter_values_company_id</t>
  </si>
  <si>
    <t>xl_parameter_values_category_id_not_null</t>
  </si>
  <si>
    <t>xl_parameter_values_time_id_not_null</t>
  </si>
  <si>
    <t>type_id</t>
  </si>
  <si>
    <t>xl_parameter_values_saved_report_type_id</t>
  </si>
  <si>
    <t>End Parameters of object [gBudgetingApp.xls27.usp_saved_reports] on server [.\SQLEXPRESS]</t>
  </si>
  <si>
    <t>Start Event handlers of object [gBudgetingApp.xls27.usp_saved_reports] on server [.\SQLEXPRESS]</t>
  </si>
  <si>
    <t>gBudgetingApp</t>
  </si>
  <si>
    <t>usp_saved_reports</t>
  </si>
  <si>
    <t>End Event handlers of object [gBudgetingApp.xls27.usp_saved_reports] on server [.\SQLEXPRESS]</t>
  </si>
  <si>
    <t>Start Parameters of object [gBudgetingApp.xls27.usp_saved_reports_insert] on server [.\SQLEXPRESS]</t>
  </si>
  <si>
    <t>End Parameters of object [gBudgetingApp.xls27.usp_saved_reports_insert] on server [.\SQLEXPRESS]</t>
  </si>
  <si>
    <t>Start Parameters of object [gBudgetingApp.xls27.usp_saved_reports_update] on server [.\SQLEXPRESS]</t>
  </si>
  <si>
    <t>End Parameters of object [gBudgetingApp.xls27.usp_saved_reports_update] on server [.\SQLEXPRESS]</t>
  </si>
  <si>
    <t>Start Parameters of object [gBudgetingApp.xls27.usp_saved_reports_delete] on server [.\SQLEXPRESS]</t>
  </si>
  <si>
    <t>End Parameters of object [gBudgetingApp.xls27.usp_saved_reports_delete] on server [.\SQLEXPRESS]</t>
  </si>
  <si>
    <t>Start Parameters of object [gBudgetingApp.xls27.xl_parameter_values_company_id] on server [.\SQLEXPRESS]</t>
  </si>
  <si>
    <t>data_language</t>
  </si>
  <si>
    <t>End Parameters of object [gBudgetingApp.xls27.xl_parameter_values_company_id] on server [.\SQLEXPRESS]</t>
  </si>
  <si>
    <t>Start Parameters of object [gBudgetingApp.xls27.xl_parameter_values_category_id_not_null] on server [.\SQLEXPRESS]</t>
  </si>
  <si>
    <t>End Parameters of object [gBudgetingApp.xls27.xl_parameter_values_category_id_not_null] on server [.\SQLEXPRESS]</t>
  </si>
  <si>
    <t>Start Parameters of object [gBudgetingApp.xls27.xl_parameter_values_time_id_not_null] on server [.\SQLEXPRESS]</t>
  </si>
  <si>
    <t>End Parameters of object [gBudgetingApp.xls27.xl_parameter_values_time_id_not_null] on server [.\SQLEXPRESS]</t>
  </si>
  <si>
    <t>Start Parameters of object [gBudgetingApp.xls27.xl_parameter_values_saved_report_type_id] on server [.\SQLEXPRESS]</t>
  </si>
  <si>
    <t>End Parameters of object [gBudgetingApp.xls27.xl_parameter_values_saved_report_type_id] on server [.\SQLEXPRESS]</t>
  </si>
  <si>
    <t>Start User parameter values of object [gBudgetingApp.xls27.usp_saved_reports] parameter [company_id] on server [.\SQLEXPRESS]</t>
  </si>
  <si>
    <t>End User parameter values of object [gBudgetingApp.xls27.usp_saved_reports] parameter [company_id] on server [.\SQLEXPRESS]</t>
  </si>
  <si>
    <t>xls27.usp_saved_reports_insert</t>
  </si>
  <si>
    <t>xls27.usp_saved_reports_update</t>
  </si>
  <si>
    <t>xls27.usp_saved_reports_delete</t>
  </si>
  <si>
    <t>Start Column Properties of object [xls27.usp_saved_reports]</t>
  </si>
  <si>
    <t>$AB$4</t>
  </si>
  <si>
    <t>$AC$4</t>
  </si>
  <si>
    <t>End Column Properties of object [xls27.usp_saved_reports]</t>
  </si>
  <si>
    <t>5000000</t>
  </si>
  <si>
    <t>FormatConditions(1).StopIfTrue</t>
  </si>
  <si>
    <t>FormatConditions(1).Font.Bold</t>
  </si>
  <si>
    <t>FormatConditions(1).Font.Color</t>
  </si>
  <si>
    <t>FormatConditions(1).Font.ThemeColor</t>
  </si>
  <si>
    <t>FormatConditions(1).Font.TintAndShade</t>
  </si>
  <si>
    <t>FormatConditions(1).Interior.Color</t>
  </si>
  <si>
    <t>FormatConditions(2).StopIfTrue</t>
  </si>
  <si>
    <t>FormatConditions(3).StopIfTrue</t>
  </si>
  <si>
    <t>FormatConditions(3).Font.Color</t>
  </si>
  <si>
    <t>FormatConditions(3).Font.ThemeColor</t>
  </si>
  <si>
    <t>FormatConditions(3).Font.TintAndShade</t>
  </si>
  <si>
    <t>FormatConditions(3).Interior.Color</t>
  </si>
  <si>
    <t>FormatConditions(4).StopIfTrue</t>
  </si>
  <si>
    <t>FormatConditions(4).Font.Italic</t>
  </si>
  <si>
    <t>AutoFilter.Operator</t>
  </si>
  <si>
    <t>AutoFilter.Criteria2</t>
  </si>
  <si>
    <t>=</t>
  </si>
  <si>
    <t>Start Views of [query:xls27.usp_saved_reports]</t>
  </si>
  <si>
    <t>End Views of [query:xls27.usp_saved_reports]</t>
  </si>
  <si>
    <t>32.01</t>
  </si>
  <si>
    <t>DoNotSort</t>
  </si>
  <si>
    <t>ATTRIBUTE</t>
  </si>
  <si>
    <t>1000000</t>
  </si>
  <si>
    <t>1001000</t>
  </si>
  <si>
    <t>1002000</t>
  </si>
  <si>
    <t>1100000</t>
  </si>
  <si>
    <t>1101000</t>
  </si>
  <si>
    <t>1102000</t>
  </si>
  <si>
    <t>1103000</t>
  </si>
  <si>
    <t>1201000</t>
  </si>
  <si>
    <t>1202000</t>
  </si>
  <si>
    <t>21.01</t>
  </si>
  <si>
    <t>1203000</t>
  </si>
  <si>
    <t>21.02</t>
  </si>
  <si>
    <t>1204000</t>
  </si>
  <si>
    <t>21.03</t>
  </si>
  <si>
    <t>1205000</t>
  </si>
  <si>
    <t>21.04</t>
  </si>
  <si>
    <t>1206000</t>
  </si>
  <si>
    <t>21.05</t>
  </si>
  <si>
    <t>1207000</t>
  </si>
  <si>
    <t>21.06</t>
  </si>
  <si>
    <t>1208000</t>
  </si>
  <si>
    <t>24.01</t>
  </si>
  <si>
    <t>1209000</t>
  </si>
  <si>
    <t>25.01</t>
  </si>
  <si>
    <t>1210000</t>
  </si>
  <si>
    <t>27.01</t>
  </si>
  <si>
    <t>1211000</t>
  </si>
  <si>
    <t>21.90</t>
  </si>
  <si>
    <t>1212000</t>
  </si>
  <si>
    <t>1301000</t>
  </si>
  <si>
    <t>1302000</t>
  </si>
  <si>
    <t>1303000</t>
  </si>
  <si>
    <t>1401000</t>
  </si>
  <si>
    <t>25.02</t>
  </si>
  <si>
    <t>1402000</t>
  </si>
  <si>
    <t>27.02</t>
  </si>
  <si>
    <t>1403000</t>
  </si>
  <si>
    <t>1501000</t>
  </si>
  <si>
    <t>23.01</t>
  </si>
  <si>
    <t>1502000</t>
  </si>
  <si>
    <t>23.02</t>
  </si>
  <si>
    <t>1503000</t>
  </si>
  <si>
    <t>25.03</t>
  </si>
  <si>
    <t>1504000</t>
  </si>
  <si>
    <t>27.03</t>
  </si>
  <si>
    <t>1505000</t>
  </si>
  <si>
    <t>23.90</t>
  </si>
  <si>
    <t>1506000</t>
  </si>
  <si>
    <t>1601000</t>
  </si>
  <si>
    <t>1602000</t>
  </si>
  <si>
    <t>1700000</t>
  </si>
  <si>
    <t>1701000</t>
  </si>
  <si>
    <t>1702000</t>
  </si>
  <si>
    <t>1703000</t>
  </si>
  <si>
    <t>1704000</t>
  </si>
  <si>
    <t>1705000</t>
  </si>
  <si>
    <t>1706000</t>
  </si>
  <si>
    <t>1707000</t>
  </si>
  <si>
    <t>1708000</t>
  </si>
  <si>
    <t>1709000</t>
  </si>
  <si>
    <t>1710000</t>
  </si>
  <si>
    <t>1711000</t>
  </si>
  <si>
    <t>1800000</t>
  </si>
  <si>
    <t>1801000</t>
  </si>
  <si>
    <t>1802000</t>
  </si>
  <si>
    <t>1803000</t>
  </si>
  <si>
    <t>29.03</t>
  </si>
  <si>
    <t>1804000</t>
  </si>
  <si>
    <t>1805000</t>
  </si>
  <si>
    <t>1806000</t>
  </si>
  <si>
    <t>1807000</t>
  </si>
  <si>
    <t>36.01</t>
  </si>
  <si>
    <t>1808000</t>
  </si>
  <si>
    <t>1809000</t>
  </si>
  <si>
    <t>1810000</t>
  </si>
  <si>
    <t>1811000</t>
  </si>
  <si>
    <t>2001000</t>
  </si>
  <si>
    <t>2002000</t>
  </si>
  <si>
    <t>2003000</t>
  </si>
  <si>
    <t>2004000</t>
  </si>
  <si>
    <t>2005000</t>
  </si>
  <si>
    <t>2101000</t>
  </si>
  <si>
    <t>2102000</t>
  </si>
  <si>
    <t>2103000</t>
  </si>
  <si>
    <t>2104000</t>
  </si>
  <si>
    <t>2105000</t>
  </si>
  <si>
    <t>2106000</t>
  </si>
  <si>
    <t>2107000</t>
  </si>
  <si>
    <t>2108000</t>
  </si>
  <si>
    <t>2109000</t>
  </si>
  <si>
    <t>2111000</t>
  </si>
  <si>
    <t>2112000</t>
  </si>
  <si>
    <t>2113000</t>
  </si>
  <si>
    <t>2114000</t>
  </si>
  <si>
    <t>2115000</t>
  </si>
  <si>
    <t>2116000</t>
  </si>
  <si>
    <t>2117000</t>
  </si>
  <si>
    <t>2118000</t>
  </si>
  <si>
    <t>2119000</t>
  </si>
  <si>
    <t>2120000</t>
  </si>
  <si>
    <t>2121000</t>
  </si>
  <si>
    <t>2122000</t>
  </si>
  <si>
    <t>2123000</t>
  </si>
  <si>
    <t>2124000</t>
  </si>
  <si>
    <t>2201000</t>
  </si>
  <si>
    <t>2300000</t>
  </si>
  <si>
    <t>2301000</t>
  </si>
  <si>
    <t>2302000</t>
  </si>
  <si>
    <t>2303000</t>
  </si>
  <si>
    <t>2304000</t>
  </si>
  <si>
    <t>2401000</t>
  </si>
  <si>
    <t>2402000</t>
  </si>
  <si>
    <t>2403000</t>
  </si>
  <si>
    <t>2404000</t>
  </si>
  <si>
    <t>2405000</t>
  </si>
  <si>
    <t>2406000</t>
  </si>
  <si>
    <t>2407000</t>
  </si>
  <si>
    <t>2408000</t>
  </si>
  <si>
    <t>2409000</t>
  </si>
  <si>
    <t>2501000</t>
  </si>
  <si>
    <t>2502000</t>
  </si>
  <si>
    <t>2503000</t>
  </si>
  <si>
    <t>2504000</t>
  </si>
  <si>
    <t>2505000</t>
  </si>
  <si>
    <t>2506000</t>
  </si>
  <si>
    <t>3001000</t>
  </si>
  <si>
    <t>3002000</t>
  </si>
  <si>
    <t>3003000</t>
  </si>
  <si>
    <t>3101000</t>
  </si>
  <si>
    <t>3102000</t>
  </si>
  <si>
    <t>3103000</t>
  </si>
  <si>
    <t>3104000</t>
  </si>
  <si>
    <t>3106000</t>
  </si>
  <si>
    <t>3108000</t>
  </si>
  <si>
    <t>3109000</t>
  </si>
  <si>
    <t>3111000</t>
  </si>
  <si>
    <t>3112000</t>
  </si>
  <si>
    <t>3113000</t>
  </si>
  <si>
    <t>3114000</t>
  </si>
  <si>
    <t>3201000</t>
  </si>
  <si>
    <t>3202000</t>
  </si>
  <si>
    <t>3203000</t>
  </si>
  <si>
    <t>3204000</t>
  </si>
  <si>
    <t>3206000</t>
  </si>
  <si>
    <t>3207000</t>
  </si>
  <si>
    <t>3300000</t>
  </si>
  <si>
    <t>3301000</t>
  </si>
  <si>
    <t>3302000</t>
  </si>
  <si>
    <t>3303000</t>
  </si>
  <si>
    <t>3401000</t>
  </si>
  <si>
    <t>3402000</t>
  </si>
  <si>
    <t>3403000</t>
  </si>
  <si>
    <t>3404000</t>
  </si>
  <si>
    <t>3406000</t>
  </si>
  <si>
    <t>3407000</t>
  </si>
  <si>
    <t>3408000</t>
  </si>
  <si>
    <t>3409000</t>
  </si>
  <si>
    <t>3411000</t>
  </si>
  <si>
    <t>3412000</t>
  </si>
  <si>
    <t>3413000</t>
  </si>
  <si>
    <t>3414000</t>
  </si>
  <si>
    <t>3416000</t>
  </si>
  <si>
    <t>3417000</t>
  </si>
  <si>
    <t>3418000</t>
  </si>
  <si>
    <t>3419000</t>
  </si>
  <si>
    <t>3501000</t>
  </si>
  <si>
    <t>3502000</t>
  </si>
  <si>
    <t>3503000</t>
  </si>
  <si>
    <t>3504000</t>
  </si>
  <si>
    <t>3601000</t>
  </si>
  <si>
    <t>3602000</t>
  </si>
  <si>
    <t>3603000</t>
  </si>
  <si>
    <t>3604000</t>
  </si>
  <si>
    <t>3700000</t>
  </si>
  <si>
    <t>3701000</t>
  </si>
  <si>
    <t>3702000</t>
  </si>
  <si>
    <t>3703000</t>
  </si>
  <si>
    <t>4001000</t>
  </si>
  <si>
    <t>4002000</t>
  </si>
  <si>
    <t>4003000</t>
  </si>
  <si>
    <t>4004000</t>
  </si>
  <si>
    <t>4005000</t>
  </si>
  <si>
    <t>4101000</t>
  </si>
  <si>
    <t>4102000</t>
  </si>
  <si>
    <t>4103000</t>
  </si>
  <si>
    <t>4104000</t>
  </si>
  <si>
    <t>4105000</t>
  </si>
  <si>
    <t>4106000</t>
  </si>
  <si>
    <t>4107000</t>
  </si>
  <si>
    <t>4108000</t>
  </si>
  <si>
    <t>4109000</t>
  </si>
  <si>
    <t>4110000</t>
  </si>
  <si>
    <t>4301000</t>
  </si>
  <si>
    <t>4302000</t>
  </si>
  <si>
    <t>4303000</t>
  </si>
  <si>
    <t>4401000</t>
  </si>
  <si>
    <t>21</t>
  </si>
  <si>
    <t>4511000</t>
  </si>
  <si>
    <t>4512000</t>
  </si>
  <si>
    <t>4513000</t>
  </si>
  <si>
    <t>4514000</t>
  </si>
  <si>
    <t>4516000</t>
  </si>
  <si>
    <t>4521000</t>
  </si>
  <si>
    <t>4530000</t>
  </si>
  <si>
    <t>23</t>
  </si>
  <si>
    <t>4531000</t>
  </si>
  <si>
    <t>4532000</t>
  </si>
  <si>
    <t>4533000</t>
  </si>
  <si>
    <t>4540000</t>
  </si>
  <si>
    <t>25.04</t>
  </si>
  <si>
    <t>29</t>
  </si>
  <si>
    <t>4561000</t>
  </si>
  <si>
    <t>29.01</t>
  </si>
  <si>
    <t>4562000</t>
  </si>
  <si>
    <t>29.02</t>
  </si>
  <si>
    <t>4563000</t>
  </si>
  <si>
    <t>4564000</t>
  </si>
  <si>
    <t>29.04</t>
  </si>
  <si>
    <t>4571000</t>
  </si>
  <si>
    <t>4572000</t>
  </si>
  <si>
    <t>4580000</t>
  </si>
  <si>
    <t>4581000</t>
  </si>
  <si>
    <t>4582000</t>
  </si>
  <si>
    <t>4591000</t>
  </si>
  <si>
    <t>4592000</t>
  </si>
  <si>
    <t>4593000</t>
  </si>
  <si>
    <t>4601000</t>
  </si>
  <si>
    <t>4602000</t>
  </si>
  <si>
    <t>4700000</t>
  </si>
  <si>
    <t>4701000</t>
  </si>
  <si>
    <t>4702000</t>
  </si>
  <si>
    <t>4703000</t>
  </si>
  <si>
    <t>4704000</t>
  </si>
  <si>
    <t>4705000</t>
  </si>
  <si>
    <t>4801000</t>
  </si>
  <si>
    <t>4802000</t>
  </si>
  <si>
    <t>4803000</t>
  </si>
  <si>
    <t>4891000</t>
  </si>
  <si>
    <t>4892000</t>
  </si>
  <si>
    <t>4893000</t>
  </si>
  <si>
    <t>5001000</t>
  </si>
  <si>
    <t>5002000</t>
  </si>
  <si>
    <t>5003000</t>
  </si>
  <si>
    <t>5004000</t>
  </si>
  <si>
    <t>5005000</t>
  </si>
  <si>
    <t>5006000</t>
  </si>
  <si>
    <t>Start Column Properties of object [query:xls27.usp_saved_reports - All Columns]</t>
  </si>
  <si>
    <t>End Column Properties of object [query:xls27.usp_saved_reports - All Columns]</t>
  </si>
  <si>
    <t>Start Column Properties of object [query:xls27.usp_saved_reports - Report Columns]</t>
  </si>
  <si>
    <t>End Column Properties of object [query:xls27.usp_saved_reports - Report Columns]</t>
  </si>
  <si>
    <t>All Columns</t>
  </si>
  <si>
    <t>Report Columns</t>
  </si>
  <si>
    <t>source_code</t>
  </si>
  <si>
    <t>source_description</t>
  </si>
  <si>
    <t>account</t>
  </si>
  <si>
    <t>Start Last Connect to DB values</t>
  </si>
  <si>
    <t>.\SQLEXPRESS</t>
  </si>
  <si>
    <t>ba_analyst_02</t>
  </si>
  <si>
    <t>Provider=SQLOLEDB.1</t>
  </si>
  <si>
    <t>End Last Connect to DB values</t>
  </si>
  <si>
    <t>$AD$4</t>
  </si>
  <si>
    <t>$B$4:$AD$306</t>
  </si>
  <si>
    <t>=$K4=9</t>
  </si>
  <si>
    <t>=$K4=2</t>
  </si>
  <si>
    <t>=$K4=1</t>
  </si>
  <si>
    <t>=$K4=4</t>
  </si>
  <si>
    <t>$I:$I</t>
  </si>
  <si>
    <t>DoNotTranslate</t>
  </si>
  <si>
    <t>Railway Corp.</t>
  </si>
  <si>
    <t>Start User parameter values of object [gBudgetingApp.xls27.usp_saved_reports] parameter [category_id] with [company_id = 1] on server [.\SQLEXPRESS]</t>
  </si>
  <si>
    <t>Budget</t>
  </si>
  <si>
    <t>End User parameter values of object [gBudgetingApp.xls27.usp_saved_reports] parameter [category_id] with [company_id = 1] on server [.\SQLEXPRESS]</t>
  </si>
  <si>
    <t>Start User parameter values of object [gBudgetingApp.xls27.usp_saved_reports] parameter [time_id] with [company_id = 1] on server [.\SQLEXPRESS]</t>
  </si>
  <si>
    <t>End User parameter values of object [gBudgetingApp.xls27.usp_saved_reports] parameter [time_id] with [company_id = 1] on server [.\SQLEXPRESS]</t>
  </si>
  <si>
    <t>Start User parameter values of object [gBudgetingApp.xls27.usp_saved_reports] parameter [type_id] with [company_id = 1] on server [.\SQLEXPRESS]</t>
  </si>
  <si>
    <t>Custom Budget</t>
  </si>
  <si>
    <t>End User parameter values of object [gBudgetingApp.xls27.usp_saved_reports] parameter [type_id] with [company_id = 1] on server [.\SQLEXPRESS]</t>
  </si>
  <si>
    <t>Start Workbook Options</t>
  </si>
  <si>
    <t>No translation</t>
  </si>
  <si>
    <t>End Workbook Options</t>
  </si>
  <si>
    <t>Income Statement</t>
  </si>
  <si>
    <t>Total Revenue</t>
  </si>
  <si>
    <t>6110</t>
  </si>
  <si>
    <t>Revenue from transportation services</t>
  </si>
  <si>
    <t>1101000-OW</t>
  </si>
  <si>
    <t>OW</t>
  </si>
  <si>
    <t>Open Wagons</t>
  </si>
  <si>
    <t>1101000-TW</t>
  </si>
  <si>
    <t>TW</t>
  </si>
  <si>
    <t>Tank Wagons</t>
  </si>
  <si>
    <t>1101000-xx</t>
  </si>
  <si>
    <t>xx</t>
  </si>
  <si>
    <t>Revenue from other operations</t>
  </si>
  <si>
    <t>Cost of Revenue</t>
  </si>
  <si>
    <t>Production costs</t>
  </si>
  <si>
    <t>6210</t>
  </si>
  <si>
    <t>Railway tariffs of loaded runs</t>
  </si>
  <si>
    <t>1202000-OW</t>
  </si>
  <si>
    <t>1202000-TW</t>
  </si>
  <si>
    <t>1202000-xx</t>
  </si>
  <si>
    <t>6211</t>
  </si>
  <si>
    <t>Railway tariffs of empty runs</t>
  </si>
  <si>
    <t>1203000-OW</t>
  </si>
  <si>
    <t>1203000-TW</t>
  </si>
  <si>
    <t>1203000-xx</t>
  </si>
  <si>
    <t>6220</t>
  </si>
  <si>
    <t>Lease of rolling stock</t>
  </si>
  <si>
    <t>1204000-OW</t>
  </si>
  <si>
    <t>1204000-TW</t>
  </si>
  <si>
    <t>1204000-xx</t>
  </si>
  <si>
    <t>6230</t>
  </si>
  <si>
    <t>Maintenance of rolling stock</t>
  </si>
  <si>
    <t>1205000-OW</t>
  </si>
  <si>
    <t>1205000-TW</t>
  </si>
  <si>
    <t>1205000-xx</t>
  </si>
  <si>
    <t>6231</t>
  </si>
  <si>
    <t>Repair of rolling stock in depots</t>
  </si>
  <si>
    <t>1206000-OW</t>
  </si>
  <si>
    <t>1206000-TW</t>
  </si>
  <si>
    <t>1206000-xx</t>
  </si>
  <si>
    <t>6232</t>
  </si>
  <si>
    <t>Current costs of wheel pairs</t>
  </si>
  <si>
    <t>1207000-OW</t>
  </si>
  <si>
    <t>1207000-TW</t>
  </si>
  <si>
    <t>1207000-xx</t>
  </si>
  <si>
    <t>6240</t>
  </si>
  <si>
    <t>Depreciation of rolling stock</t>
  </si>
  <si>
    <t>1208000-OW</t>
  </si>
  <si>
    <t>1208000-TW</t>
  </si>
  <si>
    <t>1208000-xx</t>
  </si>
  <si>
    <t>6250</t>
  </si>
  <si>
    <t>Salaries - Production</t>
  </si>
  <si>
    <t>1209000-OW</t>
  </si>
  <si>
    <t>1209000-TW</t>
  </si>
  <si>
    <t>1209000-xx</t>
  </si>
  <si>
    <t>6260</t>
  </si>
  <si>
    <t>Social security taxes - Production</t>
  </si>
  <si>
    <t>1210000-OW</t>
  </si>
  <si>
    <t>1210000-TW</t>
  </si>
  <si>
    <t>1210000-xx</t>
  </si>
  <si>
    <t>6290</t>
  </si>
  <si>
    <t>Other production expenses</t>
  </si>
  <si>
    <t>Gross Profit</t>
  </si>
  <si>
    <t>Gross profit in % of revenue</t>
  </si>
  <si>
    <t>Operating Expenses</t>
  </si>
  <si>
    <t>Selling expenses</t>
  </si>
  <si>
    <t>6350</t>
  </si>
  <si>
    <t>Salaries - Sales</t>
  </si>
  <si>
    <t>6360</t>
  </si>
  <si>
    <t>Social security taxes - Sales</t>
  </si>
  <si>
    <t>6390</t>
  </si>
  <si>
    <t>Other selling expenses</t>
  </si>
  <si>
    <t>Administrative expenses</t>
  </si>
  <si>
    <t>6410</t>
  </si>
  <si>
    <t>Accounting expenses</t>
  </si>
  <si>
    <t>6420</t>
  </si>
  <si>
    <t>Rental expenses</t>
  </si>
  <si>
    <t>6450</t>
  </si>
  <si>
    <t>Salaries - Administration</t>
  </si>
  <si>
    <t>6460</t>
  </si>
  <si>
    <t>Social security taxes - Administration</t>
  </si>
  <si>
    <t>6490</t>
  </si>
  <si>
    <t>Other administrative expenses</t>
  </si>
  <si>
    <t>Operating Income</t>
  </si>
  <si>
    <t>Operating income in % of revenue</t>
  </si>
  <si>
    <t>Interest Expenses</t>
  </si>
  <si>
    <t>6510</t>
  </si>
  <si>
    <t>Interest on short-term loans</t>
  </si>
  <si>
    <t>1701000-OW</t>
  </si>
  <si>
    <t>1701000-TW</t>
  </si>
  <si>
    <t>1701000-xx</t>
  </si>
  <si>
    <t>6520</t>
  </si>
  <si>
    <t>Interest on long-term loans</t>
  </si>
  <si>
    <t>1702000-OW</t>
  </si>
  <si>
    <t>1702000-TW</t>
  </si>
  <si>
    <t>1702000-xx</t>
  </si>
  <si>
    <t>Other incomes</t>
  </si>
  <si>
    <t>6620</t>
  </si>
  <si>
    <t>Positive exchange rate differences</t>
  </si>
  <si>
    <t>6610</t>
  </si>
  <si>
    <t>Profit from foreign exchange operations</t>
  </si>
  <si>
    <t>Other expenses</t>
  </si>
  <si>
    <t>6720</t>
  </si>
  <si>
    <t>Negative exchange differences</t>
  </si>
  <si>
    <t>6710</t>
  </si>
  <si>
    <t>Loss on foreign exchange transactions</t>
  </si>
  <si>
    <t>Income Before Tax</t>
  </si>
  <si>
    <t>Income before tax in % of revenue</t>
  </si>
  <si>
    <t>6810</t>
  </si>
  <si>
    <t>Income tax expense</t>
  </si>
  <si>
    <t>Net Income</t>
  </si>
  <si>
    <t>Net income in % of revenue</t>
  </si>
  <si>
    <t>Dividends</t>
  </si>
  <si>
    <t>Retained earnings</t>
  </si>
  <si>
    <t>Check sum</t>
  </si>
  <si>
    <t>Cash Flow</t>
  </si>
  <si>
    <t>Depreciation &amp; Amortization</t>
  </si>
  <si>
    <t>Net Cash Flow</t>
  </si>
  <si>
    <t>Changes in operating assets and liabilities</t>
  </si>
  <si>
    <t>2300</t>
  </si>
  <si>
    <t>Receivables</t>
  </si>
  <si>
    <t>2310</t>
  </si>
  <si>
    <t>Receivables on transportation services</t>
  </si>
  <si>
    <t>2390</t>
  </si>
  <si>
    <t>Receivables on other operations</t>
  </si>
  <si>
    <t>2400</t>
  </si>
  <si>
    <t>Prepaid expenses</t>
  </si>
  <si>
    <t>2410</t>
  </si>
  <si>
    <t>Advances to suppliers on transportation services</t>
  </si>
  <si>
    <t>2490</t>
  </si>
  <si>
    <t>Advances to suppliers on other operations</t>
  </si>
  <si>
    <t>2110</t>
  </si>
  <si>
    <t>2100</t>
  </si>
  <si>
    <t>Inventories</t>
  </si>
  <si>
    <t>Other current assets</t>
  </si>
  <si>
    <t>5400</t>
  </si>
  <si>
    <t>Payables</t>
  </si>
  <si>
    <t>5410</t>
  </si>
  <si>
    <t>Payables on transportation services</t>
  </si>
  <si>
    <t>5490</t>
  </si>
  <si>
    <t>Payables on other operations</t>
  </si>
  <si>
    <t>5300</t>
  </si>
  <si>
    <t>Advances received</t>
  </si>
  <si>
    <t>5310</t>
  </si>
  <si>
    <t>Advances received on transportation services</t>
  </si>
  <si>
    <t>5390</t>
  </si>
  <si>
    <t>Advances received on other operations</t>
  </si>
  <si>
    <t>5510</t>
  </si>
  <si>
    <t>5500</t>
  </si>
  <si>
    <t>Wages and salaries</t>
  </si>
  <si>
    <t>5200</t>
  </si>
  <si>
    <t>Tax liabilities</t>
  </si>
  <si>
    <t>Other current liabilities</t>
  </si>
  <si>
    <t>Interest expenses</t>
  </si>
  <si>
    <t>5120</t>
  </si>
  <si>
    <t>Interest expenses on short-term borrowings</t>
  </si>
  <si>
    <t>5130</t>
  </si>
  <si>
    <t>Interest expenses on long-term borrowings</t>
  </si>
  <si>
    <t>Interest on loans and borrowings</t>
  </si>
  <si>
    <t>Cash Flows from Operating Activities</t>
  </si>
  <si>
    <t>Cash Flows from Investing Activities</t>
  </si>
  <si>
    <t>Purchase of Non-Current Assets</t>
  </si>
  <si>
    <t>1110</t>
  </si>
  <si>
    <t>Purchase of Rolling stock</t>
  </si>
  <si>
    <t>Other non-current assets</t>
  </si>
  <si>
    <t>Cash Flows from Financing Activities</t>
  </si>
  <si>
    <t>Proceeds from borrowings</t>
  </si>
  <si>
    <t>4110</t>
  </si>
  <si>
    <t>Proceeds from short-term borrowings</t>
  </si>
  <si>
    <t>5110</t>
  </si>
  <si>
    <t>Proceeds from long-term borrowings</t>
  </si>
  <si>
    <t>Repayment of borrowings</t>
  </si>
  <si>
    <t>Repayment of short-term loans</t>
  </si>
  <si>
    <t>Repayment of long-term loans</t>
  </si>
  <si>
    <t>5610</t>
  </si>
  <si>
    <t>Changes in Share Capital</t>
  </si>
  <si>
    <t>Net Change in Cash</t>
  </si>
  <si>
    <t>Cash at the Beginning of Period</t>
  </si>
  <si>
    <t>Cash at the End of Period</t>
  </si>
  <si>
    <t>Balance Sheet</t>
  </si>
  <si>
    <t>ASSETS</t>
  </si>
  <si>
    <t>Current Assets</t>
  </si>
  <si>
    <t>2510</t>
  </si>
  <si>
    <t>Cash</t>
  </si>
  <si>
    <t>2200</t>
  </si>
  <si>
    <t>VAT</t>
  </si>
  <si>
    <t>2210</t>
  </si>
  <si>
    <t>VAT on purchase fixed assets</t>
  </si>
  <si>
    <t>2230</t>
  </si>
  <si>
    <t>VAT on purchase good and materials</t>
  </si>
  <si>
    <t>2240</t>
  </si>
  <si>
    <t>VAT on purchase services</t>
  </si>
  <si>
    <t>Non-Current Assets</t>
  </si>
  <si>
    <t>Property, plant, and equipment, net</t>
  </si>
  <si>
    <t>Property, plant, and equipment</t>
  </si>
  <si>
    <t>Rolling stock</t>
  </si>
  <si>
    <t>Accumulated depreciation</t>
  </si>
  <si>
    <t>1210</t>
  </si>
  <si>
    <t>Accumulated depreciation of rolling stock</t>
  </si>
  <si>
    <t>Total Assets</t>
  </si>
  <si>
    <t>Liabilities and Stockholders' Equity</t>
  </si>
  <si>
    <t>Current Liabilities</t>
  </si>
  <si>
    <t>Financial short-term debt</t>
  </si>
  <si>
    <t>Short-term borrowings</t>
  </si>
  <si>
    <t>Interest on short-term borrowings</t>
  </si>
  <si>
    <t>Interest on long-term borrowings</t>
  </si>
  <si>
    <t>5210</t>
  </si>
  <si>
    <t>Personal income tax</t>
  </si>
  <si>
    <t>5220</t>
  </si>
  <si>
    <t>5230</t>
  </si>
  <si>
    <t>Income tax</t>
  </si>
  <si>
    <t>5240</t>
  </si>
  <si>
    <t>Social security taxes</t>
  </si>
  <si>
    <t>Non-Current Liabilities</t>
  </si>
  <si>
    <t>Financial long-term debt</t>
  </si>
  <si>
    <t>Long-term borrowings</t>
  </si>
  <si>
    <t>Other long-term liabilities</t>
  </si>
  <si>
    <t>Stockholders' Equity</t>
  </si>
  <si>
    <t>3110</t>
  </si>
  <si>
    <t>Share capital</t>
  </si>
  <si>
    <t>3210</t>
  </si>
  <si>
    <t>3220</t>
  </si>
  <si>
    <t>Total Liabilities and Stockholders' Equity</t>
  </si>
  <si>
    <t>Direct Cash Flow</t>
  </si>
  <si>
    <t>Total Inflows</t>
  </si>
  <si>
    <t>Cash Inflows from Operating activities</t>
  </si>
  <si>
    <t>Revenue</t>
  </si>
  <si>
    <t>Refund of advances and prepayments</t>
  </si>
  <si>
    <t>Refund of advances of tariffs</t>
  </si>
  <si>
    <t>Refund of advances on other operations</t>
  </si>
  <si>
    <t>Foreign exchange gains and exchange rate differences</t>
  </si>
  <si>
    <t>Profits on foreign exchange transactions</t>
  </si>
  <si>
    <t>18</t>
  </si>
  <si>
    <t>Total Outflows</t>
  </si>
  <si>
    <t>Cash Outflows from Operating Activities</t>
  </si>
  <si>
    <t>Purchase of wheel pairs</t>
  </si>
  <si>
    <t>Salaries</t>
  </si>
  <si>
    <t>Taxes</t>
  </si>
  <si>
    <t>Refund of advances recieved on transportation services</t>
  </si>
  <si>
    <t>Refund of advances received on other operations</t>
  </si>
  <si>
    <t>Foreign exchange losses and exchange rate differences</t>
  </si>
  <si>
    <t>Foreign exchange losses</t>
  </si>
  <si>
    <t>Cash Outflows from Investing Activities</t>
  </si>
  <si>
    <t>Purchase of rolling stock</t>
  </si>
  <si>
    <t>Cash Outflows from Financing Activities</t>
  </si>
  <si>
    <t>VAT on Purchase of rolling stock</t>
  </si>
  <si>
    <t>Cash Flows from Operating</t>
  </si>
  <si>
    <t>Cash Flows from Investing</t>
  </si>
  <si>
    <t>Cash Flows from Financing</t>
  </si>
  <si>
    <t>Income VAT</t>
  </si>
  <si>
    <t>VAT on purchases</t>
  </si>
  <si>
    <t>Net VAT</t>
  </si>
  <si>
    <t>Start IDs of object [xls27.usp_saved_reports] on sheet [BaseReport]</t>
  </si>
  <si>
    <t>End IDs of object [xls27.usp_saved_reports] on sheet [BaseReport]</t>
  </si>
  <si>
    <t>Start IDs of object [xls27.usp_saved_reports] on sheet [CurrentReport]</t>
  </si>
  <si>
    <t>End IDs of object [xls27.usp_saved_reports] on sheet [CurrentReport]</t>
  </si>
  <si>
    <t>Total</t>
  </si>
  <si>
    <t>Jan</t>
  </si>
  <si>
    <t>Feb</t>
  </si>
  <si>
    <t>Apr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</si>
  <si>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</si>
  <si>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</si>
  <si>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</si>
  <si>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</si>
  <si>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</si>
  <si>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</si>
  <si>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</si>
  <si>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</si>
  <si>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</si>
  <si>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Open.Balance</t>
  </si>
  <si>
    <t>Apply Filter</t>
  </si>
  <si>
    <t>Refresh Base Report</t>
  </si>
  <si>
    <t>Refresh Current Report</t>
  </si>
  <si>
    <t>Calculations</t>
  </si>
  <si>
    <t>Row Level</t>
  </si>
  <si>
    <t>Unit</t>
  </si>
  <si>
    <t>First Month</t>
  </si>
  <si>
    <t>Last Month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</si>
  <si>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</si>
  <si>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</si>
  <si>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</si>
  <si>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</si>
  <si>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</si>
  <si>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</si>
  <si>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</si>
  <si>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</si>
  <si>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</si>
  <si>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</si>
  <si>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</si>
  <si>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1000</t>
  </si>
  <si>
    <t>Show Empty Lines</t>
  </si>
  <si>
    <t>Base Category</t>
  </si>
  <si>
    <t>Base Period</t>
  </si>
  <si>
    <t>Current Category</t>
  </si>
  <si>
    <t>Current Period</t>
  </si>
  <si>
    <t>Base Report</t>
  </si>
  <si>
    <t>Current Report</t>
  </si>
  <si>
    <t>Comparison</t>
  </si>
  <si>
    <t>BaseReport</t>
  </si>
  <si>
    <t>CurrentReport</t>
  </si>
  <si>
    <t>1 to include into the report</t>
  </si>
  <si>
    <t>Month</t>
  </si>
  <si>
    <t>Unit factor</t>
  </si>
  <si>
    <t>Data column offset</t>
  </si>
  <si>
    <t>Base</t>
  </si>
  <si>
    <t>Current</t>
  </si>
  <si>
    <t>Change</t>
  </si>
  <si>
    <t>Change, %</t>
  </si>
  <si>
    <t>Gartle Budgeting</t>
  </si>
  <si>
    <t>Target audience: analysts and developers</t>
  </si>
  <si>
    <r>
      <t xml:space="preserve">Use the </t>
    </r>
    <r>
      <rPr>
        <b/>
        <sz val="11"/>
        <color theme="1"/>
        <rFont val="Calibri"/>
        <family val="2"/>
        <charset val="204"/>
        <scheme val="minor"/>
      </rPr>
      <t>Reports</t>
    </r>
    <r>
      <rPr>
        <sz val="11"/>
        <color theme="1"/>
        <rFont val="Calibri"/>
        <family val="2"/>
        <scheme val="minor"/>
      </rPr>
      <t xml:space="preserve"> tab to manage report parameters instead of the </t>
    </r>
    <r>
      <rPr>
        <b/>
        <sz val="11"/>
        <color theme="1"/>
        <rFont val="Calibri"/>
        <family val="2"/>
        <charset val="204"/>
        <scheme val="minor"/>
      </rPr>
      <t>Database</t>
    </r>
    <r>
      <rPr>
        <sz val="11"/>
        <color theme="1"/>
        <rFont val="Calibri"/>
        <family val="2"/>
        <scheme val="minor"/>
      </rPr>
      <t xml:space="preserve"> tab for connected objects.</t>
    </r>
  </si>
  <si>
    <t>This workbook is a part of a Gartle Budgeting demo hosted online.</t>
  </si>
  <si>
    <t>It requires the SaveToDB add-in for Microsoft Excel, version 9.9 or higher.</t>
  </si>
  <si>
    <r>
      <t xml:space="preserve">To change the connection credentials, use </t>
    </r>
    <r>
      <rPr>
        <b/>
        <sz val="11"/>
        <color theme="1"/>
        <rFont val="Calibri"/>
        <family val="2"/>
        <charset val="204"/>
        <scheme val="minor"/>
      </rPr>
      <t>Wizards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>Change Connection Wizard</t>
    </r>
    <r>
      <rPr>
        <sz val="11"/>
        <color theme="1"/>
        <rFont val="Calibri"/>
        <family val="2"/>
        <charset val="204"/>
        <scheme val="minor"/>
      </rPr>
      <t>.</t>
    </r>
  </si>
  <si>
    <r>
      <t xml:space="preserve">Then use </t>
    </r>
    <r>
      <rPr>
        <b/>
        <sz val="11"/>
        <color theme="1"/>
        <rFont val="Calibri"/>
        <family val="2"/>
        <charset val="204"/>
        <scheme val="minor"/>
      </rPr>
      <t>Reload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>Reload Workbook Tables…</t>
    </r>
    <r>
      <rPr>
        <sz val="11"/>
        <color theme="1"/>
        <rFont val="Calibri"/>
        <family val="2"/>
        <scheme val="minor"/>
      </rPr>
      <t xml:space="preserve"> to update the entire workbook.</t>
    </r>
  </si>
  <si>
    <r>
      <t xml:space="preserve">Please contact us at </t>
    </r>
    <r>
      <rPr>
        <b/>
        <sz val="11"/>
        <color theme="1"/>
        <rFont val="Calibri"/>
        <family val="2"/>
        <charset val="204"/>
        <scheme val="minor"/>
      </rPr>
      <t>sales@savetodb.com</t>
    </r>
    <r>
      <rPr>
        <sz val="11"/>
        <color theme="1"/>
        <rFont val="Calibri"/>
        <family val="2"/>
        <scheme val="minor"/>
      </rPr>
      <t xml:space="preserve"> to acquire the budgeting application.</t>
    </r>
  </si>
  <si>
    <t>We may create a demo for your company and host it for testing purposes.</t>
  </si>
  <si>
    <t>https://www.savetodb.com</t>
  </si>
  <si>
    <t>This workbook shows how to use data of reports saved in a database.</t>
  </si>
  <si>
    <t>You may use these features to compare or consolidate reports, with any row and column structures.</t>
  </si>
  <si>
    <t>Format</t>
  </si>
  <si>
    <t xml:space="preserve">[{"format":"font-family: Calibri; font-size: 11pt; border-style:none"},
{"formula":"row_format=9","format":"background-color: rgb(0,33,96) !important;color: rgb(255,255,255) !important;font-weight: bold;","stopIfTrue": true},
{"formula":"row_format=2","format":"font-weight: bold;","stopIfTrue": true},
{"formula":"row_format=1","format":"background-color: rgb(33,89,103) !important;color: rgb(255,255,255) !important;font-weight: bold;","stopIfTrue": true},
{"formula":"row_format=4","stopIfTrue": true}]
</t>
  </si>
  <si>
    <t>Version 3.0</t>
  </si>
  <si>
    <t>Actions</t>
  </si>
  <si>
    <t>xls27.MenuSeparator90</t>
  </si>
  <si>
    <t>MENUSEPARATOR</t>
  </si>
  <si>
    <t>[xls27].[Online Database Help - xls27.usp_saved_reports]</t>
  </si>
  <si>
    <t>xls27.Online Database Help - xls27.usp_saved_reports</t>
  </si>
  <si>
    <t>HTTP</t>
  </si>
  <si>
    <t>https://www.savetodb.com/help/budgeting-application-procedures.htm#xls27.usp_saved_reports</t>
  </si>
  <si>
    <t>DefaultValue</t>
  </si>
  <si>
    <t>69</t>
  </si>
  <si>
    <t>67</t>
  </si>
  <si>
    <t>varchar</t>
  </si>
  <si>
    <t>2023</t>
  </si>
  <si>
    <t>de en es fr it ru</t>
  </si>
  <si>
    <t>dd.MM.yyyy</t>
  </si>
  <si>
    <t>HH:mm:ss</t>
  </si>
  <si>
    <t>Copyright © 2019-2023 Gartle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</si>
</sst>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-#,##0;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0" fontId="8" fillId="0" borderId="0" applyNumberFormat="0" applyFill="0" applyBorder="0" applyAlignment="0" applyProtection="0"/>
  </cellStyleXfs>
  <cellXfs count="73">
    <xf numFmtId="0" fontId="0" fillId="0" borderId="0" xfId="0"/>
    <xf numFmtId="164" fontId="0" fillId="0" borderId="0" xfId="0" applyNumberFormat="1"/>
    <xf numFmtId="0" fontId="2" fillId="0" borderId="0" xfId="0" applyFont="1"/>
    <xf numFmtId="0" fontId="0" fillId="0" borderId="0" xfId="0" quotePrefix="1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8" xfId="0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8" xfId="0" applyNumberFormat="1" applyBorder="1"/>
    <xf numFmtId="0" fontId="0" fillId="0" borderId="13" xfId="0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13" xfId="0" applyNumberFormat="1" applyBorder="1"/>
    <xf numFmtId="0" fontId="0" fillId="0" borderId="13" xfId="0" applyBorder="1" applyAlignment="1">
      <alignment horizontal="left"/>
    </xf>
    <xf numFmtId="0" fontId="0" fillId="0" borderId="13" xfId="0" applyBorder="1" applyAlignment="1">
      <alignment horizontal="left" indent="1"/>
    </xf>
    <xf numFmtId="0" fontId="0" fillId="0" borderId="13" xfId="0" applyBorder="1" applyAlignment="1">
      <alignment horizontal="left" indent="2"/>
    </xf>
    <xf numFmtId="0" fontId="0" fillId="0" borderId="13" xfId="0" applyBorder="1" applyAlignment="1">
      <alignment horizontal="left" indent="3"/>
    </xf>
    <xf numFmtId="9" fontId="0" fillId="0" borderId="14" xfId="0" applyNumberFormat="1" applyBorder="1"/>
    <xf numFmtId="9" fontId="0" fillId="0" borderId="15" xfId="0" applyNumberFormat="1" applyBorder="1"/>
    <xf numFmtId="9" fontId="0" fillId="0" borderId="16" xfId="0" applyNumberFormat="1" applyBorder="1"/>
    <xf numFmtId="9" fontId="0" fillId="0" borderId="13" xfId="0" applyNumberFormat="1" applyBorder="1"/>
    <xf numFmtId="0" fontId="0" fillId="0" borderId="18" xfId="0" applyBorder="1"/>
    <xf numFmtId="164" fontId="0" fillId="0" borderId="19" xfId="0" applyNumberFormat="1" applyBorder="1"/>
    <xf numFmtId="164" fontId="0" fillId="0" borderId="20" xfId="0" applyNumberFormat="1" applyBorder="1"/>
    <xf numFmtId="164" fontId="0" fillId="0" borderId="21" xfId="0" applyNumberFormat="1" applyBorder="1"/>
    <xf numFmtId="164" fontId="0" fillId="0" borderId="18" xfId="0" applyNumberFormat="1" applyBorder="1"/>
    <xf numFmtId="4" fontId="0" fillId="0" borderId="0" xfId="0" applyNumberFormat="1"/>
    <xf numFmtId="49" fontId="2" fillId="0" borderId="2" xfId="0" applyNumberFormat="1" applyFont="1" applyBorder="1"/>
    <xf numFmtId="49" fontId="0" fillId="0" borderId="7" xfId="0" applyNumberFormat="1" applyBorder="1"/>
    <xf numFmtId="49" fontId="0" fillId="0" borderId="12" xfId="0" applyNumberFormat="1" applyBorder="1"/>
    <xf numFmtId="49" fontId="2" fillId="0" borderId="12" xfId="0" applyNumberFormat="1" applyFont="1" applyBorder="1"/>
    <xf numFmtId="164" fontId="2" fillId="0" borderId="14" xfId="0" applyNumberFormat="1" applyFont="1" applyBorder="1"/>
    <xf numFmtId="164" fontId="2" fillId="0" borderId="15" xfId="0" applyNumberFormat="1" applyFont="1" applyBorder="1"/>
    <xf numFmtId="164" fontId="2" fillId="0" borderId="16" xfId="0" applyNumberFormat="1" applyFont="1" applyBorder="1"/>
    <xf numFmtId="164" fontId="2" fillId="0" borderId="13" xfId="0" applyNumberFormat="1" applyFont="1" applyBorder="1"/>
    <xf numFmtId="49" fontId="0" fillId="0" borderId="17" xfId="0" applyNumberFormat="1" applyBorder="1"/>
    <xf numFmtId="49" fontId="0" fillId="0" borderId="0" xfId="0" applyNumberFormat="1"/>
    <xf numFmtId="49" fontId="3" fillId="0" borderId="12" xfId="0" applyNumberFormat="1" applyFont="1" applyBorder="1"/>
    <xf numFmtId="0" fontId="3" fillId="0" borderId="13" xfId="0" applyFont="1" applyBorder="1"/>
    <xf numFmtId="164" fontId="3" fillId="0" borderId="14" xfId="0" applyNumberFormat="1" applyFont="1" applyBorder="1"/>
    <xf numFmtId="164" fontId="3" fillId="0" borderId="15" xfId="0" applyNumberFormat="1" applyFont="1" applyBorder="1"/>
    <xf numFmtId="164" fontId="3" fillId="0" borderId="16" xfId="0" applyNumberFormat="1" applyFont="1" applyBorder="1"/>
    <xf numFmtId="164" fontId="3" fillId="0" borderId="13" xfId="0" applyNumberFormat="1" applyFont="1" applyBorder="1"/>
    <xf numFmtId="0" fontId="2" fillId="0" borderId="22" xfId="0" applyFont="1" applyBorder="1"/>
    <xf numFmtId="0" fontId="0" fillId="0" borderId="23" xfId="0" applyBorder="1"/>
    <xf numFmtId="0" fontId="0" fillId="0" borderId="24" xfId="0" applyBorder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 indent="1"/>
    </xf>
    <xf numFmtId="0" fontId="0" fillId="0" borderId="25" xfId="0" applyBorder="1"/>
    <xf numFmtId="0" fontId="0" fillId="2" borderId="0" xfId="0" applyFill="1"/>
    <xf numFmtId="0" fontId="2" fillId="0" borderId="2" xfId="0" applyFont="1" applyBorder="1" applyAlignment="1">
      <alignment horizontal="center"/>
    </xf>
    <xf numFmtId="164" fontId="0" fillId="0" borderId="7" xfId="0" applyNumberFormat="1" applyBorder="1"/>
    <xf numFmtId="164" fontId="0" fillId="0" borderId="12" xfId="0" applyNumberFormat="1" applyBorder="1"/>
    <xf numFmtId="164" fontId="0" fillId="0" borderId="17" xfId="0" applyNumberFormat="1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49" fontId="0" fillId="0" borderId="1" xfId="0" applyNumberFormat="1" applyBorder="1"/>
    <xf numFmtId="14" fontId="0" fillId="0" borderId="0" xfId="0" quotePrefix="1" applyNumberFormat="1"/>
    <xf numFmtId="49" fontId="2" fillId="0" borderId="0" xfId="0" applyNumberFormat="1" applyFont="1"/>
    <xf numFmtId="0" fontId="7" fillId="0" borderId="0" xfId="1" applyFont="1"/>
    <xf numFmtId="0" fontId="6" fillId="0" borderId="0" xfId="1"/>
    <xf numFmtId="0" fontId="2" fillId="0" borderId="0" xfId="1" applyFont="1" applyAlignment="1">
      <alignment horizontal="right"/>
    </xf>
    <xf numFmtId="0" fontId="8" fillId="0" borderId="0" xfId="2"/>
    <xf numFmtId="0" fontId="0" fillId="0" borderId="0" xfId="0" applyAlignment="1">
      <alignment wrapText="1"/>
    </xf>
  </cellXfs>
  <cellStyles count="3">
    <cellStyle name="Hyperlink 2" xfId="2" xr:uid="{259DF38F-722B-4FCB-A898-864A58149D32}"/>
    <cellStyle name="Normal" xfId="0" builtinId="0"/>
    <cellStyle name="Normal 2" xfId="1" xr:uid="{784FE463-8FA6-4ACF-854E-D06E85E40CFF}"/>
  </cellStyles>
  <dxfs count="92"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font>
        <b val="0"/>
        <i/>
      </font>
    </dxf>
    <dxf>
      <font>
        <b/>
        <i val="0"/>
        <color theme="0"/>
      </font>
      <fill>
        <patternFill>
          <bgColor rgb="FF215967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002160"/>
        </patternFill>
      </fill>
    </dxf>
    <dxf>
      <numFmt numFmtId="13" formatCode="0%"/>
    </dxf>
    <dxf>
      <numFmt numFmtId="13" formatCode="0%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font>
        <b val="0"/>
        <i/>
      </font>
    </dxf>
    <dxf>
      <font>
        <b/>
        <i val="0"/>
        <color theme="0"/>
      </font>
      <fill>
        <patternFill>
          <bgColor rgb="FF215967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002160"/>
        </patternFill>
      </fill>
    </dxf>
    <dxf>
      <numFmt numFmtId="13" formatCode="0%"/>
    </dxf>
    <dxf>
      <numFmt numFmtId="13" formatCode="0%"/>
    </dxf>
    <dxf>
      <font>
        <b/>
        <i val="0"/>
        <color theme="0"/>
      </font>
      <fill>
        <patternFill>
          <bgColor rgb="FF215967"/>
        </patternFill>
      </fill>
    </dxf>
    <dxf>
      <font>
        <b/>
        <i val="0"/>
      </font>
    </dxf>
    <dxf>
      <font>
        <b/>
        <i val="0"/>
      </font>
    </dxf>
    <dxf>
      <font>
        <b val="0"/>
        <i/>
      </font>
    </dxf>
    <dxf>
      <font>
        <color theme="0"/>
      </font>
      <fill>
        <patternFill>
          <bgColor rgb="FF002160"/>
        </patternFill>
      </fill>
    </dxf>
    <dxf>
      <font>
        <b/>
        <i val="0"/>
        <color theme="0"/>
      </font>
      <fill>
        <patternFill>
          <bgColor rgb="FF215967"/>
        </patternFill>
      </fill>
    </dxf>
    <dxf>
      <font>
        <b/>
        <i val="0"/>
      </font>
    </dxf>
    <dxf>
      <font>
        <b/>
        <i val="0"/>
      </font>
    </dxf>
    <dxf>
      <font>
        <b val="0"/>
        <i/>
      </font>
    </dxf>
    <dxf>
      <font>
        <color theme="0"/>
      </font>
      <fill>
        <patternFill>
          <bgColor rgb="FF002160"/>
        </patternFill>
      </fill>
    </dxf>
    <dxf>
      <font>
        <b/>
        <i val="0"/>
        <color theme="0"/>
      </font>
      <fill>
        <patternFill>
          <bgColor rgb="FF215967"/>
        </patternFill>
      </fill>
    </dxf>
    <dxf>
      <font>
        <b/>
        <i val="0"/>
      </font>
    </dxf>
    <dxf>
      <font>
        <b/>
        <i val="0"/>
      </font>
    </dxf>
    <dxf>
      <font>
        <b val="0"/>
        <i/>
      </font>
    </dxf>
    <dxf>
      <font>
        <color theme="0"/>
      </font>
      <fill>
        <patternFill>
          <bgColor rgb="FF002160"/>
        </patternFill>
      </fill>
    </dxf>
    <dxf>
      <font>
        <b/>
        <i val="0"/>
        <color theme="0"/>
      </font>
      <fill>
        <patternFill>
          <bgColor rgb="FF215967"/>
        </patternFill>
      </fill>
    </dxf>
    <dxf>
      <font>
        <b/>
        <i val="0"/>
      </font>
    </dxf>
    <dxf>
      <font>
        <b/>
        <i val="0"/>
      </font>
    </dxf>
    <dxf>
      <font>
        <b val="0"/>
        <i/>
      </font>
    </dxf>
    <dxf>
      <font>
        <color theme="0"/>
      </font>
      <fill>
        <patternFill>
          <bgColor rgb="FF002160"/>
        </patternFill>
      </fill>
    </dxf>
    <dxf>
      <numFmt numFmtId="13" formatCode="0%"/>
    </dxf>
    <dxf>
      <font>
        <b/>
        <i val="0"/>
        <color theme="0"/>
      </font>
      <fill>
        <patternFill>
          <bgColor rgb="FF215967"/>
        </patternFill>
      </fill>
    </dxf>
    <dxf>
      <font>
        <b/>
        <i val="0"/>
      </font>
    </dxf>
    <dxf>
      <font>
        <b/>
        <i val="0"/>
      </font>
    </dxf>
    <dxf>
      <font>
        <b val="0"/>
        <i/>
      </font>
    </dxf>
    <dxf>
      <font>
        <color theme="0"/>
      </font>
      <fill>
        <patternFill>
          <bgColor rgb="FF002160"/>
        </patternFill>
      </fill>
    </dxf>
    <dxf>
      <font>
        <b/>
        <i val="0"/>
        <color theme="0"/>
      </font>
      <fill>
        <patternFill>
          <bgColor rgb="FF215967"/>
        </patternFill>
      </fill>
    </dxf>
    <dxf>
      <font>
        <b/>
        <i val="0"/>
      </font>
    </dxf>
    <dxf>
      <font>
        <b/>
        <i val="0"/>
      </font>
    </dxf>
    <dxf>
      <font>
        <b val="0"/>
        <i/>
      </font>
    </dxf>
    <dxf>
      <font>
        <color theme="0"/>
      </font>
      <fill>
        <patternFill>
          <bgColor rgb="FF002160"/>
        </patternFill>
      </fill>
    </dxf>
    <dxf>
      <font>
        <b val="0"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" xr16:uid="{953E9B37-305F-4C47-92B4-76C4BD1F0D11}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saved_row_index" tableColumnId="31"/>
      <queryTableField id="3" name="id1" tableColumnId="32"/>
      <queryTableField id="4" name="id2" tableColumnId="33"/>
      <queryTableField id="5" name="ref_number" tableColumnId="34"/>
      <queryTableField id="6" name="account" tableColumnId="35"/>
      <queryTableField id="7" name="report" tableColumnId="36"/>
      <queryTableField id="8" name="page_break" tableColumnId="37"/>
      <queryTableField id="9" name="row_level" tableColumnId="38"/>
      <queryTableField id="10" name="row_format" tableColumnId="39"/>
      <queryTableField id="11" name="hide" tableColumnId="40"/>
      <queryTableField id="12" name="zero" tableColumnId="41"/>
      <queryTableField id="13" name="code1" tableColumnId="42"/>
      <queryTableField id="14" name="code2" tableColumnId="43"/>
      <queryTableField id="15" name="code" tableColumnId="44"/>
      <queryTableField id="16" name="description" tableColumnId="45"/>
      <queryTableField id="17" name="data00" tableColumnId="46"/>
      <queryTableField id="18" name="data01" tableColumnId="47"/>
      <queryTableField id="19" name="data02" tableColumnId="48"/>
      <queryTableField id="20" name="data03" tableColumnId="49"/>
      <queryTableField id="21" name="data04" tableColumnId="50"/>
      <queryTableField id="22" name="data05" tableColumnId="51"/>
      <queryTableField id="23" name="data06" tableColumnId="52"/>
      <queryTableField id="24" name="data07" tableColumnId="53"/>
      <queryTableField id="25" name="data08" tableColumnId="54"/>
      <queryTableField id="26" name="data09" tableColumnId="55"/>
      <queryTableField id="27" name="data10" tableColumnId="56"/>
      <queryTableField id="28" name="data11" tableColumnId="57"/>
      <queryTableField id="29" name="data12" tableColumnId="5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2" xr16:uid="{0E440C3B-B210-4DC1-A107-407DFCF887F2}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saved_row_index" tableColumnId="31"/>
      <queryTableField id="3" name="id1" tableColumnId="32"/>
      <queryTableField id="4" name="id2" tableColumnId="33"/>
      <queryTableField id="5" name="ref_number" tableColumnId="34"/>
      <queryTableField id="6" name="account" tableColumnId="35"/>
      <queryTableField id="7" name="report" tableColumnId="36"/>
      <queryTableField id="8" name="page_break" tableColumnId="37"/>
      <queryTableField id="9" name="row_level" tableColumnId="38"/>
      <queryTableField id="10" name="row_format" tableColumnId="39"/>
      <queryTableField id="11" name="hide" tableColumnId="40"/>
      <queryTableField id="12" name="zero" tableColumnId="41"/>
      <queryTableField id="13" name="code1" tableColumnId="42"/>
      <queryTableField id="14" name="code2" tableColumnId="43"/>
      <queryTableField id="15" name="code" tableColumnId="44"/>
      <queryTableField id="16" name="description" tableColumnId="45"/>
      <queryTableField id="17" name="data00" tableColumnId="46"/>
      <queryTableField id="18" name="data01" tableColumnId="47"/>
      <queryTableField id="19" name="data02" tableColumnId="48"/>
      <queryTableField id="20" name="data03" tableColumnId="49"/>
      <queryTableField id="21" name="data04" tableColumnId="50"/>
      <queryTableField id="22" name="data05" tableColumnId="51"/>
      <queryTableField id="23" name="data06" tableColumnId="52"/>
      <queryTableField id="24" name="data07" tableColumnId="53"/>
      <queryTableField id="25" name="data08" tableColumnId="54"/>
      <queryTableField id="26" name="data09" tableColumnId="55"/>
      <queryTableField id="27" name="data10" tableColumnId="56"/>
      <queryTableField id="28" name="data11" tableColumnId="57"/>
      <queryTableField id="29" name="data12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BE2C6D-8134-4FD2-9D67-155890E01DA3}" name="base_report" displayName="base_report" ref="B3:AD306" tableType="queryTable" totalsRowShown="0">
  <autoFilter ref="B3:AD306" xr:uid="{F1F95A57-3D52-4DCA-B699-7F30CCB463BA}">
    <filterColumn colId="10">
      <filters blank="1">
        <filter val="1"/>
      </filters>
    </filterColumn>
  </autoFilter>
  <tableColumns count="29">
    <tableColumn id="30" xr3:uid="{9B392E05-39D3-4419-9E8A-F22069825D46}" uniqueName="30" name="_RowNum" queryTableFieldId="1"/>
    <tableColumn id="31" xr3:uid="{A90B1806-D660-4733-B85C-18569F00B9A0}" uniqueName="31" name="saved_row_index" queryTableFieldId="2"/>
    <tableColumn id="32" xr3:uid="{5C06171F-21C3-4F94-A01C-9E7ADAB31344}" uniqueName="32" name="id1" queryTableFieldId="3"/>
    <tableColumn id="33" xr3:uid="{B824614B-E203-49F7-A852-26AE9FF2A1C7}" uniqueName="33" name="id2" queryTableFieldId="4"/>
    <tableColumn id="34" xr3:uid="{990AE871-C60D-427D-9918-B50CC07249E2}" uniqueName="34" name="ref_number" queryTableFieldId="5" dataDxfId="53"/>
    <tableColumn id="35" xr3:uid="{19A4ACFD-F2A9-4321-A7CC-537447F2569B}" uniqueName="35" name="account" queryTableFieldId="6"/>
    <tableColumn id="36" xr3:uid="{E4ECC495-6F29-4582-B124-504700A1E2B7}" uniqueName="36" name="report" queryTableFieldId="7" dataDxfId="52"/>
    <tableColumn id="37" xr3:uid="{FB618692-BE20-4175-8FE5-6578CA347EBD}" uniqueName="37" name="page_break" queryTableFieldId="8" dataDxfId="51"/>
    <tableColumn id="38" xr3:uid="{2ECF1DD0-BAD0-4481-BC96-59BB3EAEBE8E}" uniqueName="38" name="row_level" queryTableFieldId="9" dataDxfId="50"/>
    <tableColumn id="39" xr3:uid="{A1928DC2-D8DC-4BEB-A82E-7B24B14CFDEA}" uniqueName="39" name="row_format" queryTableFieldId="10" dataDxfId="49"/>
    <tableColumn id="40" xr3:uid="{7078A3AF-CEDB-435D-9724-F2E390A10BD1}" uniqueName="40" name="hide" queryTableFieldId="11" dataDxfId="48"/>
    <tableColumn id="41" xr3:uid="{43973373-7A5C-467A-8BED-C8753190ABB2}" uniqueName="41" name="zero" queryTableFieldId="12" dataDxfId="47"/>
    <tableColumn id="42" xr3:uid="{F1F4581E-860E-4072-A211-4D572A8DDC37}" uniqueName="42" name="code1" queryTableFieldId="13" dataDxfId="46"/>
    <tableColumn id="43" xr3:uid="{BD303533-E16F-4576-A57A-F4ADA274BB05}" uniqueName="43" name="code2" queryTableFieldId="14" dataDxfId="45"/>
    <tableColumn id="44" xr3:uid="{91A5BCA4-7A0D-4C11-8A47-0E52F51EEE0F}" uniqueName="44" name="code" queryTableFieldId="15" dataDxfId="44"/>
    <tableColumn id="45" xr3:uid="{5A99CAE9-77CB-4818-8D07-82AFAE271F5F}" uniqueName="45" name="description" queryTableFieldId="16" dataDxfId="43"/>
    <tableColumn id="46" xr3:uid="{9CE02E31-DBB2-413F-A804-22E32D2407E1}" uniqueName="46" name="data00" queryTableFieldId="17" dataDxfId="42"/>
    <tableColumn id="47" xr3:uid="{32BA5CA6-FC85-428A-B680-65AA7A84A372}" uniqueName="47" name="data01" queryTableFieldId="18" dataDxfId="41"/>
    <tableColumn id="48" xr3:uid="{66E2E5D7-8FBF-4367-A441-3515AD6F1400}" uniqueName="48" name="data02" queryTableFieldId="19" dataDxfId="40"/>
    <tableColumn id="49" xr3:uid="{25526CB3-A2A6-46AF-9A32-A01E1105D74D}" uniqueName="49" name="data03" queryTableFieldId="20" dataDxfId="39"/>
    <tableColumn id="50" xr3:uid="{7E00E7B8-59CB-44C6-B515-86C30287EA69}" uniqueName="50" name="data04" queryTableFieldId="21" dataDxfId="38"/>
    <tableColumn id="51" xr3:uid="{45C19FE2-7F7D-467B-B4FB-E9CB3325CE70}" uniqueName="51" name="data05" queryTableFieldId="22" dataDxfId="37"/>
    <tableColumn id="52" xr3:uid="{BA729954-0083-460B-89DE-D2E63BD14492}" uniqueName="52" name="data06" queryTableFieldId="23" dataDxfId="36"/>
    <tableColumn id="53" xr3:uid="{15960D1B-F51D-400A-83CE-2E40A4B75D00}" uniqueName="53" name="data07" queryTableFieldId="24" dataDxfId="35"/>
    <tableColumn id="54" xr3:uid="{A6561825-9AFA-437A-BCBC-A4D657F0FD00}" uniqueName="54" name="data08" queryTableFieldId="25" dataDxfId="34"/>
    <tableColumn id="55" xr3:uid="{1AF3EF34-F1E9-4671-BBFC-61123794A643}" uniqueName="55" name="data09" queryTableFieldId="26" dataDxfId="33"/>
    <tableColumn id="56" xr3:uid="{9F85BE84-2299-4E82-971B-DC086DD266E8}" uniqueName="56" name="data10" queryTableFieldId="27" dataDxfId="32"/>
    <tableColumn id="57" xr3:uid="{4369142B-EB68-4640-939E-CA4F9179EC76}" uniqueName="57" name="data11" queryTableFieldId="28" dataDxfId="31"/>
    <tableColumn id="58" xr3:uid="{79C0CCFD-75F1-49D6-9E18-3B80BDD6DC8B}" uniqueName="58" name="data12" queryTableFieldId="29" dataDxfId="30"/>
  </tableColumns>
  <tableStyleInfo name="TableStyleMedium1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D2DC27-84C1-4B62-BEE3-3824D7016A2B}" name="current_report" displayName="current_report" ref="B3:AD306" tableType="queryTable" totalsRowShown="0">
  <autoFilter ref="B3:AD306" xr:uid="{3017634D-7F51-4321-89AF-81E23DAB6B10}">
    <filterColumn colId="10">
      <filters blank="1">
        <filter val="1"/>
      </filters>
    </filterColumn>
  </autoFilter>
  <tableColumns count="29">
    <tableColumn id="30" xr3:uid="{F6788BBB-78B1-4AE6-B256-6EE0FBA6C980}" uniqueName="30" name="_RowNum" queryTableFieldId="1"/>
    <tableColumn id="31" xr3:uid="{D58B10A4-8AF6-4630-B76C-721039C559CE}" uniqueName="31" name="saved_row_index" queryTableFieldId="2"/>
    <tableColumn id="32" xr3:uid="{2F612D40-4105-4334-91B3-F04058685C5A}" uniqueName="32" name="id1" queryTableFieldId="3"/>
    <tableColumn id="33" xr3:uid="{13577065-AE05-4239-9DA5-500D65B614A8}" uniqueName="33" name="id2" queryTableFieldId="4"/>
    <tableColumn id="34" xr3:uid="{F9D2FCD0-60E4-4918-91EA-D57BCEA509C0}" uniqueName="34" name="ref_number" queryTableFieldId="5" dataDxfId="23"/>
    <tableColumn id="35" xr3:uid="{2A1EAA66-10A9-475C-9037-68019EB3303C}" uniqueName="35" name="account" queryTableFieldId="6"/>
    <tableColumn id="36" xr3:uid="{29C651AE-D8B4-43B7-A929-CF74A42B14DF}" uniqueName="36" name="report" queryTableFieldId="7" dataDxfId="22"/>
    <tableColumn id="37" xr3:uid="{FDE7E1BA-7247-4041-8825-A5420F44305A}" uniqueName="37" name="page_break" queryTableFieldId="8" dataDxfId="21"/>
    <tableColumn id="38" xr3:uid="{9728F099-8E1B-482D-A4FB-26BBE84BE609}" uniqueName="38" name="row_level" queryTableFieldId="9" dataDxfId="20"/>
    <tableColumn id="39" xr3:uid="{7BB8A092-5B32-41C2-89BB-4FB1BC30BAE3}" uniqueName="39" name="row_format" queryTableFieldId="10" dataDxfId="19"/>
    <tableColumn id="40" xr3:uid="{997681BB-4AC3-4C62-8815-7ABC5DA94341}" uniqueName="40" name="hide" queryTableFieldId="11" dataDxfId="18"/>
    <tableColumn id="41" xr3:uid="{ECE83EAA-FE93-4B12-9662-FDCDF7D758D3}" uniqueName="41" name="zero" queryTableFieldId="12" dataDxfId="17"/>
    <tableColumn id="42" xr3:uid="{6E87E568-FDF5-4DA8-A5F6-6341CDA1FBC3}" uniqueName="42" name="code1" queryTableFieldId="13" dataDxfId="16"/>
    <tableColumn id="43" xr3:uid="{FEFA6703-8F72-4EA6-BC1E-991DE3469ED9}" uniqueName="43" name="code2" queryTableFieldId="14" dataDxfId="15"/>
    <tableColumn id="44" xr3:uid="{98E7CDA9-CD39-454E-85DD-63346366665A}" uniqueName="44" name="code" queryTableFieldId="15" dataDxfId="14"/>
    <tableColumn id="45" xr3:uid="{2D24BF3C-3B5A-4757-9C63-0C2B576301BA}" uniqueName="45" name="description" queryTableFieldId="16" dataDxfId="13"/>
    <tableColumn id="46" xr3:uid="{EDDBB6E9-E9B9-4033-9DA0-2F7095BE1E34}" uniqueName="46" name="data00" queryTableFieldId="17" dataDxfId="12"/>
    <tableColumn id="47" xr3:uid="{44F8A6C5-5EF5-49D9-A48F-76C5F555B2E8}" uniqueName="47" name="data01" queryTableFieldId="18" dataDxfId="11"/>
    <tableColumn id="48" xr3:uid="{B29B9FF7-1191-4F7A-ADB3-1FF2E1E42297}" uniqueName="48" name="data02" queryTableFieldId="19" dataDxfId="10"/>
    <tableColumn id="49" xr3:uid="{C2C06E3E-CC0C-4A3B-9184-4EB61F721587}" uniqueName="49" name="data03" queryTableFieldId="20" dataDxfId="9"/>
    <tableColumn id="50" xr3:uid="{9DB2B333-C477-45E1-B152-30B5AE2F4368}" uniqueName="50" name="data04" queryTableFieldId="21" dataDxfId="8"/>
    <tableColumn id="51" xr3:uid="{BC37BE2D-2BC5-4FAF-A857-C89C9789F696}" uniqueName="51" name="data05" queryTableFieldId="22" dataDxfId="7"/>
    <tableColumn id="52" xr3:uid="{2B029553-8BB8-4D1F-981D-B5370D64A971}" uniqueName="52" name="data06" queryTableFieldId="23" dataDxfId="6"/>
    <tableColumn id="53" xr3:uid="{CEE5A242-1335-404C-8DB1-1527E05DFEFE}" uniqueName="53" name="data07" queryTableFieldId="24" dataDxfId="5"/>
    <tableColumn id="54" xr3:uid="{5A6EE2BD-521F-4DBB-8A92-309201D647F1}" uniqueName="54" name="data08" queryTableFieldId="25" dataDxfId="4"/>
    <tableColumn id="55" xr3:uid="{CC84F3BF-E97D-47DE-9802-608FB5F887FF}" uniqueName="55" name="data09" queryTableFieldId="26" dataDxfId="3"/>
    <tableColumn id="56" xr3:uid="{25AC2590-CEEE-4C49-B4E4-E060BF26979C}" uniqueName="56" name="data10" queryTableFieldId="27" dataDxfId="2"/>
    <tableColumn id="57" xr3:uid="{CF4FE228-EF02-4C9D-B953-5F3308D5D9B7}" uniqueName="57" name="data11" queryTableFieldId="28" dataDxfId="1"/>
    <tableColumn id="58" xr3:uid="{C3837FCB-35BC-4B5D-BC65-EEE81B288FA7}" uniqueName="58" name="data12" queryTableFieldId="29" dataDxfId="0"/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vetodb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0A12E-0C24-4A53-AE06-59C8D3EF659E}">
  <sheetPr codeName="Sheet2">
    <pageSetUpPr fitToPage="1"/>
  </sheetPr>
  <dimension ref="B2:D24"/>
  <sheetViews>
    <sheetView showGridLines="0" tabSelected="1" workbookViewId="0"/>
  </sheetViews>
  <sheetFormatPr defaultColWidth="9.140625" defaultRowHeight="15" x14ac:dyDescent="0.25"/>
  <cols>
    <col min="1" max="1" width="3.5703125" style="69" customWidth="1"/>
    <col min="2" max="2" width="14.28515625" style="69" customWidth="1"/>
    <col min="3" max="3" width="35.7109375" style="69" customWidth="1"/>
    <col min="4" max="4" width="42.85546875" style="69" customWidth="1"/>
    <col min="5" max="16384" width="9.140625" style="69"/>
  </cols>
  <sheetData>
    <row r="2" spans="2:4" ht="18.75" x14ac:dyDescent="0.3">
      <c r="B2" s="68" t="s">
        <v>920</v>
      </c>
    </row>
    <row r="4" spans="2:4" x14ac:dyDescent="0.25">
      <c r="B4" s="69" t="s">
        <v>934</v>
      </c>
      <c r="D4" s="70" t="s">
        <v>921</v>
      </c>
    </row>
    <row r="6" spans="2:4" x14ac:dyDescent="0.25">
      <c r="B6" s="69" t="s">
        <v>930</v>
      </c>
    </row>
    <row r="8" spans="2:4" x14ac:dyDescent="0.25">
      <c r="B8" s="69" t="s">
        <v>931</v>
      </c>
    </row>
    <row r="10" spans="2:4" x14ac:dyDescent="0.25">
      <c r="B10" s="69" t="s">
        <v>922</v>
      </c>
    </row>
    <row r="13" spans="2:4" x14ac:dyDescent="0.25">
      <c r="B13" s="69" t="s">
        <v>923</v>
      </c>
    </row>
    <row r="14" spans="2:4" x14ac:dyDescent="0.25">
      <c r="B14" s="69" t="s">
        <v>924</v>
      </c>
    </row>
    <row r="16" spans="2:4" x14ac:dyDescent="0.25">
      <c r="B16" s="69" t="s">
        <v>925</v>
      </c>
    </row>
    <row r="17" spans="2:4" x14ac:dyDescent="0.25">
      <c r="B17" s="69" t="s">
        <v>926</v>
      </c>
    </row>
    <row r="20" spans="2:4" x14ac:dyDescent="0.25">
      <c r="B20" s="69" t="s">
        <v>927</v>
      </c>
    </row>
    <row r="21" spans="2:4" x14ac:dyDescent="0.25">
      <c r="B21" s="69" t="s">
        <v>928</v>
      </c>
    </row>
    <row r="24" spans="2:4" x14ac:dyDescent="0.25">
      <c r="B24" t="s">
        <v>950</v>
      </c>
      <c r="D24" s="71" t="s">
        <v>929</v>
      </c>
    </row>
  </sheetData>
  <dataValidations count="1">
    <dataValidation allowBlank="1" showInputMessage="1" showErrorMessage="1" sqref="A1" xr:uid="{792D45BE-F769-4314-98A3-5D124963C461}"/>
  </dataValidations>
  <hyperlinks>
    <hyperlink ref="D24" r:id="rId1" xr:uid="{28BAD3A9-6A62-4959-A0CC-6313F24F1B64}"/>
  </hyperlinks>
  <pageMargins left="0.7" right="0.7" top="0.75" bottom="0.75" header="0.3" footer="0.3"/>
  <pageSetup scale="97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2614F-9ACE-48EF-A499-FEF4A0A0E418}">
  <sheetPr codeName="Sheet10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98</v>
      </c>
    </row>
  </sheetData>
  <dataValidations count="1">
    <dataValidation allowBlank="1" showInputMessage="1" showErrorMessage="1" sqref="A1" xr:uid="{DB4188D0-B645-4FEC-BC1A-02509A75224C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</sheetPr>
  <dimension ref="A1:AX311"/>
  <sheetViews>
    <sheetView showGridLines="0" topLeftCell="Q1" workbookViewId="0">
      <pane ySplit="1" topLeftCell="A2" activePane="bottomLeft" state="frozen"/>
      <selection pane="bottomLeft" activeCell="Q9" sqref="Q9"/>
    </sheetView>
  </sheetViews>
  <sheetFormatPr defaultRowHeight="15" x14ac:dyDescent="0.25"/>
  <cols>
    <col min="1" max="1" width="11.42578125" hidden="1" customWidth="1"/>
    <col min="2" max="4" width="10" hidden="1" customWidth="1"/>
    <col min="5" max="5" width="3" hidden="1" customWidth="1"/>
    <col min="6" max="6" width="5.5703125" hidden="1" customWidth="1"/>
    <col min="7" max="7" width="5.7109375" hidden="1" customWidth="1"/>
    <col min="8" max="8" width="7.28515625" hidden="1" customWidth="1"/>
    <col min="9" max="9" width="5.85546875" hidden="1" customWidth="1"/>
    <col min="10" max="10" width="5" hidden="1" customWidth="1"/>
    <col min="11" max="11" width="12.42578125" hidden="1" customWidth="1"/>
    <col min="12" max="15" width="6.5703125" hidden="1" customWidth="1"/>
    <col min="16" max="16" width="6.42578125" hidden="1" customWidth="1"/>
    <col min="17" max="17" width="3" customWidth="1"/>
    <col min="18" max="18" width="7.140625" bestFit="1" customWidth="1"/>
    <col min="19" max="19" width="64.42578125" bestFit="1" customWidth="1"/>
    <col min="20" max="20" width="14.85546875" customWidth="1"/>
    <col min="21" max="22" width="13.42578125" customWidth="1"/>
    <col min="23" max="23" width="14.85546875" customWidth="1"/>
    <col min="24" max="32" width="13.42578125" customWidth="1"/>
    <col min="33" max="33" width="14.85546875" hidden="1" customWidth="1"/>
    <col min="34" max="35" width="13.42578125" hidden="1" customWidth="1"/>
    <col min="36" max="36" width="14.85546875" hidden="1" customWidth="1"/>
    <col min="37" max="44" width="13.42578125" hidden="1" customWidth="1"/>
    <col min="45" max="45" width="13.5703125" hidden="1" customWidth="1"/>
    <col min="46" max="47" width="13.42578125" hidden="1" customWidth="1"/>
    <col min="48" max="48" width="14.140625" hidden="1" customWidth="1"/>
    <col min="49" max="49" width="11.28515625" hidden="1" customWidth="1"/>
    <col min="50" max="50" width="9.140625" hidden="1" customWidth="1"/>
    <col min="51" max="65" width="9.140625" customWidth="1"/>
  </cols>
  <sheetData>
    <row r="1" spans="1:50" ht="19.5" customHeight="1" thickBot="1" x14ac:dyDescent="0.3">
      <c r="A1">
        <f>Reports_setup!$E$25</f>
        <v>1</v>
      </c>
      <c r="B1">
        <f>Reports_setup!$E$38</f>
        <v>12</v>
      </c>
      <c r="F1">
        <f>Reports_setup!$E$9-1</f>
        <v>0</v>
      </c>
      <c r="G1">
        <f>IF(Reports_setup!$E$16=1,9,Reports_setup!$E$16-1)</f>
        <v>2</v>
      </c>
      <c r="I1">
        <v>1</v>
      </c>
      <c r="J1">
        <f>IF(Reports_setup!$E$51,1,0)</f>
        <v>0</v>
      </c>
      <c r="M1">
        <f>Reports_setup!$E$53</f>
        <v>1</v>
      </c>
      <c r="O1">
        <f>MATCH("code",base_report[#Headers],0)</f>
        <v>15</v>
      </c>
      <c r="P1">
        <f>MATCH("description",base_report[#Headers],0)</f>
        <v>16</v>
      </c>
      <c r="Q1" s="4"/>
      <c r="R1" s="4"/>
      <c r="S1" s="4"/>
      <c r="T1" s="5" t="s">
        <v>868</v>
      </c>
      <c r="U1" s="5" t="s">
        <v>869</v>
      </c>
      <c r="V1" s="5" t="s">
        <v>870</v>
      </c>
      <c r="W1" s="5" t="s">
        <v>871</v>
      </c>
      <c r="X1" s="5" t="s">
        <v>872</v>
      </c>
      <c r="Y1" s="5" t="s">
        <v>873</v>
      </c>
      <c r="Z1" s="5" t="s">
        <v>874</v>
      </c>
      <c r="AA1" s="5" t="s">
        <v>875</v>
      </c>
      <c r="AB1" s="5" t="s">
        <v>876</v>
      </c>
      <c r="AC1" s="5" t="s">
        <v>877</v>
      </c>
      <c r="AD1" s="5" t="s">
        <v>878</v>
      </c>
      <c r="AE1" s="5" t="s">
        <v>879</v>
      </c>
      <c r="AF1" s="5" t="s">
        <v>880</v>
      </c>
      <c r="AG1" s="5" t="s">
        <v>130</v>
      </c>
      <c r="AH1" s="5" t="s">
        <v>131</v>
      </c>
      <c r="AI1" s="5" t="s">
        <v>132</v>
      </c>
      <c r="AJ1" s="5" t="s">
        <v>133</v>
      </c>
      <c r="AK1" s="5" t="s">
        <v>134</v>
      </c>
      <c r="AL1" s="5" t="s">
        <v>135</v>
      </c>
      <c r="AM1" s="5" t="s">
        <v>136</v>
      </c>
      <c r="AN1" s="5" t="s">
        <v>137</v>
      </c>
      <c r="AO1" s="5" t="s">
        <v>138</v>
      </c>
      <c r="AP1" s="5" t="s">
        <v>139</v>
      </c>
      <c r="AQ1" s="5" t="s">
        <v>140</v>
      </c>
      <c r="AR1" s="5" t="s">
        <v>141</v>
      </c>
      <c r="AS1" s="5" t="s">
        <v>142</v>
      </c>
      <c r="AT1" s="5" t="s">
        <v>916</v>
      </c>
      <c r="AU1" s="5" t="s">
        <v>917</v>
      </c>
      <c r="AV1" s="5" t="s">
        <v>918</v>
      </c>
      <c r="AW1" s="5" t="s">
        <v>919</v>
      </c>
    </row>
    <row r="2" spans="1:50" hidden="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1</v>
      </c>
      <c r="T2">
        <f>IF(OR($M$1=1),1,0)</f>
        <v>1</v>
      </c>
      <c r="U2">
        <f t="shared" ref="U2:AF2" si="0">IF($T2=0,0,U3)</f>
        <v>1</v>
      </c>
      <c r="V2">
        <f t="shared" si="0"/>
        <v>1</v>
      </c>
      <c r="W2">
        <f t="shared" si="0"/>
        <v>1</v>
      </c>
      <c r="X2">
        <f t="shared" si="0"/>
        <v>1</v>
      </c>
      <c r="Y2">
        <f t="shared" si="0"/>
        <v>1</v>
      </c>
      <c r="Z2">
        <f t="shared" si="0"/>
        <v>1</v>
      </c>
      <c r="AA2">
        <f t="shared" si="0"/>
        <v>1</v>
      </c>
      <c r="AB2">
        <f t="shared" si="0"/>
        <v>1</v>
      </c>
      <c r="AC2">
        <f t="shared" si="0"/>
        <v>1</v>
      </c>
      <c r="AD2">
        <f t="shared" si="0"/>
        <v>1</v>
      </c>
      <c r="AE2">
        <f t="shared" si="0"/>
        <v>1</v>
      </c>
      <c r="AF2">
        <f t="shared" si="0"/>
        <v>1</v>
      </c>
      <c r="AG2">
        <f>IF(OR($M$1=2),1,0)</f>
        <v>0</v>
      </c>
      <c r="AH2">
        <f t="shared" ref="AH2:AS2" si="1">IF($AG2=0,0,AH3)</f>
        <v>0</v>
      </c>
      <c r="AI2">
        <f t="shared" si="1"/>
        <v>0</v>
      </c>
      <c r="AJ2">
        <f t="shared" si="1"/>
        <v>0</v>
      </c>
      <c r="AK2">
        <f t="shared" si="1"/>
        <v>0</v>
      </c>
      <c r="AL2">
        <f t="shared" si="1"/>
        <v>0</v>
      </c>
      <c r="AM2">
        <f t="shared" si="1"/>
        <v>0</v>
      </c>
      <c r="AN2">
        <f t="shared" si="1"/>
        <v>0</v>
      </c>
      <c r="AO2">
        <f t="shared" si="1"/>
        <v>0</v>
      </c>
      <c r="AP2">
        <f t="shared" si="1"/>
        <v>0</v>
      </c>
      <c r="AQ2">
        <f t="shared" si="1"/>
        <v>0</v>
      </c>
      <c r="AR2">
        <f t="shared" si="1"/>
        <v>0</v>
      </c>
      <c r="AS2">
        <f t="shared" si="1"/>
        <v>0</v>
      </c>
      <c r="AT2">
        <f>IF(OR($M$1=3),1,0)</f>
        <v>0</v>
      </c>
      <c r="AU2">
        <f>AT2</f>
        <v>0</v>
      </c>
      <c r="AV2">
        <f>AU2</f>
        <v>0</v>
      </c>
      <c r="AW2">
        <f>AV2</f>
        <v>0</v>
      </c>
      <c r="AX2">
        <v>0</v>
      </c>
    </row>
    <row r="3" spans="1:50" hidden="1" x14ac:dyDescent="0.25">
      <c r="I3">
        <v>0</v>
      </c>
      <c r="S3" t="s">
        <v>912</v>
      </c>
      <c r="U3">
        <f t="shared" ref="U3:AF3" si="2">IF(AND($A$1&lt;=U4,$B$1&gt;=U4),1,0)</f>
        <v>1</v>
      </c>
      <c r="V3">
        <f t="shared" si="2"/>
        <v>1</v>
      </c>
      <c r="W3">
        <f t="shared" si="2"/>
        <v>1</v>
      </c>
      <c r="X3">
        <f t="shared" si="2"/>
        <v>1</v>
      </c>
      <c r="Y3">
        <f t="shared" si="2"/>
        <v>1</v>
      </c>
      <c r="Z3">
        <f t="shared" si="2"/>
        <v>1</v>
      </c>
      <c r="AA3">
        <f t="shared" si="2"/>
        <v>1</v>
      </c>
      <c r="AB3">
        <f t="shared" si="2"/>
        <v>1</v>
      </c>
      <c r="AC3">
        <f t="shared" si="2"/>
        <v>1</v>
      </c>
      <c r="AD3">
        <f t="shared" si="2"/>
        <v>1</v>
      </c>
      <c r="AE3">
        <f t="shared" si="2"/>
        <v>1</v>
      </c>
      <c r="AF3">
        <f t="shared" si="2"/>
        <v>1</v>
      </c>
      <c r="AH3">
        <f t="shared" ref="AH3:AS3" si="3">IF(AND($A$1&lt;=AH4,$B$1&gt;=AH4),1,0)</f>
        <v>1</v>
      </c>
      <c r="AI3">
        <f t="shared" si="3"/>
        <v>1</v>
      </c>
      <c r="AJ3">
        <f t="shared" si="3"/>
        <v>1</v>
      </c>
      <c r="AK3">
        <f t="shared" si="3"/>
        <v>1</v>
      </c>
      <c r="AL3">
        <f t="shared" si="3"/>
        <v>1</v>
      </c>
      <c r="AM3">
        <f t="shared" si="3"/>
        <v>1</v>
      </c>
      <c r="AN3">
        <f t="shared" si="3"/>
        <v>1</v>
      </c>
      <c r="AO3">
        <f t="shared" si="3"/>
        <v>1</v>
      </c>
      <c r="AP3">
        <f t="shared" si="3"/>
        <v>1</v>
      </c>
      <c r="AQ3">
        <f t="shared" si="3"/>
        <v>1</v>
      </c>
      <c r="AR3">
        <f t="shared" si="3"/>
        <v>1</v>
      </c>
      <c r="AS3">
        <f t="shared" si="3"/>
        <v>1</v>
      </c>
    </row>
    <row r="4" spans="1:50" hidden="1" x14ac:dyDescent="0.25">
      <c r="I4">
        <v>0</v>
      </c>
      <c r="S4" t="s">
        <v>913</v>
      </c>
      <c r="U4">
        <v>1</v>
      </c>
      <c r="V4">
        <v>2</v>
      </c>
      <c r="W4">
        <v>3</v>
      </c>
      <c r="X4">
        <v>4</v>
      </c>
      <c r="Y4">
        <v>5</v>
      </c>
      <c r="Z4">
        <v>6</v>
      </c>
      <c r="AA4">
        <v>7</v>
      </c>
      <c r="AB4">
        <v>8</v>
      </c>
      <c r="AC4">
        <v>9</v>
      </c>
      <c r="AD4">
        <v>10</v>
      </c>
      <c r="AE4">
        <v>11</v>
      </c>
      <c r="AF4">
        <v>12</v>
      </c>
      <c r="AH4">
        <v>1</v>
      </c>
      <c r="AI4">
        <v>2</v>
      </c>
      <c r="AJ4">
        <v>3</v>
      </c>
      <c r="AK4">
        <v>4</v>
      </c>
      <c r="AL4">
        <v>5</v>
      </c>
      <c r="AM4">
        <v>6</v>
      </c>
      <c r="AN4">
        <v>7</v>
      </c>
      <c r="AO4">
        <v>8</v>
      </c>
      <c r="AP4">
        <v>9</v>
      </c>
      <c r="AQ4">
        <v>10</v>
      </c>
      <c r="AR4">
        <v>11</v>
      </c>
      <c r="AS4">
        <v>12</v>
      </c>
      <c r="AT4">
        <f>$B$1</f>
        <v>12</v>
      </c>
      <c r="AU4">
        <f>$B$1</f>
        <v>12</v>
      </c>
    </row>
    <row r="5" spans="1:50" hidden="1" x14ac:dyDescent="0.25">
      <c r="I5">
        <v>0</v>
      </c>
      <c r="S5" t="s">
        <v>914</v>
      </c>
      <c r="T5">
        <f>CHOOSE(Reports_setup!$E$21,1,1/1000,1/1000000)</f>
        <v>1</v>
      </c>
      <c r="U5">
        <f>T5</f>
        <v>1</v>
      </c>
      <c r="V5">
        <f t="shared" ref="V5:AF5" si="4">U5</f>
        <v>1</v>
      </c>
      <c r="W5">
        <f t="shared" si="4"/>
        <v>1</v>
      </c>
      <c r="X5">
        <f t="shared" si="4"/>
        <v>1</v>
      </c>
      <c r="Y5">
        <f t="shared" si="4"/>
        <v>1</v>
      </c>
      <c r="Z5">
        <f t="shared" si="4"/>
        <v>1</v>
      </c>
      <c r="AA5">
        <f t="shared" si="4"/>
        <v>1</v>
      </c>
      <c r="AB5">
        <f t="shared" si="4"/>
        <v>1</v>
      </c>
      <c r="AC5">
        <f t="shared" si="4"/>
        <v>1</v>
      </c>
      <c r="AD5">
        <f t="shared" si="4"/>
        <v>1</v>
      </c>
      <c r="AE5">
        <f t="shared" si="4"/>
        <v>1</v>
      </c>
      <c r="AF5">
        <f t="shared" si="4"/>
        <v>1</v>
      </c>
      <c r="AG5">
        <f>AF5</f>
        <v>1</v>
      </c>
      <c r="AH5">
        <f>AG5</f>
        <v>1</v>
      </c>
      <c r="AI5">
        <f t="shared" ref="AI5" si="5">AH5</f>
        <v>1</v>
      </c>
      <c r="AJ5">
        <f t="shared" ref="AJ5" si="6">AI5</f>
        <v>1</v>
      </c>
      <c r="AK5">
        <f t="shared" ref="AK5" si="7">AJ5</f>
        <v>1</v>
      </c>
      <c r="AL5">
        <f t="shared" ref="AL5" si="8">AK5</f>
        <v>1</v>
      </c>
      <c r="AM5">
        <f t="shared" ref="AM5" si="9">AL5</f>
        <v>1</v>
      </c>
      <c r="AN5">
        <f t="shared" ref="AN5" si="10">AM5</f>
        <v>1</v>
      </c>
      <c r="AO5">
        <f t="shared" ref="AO5" si="11">AN5</f>
        <v>1</v>
      </c>
      <c r="AP5">
        <f t="shared" ref="AP5" si="12">AO5</f>
        <v>1</v>
      </c>
      <c r="AQ5">
        <f t="shared" ref="AQ5" si="13">AP5</f>
        <v>1</v>
      </c>
      <c r="AR5">
        <f t="shared" ref="AR5" si="14">AQ5</f>
        <v>1</v>
      </c>
      <c r="AS5">
        <f t="shared" ref="AS5" si="15">AR5</f>
        <v>1</v>
      </c>
    </row>
    <row r="6" spans="1:50" hidden="1" x14ac:dyDescent="0.25">
      <c r="I6">
        <v>0</v>
      </c>
      <c r="S6" t="s">
        <v>915</v>
      </c>
      <c r="T6">
        <f>U6-2+$A$1</f>
        <v>17</v>
      </c>
      <c r="U6">
        <v>18</v>
      </c>
      <c r="V6">
        <f>U6+1</f>
        <v>19</v>
      </c>
      <c r="W6">
        <f t="shared" ref="W6:AF6" si="16">V6+1</f>
        <v>20</v>
      </c>
      <c r="X6">
        <f t="shared" si="16"/>
        <v>21</v>
      </c>
      <c r="Y6">
        <f t="shared" si="16"/>
        <v>22</v>
      </c>
      <c r="Z6">
        <f t="shared" si="16"/>
        <v>23</v>
      </c>
      <c r="AA6">
        <f t="shared" si="16"/>
        <v>24</v>
      </c>
      <c r="AB6">
        <f t="shared" si="16"/>
        <v>25</v>
      </c>
      <c r="AC6">
        <f t="shared" si="16"/>
        <v>26</v>
      </c>
      <c r="AD6">
        <f t="shared" si="16"/>
        <v>27</v>
      </c>
      <c r="AE6">
        <f t="shared" si="16"/>
        <v>28</v>
      </c>
      <c r="AF6">
        <f t="shared" si="16"/>
        <v>29</v>
      </c>
      <c r="AG6">
        <f>AH6-2+$A$1</f>
        <v>17</v>
      </c>
      <c r="AH6">
        <v>18</v>
      </c>
      <c r="AI6">
        <f>AH6+1</f>
        <v>19</v>
      </c>
      <c r="AJ6">
        <f t="shared" ref="AJ6:AS6" si="17">AI6+1</f>
        <v>20</v>
      </c>
      <c r="AK6">
        <f t="shared" si="17"/>
        <v>21</v>
      </c>
      <c r="AL6">
        <f t="shared" si="17"/>
        <v>22</v>
      </c>
      <c r="AM6">
        <f t="shared" si="17"/>
        <v>23</v>
      </c>
      <c r="AN6">
        <f t="shared" si="17"/>
        <v>24</v>
      </c>
      <c r="AO6">
        <f t="shared" si="17"/>
        <v>25</v>
      </c>
      <c r="AP6">
        <f t="shared" si="17"/>
        <v>26</v>
      </c>
      <c r="AQ6">
        <f t="shared" si="17"/>
        <v>27</v>
      </c>
      <c r="AR6">
        <f t="shared" si="17"/>
        <v>28</v>
      </c>
      <c r="AS6">
        <f t="shared" si="17"/>
        <v>29</v>
      </c>
    </row>
    <row r="7" spans="1:50" hidden="1" x14ac:dyDescent="0.25">
      <c r="I7">
        <v>0</v>
      </c>
    </row>
    <row r="8" spans="1:50" s="2" customFormat="1" hidden="1" x14ac:dyDescent="0.25">
      <c r="A8" s="2" t="s">
        <v>2</v>
      </c>
      <c r="B8" s="6" t="s">
        <v>3</v>
      </c>
      <c r="C8" s="6" t="s">
        <v>268</v>
      </c>
      <c r="D8" s="6" t="s">
        <v>586</v>
      </c>
      <c r="E8" s="6" t="s">
        <v>143</v>
      </c>
      <c r="F8" s="6" t="s">
        <v>265</v>
      </c>
      <c r="G8" s="6" t="s">
        <v>173</v>
      </c>
      <c r="H8" s="6" t="s">
        <v>174</v>
      </c>
      <c r="I8" s="6" t="s">
        <v>7</v>
      </c>
      <c r="J8" s="6" t="s">
        <v>8</v>
      </c>
      <c r="K8" s="2" t="s">
        <v>9</v>
      </c>
      <c r="L8" s="2" t="s">
        <v>10</v>
      </c>
      <c r="M8" s="6" t="s">
        <v>144</v>
      </c>
      <c r="N8" s="6" t="s">
        <v>144</v>
      </c>
      <c r="O8" s="2" t="s">
        <v>584</v>
      </c>
      <c r="P8" s="2" t="s">
        <v>585</v>
      </c>
      <c r="Q8" s="2" t="s">
        <v>145</v>
      </c>
      <c r="R8" s="67" t="s">
        <v>11</v>
      </c>
      <c r="S8" s="2" t="s">
        <v>269</v>
      </c>
      <c r="T8" s="6" t="s">
        <v>155</v>
      </c>
      <c r="U8" s="6" t="s">
        <v>156</v>
      </c>
      <c r="V8" s="6" t="s">
        <v>157</v>
      </c>
      <c r="W8" s="6" t="s">
        <v>158</v>
      </c>
      <c r="X8" s="6" t="s">
        <v>159</v>
      </c>
      <c r="Y8" s="6" t="s">
        <v>160</v>
      </c>
      <c r="Z8" s="6" t="s">
        <v>161</v>
      </c>
      <c r="AA8" s="6" t="s">
        <v>162</v>
      </c>
      <c r="AB8" s="6" t="s">
        <v>163</v>
      </c>
      <c r="AC8" s="6" t="s">
        <v>164</v>
      </c>
      <c r="AD8" s="6" t="s">
        <v>165</v>
      </c>
      <c r="AE8" s="6" t="s">
        <v>166</v>
      </c>
      <c r="AF8" s="6" t="s">
        <v>167</v>
      </c>
      <c r="AG8" s="6" t="s">
        <v>13</v>
      </c>
      <c r="AH8" s="6" t="s">
        <v>14</v>
      </c>
      <c r="AI8" s="6" t="s">
        <v>15</v>
      </c>
      <c r="AJ8" s="6" t="s">
        <v>16</v>
      </c>
      <c r="AK8" s="6" t="s">
        <v>17</v>
      </c>
      <c r="AL8" s="6" t="s">
        <v>18</v>
      </c>
      <c r="AM8" s="6" t="s">
        <v>19</v>
      </c>
      <c r="AN8" s="6" t="s">
        <v>20</v>
      </c>
      <c r="AO8" s="6" t="s">
        <v>21</v>
      </c>
      <c r="AP8" s="6" t="s">
        <v>22</v>
      </c>
      <c r="AQ8" s="6" t="s">
        <v>23</v>
      </c>
      <c r="AR8" s="6" t="s">
        <v>24</v>
      </c>
      <c r="AS8" s="6" t="s">
        <v>25</v>
      </c>
      <c r="AT8" s="6" t="s">
        <v>168</v>
      </c>
      <c r="AU8" s="6" t="s">
        <v>169</v>
      </c>
      <c r="AV8" s="6" t="s">
        <v>170</v>
      </c>
      <c r="AW8" s="6" t="s">
        <v>171</v>
      </c>
    </row>
    <row r="9" spans="1:50" ht="15.75" thickBot="1" x14ac:dyDescent="0.3">
      <c r="A9" t="str">
        <f t="shared" ref="A9:A14" si="18">IF(B9="","",IF(L9="",B9&amp;"",B9&amp;"-"&amp;L9))</f>
        <v>1000000</v>
      </c>
      <c r="B9">
        <v>1000000</v>
      </c>
      <c r="F9">
        <v>1</v>
      </c>
      <c r="G9">
        <v>0</v>
      </c>
      <c r="I9">
        <f t="shared" ref="I9:I62" si="19">IF(AND(OR($F$1=0,F9=$F$1),G9&lt;=$G$1,OR($J$1=1,J9=1,G9=0)),1,0)</f>
        <v>1</v>
      </c>
      <c r="J9">
        <f t="shared" ref="J9:J72" si="20">IF($M$1=1,IF(COUNTIF(T9:AF9,"&gt;0")&gt;0,1,IF(COUNTIF(T9:AF9,"&lt;0")&gt;0,1,0)),IF($M$1=2,IF(COUNTIF(AH9:AS9,"&gt;0")&gt;0,1,IF(COUNTIF(AH9:AS9,"&lt;0")&gt;0,1,0)),IF($M$1=3,IF(COUNTIF(AT9:AU9,"&gt;0")&gt;0,1,IF(COUNTIF(AT9:AU9,"&lt;0")&gt;0,1,0)))))</f>
        <v>0</v>
      </c>
      <c r="M9">
        <f>IF($A9&amp;""="",0,IFERROR(MATCH($A9,base_report[id1],0),0))</f>
        <v>1</v>
      </c>
      <c r="N9">
        <f>IF($A9&amp;""="",0,IFERROR(MATCH($A9,current_report[id1],0),0))</f>
        <v>1</v>
      </c>
      <c r="O9" t="str">
        <f>IF($M9=0,0,INDEX(base_report[],$M9,O$1)&amp;"")</f>
        <v/>
      </c>
      <c r="P9" t="str">
        <f>IF($M9=0,0,INDEX(base_report[],$M9,P$1)&amp;"")</f>
        <v/>
      </c>
      <c r="R9" s="45"/>
    </row>
    <row r="10" spans="1:50" ht="15.75" thickBot="1" x14ac:dyDescent="0.3">
      <c r="A10" t="str">
        <f t="shared" si="18"/>
        <v>1001000</v>
      </c>
      <c r="B10">
        <f>B9+1000</f>
        <v>1001000</v>
      </c>
      <c r="F10">
        <v>1</v>
      </c>
      <c r="G10">
        <v>0</v>
      </c>
      <c r="H10">
        <v>9</v>
      </c>
      <c r="I10">
        <f t="shared" si="19"/>
        <v>1</v>
      </c>
      <c r="J10">
        <f t="shared" si="20"/>
        <v>0</v>
      </c>
      <c r="M10">
        <f>IF($A10&amp;""="",0,IFERROR(MATCH($A10,base_report[id1],0),0))</f>
        <v>2</v>
      </c>
      <c r="N10">
        <f>IF($A10&amp;""="",0,IFERROR(MATCH($A10,current_report[id1],0),0))</f>
        <v>2</v>
      </c>
      <c r="O10" t="str">
        <f>IF($M10=0,0,INDEX(base_report[],$M10,O$1)&amp;"")</f>
        <v/>
      </c>
      <c r="P10" t="str">
        <f>IF($M10=0,0,INDEX(base_report[],$M10,P$1)&amp;"")</f>
        <v>Income Statement</v>
      </c>
      <c r="R10" s="36"/>
      <c r="S10" s="7" t="s">
        <v>612</v>
      </c>
      <c r="T10" s="8" t="s">
        <v>868</v>
      </c>
      <c r="U10" s="9" t="s">
        <v>869</v>
      </c>
      <c r="V10" s="10" t="s">
        <v>870</v>
      </c>
      <c r="W10" s="10" t="s">
        <v>871</v>
      </c>
      <c r="X10" s="10" t="s">
        <v>872</v>
      </c>
      <c r="Y10" s="10" t="s">
        <v>873</v>
      </c>
      <c r="Z10" s="10" t="s">
        <v>874</v>
      </c>
      <c r="AA10" s="10" t="s">
        <v>875</v>
      </c>
      <c r="AB10" s="10" t="s">
        <v>876</v>
      </c>
      <c r="AC10" s="10" t="s">
        <v>877</v>
      </c>
      <c r="AD10" s="10" t="s">
        <v>878</v>
      </c>
      <c r="AE10" s="10" t="s">
        <v>879</v>
      </c>
      <c r="AF10" s="11" t="s">
        <v>880</v>
      </c>
      <c r="AG10" s="8" t="s">
        <v>868</v>
      </c>
      <c r="AH10" s="9" t="s">
        <v>869</v>
      </c>
      <c r="AI10" s="10" t="s">
        <v>870</v>
      </c>
      <c r="AJ10" s="10" t="s">
        <v>871</v>
      </c>
      <c r="AK10" s="10" t="s">
        <v>872</v>
      </c>
      <c r="AL10" s="10" t="s">
        <v>873</v>
      </c>
      <c r="AM10" s="10" t="s">
        <v>874</v>
      </c>
      <c r="AN10" s="10" t="s">
        <v>875</v>
      </c>
      <c r="AO10" s="10" t="s">
        <v>876</v>
      </c>
      <c r="AP10" s="10" t="s">
        <v>877</v>
      </c>
      <c r="AQ10" s="10" t="s">
        <v>878</v>
      </c>
      <c r="AR10" s="10" t="s">
        <v>879</v>
      </c>
      <c r="AS10" s="11" t="s">
        <v>880</v>
      </c>
      <c r="AT10" s="9" t="s">
        <v>916</v>
      </c>
      <c r="AU10" s="11" t="s">
        <v>917</v>
      </c>
      <c r="AV10" s="9" t="s">
        <v>918</v>
      </c>
      <c r="AW10" s="11" t="s">
        <v>919</v>
      </c>
    </row>
    <row r="11" spans="1:50" x14ac:dyDescent="0.25">
      <c r="A11" t="str">
        <f t="shared" si="18"/>
        <v>1002000</v>
      </c>
      <c r="B11">
        <f>B10+1000</f>
        <v>1002000</v>
      </c>
      <c r="F11">
        <v>1</v>
      </c>
      <c r="G11">
        <v>0</v>
      </c>
      <c r="I11">
        <f t="shared" si="19"/>
        <v>1</v>
      </c>
      <c r="J11">
        <f t="shared" si="20"/>
        <v>0</v>
      </c>
      <c r="M11">
        <f>IF($A11&amp;""="",0,IFERROR(MATCH($A11,base_report[id1],0),0))</f>
        <v>3</v>
      </c>
      <c r="N11">
        <f>IF($A11&amp;""="",0,IFERROR(MATCH($A11,current_report[id1],0),0))</f>
        <v>3</v>
      </c>
      <c r="O11" t="str">
        <f>IF($M11=0,0,INDEX(base_report[],$M11,O$1)&amp;"")</f>
        <v/>
      </c>
      <c r="P11" t="str">
        <f>IF($M11=0,0,INDEX(base_report[],$M11,P$1)&amp;"")</f>
        <v/>
      </c>
      <c r="R11" s="37"/>
      <c r="S11" s="12"/>
      <c r="T11" s="13"/>
      <c r="U11" s="14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6"/>
      <c r="AG11" s="13"/>
      <c r="AH11" s="14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6"/>
      <c r="AT11" s="14"/>
      <c r="AU11" s="16"/>
      <c r="AV11" s="14"/>
      <c r="AW11" s="16"/>
    </row>
    <row r="12" spans="1:50" x14ac:dyDescent="0.25">
      <c r="A12" t="str">
        <f t="shared" si="18"/>
        <v>1100000</v>
      </c>
      <c r="B12">
        <v>1100000</v>
      </c>
      <c r="C12">
        <v>1100</v>
      </c>
      <c r="F12">
        <v>1</v>
      </c>
      <c r="G12">
        <v>0</v>
      </c>
      <c r="H12">
        <v>1</v>
      </c>
      <c r="I12">
        <f t="shared" si="19"/>
        <v>1</v>
      </c>
      <c r="J12">
        <f t="shared" si="20"/>
        <v>1</v>
      </c>
      <c r="M12">
        <f>IF($A12&amp;""="",0,IFERROR(MATCH($A12,base_report[id1],0),0))</f>
        <v>4</v>
      </c>
      <c r="N12">
        <f>IF($A12&amp;""="",0,IFERROR(MATCH($A12,current_report[id1],0),0))</f>
        <v>4</v>
      </c>
      <c r="O12" t="str">
        <f>IF($M12=0,0,INDEX(base_report[],$M12,O$1)&amp;"")</f>
        <v/>
      </c>
      <c r="P12" t="str">
        <f>IF($M12=0,0,INDEX(base_report[],$M12,P$1)&amp;"")</f>
        <v>Total Revenue</v>
      </c>
      <c r="R12" s="38"/>
      <c r="S12" s="17" t="s">
        <v>613</v>
      </c>
      <c r="T12" s="18">
        <f t="shared" ref="T12:T17" si="21">SUMPRODUCT(U12:AF12,U$3:AF$3)</f>
        <v>5063100000</v>
      </c>
      <c r="U12" s="19">
        <f>U13+U17</f>
        <v>420000000</v>
      </c>
      <c r="V12" s="20">
        <f t="shared" ref="V12:AS12" si="22">V13+V17</f>
        <v>420000000</v>
      </c>
      <c r="W12" s="20">
        <f t="shared" si="22"/>
        <v>420000000</v>
      </c>
      <c r="X12" s="20">
        <f t="shared" si="22"/>
        <v>420000000</v>
      </c>
      <c r="Y12" s="20">
        <f t="shared" si="22"/>
        <v>420000000</v>
      </c>
      <c r="Z12" s="20">
        <f t="shared" si="22"/>
        <v>420000000</v>
      </c>
      <c r="AA12" s="20">
        <f t="shared" si="22"/>
        <v>422100000</v>
      </c>
      <c r="AB12" s="20">
        <f t="shared" si="22"/>
        <v>424200000</v>
      </c>
      <c r="AC12" s="20">
        <f t="shared" si="22"/>
        <v>424200000</v>
      </c>
      <c r="AD12" s="20">
        <f t="shared" si="22"/>
        <v>424200000</v>
      </c>
      <c r="AE12" s="20">
        <f t="shared" si="22"/>
        <v>424200000</v>
      </c>
      <c r="AF12" s="21">
        <f t="shared" si="22"/>
        <v>424200000</v>
      </c>
      <c r="AG12" s="18">
        <f t="shared" ref="AG12:AG17" si="23">SUMPRODUCT(AH12:AS12,AH$3:AS$3)</f>
        <v>5063100000</v>
      </c>
      <c r="AH12" s="19">
        <f t="shared" si="22"/>
        <v>420000000</v>
      </c>
      <c r="AI12" s="20">
        <f t="shared" si="22"/>
        <v>420000000</v>
      </c>
      <c r="AJ12" s="20">
        <f t="shared" si="22"/>
        <v>420000000</v>
      </c>
      <c r="AK12" s="20">
        <f t="shared" si="22"/>
        <v>420000000</v>
      </c>
      <c r="AL12" s="20">
        <f t="shared" si="22"/>
        <v>420000000</v>
      </c>
      <c r="AM12" s="20">
        <f t="shared" si="22"/>
        <v>420000000</v>
      </c>
      <c r="AN12" s="20">
        <f t="shared" si="22"/>
        <v>422100000</v>
      </c>
      <c r="AO12" s="20">
        <f t="shared" si="22"/>
        <v>424200000</v>
      </c>
      <c r="AP12" s="20">
        <f t="shared" si="22"/>
        <v>424200000</v>
      </c>
      <c r="AQ12" s="20">
        <f t="shared" si="22"/>
        <v>424200000</v>
      </c>
      <c r="AR12" s="20">
        <f t="shared" si="22"/>
        <v>424200000</v>
      </c>
      <c r="AS12" s="21">
        <f t="shared" si="22"/>
        <v>424200000</v>
      </c>
      <c r="AT12" s="19">
        <f t="shared" ref="AT12:AT17" si="24">T12</f>
        <v>5063100000</v>
      </c>
      <c r="AU12" s="21">
        <f t="shared" ref="AU12:AU17" si="25">AG12</f>
        <v>5063100000</v>
      </c>
      <c r="AV12" s="19">
        <f>AU12-AT12</f>
        <v>0</v>
      </c>
      <c r="AW12" s="21">
        <f t="shared" ref="AW12:AW17" si="26">IF(AT12=0,AT12,AV12/AT12)</f>
        <v>0</v>
      </c>
    </row>
    <row r="13" spans="1:50" x14ac:dyDescent="0.25">
      <c r="A13" t="str">
        <f t="shared" si="18"/>
        <v>1101000</v>
      </c>
      <c r="B13">
        <f>B12+1000</f>
        <v>1101000</v>
      </c>
      <c r="C13">
        <v>1110</v>
      </c>
      <c r="D13" s="3" t="s">
        <v>614</v>
      </c>
      <c r="F13">
        <v>1</v>
      </c>
      <c r="G13">
        <v>2</v>
      </c>
      <c r="I13">
        <f t="shared" si="19"/>
        <v>1</v>
      </c>
      <c r="J13">
        <f t="shared" si="20"/>
        <v>1</v>
      </c>
      <c r="K13" s="3" t="s">
        <v>257</v>
      </c>
      <c r="M13">
        <f>IF($A13&amp;""="",0,IFERROR(MATCH($A13,base_report[id1],0),0))</f>
        <v>5</v>
      </c>
      <c r="N13">
        <f>IF($A13&amp;""="",0,IFERROR(MATCH($A13,current_report[id1],0),0))</f>
        <v>5</v>
      </c>
      <c r="O13" t="str">
        <f>IF($M13=0,0,INDEX(base_report[],$M13,O$1)&amp;"")</f>
        <v>11.01</v>
      </c>
      <c r="P13" t="str">
        <f>IF($M13=0,0,INDEX(base_report[],$M13,P$1)&amp;"")</f>
        <v>Revenue from transportation services</v>
      </c>
      <c r="R13" s="38" t="s">
        <v>257</v>
      </c>
      <c r="S13" s="22" t="s">
        <v>615</v>
      </c>
      <c r="T13" s="18">
        <f t="shared" si="21"/>
        <v>5063100000</v>
      </c>
      <c r="U13" s="19">
        <f>IF($M13=0,0,INDEX(base_report[],$M13,U$6)*U$5)</f>
        <v>420000000</v>
      </c>
      <c r="V13" s="20">
        <f>IF($M13=0,0,INDEX(base_report[],$M13,V$6)*V$5)</f>
        <v>420000000</v>
      </c>
      <c r="W13" s="20">
        <f>IF($M13=0,0,INDEX(base_report[],$M13,W$6)*W$5)</f>
        <v>420000000</v>
      </c>
      <c r="X13" s="20">
        <f>IF($M13=0,0,INDEX(base_report[],$M13,X$6)*X$5)</f>
        <v>420000000</v>
      </c>
      <c r="Y13" s="20">
        <f>IF($M13=0,0,INDEX(base_report[],$M13,Y$6)*Y$5)</f>
        <v>420000000</v>
      </c>
      <c r="Z13" s="20">
        <f>IF($M13=0,0,INDEX(base_report[],$M13,Z$6)*Z$5)</f>
        <v>420000000</v>
      </c>
      <c r="AA13" s="20">
        <f>IF($M13=0,0,INDEX(base_report[],$M13,AA$6)*AA$5)</f>
        <v>422100000</v>
      </c>
      <c r="AB13" s="20">
        <f>IF($M13=0,0,INDEX(base_report[],$M13,AB$6)*AB$5)</f>
        <v>424200000</v>
      </c>
      <c r="AC13" s="20">
        <f>IF($M13=0,0,INDEX(base_report[],$M13,AC$6)*AC$5)</f>
        <v>424200000</v>
      </c>
      <c r="AD13" s="20">
        <f>IF($M13=0,0,INDEX(base_report[],$M13,AD$6)*AD$5)</f>
        <v>424200000</v>
      </c>
      <c r="AE13" s="20">
        <f>IF($M13=0,0,INDEX(base_report[],$M13,AE$6)*AE$5)</f>
        <v>424200000</v>
      </c>
      <c r="AF13" s="21">
        <f>IF($M13=0,0,INDEX(base_report[],$M13,AF$6)*AF$5)</f>
        <v>424200000</v>
      </c>
      <c r="AG13" s="18">
        <f t="shared" si="23"/>
        <v>5063100000</v>
      </c>
      <c r="AH13" s="19">
        <f>IF($N13=0,0,INDEX(current_report[],$N13,AH$6)*AH$5)</f>
        <v>420000000</v>
      </c>
      <c r="AI13" s="20">
        <f>IF($N13=0,0,INDEX(current_report[],$N13,AI$6)*AI$5)</f>
        <v>420000000</v>
      </c>
      <c r="AJ13" s="20">
        <f>IF($N13=0,0,INDEX(current_report[],$N13,AJ$6)*AJ$5)</f>
        <v>420000000</v>
      </c>
      <c r="AK13" s="20">
        <f>IF($N13=0,0,INDEX(current_report[],$N13,AK$6)*AK$5)</f>
        <v>420000000</v>
      </c>
      <c r="AL13" s="20">
        <f>IF($N13=0,0,INDEX(current_report[],$N13,AL$6)*AL$5)</f>
        <v>420000000</v>
      </c>
      <c r="AM13" s="20">
        <f>IF($N13=0,0,INDEX(current_report[],$N13,AM$6)*AM$5)</f>
        <v>420000000</v>
      </c>
      <c r="AN13" s="20">
        <f>IF($N13=0,0,INDEX(current_report[],$N13,AN$6)*AN$5)</f>
        <v>422100000</v>
      </c>
      <c r="AO13" s="20">
        <f>IF($N13=0,0,INDEX(current_report[],$N13,AO$6)*AO$5)</f>
        <v>424200000</v>
      </c>
      <c r="AP13" s="20">
        <f>IF($N13=0,0,INDEX(current_report[],$N13,AP$6)*AP$5)</f>
        <v>424200000</v>
      </c>
      <c r="AQ13" s="20">
        <f>IF($N13=0,0,INDEX(current_report[],$N13,AQ$6)*AQ$5)</f>
        <v>424200000</v>
      </c>
      <c r="AR13" s="20">
        <f>IF($N13=0,0,INDEX(current_report[],$N13,AR$6)*AR$5)</f>
        <v>424200000</v>
      </c>
      <c r="AS13" s="21">
        <f>IF($N13=0,0,INDEX(current_report[],$N13,AS$6)*AS$5)</f>
        <v>424200000</v>
      </c>
      <c r="AT13" s="19">
        <f t="shared" si="24"/>
        <v>5063100000</v>
      </c>
      <c r="AU13" s="21">
        <f t="shared" si="25"/>
        <v>5063100000</v>
      </c>
      <c r="AV13" s="19">
        <f t="shared" ref="AV13:AV17" si="27">AU13-AT13</f>
        <v>0</v>
      </c>
      <c r="AW13" s="21">
        <f t="shared" si="26"/>
        <v>0</v>
      </c>
    </row>
    <row r="14" spans="1:50" hidden="1" x14ac:dyDescent="0.25">
      <c r="A14" t="str">
        <f t="shared" si="18"/>
        <v>1101000-OW</v>
      </c>
      <c r="B14">
        <f>B13</f>
        <v>1101000</v>
      </c>
      <c r="C14">
        <f>C13</f>
        <v>1110</v>
      </c>
      <c r="D14" t="str">
        <f>D13</f>
        <v>6110</v>
      </c>
      <c r="F14">
        <v>1</v>
      </c>
      <c r="G14">
        <v>4</v>
      </c>
      <c r="I14">
        <f t="shared" si="19"/>
        <v>0</v>
      </c>
      <c r="J14">
        <f t="shared" si="20"/>
        <v>1</v>
      </c>
      <c r="K14" t="str">
        <f t="shared" ref="K14:K16" si="28">K13</f>
        <v>11.01</v>
      </c>
      <c r="L14" t="s">
        <v>617</v>
      </c>
      <c r="M14">
        <f>IF($A14&amp;""="",0,IFERROR(MATCH($A14,base_report[id1],0),0))</f>
        <v>6</v>
      </c>
      <c r="N14">
        <f>IF($A14&amp;""="",0,IFERROR(MATCH($A14,current_report[id1],0),0))</f>
        <v>6</v>
      </c>
      <c r="O14" t="str">
        <f>IF($M14=0,0,INDEX(base_report[],$M14,O$1)&amp;"")</f>
        <v/>
      </c>
      <c r="P14" t="str">
        <f>IF($M14=0,0,INDEX(base_report[],$M14,P$1)&amp;"")</f>
        <v>Open Wagons</v>
      </c>
      <c r="R14" s="38"/>
      <c r="S14" s="23" t="s">
        <v>618</v>
      </c>
      <c r="T14" s="18">
        <f t="shared" si="21"/>
        <v>5063100000</v>
      </c>
      <c r="U14" s="19">
        <f>IF($M14=0,0,INDEX(base_report[],$M14,U$6)*U$5)</f>
        <v>420000000</v>
      </c>
      <c r="V14" s="20">
        <f>IF($M14=0,0,INDEX(base_report[],$M14,V$6)*V$5)</f>
        <v>420000000</v>
      </c>
      <c r="W14" s="20">
        <f>IF($M14=0,0,INDEX(base_report[],$M14,W$6)*W$5)</f>
        <v>420000000</v>
      </c>
      <c r="X14" s="20">
        <f>IF($M14=0,0,INDEX(base_report[],$M14,X$6)*X$5)</f>
        <v>420000000</v>
      </c>
      <c r="Y14" s="20">
        <f>IF($M14=0,0,INDEX(base_report[],$M14,Y$6)*Y$5)</f>
        <v>420000000</v>
      </c>
      <c r="Z14" s="20">
        <f>IF($M14=0,0,INDEX(base_report[],$M14,Z$6)*Z$5)</f>
        <v>420000000</v>
      </c>
      <c r="AA14" s="20">
        <f>IF($M14=0,0,INDEX(base_report[],$M14,AA$6)*AA$5)</f>
        <v>422100000</v>
      </c>
      <c r="AB14" s="20">
        <f>IF($M14=0,0,INDEX(base_report[],$M14,AB$6)*AB$5)</f>
        <v>424200000</v>
      </c>
      <c r="AC14" s="20">
        <f>IF($M14=0,0,INDEX(base_report[],$M14,AC$6)*AC$5)</f>
        <v>424200000</v>
      </c>
      <c r="AD14" s="20">
        <f>IF($M14=0,0,INDEX(base_report[],$M14,AD$6)*AD$5)</f>
        <v>424200000</v>
      </c>
      <c r="AE14" s="20">
        <f>IF($M14=0,0,INDEX(base_report[],$M14,AE$6)*AE$5)</f>
        <v>424200000</v>
      </c>
      <c r="AF14" s="21">
        <f>IF($M14=0,0,INDEX(base_report[],$M14,AF$6)*AF$5)</f>
        <v>424200000</v>
      </c>
      <c r="AG14" s="18">
        <f t="shared" si="23"/>
        <v>5063100000</v>
      </c>
      <c r="AH14" s="19">
        <f>IF($N14=0,0,INDEX(current_report[],$N14,AH$6)*AH$5)</f>
        <v>420000000</v>
      </c>
      <c r="AI14" s="20">
        <f>IF($N14=0,0,INDEX(current_report[],$N14,AI$6)*AI$5)</f>
        <v>420000000</v>
      </c>
      <c r="AJ14" s="20">
        <f>IF($N14=0,0,INDEX(current_report[],$N14,AJ$6)*AJ$5)</f>
        <v>420000000</v>
      </c>
      <c r="AK14" s="20">
        <f>IF($N14=0,0,INDEX(current_report[],$N14,AK$6)*AK$5)</f>
        <v>420000000</v>
      </c>
      <c r="AL14" s="20">
        <f>IF($N14=0,0,INDEX(current_report[],$N14,AL$6)*AL$5)</f>
        <v>420000000</v>
      </c>
      <c r="AM14" s="20">
        <f>IF($N14=0,0,INDEX(current_report[],$N14,AM$6)*AM$5)</f>
        <v>420000000</v>
      </c>
      <c r="AN14" s="20">
        <f>IF($N14=0,0,INDEX(current_report[],$N14,AN$6)*AN$5)</f>
        <v>422100000</v>
      </c>
      <c r="AO14" s="20">
        <f>IF($N14=0,0,INDEX(current_report[],$N14,AO$6)*AO$5)</f>
        <v>424200000</v>
      </c>
      <c r="AP14" s="20">
        <f>IF($N14=0,0,INDEX(current_report[],$N14,AP$6)*AP$5)</f>
        <v>424200000</v>
      </c>
      <c r="AQ14" s="20">
        <f>IF($N14=0,0,INDEX(current_report[],$N14,AQ$6)*AQ$5)</f>
        <v>424200000</v>
      </c>
      <c r="AR14" s="20">
        <f>IF($N14=0,0,INDEX(current_report[],$N14,AR$6)*AR$5)</f>
        <v>424200000</v>
      </c>
      <c r="AS14" s="21">
        <f>IF($N14=0,0,INDEX(current_report[],$N14,AS$6)*AS$5)</f>
        <v>424200000</v>
      </c>
      <c r="AT14" s="19">
        <f t="shared" si="24"/>
        <v>5063100000</v>
      </c>
      <c r="AU14" s="21">
        <f t="shared" si="25"/>
        <v>5063100000</v>
      </c>
      <c r="AV14" s="19">
        <f t="shared" si="27"/>
        <v>0</v>
      </c>
      <c r="AW14" s="21">
        <f t="shared" si="26"/>
        <v>0</v>
      </c>
    </row>
    <row r="15" spans="1:50" hidden="1" x14ac:dyDescent="0.25">
      <c r="A15" t="str">
        <f>IF(B15="","",IF(L15="",B15&amp;"",B15&amp;"-"&amp;L15))</f>
        <v>1101000-TW</v>
      </c>
      <c r="B15">
        <f>B13</f>
        <v>1101000</v>
      </c>
      <c r="C15">
        <f>C14</f>
        <v>1110</v>
      </c>
      <c r="D15" t="str">
        <f>D14</f>
        <v>6110</v>
      </c>
      <c r="F15">
        <v>1</v>
      </c>
      <c r="G15">
        <v>4</v>
      </c>
      <c r="I15">
        <f t="shared" si="19"/>
        <v>0</v>
      </c>
      <c r="J15">
        <f t="shared" si="20"/>
        <v>0</v>
      </c>
      <c r="K15" t="str">
        <f t="shared" si="28"/>
        <v>11.01</v>
      </c>
      <c r="L15" t="s">
        <v>620</v>
      </c>
      <c r="M15">
        <f>IF($A15&amp;""="",0,IFERROR(MATCH($A15,base_report[id1],0),0))</f>
        <v>7</v>
      </c>
      <c r="N15">
        <f>IF($A15&amp;""="",0,IFERROR(MATCH($A15,current_report[id1],0),0))</f>
        <v>7</v>
      </c>
      <c r="O15" t="str">
        <f>IF($M15=0,0,INDEX(base_report[],$M15,O$1)&amp;"")</f>
        <v/>
      </c>
      <c r="P15" t="str">
        <f>IF($M15=0,0,INDEX(base_report[],$M15,P$1)&amp;"")</f>
        <v>Tank Wagons</v>
      </c>
      <c r="R15" s="38"/>
      <c r="S15" s="23" t="s">
        <v>621</v>
      </c>
      <c r="T15" s="18">
        <f t="shared" si="21"/>
        <v>0</v>
      </c>
      <c r="U15" s="19">
        <f>IF($M15=0,0,INDEX(base_report[],$M15,U$6)*U$5)</f>
        <v>0</v>
      </c>
      <c r="V15" s="20">
        <f>IF($M15=0,0,INDEX(base_report[],$M15,V$6)*V$5)</f>
        <v>0</v>
      </c>
      <c r="W15" s="20">
        <f>IF($M15=0,0,INDEX(base_report[],$M15,W$6)*W$5)</f>
        <v>0</v>
      </c>
      <c r="X15" s="20">
        <f>IF($M15=0,0,INDEX(base_report[],$M15,X$6)*X$5)</f>
        <v>0</v>
      </c>
      <c r="Y15" s="20">
        <f>IF($M15=0,0,INDEX(base_report[],$M15,Y$6)*Y$5)</f>
        <v>0</v>
      </c>
      <c r="Z15" s="20">
        <f>IF($M15=0,0,INDEX(base_report[],$M15,Z$6)*Z$5)</f>
        <v>0</v>
      </c>
      <c r="AA15" s="20">
        <f>IF($M15=0,0,INDEX(base_report[],$M15,AA$6)*AA$5)</f>
        <v>0</v>
      </c>
      <c r="AB15" s="20">
        <f>IF($M15=0,0,INDEX(base_report[],$M15,AB$6)*AB$5)</f>
        <v>0</v>
      </c>
      <c r="AC15" s="20">
        <f>IF($M15=0,0,INDEX(base_report[],$M15,AC$6)*AC$5)</f>
        <v>0</v>
      </c>
      <c r="AD15" s="20">
        <f>IF($M15=0,0,INDEX(base_report[],$M15,AD$6)*AD$5)</f>
        <v>0</v>
      </c>
      <c r="AE15" s="20">
        <f>IF($M15=0,0,INDEX(base_report[],$M15,AE$6)*AE$5)</f>
        <v>0</v>
      </c>
      <c r="AF15" s="21">
        <f>IF($M15=0,0,INDEX(base_report[],$M15,AF$6)*AF$5)</f>
        <v>0</v>
      </c>
      <c r="AG15" s="18">
        <f t="shared" si="23"/>
        <v>0</v>
      </c>
      <c r="AH15" s="19">
        <f>IF($N15=0,0,INDEX(current_report[],$N15,AH$6)*AH$5)</f>
        <v>0</v>
      </c>
      <c r="AI15" s="20">
        <f>IF($N15=0,0,INDEX(current_report[],$N15,AI$6)*AI$5)</f>
        <v>0</v>
      </c>
      <c r="AJ15" s="20">
        <f>IF($N15=0,0,INDEX(current_report[],$N15,AJ$6)*AJ$5)</f>
        <v>0</v>
      </c>
      <c r="AK15" s="20">
        <f>IF($N15=0,0,INDEX(current_report[],$N15,AK$6)*AK$5)</f>
        <v>0</v>
      </c>
      <c r="AL15" s="20">
        <f>IF($N15=0,0,INDEX(current_report[],$N15,AL$6)*AL$5)</f>
        <v>0</v>
      </c>
      <c r="AM15" s="20">
        <f>IF($N15=0,0,INDEX(current_report[],$N15,AM$6)*AM$5)</f>
        <v>0</v>
      </c>
      <c r="AN15" s="20">
        <f>IF($N15=0,0,INDEX(current_report[],$N15,AN$6)*AN$5)</f>
        <v>0</v>
      </c>
      <c r="AO15" s="20">
        <f>IF($N15=0,0,INDEX(current_report[],$N15,AO$6)*AO$5)</f>
        <v>0</v>
      </c>
      <c r="AP15" s="20">
        <f>IF($N15=0,0,INDEX(current_report[],$N15,AP$6)*AP$5)</f>
        <v>0</v>
      </c>
      <c r="AQ15" s="20">
        <f>IF($N15=0,0,INDEX(current_report[],$N15,AQ$6)*AQ$5)</f>
        <v>0</v>
      </c>
      <c r="AR15" s="20">
        <f>IF($N15=0,0,INDEX(current_report[],$N15,AR$6)*AR$5)</f>
        <v>0</v>
      </c>
      <c r="AS15" s="21">
        <f>IF($N15=0,0,INDEX(current_report[],$N15,AS$6)*AS$5)</f>
        <v>0</v>
      </c>
      <c r="AT15" s="19">
        <f t="shared" si="24"/>
        <v>0</v>
      </c>
      <c r="AU15" s="21">
        <f t="shared" si="25"/>
        <v>0</v>
      </c>
      <c r="AV15" s="19">
        <f t="shared" si="27"/>
        <v>0</v>
      </c>
      <c r="AW15" s="21">
        <f t="shared" si="26"/>
        <v>0</v>
      </c>
    </row>
    <row r="16" spans="1:50" hidden="1" x14ac:dyDescent="0.25">
      <c r="A16" t="str">
        <f t="shared" ref="A16:A79" si="29">IF(B16="","",IF(L16="",B16&amp;"",B16&amp;"-"&amp;L16))</f>
        <v>1101000-xx</v>
      </c>
      <c r="B16">
        <f>B13</f>
        <v>1101000</v>
      </c>
      <c r="C16">
        <f>C15</f>
        <v>1110</v>
      </c>
      <c r="D16" t="str">
        <f>D15</f>
        <v>6110</v>
      </c>
      <c r="F16">
        <v>1</v>
      </c>
      <c r="G16">
        <v>4</v>
      </c>
      <c r="I16">
        <f t="shared" si="19"/>
        <v>0</v>
      </c>
      <c r="J16">
        <f t="shared" si="20"/>
        <v>0</v>
      </c>
      <c r="K16" t="str">
        <f t="shared" si="28"/>
        <v>11.01</v>
      </c>
      <c r="L16" t="s">
        <v>623</v>
      </c>
      <c r="M16">
        <f>IF($A16&amp;""="",0,IFERROR(MATCH($A16,base_report[id1],0),0))</f>
        <v>8</v>
      </c>
      <c r="N16">
        <f>IF($A16&amp;""="",0,IFERROR(MATCH($A16,current_report[id1],0),0))</f>
        <v>8</v>
      </c>
      <c r="O16" t="str">
        <f>IF($M16=0,0,INDEX(base_report[],$M16,O$1)&amp;"")</f>
        <v/>
      </c>
      <c r="P16" t="str">
        <f>IF($M16=0,0,INDEX(base_report[],$M16,P$1)&amp;"")</f>
        <v>xx</v>
      </c>
      <c r="R16" s="38"/>
      <c r="S16" s="23" t="s">
        <v>623</v>
      </c>
      <c r="T16" s="18">
        <f t="shared" si="21"/>
        <v>0</v>
      </c>
      <c r="U16" s="19">
        <f>IF($M16=0,0,INDEX(base_report[],$M16,U$6)*U$5)</f>
        <v>0</v>
      </c>
      <c r="V16" s="20">
        <f>IF($M16=0,0,INDEX(base_report[],$M16,V$6)*V$5)</f>
        <v>0</v>
      </c>
      <c r="W16" s="20">
        <f>IF($M16=0,0,INDEX(base_report[],$M16,W$6)*W$5)</f>
        <v>0</v>
      </c>
      <c r="X16" s="20">
        <f>IF($M16=0,0,INDEX(base_report[],$M16,X$6)*X$5)</f>
        <v>0</v>
      </c>
      <c r="Y16" s="20">
        <f>IF($M16=0,0,INDEX(base_report[],$M16,Y$6)*Y$5)</f>
        <v>0</v>
      </c>
      <c r="Z16" s="20">
        <f>IF($M16=0,0,INDEX(base_report[],$M16,Z$6)*Z$5)</f>
        <v>0</v>
      </c>
      <c r="AA16" s="20">
        <f>IF($M16=0,0,INDEX(base_report[],$M16,AA$6)*AA$5)</f>
        <v>0</v>
      </c>
      <c r="AB16" s="20">
        <f>IF($M16=0,0,INDEX(base_report[],$M16,AB$6)*AB$5)</f>
        <v>0</v>
      </c>
      <c r="AC16" s="20">
        <f>IF($M16=0,0,INDEX(base_report[],$M16,AC$6)*AC$5)</f>
        <v>0</v>
      </c>
      <c r="AD16" s="20">
        <f>IF($M16=0,0,INDEX(base_report[],$M16,AD$6)*AD$5)</f>
        <v>0</v>
      </c>
      <c r="AE16" s="20">
        <f>IF($M16=0,0,INDEX(base_report[],$M16,AE$6)*AE$5)</f>
        <v>0</v>
      </c>
      <c r="AF16" s="21">
        <f>IF($M16=0,0,INDEX(base_report[],$M16,AF$6)*AF$5)</f>
        <v>0</v>
      </c>
      <c r="AG16" s="18">
        <f t="shared" si="23"/>
        <v>0</v>
      </c>
      <c r="AH16" s="19">
        <f>IF($N16=0,0,INDEX(current_report[],$N16,AH$6)*AH$5)</f>
        <v>0</v>
      </c>
      <c r="AI16" s="20">
        <f>IF($N16=0,0,INDEX(current_report[],$N16,AI$6)*AI$5)</f>
        <v>0</v>
      </c>
      <c r="AJ16" s="20">
        <f>IF($N16=0,0,INDEX(current_report[],$N16,AJ$6)*AJ$5)</f>
        <v>0</v>
      </c>
      <c r="AK16" s="20">
        <f>IF($N16=0,0,INDEX(current_report[],$N16,AK$6)*AK$5)</f>
        <v>0</v>
      </c>
      <c r="AL16" s="20">
        <f>IF($N16=0,0,INDEX(current_report[],$N16,AL$6)*AL$5)</f>
        <v>0</v>
      </c>
      <c r="AM16" s="20">
        <f>IF($N16=0,0,INDEX(current_report[],$N16,AM$6)*AM$5)</f>
        <v>0</v>
      </c>
      <c r="AN16" s="20">
        <f>IF($N16=0,0,INDEX(current_report[],$N16,AN$6)*AN$5)</f>
        <v>0</v>
      </c>
      <c r="AO16" s="20">
        <f>IF($N16=0,0,INDEX(current_report[],$N16,AO$6)*AO$5)</f>
        <v>0</v>
      </c>
      <c r="AP16" s="20">
        <f>IF($N16=0,0,INDEX(current_report[],$N16,AP$6)*AP$5)</f>
        <v>0</v>
      </c>
      <c r="AQ16" s="20">
        <f>IF($N16=0,0,INDEX(current_report[],$N16,AQ$6)*AQ$5)</f>
        <v>0</v>
      </c>
      <c r="AR16" s="20">
        <f>IF($N16=0,0,INDEX(current_report[],$N16,AR$6)*AR$5)</f>
        <v>0</v>
      </c>
      <c r="AS16" s="21">
        <f>IF($N16=0,0,INDEX(current_report[],$N16,AS$6)*AS$5)</f>
        <v>0</v>
      </c>
      <c r="AT16" s="19">
        <f t="shared" si="24"/>
        <v>0</v>
      </c>
      <c r="AU16" s="21">
        <f t="shared" si="25"/>
        <v>0</v>
      </c>
      <c r="AV16" s="19">
        <f t="shared" si="27"/>
        <v>0</v>
      </c>
      <c r="AW16" s="21">
        <f t="shared" si="26"/>
        <v>0</v>
      </c>
    </row>
    <row r="17" spans="1:49" hidden="1" x14ac:dyDescent="0.25">
      <c r="A17" t="str">
        <f t="shared" si="29"/>
        <v>1102000</v>
      </c>
      <c r="B17">
        <f>B13+1000</f>
        <v>1102000</v>
      </c>
      <c r="C17">
        <v>1119</v>
      </c>
      <c r="F17">
        <v>1</v>
      </c>
      <c r="G17">
        <v>2</v>
      </c>
      <c r="I17">
        <f t="shared" si="19"/>
        <v>0</v>
      </c>
      <c r="J17">
        <f t="shared" si="20"/>
        <v>0</v>
      </c>
      <c r="K17" s="3" t="s">
        <v>258</v>
      </c>
      <c r="M17">
        <f>IF($A17&amp;""="",0,IFERROR(MATCH($A17,base_report[id1],0),0))</f>
        <v>9</v>
      </c>
      <c r="N17">
        <f>IF($A17&amp;""="",0,IFERROR(MATCH($A17,current_report[id1],0),0))</f>
        <v>9</v>
      </c>
      <c r="O17" t="str">
        <f>IF($M17=0,0,INDEX(base_report[],$M17,O$1)&amp;"")</f>
        <v>11.09</v>
      </c>
      <c r="P17" t="str">
        <f>IF($M17=0,0,INDEX(base_report[],$M17,P$1)&amp;"")</f>
        <v>Revenue from other operations</v>
      </c>
      <c r="R17" s="38" t="s">
        <v>258</v>
      </c>
      <c r="S17" s="22" t="s">
        <v>624</v>
      </c>
      <c r="T17" s="18">
        <f t="shared" si="21"/>
        <v>0</v>
      </c>
      <c r="U17" s="19">
        <f>IF($M17=0,0,INDEX(base_report[],$M17,U$6)*U$5)</f>
        <v>0</v>
      </c>
      <c r="V17" s="20">
        <f>IF($M17=0,0,INDEX(base_report[],$M17,V$6)*V$5)</f>
        <v>0</v>
      </c>
      <c r="W17" s="20">
        <f>IF($M17=0,0,INDEX(base_report[],$M17,W$6)*W$5)</f>
        <v>0</v>
      </c>
      <c r="X17" s="20">
        <f>IF($M17=0,0,INDEX(base_report[],$M17,X$6)*X$5)</f>
        <v>0</v>
      </c>
      <c r="Y17" s="20">
        <f>IF($M17=0,0,INDEX(base_report[],$M17,Y$6)*Y$5)</f>
        <v>0</v>
      </c>
      <c r="Z17" s="20">
        <f>IF($M17=0,0,INDEX(base_report[],$M17,Z$6)*Z$5)</f>
        <v>0</v>
      </c>
      <c r="AA17" s="20">
        <f>IF($M17=0,0,INDEX(base_report[],$M17,AA$6)*AA$5)</f>
        <v>0</v>
      </c>
      <c r="AB17" s="20">
        <f>IF($M17=0,0,INDEX(base_report[],$M17,AB$6)*AB$5)</f>
        <v>0</v>
      </c>
      <c r="AC17" s="20">
        <f>IF($M17=0,0,INDEX(base_report[],$M17,AC$6)*AC$5)</f>
        <v>0</v>
      </c>
      <c r="AD17" s="20">
        <f>IF($M17=0,0,INDEX(base_report[],$M17,AD$6)*AD$5)</f>
        <v>0</v>
      </c>
      <c r="AE17" s="20">
        <f>IF($M17=0,0,INDEX(base_report[],$M17,AE$6)*AE$5)</f>
        <v>0</v>
      </c>
      <c r="AF17" s="21">
        <f>IF($M17=0,0,INDEX(base_report[],$M17,AF$6)*AF$5)</f>
        <v>0</v>
      </c>
      <c r="AG17" s="18">
        <f t="shared" si="23"/>
        <v>0</v>
      </c>
      <c r="AH17" s="19">
        <f>IF($N17=0,0,INDEX(current_report[],$N17,AH$6)*AH$5)</f>
        <v>0</v>
      </c>
      <c r="AI17" s="20">
        <f>IF($N17=0,0,INDEX(current_report[],$N17,AI$6)*AI$5)</f>
        <v>0</v>
      </c>
      <c r="AJ17" s="20">
        <f>IF($N17=0,0,INDEX(current_report[],$N17,AJ$6)*AJ$5)</f>
        <v>0</v>
      </c>
      <c r="AK17" s="20">
        <f>IF($N17=0,0,INDEX(current_report[],$N17,AK$6)*AK$5)</f>
        <v>0</v>
      </c>
      <c r="AL17" s="20">
        <f>IF($N17=0,0,INDEX(current_report[],$N17,AL$6)*AL$5)</f>
        <v>0</v>
      </c>
      <c r="AM17" s="20">
        <f>IF($N17=0,0,INDEX(current_report[],$N17,AM$6)*AM$5)</f>
        <v>0</v>
      </c>
      <c r="AN17" s="20">
        <f>IF($N17=0,0,INDEX(current_report[],$N17,AN$6)*AN$5)</f>
        <v>0</v>
      </c>
      <c r="AO17" s="20">
        <f>IF($N17=0,0,INDEX(current_report[],$N17,AO$6)*AO$5)</f>
        <v>0</v>
      </c>
      <c r="AP17" s="20">
        <f>IF($N17=0,0,INDEX(current_report[],$N17,AP$6)*AP$5)</f>
        <v>0</v>
      </c>
      <c r="AQ17" s="20">
        <f>IF($N17=0,0,INDEX(current_report[],$N17,AQ$6)*AQ$5)</f>
        <v>0</v>
      </c>
      <c r="AR17" s="20">
        <f>IF($N17=0,0,INDEX(current_report[],$N17,AR$6)*AR$5)</f>
        <v>0</v>
      </c>
      <c r="AS17" s="21">
        <f>IF($N17=0,0,INDEX(current_report[],$N17,AS$6)*AS$5)</f>
        <v>0</v>
      </c>
      <c r="AT17" s="19">
        <f t="shared" si="24"/>
        <v>0</v>
      </c>
      <c r="AU17" s="21">
        <f t="shared" si="25"/>
        <v>0</v>
      </c>
      <c r="AV17" s="19">
        <f t="shared" si="27"/>
        <v>0</v>
      </c>
      <c r="AW17" s="21">
        <f t="shared" si="26"/>
        <v>0</v>
      </c>
    </row>
    <row r="18" spans="1:49" x14ac:dyDescent="0.25">
      <c r="A18" t="str">
        <f t="shared" si="29"/>
        <v>1103000</v>
      </c>
      <c r="B18">
        <f>B17+1000</f>
        <v>1103000</v>
      </c>
      <c r="F18">
        <v>1</v>
      </c>
      <c r="G18">
        <v>0</v>
      </c>
      <c r="I18">
        <f t="shared" si="19"/>
        <v>1</v>
      </c>
      <c r="J18">
        <f t="shared" si="20"/>
        <v>0</v>
      </c>
      <c r="M18">
        <f>IF($A18&amp;""="",0,IFERROR(MATCH($A18,base_report[id1],0),0))</f>
        <v>10</v>
      </c>
      <c r="N18">
        <f>IF($A18&amp;""="",0,IFERROR(MATCH($A18,current_report[id1],0),0))</f>
        <v>10</v>
      </c>
      <c r="O18" t="str">
        <f>IF($M18=0,0,INDEX(base_report[],$M18,O$1)&amp;"")</f>
        <v/>
      </c>
      <c r="P18" t="str">
        <f>IF($M18=0,0,INDEX(base_report[],$M18,P$1)&amp;"")</f>
        <v/>
      </c>
      <c r="R18" s="38"/>
      <c r="S18" s="17"/>
      <c r="T18" s="18"/>
      <c r="U18" s="19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1"/>
      <c r="AG18" s="18"/>
      <c r="AH18" s="19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1"/>
      <c r="AT18" s="19"/>
      <c r="AU18" s="21"/>
      <c r="AV18" s="19"/>
      <c r="AW18" s="21"/>
    </row>
    <row r="19" spans="1:49" x14ac:dyDescent="0.25">
      <c r="A19" t="str">
        <f t="shared" si="29"/>
        <v>1200000</v>
      </c>
      <c r="B19">
        <v>1200000</v>
      </c>
      <c r="C19">
        <v>1200</v>
      </c>
      <c r="F19">
        <v>1</v>
      </c>
      <c r="G19">
        <v>0</v>
      </c>
      <c r="H19">
        <v>1</v>
      </c>
      <c r="I19">
        <f t="shared" si="19"/>
        <v>1</v>
      </c>
      <c r="J19">
        <f t="shared" si="20"/>
        <v>1</v>
      </c>
      <c r="M19">
        <f>IF($A19&amp;""="",0,IFERROR(MATCH($A19,base_report[id1],0),0))</f>
        <v>11</v>
      </c>
      <c r="N19">
        <f>IF($A19&amp;""="",0,IFERROR(MATCH($A19,current_report[id1],0),0))</f>
        <v>11</v>
      </c>
      <c r="O19" t="str">
        <f>IF($M19=0,0,INDEX(base_report[],$M19,O$1)&amp;"")</f>
        <v/>
      </c>
      <c r="P19" t="str">
        <f>IF($M19=0,0,INDEX(base_report[],$M19,P$1)&amp;"")</f>
        <v>Cost of Revenue</v>
      </c>
      <c r="R19" s="38"/>
      <c r="S19" s="17" t="s">
        <v>625</v>
      </c>
      <c r="T19" s="18">
        <f t="shared" ref="T19:T59" si="30">SUMPRODUCT(U19:AF19,U$3:AF$3)</f>
        <v>3246375000</v>
      </c>
      <c r="U19" s="19">
        <f>U20</f>
        <v>270700000</v>
      </c>
      <c r="V19" s="20">
        <f t="shared" ref="V19:AS19" si="31">V20</f>
        <v>266700000</v>
      </c>
      <c r="W19" s="20">
        <f t="shared" si="31"/>
        <v>270700000</v>
      </c>
      <c r="X19" s="20">
        <f t="shared" si="31"/>
        <v>268700000</v>
      </c>
      <c r="Y19" s="20">
        <f t="shared" si="31"/>
        <v>270700000</v>
      </c>
      <c r="Z19" s="20">
        <f t="shared" si="31"/>
        <v>268700000</v>
      </c>
      <c r="AA19" s="20">
        <f t="shared" si="31"/>
        <v>271300000</v>
      </c>
      <c r="AB19" s="20">
        <f t="shared" si="31"/>
        <v>272275000</v>
      </c>
      <c r="AC19" s="20">
        <f t="shared" si="31"/>
        <v>270650000</v>
      </c>
      <c r="AD19" s="20">
        <f t="shared" si="31"/>
        <v>272650000</v>
      </c>
      <c r="AE19" s="20">
        <f t="shared" si="31"/>
        <v>270650000</v>
      </c>
      <c r="AF19" s="21">
        <f t="shared" si="31"/>
        <v>272650000</v>
      </c>
      <c r="AG19" s="18">
        <f t="shared" ref="AG19:AG57" si="32">SUMPRODUCT(AH19:AS19,AH$3:AS$3)</f>
        <v>3246375000</v>
      </c>
      <c r="AH19" s="19">
        <f t="shared" si="31"/>
        <v>270700000</v>
      </c>
      <c r="AI19" s="20">
        <f t="shared" si="31"/>
        <v>266700000</v>
      </c>
      <c r="AJ19" s="20">
        <f t="shared" si="31"/>
        <v>270700000</v>
      </c>
      <c r="AK19" s="20">
        <f t="shared" si="31"/>
        <v>268700000</v>
      </c>
      <c r="AL19" s="20">
        <f t="shared" si="31"/>
        <v>270700000</v>
      </c>
      <c r="AM19" s="20">
        <f t="shared" si="31"/>
        <v>268700000</v>
      </c>
      <c r="AN19" s="20">
        <f t="shared" si="31"/>
        <v>271300000</v>
      </c>
      <c r="AO19" s="20">
        <f t="shared" si="31"/>
        <v>272275000</v>
      </c>
      <c r="AP19" s="20">
        <f t="shared" si="31"/>
        <v>270650000</v>
      </c>
      <c r="AQ19" s="20">
        <f t="shared" si="31"/>
        <v>272650000</v>
      </c>
      <c r="AR19" s="20">
        <f t="shared" si="31"/>
        <v>270650000</v>
      </c>
      <c r="AS19" s="21">
        <f t="shared" si="31"/>
        <v>272650000</v>
      </c>
      <c r="AT19" s="19">
        <f t="shared" ref="AT19:AT57" si="33">T19</f>
        <v>3246375000</v>
      </c>
      <c r="AU19" s="21">
        <f t="shared" ref="AU19:AU57" si="34">AG19</f>
        <v>3246375000</v>
      </c>
      <c r="AV19" s="19">
        <f t="shared" ref="AV19:AV60" si="35">AU19-AT19</f>
        <v>0</v>
      </c>
      <c r="AW19" s="21">
        <f t="shared" ref="AW19:AW60" si="36">IF(AT19=0,AT19,AV19/AT19)</f>
        <v>0</v>
      </c>
    </row>
    <row r="20" spans="1:49" x14ac:dyDescent="0.25">
      <c r="A20" t="str">
        <f t="shared" si="29"/>
        <v>1201000</v>
      </c>
      <c r="B20">
        <f>B19+1000</f>
        <v>1201000</v>
      </c>
      <c r="F20">
        <v>1</v>
      </c>
      <c r="G20">
        <v>1</v>
      </c>
      <c r="H20">
        <v>2</v>
      </c>
      <c r="I20">
        <f t="shared" si="19"/>
        <v>1</v>
      </c>
      <c r="J20">
        <f t="shared" si="20"/>
        <v>1</v>
      </c>
      <c r="M20">
        <f>IF($A20&amp;""="",0,IFERROR(MATCH($A20,base_report[id1],0),0))</f>
        <v>12</v>
      </c>
      <c r="N20">
        <f>IF($A20&amp;""="",0,IFERROR(MATCH($A20,current_report[id1],0),0))</f>
        <v>12</v>
      </c>
      <c r="O20" t="str">
        <f>IF($M20=0,0,INDEX(base_report[],$M20,O$1)&amp;"")</f>
        <v/>
      </c>
      <c r="P20" t="str">
        <f>IF($M20=0,0,INDEX(base_report[],$M20,P$1)&amp;"")</f>
        <v>Production costs</v>
      </c>
      <c r="R20" s="38"/>
      <c r="S20" s="22" t="s">
        <v>626</v>
      </c>
      <c r="T20" s="18">
        <f t="shared" si="30"/>
        <v>3246375000</v>
      </c>
      <c r="U20" s="19">
        <f>U21+U25+U29+U33+U37+U41+U45+U49+U53+U57</f>
        <v>270700000</v>
      </c>
      <c r="V20" s="20">
        <f t="shared" ref="V20:AS20" si="37">V21+V25+V29+V33+V37+V41+V45+V49+V53+V57</f>
        <v>266700000</v>
      </c>
      <c r="W20" s="20">
        <f t="shared" si="37"/>
        <v>270700000</v>
      </c>
      <c r="X20" s="20">
        <f t="shared" si="37"/>
        <v>268700000</v>
      </c>
      <c r="Y20" s="20">
        <f t="shared" si="37"/>
        <v>270700000</v>
      </c>
      <c r="Z20" s="20">
        <f t="shared" si="37"/>
        <v>268700000</v>
      </c>
      <c r="AA20" s="20">
        <f t="shared" si="37"/>
        <v>271300000</v>
      </c>
      <c r="AB20" s="20">
        <f t="shared" si="37"/>
        <v>272275000</v>
      </c>
      <c r="AC20" s="20">
        <f t="shared" si="37"/>
        <v>270650000</v>
      </c>
      <c r="AD20" s="20">
        <f t="shared" si="37"/>
        <v>272650000</v>
      </c>
      <c r="AE20" s="20">
        <f t="shared" si="37"/>
        <v>270650000</v>
      </c>
      <c r="AF20" s="21">
        <f t="shared" si="37"/>
        <v>272650000</v>
      </c>
      <c r="AG20" s="18">
        <f t="shared" si="32"/>
        <v>3246375000</v>
      </c>
      <c r="AH20" s="19">
        <f t="shared" si="37"/>
        <v>270700000</v>
      </c>
      <c r="AI20" s="20">
        <f t="shared" si="37"/>
        <v>266700000</v>
      </c>
      <c r="AJ20" s="20">
        <f t="shared" si="37"/>
        <v>270700000</v>
      </c>
      <c r="AK20" s="20">
        <f t="shared" si="37"/>
        <v>268700000</v>
      </c>
      <c r="AL20" s="20">
        <f t="shared" si="37"/>
        <v>270700000</v>
      </c>
      <c r="AM20" s="20">
        <f t="shared" si="37"/>
        <v>268700000</v>
      </c>
      <c r="AN20" s="20">
        <f t="shared" si="37"/>
        <v>271300000</v>
      </c>
      <c r="AO20" s="20">
        <f t="shared" si="37"/>
        <v>272275000</v>
      </c>
      <c r="AP20" s="20">
        <f t="shared" si="37"/>
        <v>270650000</v>
      </c>
      <c r="AQ20" s="20">
        <f t="shared" si="37"/>
        <v>272650000</v>
      </c>
      <c r="AR20" s="20">
        <f t="shared" si="37"/>
        <v>270650000</v>
      </c>
      <c r="AS20" s="21">
        <f t="shared" si="37"/>
        <v>272650000</v>
      </c>
      <c r="AT20" s="19">
        <f t="shared" si="33"/>
        <v>3246375000</v>
      </c>
      <c r="AU20" s="21">
        <f t="shared" si="34"/>
        <v>3246375000</v>
      </c>
      <c r="AV20" s="19">
        <f t="shared" si="35"/>
        <v>0</v>
      </c>
      <c r="AW20" s="21">
        <f t="shared" si="36"/>
        <v>0</v>
      </c>
    </row>
    <row r="21" spans="1:49" x14ac:dyDescent="0.25">
      <c r="A21" t="str">
        <f t="shared" si="29"/>
        <v>1202000</v>
      </c>
      <c r="B21">
        <f>B20+1000</f>
        <v>1202000</v>
      </c>
      <c r="C21">
        <v>1210</v>
      </c>
      <c r="D21" t="s">
        <v>627</v>
      </c>
      <c r="F21">
        <v>1</v>
      </c>
      <c r="G21">
        <v>2</v>
      </c>
      <c r="I21">
        <f t="shared" si="19"/>
        <v>1</v>
      </c>
      <c r="J21">
        <f t="shared" si="20"/>
        <v>1</v>
      </c>
      <c r="K21" s="3" t="s">
        <v>341</v>
      </c>
      <c r="M21">
        <f>IF($A21&amp;""="",0,IFERROR(MATCH($A21,base_report[id1],0),0))</f>
        <v>13</v>
      </c>
      <c r="N21">
        <f>IF($A21&amp;""="",0,IFERROR(MATCH($A21,current_report[id1],0),0))</f>
        <v>13</v>
      </c>
      <c r="O21" t="str">
        <f>IF($M21=0,0,INDEX(base_report[],$M21,O$1)&amp;"")</f>
        <v>21.01</v>
      </c>
      <c r="P21" t="str">
        <f>IF($M21=0,0,INDEX(base_report[],$M21,P$1)&amp;"")</f>
        <v>Railway tariffs of loaded runs</v>
      </c>
      <c r="R21" s="38" t="s">
        <v>341</v>
      </c>
      <c r="S21" s="23" t="s">
        <v>628</v>
      </c>
      <c r="T21" s="18">
        <f t="shared" si="30"/>
        <v>1084950000</v>
      </c>
      <c r="U21" s="19">
        <f>IF($M21=0,0,INDEX(base_report[],$M21,U$6)*U$5)</f>
        <v>90000000</v>
      </c>
      <c r="V21" s="20">
        <f>IF($M21=0,0,INDEX(base_report[],$M21,V$6)*V$5)</f>
        <v>90000000</v>
      </c>
      <c r="W21" s="20">
        <f>IF($M21=0,0,INDEX(base_report[],$M21,W$6)*W$5)</f>
        <v>90000000</v>
      </c>
      <c r="X21" s="20">
        <f>IF($M21=0,0,INDEX(base_report[],$M21,X$6)*X$5)</f>
        <v>90000000</v>
      </c>
      <c r="Y21" s="20">
        <f>IF($M21=0,0,INDEX(base_report[],$M21,Y$6)*Y$5)</f>
        <v>90000000</v>
      </c>
      <c r="Z21" s="20">
        <f>IF($M21=0,0,INDEX(base_report[],$M21,Z$6)*Z$5)</f>
        <v>90000000</v>
      </c>
      <c r="AA21" s="20">
        <f>IF($M21=0,0,INDEX(base_report[],$M21,AA$6)*AA$5)</f>
        <v>90450000</v>
      </c>
      <c r="AB21" s="20">
        <f>IF($M21=0,0,INDEX(base_report[],$M21,AB$6)*AB$5)</f>
        <v>90900000</v>
      </c>
      <c r="AC21" s="20">
        <f>IF($M21=0,0,INDEX(base_report[],$M21,AC$6)*AC$5)</f>
        <v>90900000</v>
      </c>
      <c r="AD21" s="20">
        <f>IF($M21=0,0,INDEX(base_report[],$M21,AD$6)*AD$5)</f>
        <v>90900000</v>
      </c>
      <c r="AE21" s="20">
        <f>IF($M21=0,0,INDEX(base_report[],$M21,AE$6)*AE$5)</f>
        <v>90900000</v>
      </c>
      <c r="AF21" s="21">
        <f>IF($M21=0,0,INDEX(base_report[],$M21,AF$6)*AF$5)</f>
        <v>90900000</v>
      </c>
      <c r="AG21" s="18">
        <f t="shared" si="32"/>
        <v>1084950000</v>
      </c>
      <c r="AH21" s="19">
        <f>IF($N21=0,0,INDEX(current_report[],$N21,AH$6)*AH$5)</f>
        <v>90000000</v>
      </c>
      <c r="AI21" s="20">
        <f>IF($N21=0,0,INDEX(current_report[],$N21,AI$6)*AI$5)</f>
        <v>90000000</v>
      </c>
      <c r="AJ21" s="20">
        <f>IF($N21=0,0,INDEX(current_report[],$N21,AJ$6)*AJ$5)</f>
        <v>90000000</v>
      </c>
      <c r="AK21" s="20">
        <f>IF($N21=0,0,INDEX(current_report[],$N21,AK$6)*AK$5)</f>
        <v>90000000</v>
      </c>
      <c r="AL21" s="20">
        <f>IF($N21=0,0,INDEX(current_report[],$N21,AL$6)*AL$5)</f>
        <v>90000000</v>
      </c>
      <c r="AM21" s="20">
        <f>IF($N21=0,0,INDEX(current_report[],$N21,AM$6)*AM$5)</f>
        <v>90000000</v>
      </c>
      <c r="AN21" s="20">
        <f>IF($N21=0,0,INDEX(current_report[],$N21,AN$6)*AN$5)</f>
        <v>90450000</v>
      </c>
      <c r="AO21" s="20">
        <f>IF($N21=0,0,INDEX(current_report[],$N21,AO$6)*AO$5)</f>
        <v>90900000</v>
      </c>
      <c r="AP21" s="20">
        <f>IF($N21=0,0,INDEX(current_report[],$N21,AP$6)*AP$5)</f>
        <v>90900000</v>
      </c>
      <c r="AQ21" s="20">
        <f>IF($N21=0,0,INDEX(current_report[],$N21,AQ$6)*AQ$5)</f>
        <v>90900000</v>
      </c>
      <c r="AR21" s="20">
        <f>IF($N21=0,0,INDEX(current_report[],$N21,AR$6)*AR$5)</f>
        <v>90900000</v>
      </c>
      <c r="AS21" s="21">
        <f>IF($N21=0,0,INDEX(current_report[],$N21,AS$6)*AS$5)</f>
        <v>90900000</v>
      </c>
      <c r="AT21" s="19">
        <f t="shared" si="33"/>
        <v>1084950000</v>
      </c>
      <c r="AU21" s="21">
        <f t="shared" si="34"/>
        <v>1084950000</v>
      </c>
      <c r="AV21" s="19">
        <f t="shared" si="35"/>
        <v>0</v>
      </c>
      <c r="AW21" s="21">
        <f t="shared" si="36"/>
        <v>0</v>
      </c>
    </row>
    <row r="22" spans="1:49" hidden="1" x14ac:dyDescent="0.25">
      <c r="A22" t="str">
        <f t="shared" si="29"/>
        <v>1202000-OW</v>
      </c>
      <c r="B22">
        <f>B21</f>
        <v>1202000</v>
      </c>
      <c r="C22">
        <f>C21</f>
        <v>1210</v>
      </c>
      <c r="D22" t="str">
        <f>D21</f>
        <v>6210</v>
      </c>
      <c r="F22">
        <v>1</v>
      </c>
      <c r="G22">
        <v>4</v>
      </c>
      <c r="I22">
        <f t="shared" si="19"/>
        <v>0</v>
      </c>
      <c r="J22">
        <f t="shared" si="20"/>
        <v>1</v>
      </c>
      <c r="K22" t="s">
        <v>341</v>
      </c>
      <c r="L22" t="s">
        <v>617</v>
      </c>
      <c r="M22">
        <f>IF($A22&amp;""="",0,IFERROR(MATCH($A22,base_report[id1],0),0))</f>
        <v>14</v>
      </c>
      <c r="N22">
        <f>IF($A22&amp;""="",0,IFERROR(MATCH($A22,current_report[id1],0),0))</f>
        <v>14</v>
      </c>
      <c r="O22" t="str">
        <f>IF($M22=0,0,INDEX(base_report[],$M22,O$1)&amp;"")</f>
        <v/>
      </c>
      <c r="P22" t="str">
        <f>IF($M22=0,0,INDEX(base_report[],$M22,P$1)&amp;"")</f>
        <v>Open Wagons</v>
      </c>
      <c r="R22" s="38"/>
      <c r="S22" s="24" t="s">
        <v>618</v>
      </c>
      <c r="T22" s="18">
        <f t="shared" si="30"/>
        <v>1084950000</v>
      </c>
      <c r="U22" s="19">
        <f>IF($M22=0,0,INDEX(base_report[],$M22,U$6)*U$5)</f>
        <v>90000000</v>
      </c>
      <c r="V22" s="20">
        <f>IF($M22=0,0,INDEX(base_report[],$M22,V$6)*V$5)</f>
        <v>90000000</v>
      </c>
      <c r="W22" s="20">
        <f>IF($M22=0,0,INDEX(base_report[],$M22,W$6)*W$5)</f>
        <v>90000000</v>
      </c>
      <c r="X22" s="20">
        <f>IF($M22=0,0,INDEX(base_report[],$M22,X$6)*X$5)</f>
        <v>90000000</v>
      </c>
      <c r="Y22" s="20">
        <f>IF($M22=0,0,INDEX(base_report[],$M22,Y$6)*Y$5)</f>
        <v>90000000</v>
      </c>
      <c r="Z22" s="20">
        <f>IF($M22=0,0,INDEX(base_report[],$M22,Z$6)*Z$5)</f>
        <v>90000000</v>
      </c>
      <c r="AA22" s="20">
        <f>IF($M22=0,0,INDEX(base_report[],$M22,AA$6)*AA$5)</f>
        <v>90450000</v>
      </c>
      <c r="AB22" s="20">
        <f>IF($M22=0,0,INDEX(base_report[],$M22,AB$6)*AB$5)</f>
        <v>90900000</v>
      </c>
      <c r="AC22" s="20">
        <f>IF($M22=0,0,INDEX(base_report[],$M22,AC$6)*AC$5)</f>
        <v>90900000</v>
      </c>
      <c r="AD22" s="20">
        <f>IF($M22=0,0,INDEX(base_report[],$M22,AD$6)*AD$5)</f>
        <v>90900000</v>
      </c>
      <c r="AE22" s="20">
        <f>IF($M22=0,0,INDEX(base_report[],$M22,AE$6)*AE$5)</f>
        <v>90900000</v>
      </c>
      <c r="AF22" s="21">
        <f>IF($M22=0,0,INDEX(base_report[],$M22,AF$6)*AF$5)</f>
        <v>90900000</v>
      </c>
      <c r="AG22" s="18">
        <f t="shared" si="32"/>
        <v>1084950000</v>
      </c>
      <c r="AH22" s="19">
        <f>IF($N22=0,0,INDEX(current_report[],$N22,AH$6)*AH$5)</f>
        <v>90000000</v>
      </c>
      <c r="AI22" s="20">
        <f>IF($N22=0,0,INDEX(current_report[],$N22,AI$6)*AI$5)</f>
        <v>90000000</v>
      </c>
      <c r="AJ22" s="20">
        <f>IF($N22=0,0,INDEX(current_report[],$N22,AJ$6)*AJ$5)</f>
        <v>90000000</v>
      </c>
      <c r="AK22" s="20">
        <f>IF($N22=0,0,INDEX(current_report[],$N22,AK$6)*AK$5)</f>
        <v>90000000</v>
      </c>
      <c r="AL22" s="20">
        <f>IF($N22=0,0,INDEX(current_report[],$N22,AL$6)*AL$5)</f>
        <v>90000000</v>
      </c>
      <c r="AM22" s="20">
        <f>IF($N22=0,0,INDEX(current_report[],$N22,AM$6)*AM$5)</f>
        <v>90000000</v>
      </c>
      <c r="AN22" s="20">
        <f>IF($N22=0,0,INDEX(current_report[],$N22,AN$6)*AN$5)</f>
        <v>90450000</v>
      </c>
      <c r="AO22" s="20">
        <f>IF($N22=0,0,INDEX(current_report[],$N22,AO$6)*AO$5)</f>
        <v>90900000</v>
      </c>
      <c r="AP22" s="20">
        <f>IF($N22=0,0,INDEX(current_report[],$N22,AP$6)*AP$5)</f>
        <v>90900000</v>
      </c>
      <c r="AQ22" s="20">
        <f>IF($N22=0,0,INDEX(current_report[],$N22,AQ$6)*AQ$5)</f>
        <v>90900000</v>
      </c>
      <c r="AR22" s="20">
        <f>IF($N22=0,0,INDEX(current_report[],$N22,AR$6)*AR$5)</f>
        <v>90900000</v>
      </c>
      <c r="AS22" s="21">
        <f>IF($N22=0,0,INDEX(current_report[],$N22,AS$6)*AS$5)</f>
        <v>90900000</v>
      </c>
      <c r="AT22" s="19">
        <f t="shared" si="33"/>
        <v>1084950000</v>
      </c>
      <c r="AU22" s="21">
        <f t="shared" si="34"/>
        <v>1084950000</v>
      </c>
      <c r="AV22" s="19">
        <f t="shared" si="35"/>
        <v>0</v>
      </c>
      <c r="AW22" s="21">
        <f t="shared" si="36"/>
        <v>0</v>
      </c>
    </row>
    <row r="23" spans="1:49" hidden="1" x14ac:dyDescent="0.25">
      <c r="A23" t="str">
        <f t="shared" si="29"/>
        <v>1202000-TW</v>
      </c>
      <c r="B23">
        <f>B21</f>
        <v>1202000</v>
      </c>
      <c r="C23">
        <f>C22</f>
        <v>1210</v>
      </c>
      <c r="D23" t="str">
        <f>D22</f>
        <v>6210</v>
      </c>
      <c r="F23">
        <v>1</v>
      </c>
      <c r="G23">
        <v>4</v>
      </c>
      <c r="I23">
        <f t="shared" si="19"/>
        <v>0</v>
      </c>
      <c r="J23">
        <f t="shared" si="20"/>
        <v>0</v>
      </c>
      <c r="K23" t="s">
        <v>341</v>
      </c>
      <c r="L23" t="s">
        <v>620</v>
      </c>
      <c r="M23">
        <f>IF($A23&amp;""="",0,IFERROR(MATCH($A23,base_report[id1],0),0))</f>
        <v>15</v>
      </c>
      <c r="N23">
        <f>IF($A23&amp;""="",0,IFERROR(MATCH($A23,current_report[id1],0),0))</f>
        <v>15</v>
      </c>
      <c r="O23" t="str">
        <f>IF($M23=0,0,INDEX(base_report[],$M23,O$1)&amp;"")</f>
        <v/>
      </c>
      <c r="P23" t="str">
        <f>IF($M23=0,0,INDEX(base_report[],$M23,P$1)&amp;"")</f>
        <v>Tank Wagons</v>
      </c>
      <c r="R23" s="38"/>
      <c r="S23" s="24" t="s">
        <v>621</v>
      </c>
      <c r="T23" s="18">
        <f t="shared" si="30"/>
        <v>0</v>
      </c>
      <c r="U23" s="19">
        <f>IF($M23=0,0,INDEX(base_report[],$M23,U$6)*U$5)</f>
        <v>0</v>
      </c>
      <c r="V23" s="20">
        <f>IF($M23=0,0,INDEX(base_report[],$M23,V$6)*V$5)</f>
        <v>0</v>
      </c>
      <c r="W23" s="20">
        <f>IF($M23=0,0,INDEX(base_report[],$M23,W$6)*W$5)</f>
        <v>0</v>
      </c>
      <c r="X23" s="20">
        <f>IF($M23=0,0,INDEX(base_report[],$M23,X$6)*X$5)</f>
        <v>0</v>
      </c>
      <c r="Y23" s="20">
        <f>IF($M23=0,0,INDEX(base_report[],$M23,Y$6)*Y$5)</f>
        <v>0</v>
      </c>
      <c r="Z23" s="20">
        <f>IF($M23=0,0,INDEX(base_report[],$M23,Z$6)*Z$5)</f>
        <v>0</v>
      </c>
      <c r="AA23" s="20">
        <f>IF($M23=0,0,INDEX(base_report[],$M23,AA$6)*AA$5)</f>
        <v>0</v>
      </c>
      <c r="AB23" s="20">
        <f>IF($M23=0,0,INDEX(base_report[],$M23,AB$6)*AB$5)</f>
        <v>0</v>
      </c>
      <c r="AC23" s="20">
        <f>IF($M23=0,0,INDEX(base_report[],$M23,AC$6)*AC$5)</f>
        <v>0</v>
      </c>
      <c r="AD23" s="20">
        <f>IF($M23=0,0,INDEX(base_report[],$M23,AD$6)*AD$5)</f>
        <v>0</v>
      </c>
      <c r="AE23" s="20">
        <f>IF($M23=0,0,INDEX(base_report[],$M23,AE$6)*AE$5)</f>
        <v>0</v>
      </c>
      <c r="AF23" s="21">
        <f>IF($M23=0,0,INDEX(base_report[],$M23,AF$6)*AF$5)</f>
        <v>0</v>
      </c>
      <c r="AG23" s="18">
        <f t="shared" si="32"/>
        <v>0</v>
      </c>
      <c r="AH23" s="19">
        <f>IF($N23=0,0,INDEX(current_report[],$N23,AH$6)*AH$5)</f>
        <v>0</v>
      </c>
      <c r="AI23" s="20">
        <f>IF($N23=0,0,INDEX(current_report[],$N23,AI$6)*AI$5)</f>
        <v>0</v>
      </c>
      <c r="AJ23" s="20">
        <f>IF($N23=0,0,INDEX(current_report[],$N23,AJ$6)*AJ$5)</f>
        <v>0</v>
      </c>
      <c r="AK23" s="20">
        <f>IF($N23=0,0,INDEX(current_report[],$N23,AK$6)*AK$5)</f>
        <v>0</v>
      </c>
      <c r="AL23" s="20">
        <f>IF($N23=0,0,INDEX(current_report[],$N23,AL$6)*AL$5)</f>
        <v>0</v>
      </c>
      <c r="AM23" s="20">
        <f>IF($N23=0,0,INDEX(current_report[],$N23,AM$6)*AM$5)</f>
        <v>0</v>
      </c>
      <c r="AN23" s="20">
        <f>IF($N23=0,0,INDEX(current_report[],$N23,AN$6)*AN$5)</f>
        <v>0</v>
      </c>
      <c r="AO23" s="20">
        <f>IF($N23=0,0,INDEX(current_report[],$N23,AO$6)*AO$5)</f>
        <v>0</v>
      </c>
      <c r="AP23" s="20">
        <f>IF($N23=0,0,INDEX(current_report[],$N23,AP$6)*AP$5)</f>
        <v>0</v>
      </c>
      <c r="AQ23" s="20">
        <f>IF($N23=0,0,INDEX(current_report[],$N23,AQ$6)*AQ$5)</f>
        <v>0</v>
      </c>
      <c r="AR23" s="20">
        <f>IF($N23=0,0,INDEX(current_report[],$N23,AR$6)*AR$5)</f>
        <v>0</v>
      </c>
      <c r="AS23" s="21">
        <f>IF($N23=0,0,INDEX(current_report[],$N23,AS$6)*AS$5)</f>
        <v>0</v>
      </c>
      <c r="AT23" s="19">
        <f t="shared" si="33"/>
        <v>0</v>
      </c>
      <c r="AU23" s="21">
        <f t="shared" si="34"/>
        <v>0</v>
      </c>
      <c r="AV23" s="19">
        <f t="shared" si="35"/>
        <v>0</v>
      </c>
      <c r="AW23" s="21">
        <f t="shared" si="36"/>
        <v>0</v>
      </c>
    </row>
    <row r="24" spans="1:49" hidden="1" x14ac:dyDescent="0.25">
      <c r="A24" t="str">
        <f t="shared" si="29"/>
        <v>1202000-xx</v>
      </c>
      <c r="B24">
        <f>B21</f>
        <v>1202000</v>
      </c>
      <c r="C24">
        <f>C23</f>
        <v>1210</v>
      </c>
      <c r="D24" t="str">
        <f>D23</f>
        <v>6210</v>
      </c>
      <c r="F24">
        <v>1</v>
      </c>
      <c r="G24">
        <v>4</v>
      </c>
      <c r="I24">
        <f t="shared" si="19"/>
        <v>0</v>
      </c>
      <c r="J24">
        <f t="shared" si="20"/>
        <v>0</v>
      </c>
      <c r="K24" t="s">
        <v>341</v>
      </c>
      <c r="L24" t="s">
        <v>623</v>
      </c>
      <c r="M24">
        <f>IF($A24&amp;""="",0,IFERROR(MATCH($A24,base_report[id1],0),0))</f>
        <v>16</v>
      </c>
      <c r="N24">
        <f>IF($A24&amp;""="",0,IFERROR(MATCH($A24,current_report[id1],0),0))</f>
        <v>16</v>
      </c>
      <c r="O24" t="str">
        <f>IF($M24=0,0,INDEX(base_report[],$M24,O$1)&amp;"")</f>
        <v/>
      </c>
      <c r="P24" t="str">
        <f>IF($M24=0,0,INDEX(base_report[],$M24,P$1)&amp;"")</f>
        <v>xx</v>
      </c>
      <c r="R24" s="38"/>
      <c r="S24" s="24" t="s">
        <v>623</v>
      </c>
      <c r="T24" s="18">
        <f t="shared" si="30"/>
        <v>0</v>
      </c>
      <c r="U24" s="19">
        <f>IF($M24=0,0,INDEX(base_report[],$M24,U$6)*U$5)</f>
        <v>0</v>
      </c>
      <c r="V24" s="20">
        <f>IF($M24=0,0,INDEX(base_report[],$M24,V$6)*V$5)</f>
        <v>0</v>
      </c>
      <c r="W24" s="20">
        <f>IF($M24=0,0,INDEX(base_report[],$M24,W$6)*W$5)</f>
        <v>0</v>
      </c>
      <c r="X24" s="20">
        <f>IF($M24=0,0,INDEX(base_report[],$M24,X$6)*X$5)</f>
        <v>0</v>
      </c>
      <c r="Y24" s="20">
        <f>IF($M24=0,0,INDEX(base_report[],$M24,Y$6)*Y$5)</f>
        <v>0</v>
      </c>
      <c r="Z24" s="20">
        <f>IF($M24=0,0,INDEX(base_report[],$M24,Z$6)*Z$5)</f>
        <v>0</v>
      </c>
      <c r="AA24" s="20">
        <f>IF($M24=0,0,INDEX(base_report[],$M24,AA$6)*AA$5)</f>
        <v>0</v>
      </c>
      <c r="AB24" s="20">
        <f>IF($M24=0,0,INDEX(base_report[],$M24,AB$6)*AB$5)</f>
        <v>0</v>
      </c>
      <c r="AC24" s="20">
        <f>IF($M24=0,0,INDEX(base_report[],$M24,AC$6)*AC$5)</f>
        <v>0</v>
      </c>
      <c r="AD24" s="20">
        <f>IF($M24=0,0,INDEX(base_report[],$M24,AD$6)*AD$5)</f>
        <v>0</v>
      </c>
      <c r="AE24" s="20">
        <f>IF($M24=0,0,INDEX(base_report[],$M24,AE$6)*AE$5)</f>
        <v>0</v>
      </c>
      <c r="AF24" s="21">
        <f>IF($M24=0,0,INDEX(base_report[],$M24,AF$6)*AF$5)</f>
        <v>0</v>
      </c>
      <c r="AG24" s="18">
        <f t="shared" si="32"/>
        <v>0</v>
      </c>
      <c r="AH24" s="19">
        <f>IF($N24=0,0,INDEX(current_report[],$N24,AH$6)*AH$5)</f>
        <v>0</v>
      </c>
      <c r="AI24" s="20">
        <f>IF($N24=0,0,INDEX(current_report[],$N24,AI$6)*AI$5)</f>
        <v>0</v>
      </c>
      <c r="AJ24" s="20">
        <f>IF($N24=0,0,INDEX(current_report[],$N24,AJ$6)*AJ$5)</f>
        <v>0</v>
      </c>
      <c r="AK24" s="20">
        <f>IF($N24=0,0,INDEX(current_report[],$N24,AK$6)*AK$5)</f>
        <v>0</v>
      </c>
      <c r="AL24" s="20">
        <f>IF($N24=0,0,INDEX(current_report[],$N24,AL$6)*AL$5)</f>
        <v>0</v>
      </c>
      <c r="AM24" s="20">
        <f>IF($N24=0,0,INDEX(current_report[],$N24,AM$6)*AM$5)</f>
        <v>0</v>
      </c>
      <c r="AN24" s="20">
        <f>IF($N24=0,0,INDEX(current_report[],$N24,AN$6)*AN$5)</f>
        <v>0</v>
      </c>
      <c r="AO24" s="20">
        <f>IF($N24=0,0,INDEX(current_report[],$N24,AO$6)*AO$5)</f>
        <v>0</v>
      </c>
      <c r="AP24" s="20">
        <f>IF($N24=0,0,INDEX(current_report[],$N24,AP$6)*AP$5)</f>
        <v>0</v>
      </c>
      <c r="AQ24" s="20">
        <f>IF($N24=0,0,INDEX(current_report[],$N24,AQ$6)*AQ$5)</f>
        <v>0</v>
      </c>
      <c r="AR24" s="20">
        <f>IF($N24=0,0,INDEX(current_report[],$N24,AR$6)*AR$5)</f>
        <v>0</v>
      </c>
      <c r="AS24" s="21">
        <f>IF($N24=0,0,INDEX(current_report[],$N24,AS$6)*AS$5)</f>
        <v>0</v>
      </c>
      <c r="AT24" s="19">
        <f t="shared" si="33"/>
        <v>0</v>
      </c>
      <c r="AU24" s="21">
        <f t="shared" si="34"/>
        <v>0</v>
      </c>
      <c r="AV24" s="19">
        <f t="shared" si="35"/>
        <v>0</v>
      </c>
      <c r="AW24" s="21">
        <f t="shared" si="36"/>
        <v>0</v>
      </c>
    </row>
    <row r="25" spans="1:49" x14ac:dyDescent="0.25">
      <c r="A25" t="str">
        <f t="shared" si="29"/>
        <v>1203000</v>
      </c>
      <c r="B25">
        <f>B21+1000</f>
        <v>1203000</v>
      </c>
      <c r="C25">
        <v>1211</v>
      </c>
      <c r="D25" t="s">
        <v>632</v>
      </c>
      <c r="F25">
        <v>1</v>
      </c>
      <c r="G25">
        <v>2</v>
      </c>
      <c r="I25">
        <f t="shared" si="19"/>
        <v>1</v>
      </c>
      <c r="J25">
        <f t="shared" si="20"/>
        <v>1</v>
      </c>
      <c r="K25" s="3" t="s">
        <v>343</v>
      </c>
      <c r="M25">
        <f>IF($A25&amp;""="",0,IFERROR(MATCH($A25,base_report[id1],0),0))</f>
        <v>17</v>
      </c>
      <c r="N25">
        <f>IF($A25&amp;""="",0,IFERROR(MATCH($A25,current_report[id1],0),0))</f>
        <v>17</v>
      </c>
      <c r="O25" t="str">
        <f>IF($M25=0,0,INDEX(base_report[],$M25,O$1)&amp;"")</f>
        <v>21.02</v>
      </c>
      <c r="P25" t="str">
        <f>IF($M25=0,0,INDEX(base_report[],$M25,P$1)&amp;"")</f>
        <v>Railway tariffs of empty runs</v>
      </c>
      <c r="R25" s="38" t="s">
        <v>343</v>
      </c>
      <c r="S25" s="23" t="s">
        <v>633</v>
      </c>
      <c r="T25" s="18">
        <f t="shared" si="30"/>
        <v>361650000</v>
      </c>
      <c r="U25" s="19">
        <f>IF($M25=0,0,INDEX(base_report[],$M25,U$6)*U$5)</f>
        <v>30000000</v>
      </c>
      <c r="V25" s="20">
        <f>IF($M25=0,0,INDEX(base_report[],$M25,V$6)*V$5)</f>
        <v>30000000</v>
      </c>
      <c r="W25" s="20">
        <f>IF($M25=0,0,INDEX(base_report[],$M25,W$6)*W$5)</f>
        <v>30000000</v>
      </c>
      <c r="X25" s="20">
        <f>IF($M25=0,0,INDEX(base_report[],$M25,X$6)*X$5)</f>
        <v>30000000</v>
      </c>
      <c r="Y25" s="20">
        <f>IF($M25=0,0,INDEX(base_report[],$M25,Y$6)*Y$5)</f>
        <v>30000000</v>
      </c>
      <c r="Z25" s="20">
        <f>IF($M25=0,0,INDEX(base_report[],$M25,Z$6)*Z$5)</f>
        <v>30000000</v>
      </c>
      <c r="AA25" s="20">
        <f>IF($M25=0,0,INDEX(base_report[],$M25,AA$6)*AA$5)</f>
        <v>30150000</v>
      </c>
      <c r="AB25" s="20">
        <f>IF($M25=0,0,INDEX(base_report[],$M25,AB$6)*AB$5)</f>
        <v>30300000</v>
      </c>
      <c r="AC25" s="20">
        <f>IF($M25=0,0,INDEX(base_report[],$M25,AC$6)*AC$5)</f>
        <v>30300000</v>
      </c>
      <c r="AD25" s="20">
        <f>IF($M25=0,0,INDEX(base_report[],$M25,AD$6)*AD$5)</f>
        <v>30300000</v>
      </c>
      <c r="AE25" s="20">
        <f>IF($M25=0,0,INDEX(base_report[],$M25,AE$6)*AE$5)</f>
        <v>30300000</v>
      </c>
      <c r="AF25" s="21">
        <f>IF($M25=0,0,INDEX(base_report[],$M25,AF$6)*AF$5)</f>
        <v>30300000</v>
      </c>
      <c r="AG25" s="18">
        <f t="shared" si="32"/>
        <v>361650000</v>
      </c>
      <c r="AH25" s="19">
        <f>IF($N25=0,0,INDEX(current_report[],$N25,AH$6)*AH$5)</f>
        <v>30000000</v>
      </c>
      <c r="AI25" s="20">
        <f>IF($N25=0,0,INDEX(current_report[],$N25,AI$6)*AI$5)</f>
        <v>30000000</v>
      </c>
      <c r="AJ25" s="20">
        <f>IF($N25=0,0,INDEX(current_report[],$N25,AJ$6)*AJ$5)</f>
        <v>30000000</v>
      </c>
      <c r="AK25" s="20">
        <f>IF($N25=0,0,INDEX(current_report[],$N25,AK$6)*AK$5)</f>
        <v>30000000</v>
      </c>
      <c r="AL25" s="20">
        <f>IF($N25=0,0,INDEX(current_report[],$N25,AL$6)*AL$5)</f>
        <v>30000000</v>
      </c>
      <c r="AM25" s="20">
        <f>IF($N25=0,0,INDEX(current_report[],$N25,AM$6)*AM$5)</f>
        <v>30000000</v>
      </c>
      <c r="AN25" s="20">
        <f>IF($N25=0,0,INDEX(current_report[],$N25,AN$6)*AN$5)</f>
        <v>30150000</v>
      </c>
      <c r="AO25" s="20">
        <f>IF($N25=0,0,INDEX(current_report[],$N25,AO$6)*AO$5)</f>
        <v>30300000</v>
      </c>
      <c r="AP25" s="20">
        <f>IF($N25=0,0,INDEX(current_report[],$N25,AP$6)*AP$5)</f>
        <v>30300000</v>
      </c>
      <c r="AQ25" s="20">
        <f>IF($N25=0,0,INDEX(current_report[],$N25,AQ$6)*AQ$5)</f>
        <v>30300000</v>
      </c>
      <c r="AR25" s="20">
        <f>IF($N25=0,0,INDEX(current_report[],$N25,AR$6)*AR$5)</f>
        <v>30300000</v>
      </c>
      <c r="AS25" s="21">
        <f>IF($N25=0,0,INDEX(current_report[],$N25,AS$6)*AS$5)</f>
        <v>30300000</v>
      </c>
      <c r="AT25" s="19">
        <f t="shared" si="33"/>
        <v>361650000</v>
      </c>
      <c r="AU25" s="21">
        <f t="shared" si="34"/>
        <v>361650000</v>
      </c>
      <c r="AV25" s="19">
        <f t="shared" si="35"/>
        <v>0</v>
      </c>
      <c r="AW25" s="21">
        <f t="shared" si="36"/>
        <v>0</v>
      </c>
    </row>
    <row r="26" spans="1:49" hidden="1" x14ac:dyDescent="0.25">
      <c r="A26" t="str">
        <f t="shared" si="29"/>
        <v>1203000-OW</v>
      </c>
      <c r="B26">
        <f>B25</f>
        <v>1203000</v>
      </c>
      <c r="C26">
        <f>C25</f>
        <v>1211</v>
      </c>
      <c r="D26" t="str">
        <f>D25</f>
        <v>6211</v>
      </c>
      <c r="F26">
        <v>1</v>
      </c>
      <c r="G26">
        <v>4</v>
      </c>
      <c r="I26">
        <f t="shared" si="19"/>
        <v>0</v>
      </c>
      <c r="J26">
        <f t="shared" si="20"/>
        <v>1</v>
      </c>
      <c r="K26" t="s">
        <v>343</v>
      </c>
      <c r="L26" t="s">
        <v>617</v>
      </c>
      <c r="M26">
        <f>IF($A26&amp;""="",0,IFERROR(MATCH($A26,base_report[id1],0),0))</f>
        <v>18</v>
      </c>
      <c r="N26">
        <f>IF($A26&amp;""="",0,IFERROR(MATCH($A26,current_report[id1],0),0))</f>
        <v>18</v>
      </c>
      <c r="O26" t="str">
        <f>IF($M26=0,0,INDEX(base_report[],$M26,O$1)&amp;"")</f>
        <v/>
      </c>
      <c r="P26" t="str">
        <f>IF($M26=0,0,INDEX(base_report[],$M26,P$1)&amp;"")</f>
        <v>Open Wagons</v>
      </c>
      <c r="R26" s="38"/>
      <c r="S26" s="24" t="s">
        <v>618</v>
      </c>
      <c r="T26" s="18">
        <f t="shared" si="30"/>
        <v>361650000</v>
      </c>
      <c r="U26" s="19">
        <f>IF($M26=0,0,INDEX(base_report[],$M26,U$6)*U$5)</f>
        <v>30000000</v>
      </c>
      <c r="V26" s="20">
        <f>IF($M26=0,0,INDEX(base_report[],$M26,V$6)*V$5)</f>
        <v>30000000</v>
      </c>
      <c r="W26" s="20">
        <f>IF($M26=0,0,INDEX(base_report[],$M26,W$6)*W$5)</f>
        <v>30000000</v>
      </c>
      <c r="X26" s="20">
        <f>IF($M26=0,0,INDEX(base_report[],$M26,X$6)*X$5)</f>
        <v>30000000</v>
      </c>
      <c r="Y26" s="20">
        <f>IF($M26=0,0,INDEX(base_report[],$M26,Y$6)*Y$5)</f>
        <v>30000000</v>
      </c>
      <c r="Z26" s="20">
        <f>IF($M26=0,0,INDEX(base_report[],$M26,Z$6)*Z$5)</f>
        <v>30000000</v>
      </c>
      <c r="AA26" s="20">
        <f>IF($M26=0,0,INDEX(base_report[],$M26,AA$6)*AA$5)</f>
        <v>30150000</v>
      </c>
      <c r="AB26" s="20">
        <f>IF($M26=0,0,INDEX(base_report[],$M26,AB$6)*AB$5)</f>
        <v>30300000</v>
      </c>
      <c r="AC26" s="20">
        <f>IF($M26=0,0,INDEX(base_report[],$M26,AC$6)*AC$5)</f>
        <v>30300000</v>
      </c>
      <c r="AD26" s="20">
        <f>IF($M26=0,0,INDEX(base_report[],$M26,AD$6)*AD$5)</f>
        <v>30300000</v>
      </c>
      <c r="AE26" s="20">
        <f>IF($M26=0,0,INDEX(base_report[],$M26,AE$6)*AE$5)</f>
        <v>30300000</v>
      </c>
      <c r="AF26" s="21">
        <f>IF($M26=0,0,INDEX(base_report[],$M26,AF$6)*AF$5)</f>
        <v>30300000</v>
      </c>
      <c r="AG26" s="18">
        <f t="shared" si="32"/>
        <v>361650000</v>
      </c>
      <c r="AH26" s="19">
        <f>IF($N26=0,0,INDEX(current_report[],$N26,AH$6)*AH$5)</f>
        <v>30000000</v>
      </c>
      <c r="AI26" s="20">
        <f>IF($N26=0,0,INDEX(current_report[],$N26,AI$6)*AI$5)</f>
        <v>30000000</v>
      </c>
      <c r="AJ26" s="20">
        <f>IF($N26=0,0,INDEX(current_report[],$N26,AJ$6)*AJ$5)</f>
        <v>30000000</v>
      </c>
      <c r="AK26" s="20">
        <f>IF($N26=0,0,INDEX(current_report[],$N26,AK$6)*AK$5)</f>
        <v>30000000</v>
      </c>
      <c r="AL26" s="20">
        <f>IF($N26=0,0,INDEX(current_report[],$N26,AL$6)*AL$5)</f>
        <v>30000000</v>
      </c>
      <c r="AM26" s="20">
        <f>IF($N26=0,0,INDEX(current_report[],$N26,AM$6)*AM$5)</f>
        <v>30000000</v>
      </c>
      <c r="AN26" s="20">
        <f>IF($N26=0,0,INDEX(current_report[],$N26,AN$6)*AN$5)</f>
        <v>30150000</v>
      </c>
      <c r="AO26" s="20">
        <f>IF($N26=0,0,INDEX(current_report[],$N26,AO$6)*AO$5)</f>
        <v>30300000</v>
      </c>
      <c r="AP26" s="20">
        <f>IF($N26=0,0,INDEX(current_report[],$N26,AP$6)*AP$5)</f>
        <v>30300000</v>
      </c>
      <c r="AQ26" s="20">
        <f>IF($N26=0,0,INDEX(current_report[],$N26,AQ$6)*AQ$5)</f>
        <v>30300000</v>
      </c>
      <c r="AR26" s="20">
        <f>IF($N26=0,0,INDEX(current_report[],$N26,AR$6)*AR$5)</f>
        <v>30300000</v>
      </c>
      <c r="AS26" s="21">
        <f>IF($N26=0,0,INDEX(current_report[],$N26,AS$6)*AS$5)</f>
        <v>30300000</v>
      </c>
      <c r="AT26" s="19">
        <f t="shared" si="33"/>
        <v>361650000</v>
      </c>
      <c r="AU26" s="21">
        <f t="shared" si="34"/>
        <v>361650000</v>
      </c>
      <c r="AV26" s="19">
        <f t="shared" si="35"/>
        <v>0</v>
      </c>
      <c r="AW26" s="21">
        <f t="shared" si="36"/>
        <v>0</v>
      </c>
    </row>
    <row r="27" spans="1:49" hidden="1" x14ac:dyDescent="0.25">
      <c r="A27" t="str">
        <f t="shared" si="29"/>
        <v>1203000-TW</v>
      </c>
      <c r="B27">
        <f>B25</f>
        <v>1203000</v>
      </c>
      <c r="C27">
        <f>C26</f>
        <v>1211</v>
      </c>
      <c r="D27" t="str">
        <f>D26</f>
        <v>6211</v>
      </c>
      <c r="F27">
        <v>1</v>
      </c>
      <c r="G27">
        <v>4</v>
      </c>
      <c r="I27">
        <f t="shared" si="19"/>
        <v>0</v>
      </c>
      <c r="J27">
        <f t="shared" si="20"/>
        <v>0</v>
      </c>
      <c r="K27" t="s">
        <v>343</v>
      </c>
      <c r="L27" t="s">
        <v>620</v>
      </c>
      <c r="M27">
        <f>IF($A27&amp;""="",0,IFERROR(MATCH($A27,base_report[id1],0),0))</f>
        <v>19</v>
      </c>
      <c r="N27">
        <f>IF($A27&amp;""="",0,IFERROR(MATCH($A27,current_report[id1],0),0))</f>
        <v>19</v>
      </c>
      <c r="O27" t="str">
        <f>IF($M27=0,0,INDEX(base_report[],$M27,O$1)&amp;"")</f>
        <v/>
      </c>
      <c r="P27" t="str">
        <f>IF($M27=0,0,INDEX(base_report[],$M27,P$1)&amp;"")</f>
        <v>Tank Wagons</v>
      </c>
      <c r="R27" s="38"/>
      <c r="S27" s="24" t="s">
        <v>621</v>
      </c>
      <c r="T27" s="18">
        <f t="shared" si="30"/>
        <v>0</v>
      </c>
      <c r="U27" s="19">
        <f>IF($M27=0,0,INDEX(base_report[],$M27,U$6)*U$5)</f>
        <v>0</v>
      </c>
      <c r="V27" s="20">
        <f>IF($M27=0,0,INDEX(base_report[],$M27,V$6)*V$5)</f>
        <v>0</v>
      </c>
      <c r="W27" s="20">
        <f>IF($M27=0,0,INDEX(base_report[],$M27,W$6)*W$5)</f>
        <v>0</v>
      </c>
      <c r="X27" s="20">
        <f>IF($M27=0,0,INDEX(base_report[],$M27,X$6)*X$5)</f>
        <v>0</v>
      </c>
      <c r="Y27" s="20">
        <f>IF($M27=0,0,INDEX(base_report[],$M27,Y$6)*Y$5)</f>
        <v>0</v>
      </c>
      <c r="Z27" s="20">
        <f>IF($M27=0,0,INDEX(base_report[],$M27,Z$6)*Z$5)</f>
        <v>0</v>
      </c>
      <c r="AA27" s="20">
        <f>IF($M27=0,0,INDEX(base_report[],$M27,AA$6)*AA$5)</f>
        <v>0</v>
      </c>
      <c r="AB27" s="20">
        <f>IF($M27=0,0,INDEX(base_report[],$M27,AB$6)*AB$5)</f>
        <v>0</v>
      </c>
      <c r="AC27" s="20">
        <f>IF($M27=0,0,INDEX(base_report[],$M27,AC$6)*AC$5)</f>
        <v>0</v>
      </c>
      <c r="AD27" s="20">
        <f>IF($M27=0,0,INDEX(base_report[],$M27,AD$6)*AD$5)</f>
        <v>0</v>
      </c>
      <c r="AE27" s="20">
        <f>IF($M27=0,0,INDEX(base_report[],$M27,AE$6)*AE$5)</f>
        <v>0</v>
      </c>
      <c r="AF27" s="21">
        <f>IF($M27=0,0,INDEX(base_report[],$M27,AF$6)*AF$5)</f>
        <v>0</v>
      </c>
      <c r="AG27" s="18">
        <f t="shared" si="32"/>
        <v>0</v>
      </c>
      <c r="AH27" s="19">
        <f>IF($N27=0,0,INDEX(current_report[],$N27,AH$6)*AH$5)</f>
        <v>0</v>
      </c>
      <c r="AI27" s="20">
        <f>IF($N27=0,0,INDEX(current_report[],$N27,AI$6)*AI$5)</f>
        <v>0</v>
      </c>
      <c r="AJ27" s="20">
        <f>IF($N27=0,0,INDEX(current_report[],$N27,AJ$6)*AJ$5)</f>
        <v>0</v>
      </c>
      <c r="AK27" s="20">
        <f>IF($N27=0,0,INDEX(current_report[],$N27,AK$6)*AK$5)</f>
        <v>0</v>
      </c>
      <c r="AL27" s="20">
        <f>IF($N27=0,0,INDEX(current_report[],$N27,AL$6)*AL$5)</f>
        <v>0</v>
      </c>
      <c r="AM27" s="20">
        <f>IF($N27=0,0,INDEX(current_report[],$N27,AM$6)*AM$5)</f>
        <v>0</v>
      </c>
      <c r="AN27" s="20">
        <f>IF($N27=0,0,INDEX(current_report[],$N27,AN$6)*AN$5)</f>
        <v>0</v>
      </c>
      <c r="AO27" s="20">
        <f>IF($N27=0,0,INDEX(current_report[],$N27,AO$6)*AO$5)</f>
        <v>0</v>
      </c>
      <c r="AP27" s="20">
        <f>IF($N27=0,0,INDEX(current_report[],$N27,AP$6)*AP$5)</f>
        <v>0</v>
      </c>
      <c r="AQ27" s="20">
        <f>IF($N27=0,0,INDEX(current_report[],$N27,AQ$6)*AQ$5)</f>
        <v>0</v>
      </c>
      <c r="AR27" s="20">
        <f>IF($N27=0,0,INDEX(current_report[],$N27,AR$6)*AR$5)</f>
        <v>0</v>
      </c>
      <c r="AS27" s="21">
        <f>IF($N27=0,0,INDEX(current_report[],$N27,AS$6)*AS$5)</f>
        <v>0</v>
      </c>
      <c r="AT27" s="19">
        <f t="shared" si="33"/>
        <v>0</v>
      </c>
      <c r="AU27" s="21">
        <f t="shared" si="34"/>
        <v>0</v>
      </c>
      <c r="AV27" s="19">
        <f t="shared" si="35"/>
        <v>0</v>
      </c>
      <c r="AW27" s="21">
        <f t="shared" si="36"/>
        <v>0</v>
      </c>
    </row>
    <row r="28" spans="1:49" hidden="1" x14ac:dyDescent="0.25">
      <c r="A28" t="str">
        <f t="shared" si="29"/>
        <v>1203000-xx</v>
      </c>
      <c r="B28">
        <f>B25</f>
        <v>1203000</v>
      </c>
      <c r="C28">
        <f>C27</f>
        <v>1211</v>
      </c>
      <c r="D28" t="str">
        <f>D27</f>
        <v>6211</v>
      </c>
      <c r="F28">
        <v>1</v>
      </c>
      <c r="G28">
        <v>4</v>
      </c>
      <c r="I28">
        <f t="shared" si="19"/>
        <v>0</v>
      </c>
      <c r="J28">
        <f t="shared" si="20"/>
        <v>0</v>
      </c>
      <c r="K28" t="s">
        <v>343</v>
      </c>
      <c r="L28" t="s">
        <v>623</v>
      </c>
      <c r="M28">
        <f>IF($A28&amp;""="",0,IFERROR(MATCH($A28,base_report[id1],0),0))</f>
        <v>20</v>
      </c>
      <c r="N28">
        <f>IF($A28&amp;""="",0,IFERROR(MATCH($A28,current_report[id1],0),0))</f>
        <v>20</v>
      </c>
      <c r="O28" t="str">
        <f>IF($M28=0,0,INDEX(base_report[],$M28,O$1)&amp;"")</f>
        <v/>
      </c>
      <c r="P28" t="str">
        <f>IF($M28=0,0,INDEX(base_report[],$M28,P$1)&amp;"")</f>
        <v>xx</v>
      </c>
      <c r="R28" s="38"/>
      <c r="S28" s="24" t="s">
        <v>623</v>
      </c>
      <c r="T28" s="18">
        <f t="shared" si="30"/>
        <v>0</v>
      </c>
      <c r="U28" s="19">
        <f>IF($M28=0,0,INDEX(base_report[],$M28,U$6)*U$5)</f>
        <v>0</v>
      </c>
      <c r="V28" s="20">
        <f>IF($M28=0,0,INDEX(base_report[],$M28,V$6)*V$5)</f>
        <v>0</v>
      </c>
      <c r="W28" s="20">
        <f>IF($M28=0,0,INDEX(base_report[],$M28,W$6)*W$5)</f>
        <v>0</v>
      </c>
      <c r="X28" s="20">
        <f>IF($M28=0,0,INDEX(base_report[],$M28,X$6)*X$5)</f>
        <v>0</v>
      </c>
      <c r="Y28" s="20">
        <f>IF($M28=0,0,INDEX(base_report[],$M28,Y$6)*Y$5)</f>
        <v>0</v>
      </c>
      <c r="Z28" s="20">
        <f>IF($M28=0,0,INDEX(base_report[],$M28,Z$6)*Z$5)</f>
        <v>0</v>
      </c>
      <c r="AA28" s="20">
        <f>IF($M28=0,0,INDEX(base_report[],$M28,AA$6)*AA$5)</f>
        <v>0</v>
      </c>
      <c r="AB28" s="20">
        <f>IF($M28=0,0,INDEX(base_report[],$M28,AB$6)*AB$5)</f>
        <v>0</v>
      </c>
      <c r="AC28" s="20">
        <f>IF($M28=0,0,INDEX(base_report[],$M28,AC$6)*AC$5)</f>
        <v>0</v>
      </c>
      <c r="AD28" s="20">
        <f>IF($M28=0,0,INDEX(base_report[],$M28,AD$6)*AD$5)</f>
        <v>0</v>
      </c>
      <c r="AE28" s="20">
        <f>IF($M28=0,0,INDEX(base_report[],$M28,AE$6)*AE$5)</f>
        <v>0</v>
      </c>
      <c r="AF28" s="21">
        <f>IF($M28=0,0,INDEX(base_report[],$M28,AF$6)*AF$5)</f>
        <v>0</v>
      </c>
      <c r="AG28" s="18">
        <f t="shared" si="32"/>
        <v>0</v>
      </c>
      <c r="AH28" s="19">
        <f>IF($N28=0,0,INDEX(current_report[],$N28,AH$6)*AH$5)</f>
        <v>0</v>
      </c>
      <c r="AI28" s="20">
        <f>IF($N28=0,0,INDEX(current_report[],$N28,AI$6)*AI$5)</f>
        <v>0</v>
      </c>
      <c r="AJ28" s="20">
        <f>IF($N28=0,0,INDEX(current_report[],$N28,AJ$6)*AJ$5)</f>
        <v>0</v>
      </c>
      <c r="AK28" s="20">
        <f>IF($N28=0,0,INDEX(current_report[],$N28,AK$6)*AK$5)</f>
        <v>0</v>
      </c>
      <c r="AL28" s="20">
        <f>IF($N28=0,0,INDEX(current_report[],$N28,AL$6)*AL$5)</f>
        <v>0</v>
      </c>
      <c r="AM28" s="20">
        <f>IF($N28=0,0,INDEX(current_report[],$N28,AM$6)*AM$5)</f>
        <v>0</v>
      </c>
      <c r="AN28" s="20">
        <f>IF($N28=0,0,INDEX(current_report[],$N28,AN$6)*AN$5)</f>
        <v>0</v>
      </c>
      <c r="AO28" s="20">
        <f>IF($N28=0,0,INDEX(current_report[],$N28,AO$6)*AO$5)</f>
        <v>0</v>
      </c>
      <c r="AP28" s="20">
        <f>IF($N28=0,0,INDEX(current_report[],$N28,AP$6)*AP$5)</f>
        <v>0</v>
      </c>
      <c r="AQ28" s="20">
        <f>IF($N28=0,0,INDEX(current_report[],$N28,AQ$6)*AQ$5)</f>
        <v>0</v>
      </c>
      <c r="AR28" s="20">
        <f>IF($N28=0,0,INDEX(current_report[],$N28,AR$6)*AR$5)</f>
        <v>0</v>
      </c>
      <c r="AS28" s="21">
        <f>IF($N28=0,0,INDEX(current_report[],$N28,AS$6)*AS$5)</f>
        <v>0</v>
      </c>
      <c r="AT28" s="19">
        <f t="shared" si="33"/>
        <v>0</v>
      </c>
      <c r="AU28" s="21">
        <f t="shared" si="34"/>
        <v>0</v>
      </c>
      <c r="AV28" s="19">
        <f t="shared" si="35"/>
        <v>0</v>
      </c>
      <c r="AW28" s="21">
        <f t="shared" si="36"/>
        <v>0</v>
      </c>
    </row>
    <row r="29" spans="1:49" x14ac:dyDescent="0.25">
      <c r="A29" t="str">
        <f t="shared" si="29"/>
        <v>1204000</v>
      </c>
      <c r="B29">
        <f>B25+1000</f>
        <v>1204000</v>
      </c>
      <c r="C29">
        <v>1220</v>
      </c>
      <c r="D29" t="s">
        <v>637</v>
      </c>
      <c r="F29">
        <v>1</v>
      </c>
      <c r="G29">
        <v>2</v>
      </c>
      <c r="I29">
        <f t="shared" ref="I29:I40" si="38">IF(AND(OR($F$1=0,F29=$F$1),G29&lt;=$G$1,OR($J$1=1,J29=1,G29=0)),1,0)</f>
        <v>1</v>
      </c>
      <c r="J29">
        <f t="shared" si="20"/>
        <v>1</v>
      </c>
      <c r="K29" s="3" t="s">
        <v>345</v>
      </c>
      <c r="M29">
        <f>IF($A29&amp;""="",0,IFERROR(MATCH($A29,base_report[id1],0),0))</f>
        <v>21</v>
      </c>
      <c r="N29">
        <f>IF($A29&amp;""="",0,IFERROR(MATCH($A29,current_report[id1],0),0))</f>
        <v>21</v>
      </c>
      <c r="O29" t="str">
        <f>IF($M29=0,0,INDEX(base_report[],$M29,O$1)&amp;"")</f>
        <v>21.03</v>
      </c>
      <c r="P29" t="str">
        <f>IF($M29=0,0,INDEX(base_report[],$M29,P$1)&amp;"")</f>
        <v>Lease of rolling stock</v>
      </c>
      <c r="R29" s="38" t="s">
        <v>345</v>
      </c>
      <c r="S29" s="23" t="s">
        <v>638</v>
      </c>
      <c r="T29" s="18">
        <f t="shared" ref="T29:T57" si="39">SUMPRODUCT(U29:AF29,U$3:AF$3)</f>
        <v>732000000</v>
      </c>
      <c r="U29" s="19">
        <f>IF($M29=0,0,INDEX(base_report[],$M29,U$6)*U$5)</f>
        <v>62000000</v>
      </c>
      <c r="V29" s="20">
        <f>IF($M29=0,0,INDEX(base_report[],$M29,V$6)*V$5)</f>
        <v>58000000</v>
      </c>
      <c r="W29" s="20">
        <f>IF($M29=0,0,INDEX(base_report[],$M29,W$6)*W$5)</f>
        <v>62000000</v>
      </c>
      <c r="X29" s="20">
        <f>IF($M29=0,0,INDEX(base_report[],$M29,X$6)*X$5)</f>
        <v>60000000</v>
      </c>
      <c r="Y29" s="20">
        <f>IF($M29=0,0,INDEX(base_report[],$M29,Y$6)*Y$5)</f>
        <v>62000000</v>
      </c>
      <c r="Z29" s="20">
        <f>IF($M29=0,0,INDEX(base_report[],$M29,Z$6)*Z$5)</f>
        <v>60000000</v>
      </c>
      <c r="AA29" s="20">
        <f>IF($M29=0,0,INDEX(base_report[],$M29,AA$6)*AA$5)</f>
        <v>62000000</v>
      </c>
      <c r="AB29" s="20">
        <f>IF($M29=0,0,INDEX(base_report[],$M29,AB$6)*AB$5)</f>
        <v>62000000</v>
      </c>
      <c r="AC29" s="20">
        <f>IF($M29=0,0,INDEX(base_report[],$M29,AC$6)*AC$5)</f>
        <v>60000000</v>
      </c>
      <c r="AD29" s="20">
        <f>IF($M29=0,0,INDEX(base_report[],$M29,AD$6)*AD$5)</f>
        <v>62000000</v>
      </c>
      <c r="AE29" s="20">
        <f>IF($M29=0,0,INDEX(base_report[],$M29,AE$6)*AE$5)</f>
        <v>60000000</v>
      </c>
      <c r="AF29" s="21">
        <f>IF($M29=0,0,INDEX(base_report[],$M29,AF$6)*AF$5)</f>
        <v>62000000</v>
      </c>
      <c r="AG29" s="18">
        <f t="shared" si="32"/>
        <v>732000000</v>
      </c>
      <c r="AH29" s="19">
        <f>IF($N29=0,0,INDEX(current_report[],$N29,AH$6)*AH$5)</f>
        <v>62000000</v>
      </c>
      <c r="AI29" s="20">
        <f>IF($N29=0,0,INDEX(current_report[],$N29,AI$6)*AI$5)</f>
        <v>58000000</v>
      </c>
      <c r="AJ29" s="20">
        <f>IF($N29=0,0,INDEX(current_report[],$N29,AJ$6)*AJ$5)</f>
        <v>62000000</v>
      </c>
      <c r="AK29" s="20">
        <f>IF($N29=0,0,INDEX(current_report[],$N29,AK$6)*AK$5)</f>
        <v>60000000</v>
      </c>
      <c r="AL29" s="20">
        <f>IF($N29=0,0,INDEX(current_report[],$N29,AL$6)*AL$5)</f>
        <v>62000000</v>
      </c>
      <c r="AM29" s="20">
        <f>IF($N29=0,0,INDEX(current_report[],$N29,AM$6)*AM$5)</f>
        <v>60000000</v>
      </c>
      <c r="AN29" s="20">
        <f>IF($N29=0,0,INDEX(current_report[],$N29,AN$6)*AN$5)</f>
        <v>62000000</v>
      </c>
      <c r="AO29" s="20">
        <f>IF($N29=0,0,INDEX(current_report[],$N29,AO$6)*AO$5)</f>
        <v>62000000</v>
      </c>
      <c r="AP29" s="20">
        <f>IF($N29=0,0,INDEX(current_report[],$N29,AP$6)*AP$5)</f>
        <v>60000000</v>
      </c>
      <c r="AQ29" s="20">
        <f>IF($N29=0,0,INDEX(current_report[],$N29,AQ$6)*AQ$5)</f>
        <v>62000000</v>
      </c>
      <c r="AR29" s="20">
        <f>IF($N29=0,0,INDEX(current_report[],$N29,AR$6)*AR$5)</f>
        <v>60000000</v>
      </c>
      <c r="AS29" s="21">
        <f>IF($N29=0,0,INDEX(current_report[],$N29,AS$6)*AS$5)</f>
        <v>62000000</v>
      </c>
      <c r="AT29" s="19">
        <f t="shared" si="33"/>
        <v>732000000</v>
      </c>
      <c r="AU29" s="21">
        <f t="shared" si="34"/>
        <v>732000000</v>
      </c>
      <c r="AV29" s="19">
        <f t="shared" ref="AV29:AV40" si="40">AU29-AT29</f>
        <v>0</v>
      </c>
      <c r="AW29" s="21">
        <f t="shared" ref="AW29:AW40" si="41">IF(AT29=0,AT29,AV29/AT29)</f>
        <v>0</v>
      </c>
    </row>
    <row r="30" spans="1:49" hidden="1" x14ac:dyDescent="0.25">
      <c r="A30" t="str">
        <f t="shared" si="29"/>
        <v>1204000-OW</v>
      </c>
      <c r="B30">
        <f>B29</f>
        <v>1204000</v>
      </c>
      <c r="C30">
        <f>C29</f>
        <v>1220</v>
      </c>
      <c r="D30" t="str">
        <f>D29</f>
        <v>6220</v>
      </c>
      <c r="F30">
        <v>1</v>
      </c>
      <c r="G30">
        <v>4</v>
      </c>
      <c r="I30">
        <f t="shared" si="38"/>
        <v>0</v>
      </c>
      <c r="J30">
        <f t="shared" si="20"/>
        <v>1</v>
      </c>
      <c r="K30" t="s">
        <v>345</v>
      </c>
      <c r="L30" t="s">
        <v>617</v>
      </c>
      <c r="M30">
        <f>IF($A30&amp;""="",0,IFERROR(MATCH($A30,base_report[id1],0),0))</f>
        <v>22</v>
      </c>
      <c r="N30">
        <f>IF($A30&amp;""="",0,IFERROR(MATCH($A30,current_report[id1],0),0))</f>
        <v>22</v>
      </c>
      <c r="O30" t="str">
        <f>IF($M30=0,0,INDEX(base_report[],$M30,O$1)&amp;"")</f>
        <v/>
      </c>
      <c r="P30" t="str">
        <f>IF($M30=0,0,INDEX(base_report[],$M30,P$1)&amp;"")</f>
        <v>Open Wagons</v>
      </c>
      <c r="R30" s="38"/>
      <c r="S30" s="24" t="s">
        <v>618</v>
      </c>
      <c r="T30" s="18">
        <f t="shared" si="39"/>
        <v>732000000</v>
      </c>
      <c r="U30" s="19">
        <f>IF($M30=0,0,INDEX(base_report[],$M30,U$6)*U$5)</f>
        <v>62000000</v>
      </c>
      <c r="V30" s="20">
        <f>IF($M30=0,0,INDEX(base_report[],$M30,V$6)*V$5)</f>
        <v>58000000</v>
      </c>
      <c r="W30" s="20">
        <f>IF($M30=0,0,INDEX(base_report[],$M30,W$6)*W$5)</f>
        <v>62000000</v>
      </c>
      <c r="X30" s="20">
        <f>IF($M30=0,0,INDEX(base_report[],$M30,X$6)*X$5)</f>
        <v>60000000</v>
      </c>
      <c r="Y30" s="20">
        <f>IF($M30=0,0,INDEX(base_report[],$M30,Y$6)*Y$5)</f>
        <v>62000000</v>
      </c>
      <c r="Z30" s="20">
        <f>IF($M30=0,0,INDEX(base_report[],$M30,Z$6)*Z$5)</f>
        <v>60000000</v>
      </c>
      <c r="AA30" s="20">
        <f>IF($M30=0,0,INDEX(base_report[],$M30,AA$6)*AA$5)</f>
        <v>62000000</v>
      </c>
      <c r="AB30" s="20">
        <f>IF($M30=0,0,INDEX(base_report[],$M30,AB$6)*AB$5)</f>
        <v>62000000</v>
      </c>
      <c r="AC30" s="20">
        <f>IF($M30=0,0,INDEX(base_report[],$M30,AC$6)*AC$5)</f>
        <v>60000000</v>
      </c>
      <c r="AD30" s="20">
        <f>IF($M30=0,0,INDEX(base_report[],$M30,AD$6)*AD$5)</f>
        <v>62000000</v>
      </c>
      <c r="AE30" s="20">
        <f>IF($M30=0,0,INDEX(base_report[],$M30,AE$6)*AE$5)</f>
        <v>60000000</v>
      </c>
      <c r="AF30" s="21">
        <f>IF($M30=0,0,INDEX(base_report[],$M30,AF$6)*AF$5)</f>
        <v>62000000</v>
      </c>
      <c r="AG30" s="18">
        <f t="shared" si="32"/>
        <v>732000000</v>
      </c>
      <c r="AH30" s="19">
        <f>IF($N30=0,0,INDEX(current_report[],$N30,AH$6)*AH$5)</f>
        <v>62000000</v>
      </c>
      <c r="AI30" s="20">
        <f>IF($N30=0,0,INDEX(current_report[],$N30,AI$6)*AI$5)</f>
        <v>58000000</v>
      </c>
      <c r="AJ30" s="20">
        <f>IF($N30=0,0,INDEX(current_report[],$N30,AJ$6)*AJ$5)</f>
        <v>62000000</v>
      </c>
      <c r="AK30" s="20">
        <f>IF($N30=0,0,INDEX(current_report[],$N30,AK$6)*AK$5)</f>
        <v>60000000</v>
      </c>
      <c r="AL30" s="20">
        <f>IF($N30=0,0,INDEX(current_report[],$N30,AL$6)*AL$5)</f>
        <v>62000000</v>
      </c>
      <c r="AM30" s="20">
        <f>IF($N30=0,0,INDEX(current_report[],$N30,AM$6)*AM$5)</f>
        <v>60000000</v>
      </c>
      <c r="AN30" s="20">
        <f>IF($N30=0,0,INDEX(current_report[],$N30,AN$6)*AN$5)</f>
        <v>62000000</v>
      </c>
      <c r="AO30" s="20">
        <f>IF($N30=0,0,INDEX(current_report[],$N30,AO$6)*AO$5)</f>
        <v>62000000</v>
      </c>
      <c r="AP30" s="20">
        <f>IF($N30=0,0,INDEX(current_report[],$N30,AP$6)*AP$5)</f>
        <v>60000000</v>
      </c>
      <c r="AQ30" s="20">
        <f>IF($N30=0,0,INDEX(current_report[],$N30,AQ$6)*AQ$5)</f>
        <v>62000000</v>
      </c>
      <c r="AR30" s="20">
        <f>IF($N30=0,0,INDEX(current_report[],$N30,AR$6)*AR$5)</f>
        <v>60000000</v>
      </c>
      <c r="AS30" s="21">
        <f>IF($N30=0,0,INDEX(current_report[],$N30,AS$6)*AS$5)</f>
        <v>62000000</v>
      </c>
      <c r="AT30" s="19">
        <f t="shared" si="33"/>
        <v>732000000</v>
      </c>
      <c r="AU30" s="21">
        <f t="shared" si="34"/>
        <v>732000000</v>
      </c>
      <c r="AV30" s="19">
        <f t="shared" si="40"/>
        <v>0</v>
      </c>
      <c r="AW30" s="21">
        <f t="shared" si="41"/>
        <v>0</v>
      </c>
    </row>
    <row r="31" spans="1:49" hidden="1" x14ac:dyDescent="0.25">
      <c r="A31" t="str">
        <f t="shared" si="29"/>
        <v>1204000-TW</v>
      </c>
      <c r="B31">
        <f>B29</f>
        <v>1204000</v>
      </c>
      <c r="C31">
        <f>C30</f>
        <v>1220</v>
      </c>
      <c r="D31" t="str">
        <f>D30</f>
        <v>6220</v>
      </c>
      <c r="F31">
        <v>1</v>
      </c>
      <c r="G31">
        <v>4</v>
      </c>
      <c r="I31">
        <f t="shared" si="38"/>
        <v>0</v>
      </c>
      <c r="J31">
        <f t="shared" si="20"/>
        <v>0</v>
      </c>
      <c r="K31" t="s">
        <v>345</v>
      </c>
      <c r="L31" t="s">
        <v>620</v>
      </c>
      <c r="M31">
        <f>IF($A31&amp;""="",0,IFERROR(MATCH($A31,base_report[id1],0),0))</f>
        <v>23</v>
      </c>
      <c r="N31">
        <f>IF($A31&amp;""="",0,IFERROR(MATCH($A31,current_report[id1],0),0))</f>
        <v>23</v>
      </c>
      <c r="O31" t="str">
        <f>IF($M31=0,0,INDEX(base_report[],$M31,O$1)&amp;"")</f>
        <v/>
      </c>
      <c r="P31" t="str">
        <f>IF($M31=0,0,INDEX(base_report[],$M31,P$1)&amp;"")</f>
        <v>Tank Wagons</v>
      </c>
      <c r="R31" s="38"/>
      <c r="S31" s="24" t="s">
        <v>621</v>
      </c>
      <c r="T31" s="18">
        <f t="shared" si="39"/>
        <v>0</v>
      </c>
      <c r="U31" s="19">
        <f>IF($M31=0,0,INDEX(base_report[],$M31,U$6)*U$5)</f>
        <v>0</v>
      </c>
      <c r="V31" s="20">
        <f>IF($M31=0,0,INDEX(base_report[],$M31,V$6)*V$5)</f>
        <v>0</v>
      </c>
      <c r="W31" s="20">
        <f>IF($M31=0,0,INDEX(base_report[],$M31,W$6)*W$5)</f>
        <v>0</v>
      </c>
      <c r="X31" s="20">
        <f>IF($M31=0,0,INDEX(base_report[],$M31,X$6)*X$5)</f>
        <v>0</v>
      </c>
      <c r="Y31" s="20">
        <f>IF($M31=0,0,INDEX(base_report[],$M31,Y$6)*Y$5)</f>
        <v>0</v>
      </c>
      <c r="Z31" s="20">
        <f>IF($M31=0,0,INDEX(base_report[],$M31,Z$6)*Z$5)</f>
        <v>0</v>
      </c>
      <c r="AA31" s="20">
        <f>IF($M31=0,0,INDEX(base_report[],$M31,AA$6)*AA$5)</f>
        <v>0</v>
      </c>
      <c r="AB31" s="20">
        <f>IF($M31=0,0,INDEX(base_report[],$M31,AB$6)*AB$5)</f>
        <v>0</v>
      </c>
      <c r="AC31" s="20">
        <f>IF($M31=0,0,INDEX(base_report[],$M31,AC$6)*AC$5)</f>
        <v>0</v>
      </c>
      <c r="AD31" s="20">
        <f>IF($M31=0,0,INDEX(base_report[],$M31,AD$6)*AD$5)</f>
        <v>0</v>
      </c>
      <c r="AE31" s="20">
        <f>IF($M31=0,0,INDEX(base_report[],$M31,AE$6)*AE$5)</f>
        <v>0</v>
      </c>
      <c r="AF31" s="21">
        <f>IF($M31=0,0,INDEX(base_report[],$M31,AF$6)*AF$5)</f>
        <v>0</v>
      </c>
      <c r="AG31" s="18">
        <f t="shared" si="32"/>
        <v>0</v>
      </c>
      <c r="AH31" s="19">
        <f>IF($N31=0,0,INDEX(current_report[],$N31,AH$6)*AH$5)</f>
        <v>0</v>
      </c>
      <c r="AI31" s="20">
        <f>IF($N31=0,0,INDEX(current_report[],$N31,AI$6)*AI$5)</f>
        <v>0</v>
      </c>
      <c r="AJ31" s="20">
        <f>IF($N31=0,0,INDEX(current_report[],$N31,AJ$6)*AJ$5)</f>
        <v>0</v>
      </c>
      <c r="AK31" s="20">
        <f>IF($N31=0,0,INDEX(current_report[],$N31,AK$6)*AK$5)</f>
        <v>0</v>
      </c>
      <c r="AL31" s="20">
        <f>IF($N31=0,0,INDEX(current_report[],$N31,AL$6)*AL$5)</f>
        <v>0</v>
      </c>
      <c r="AM31" s="20">
        <f>IF($N31=0,0,INDEX(current_report[],$N31,AM$6)*AM$5)</f>
        <v>0</v>
      </c>
      <c r="AN31" s="20">
        <f>IF($N31=0,0,INDEX(current_report[],$N31,AN$6)*AN$5)</f>
        <v>0</v>
      </c>
      <c r="AO31" s="20">
        <f>IF($N31=0,0,INDEX(current_report[],$N31,AO$6)*AO$5)</f>
        <v>0</v>
      </c>
      <c r="AP31" s="20">
        <f>IF($N31=0,0,INDEX(current_report[],$N31,AP$6)*AP$5)</f>
        <v>0</v>
      </c>
      <c r="AQ31" s="20">
        <f>IF($N31=0,0,INDEX(current_report[],$N31,AQ$6)*AQ$5)</f>
        <v>0</v>
      </c>
      <c r="AR31" s="20">
        <f>IF($N31=0,0,INDEX(current_report[],$N31,AR$6)*AR$5)</f>
        <v>0</v>
      </c>
      <c r="AS31" s="21">
        <f>IF($N31=0,0,INDEX(current_report[],$N31,AS$6)*AS$5)</f>
        <v>0</v>
      </c>
      <c r="AT31" s="19">
        <f t="shared" si="33"/>
        <v>0</v>
      </c>
      <c r="AU31" s="21">
        <f t="shared" si="34"/>
        <v>0</v>
      </c>
      <c r="AV31" s="19">
        <f t="shared" si="40"/>
        <v>0</v>
      </c>
      <c r="AW31" s="21">
        <f t="shared" si="41"/>
        <v>0</v>
      </c>
    </row>
    <row r="32" spans="1:49" hidden="1" x14ac:dyDescent="0.25">
      <c r="A32" t="str">
        <f t="shared" si="29"/>
        <v>1204000-xx</v>
      </c>
      <c r="B32">
        <f>B29</f>
        <v>1204000</v>
      </c>
      <c r="C32">
        <f>C31</f>
        <v>1220</v>
      </c>
      <c r="D32" t="str">
        <f>D31</f>
        <v>6220</v>
      </c>
      <c r="F32">
        <v>1</v>
      </c>
      <c r="G32">
        <v>4</v>
      </c>
      <c r="I32">
        <f t="shared" si="38"/>
        <v>0</v>
      </c>
      <c r="J32">
        <f t="shared" si="20"/>
        <v>0</v>
      </c>
      <c r="K32" t="s">
        <v>345</v>
      </c>
      <c r="L32" t="s">
        <v>623</v>
      </c>
      <c r="M32">
        <f>IF($A32&amp;""="",0,IFERROR(MATCH($A32,base_report[id1],0),0))</f>
        <v>24</v>
      </c>
      <c r="N32">
        <f>IF($A32&amp;""="",0,IFERROR(MATCH($A32,current_report[id1],0),0))</f>
        <v>24</v>
      </c>
      <c r="O32" t="str">
        <f>IF($M32=0,0,INDEX(base_report[],$M32,O$1)&amp;"")</f>
        <v/>
      </c>
      <c r="P32" t="str">
        <f>IF($M32=0,0,INDEX(base_report[],$M32,P$1)&amp;"")</f>
        <v>xx</v>
      </c>
      <c r="R32" s="38"/>
      <c r="S32" s="24" t="s">
        <v>623</v>
      </c>
      <c r="T32" s="18">
        <f t="shared" si="39"/>
        <v>0</v>
      </c>
      <c r="U32" s="19">
        <f>IF($M32=0,0,INDEX(base_report[],$M32,U$6)*U$5)</f>
        <v>0</v>
      </c>
      <c r="V32" s="20">
        <f>IF($M32=0,0,INDEX(base_report[],$M32,V$6)*V$5)</f>
        <v>0</v>
      </c>
      <c r="W32" s="20">
        <f>IF($M32=0,0,INDEX(base_report[],$M32,W$6)*W$5)</f>
        <v>0</v>
      </c>
      <c r="X32" s="20">
        <f>IF($M32=0,0,INDEX(base_report[],$M32,X$6)*X$5)</f>
        <v>0</v>
      </c>
      <c r="Y32" s="20">
        <f>IF($M32=0,0,INDEX(base_report[],$M32,Y$6)*Y$5)</f>
        <v>0</v>
      </c>
      <c r="Z32" s="20">
        <f>IF($M32=0,0,INDEX(base_report[],$M32,Z$6)*Z$5)</f>
        <v>0</v>
      </c>
      <c r="AA32" s="20">
        <f>IF($M32=0,0,INDEX(base_report[],$M32,AA$6)*AA$5)</f>
        <v>0</v>
      </c>
      <c r="AB32" s="20">
        <f>IF($M32=0,0,INDEX(base_report[],$M32,AB$6)*AB$5)</f>
        <v>0</v>
      </c>
      <c r="AC32" s="20">
        <f>IF($M32=0,0,INDEX(base_report[],$M32,AC$6)*AC$5)</f>
        <v>0</v>
      </c>
      <c r="AD32" s="20">
        <f>IF($M32=0,0,INDEX(base_report[],$M32,AD$6)*AD$5)</f>
        <v>0</v>
      </c>
      <c r="AE32" s="20">
        <f>IF($M32=0,0,INDEX(base_report[],$M32,AE$6)*AE$5)</f>
        <v>0</v>
      </c>
      <c r="AF32" s="21">
        <f>IF($M32=0,0,INDEX(base_report[],$M32,AF$6)*AF$5)</f>
        <v>0</v>
      </c>
      <c r="AG32" s="18">
        <f t="shared" si="32"/>
        <v>0</v>
      </c>
      <c r="AH32" s="19">
        <f>IF($N32=0,0,INDEX(current_report[],$N32,AH$6)*AH$5)</f>
        <v>0</v>
      </c>
      <c r="AI32" s="20">
        <f>IF($N32=0,0,INDEX(current_report[],$N32,AI$6)*AI$5)</f>
        <v>0</v>
      </c>
      <c r="AJ32" s="20">
        <f>IF($N32=0,0,INDEX(current_report[],$N32,AJ$6)*AJ$5)</f>
        <v>0</v>
      </c>
      <c r="AK32" s="20">
        <f>IF($N32=0,0,INDEX(current_report[],$N32,AK$6)*AK$5)</f>
        <v>0</v>
      </c>
      <c r="AL32" s="20">
        <f>IF($N32=0,0,INDEX(current_report[],$N32,AL$6)*AL$5)</f>
        <v>0</v>
      </c>
      <c r="AM32" s="20">
        <f>IF($N32=0,0,INDEX(current_report[],$N32,AM$6)*AM$5)</f>
        <v>0</v>
      </c>
      <c r="AN32" s="20">
        <f>IF($N32=0,0,INDEX(current_report[],$N32,AN$6)*AN$5)</f>
        <v>0</v>
      </c>
      <c r="AO32" s="20">
        <f>IF($N32=0,0,INDEX(current_report[],$N32,AO$6)*AO$5)</f>
        <v>0</v>
      </c>
      <c r="AP32" s="20">
        <f>IF($N32=0,0,INDEX(current_report[],$N32,AP$6)*AP$5)</f>
        <v>0</v>
      </c>
      <c r="AQ32" s="20">
        <f>IF($N32=0,0,INDEX(current_report[],$N32,AQ$6)*AQ$5)</f>
        <v>0</v>
      </c>
      <c r="AR32" s="20">
        <f>IF($N32=0,0,INDEX(current_report[],$N32,AR$6)*AR$5)</f>
        <v>0</v>
      </c>
      <c r="AS32" s="21">
        <f>IF($N32=0,0,INDEX(current_report[],$N32,AS$6)*AS$5)</f>
        <v>0</v>
      </c>
      <c r="AT32" s="19">
        <f t="shared" si="33"/>
        <v>0</v>
      </c>
      <c r="AU32" s="21">
        <f t="shared" si="34"/>
        <v>0</v>
      </c>
      <c r="AV32" s="19">
        <f t="shared" si="40"/>
        <v>0</v>
      </c>
      <c r="AW32" s="21">
        <f t="shared" si="41"/>
        <v>0</v>
      </c>
    </row>
    <row r="33" spans="1:49" x14ac:dyDescent="0.25">
      <c r="A33" t="str">
        <f t="shared" si="29"/>
        <v>1205000</v>
      </c>
      <c r="B33">
        <f>B29+1000</f>
        <v>1205000</v>
      </c>
      <c r="C33">
        <v>1230</v>
      </c>
      <c r="D33" t="s">
        <v>642</v>
      </c>
      <c r="F33">
        <v>1</v>
      </c>
      <c r="G33">
        <v>2</v>
      </c>
      <c r="I33">
        <f t="shared" si="38"/>
        <v>1</v>
      </c>
      <c r="J33">
        <f t="shared" si="20"/>
        <v>1</v>
      </c>
      <c r="K33" s="3" t="s">
        <v>347</v>
      </c>
      <c r="M33">
        <f>IF($A33&amp;""="",0,IFERROR(MATCH($A33,base_report[id1],0),0))</f>
        <v>25</v>
      </c>
      <c r="N33">
        <f>IF($A33&amp;""="",0,IFERROR(MATCH($A33,current_report[id1],0),0))</f>
        <v>25</v>
      </c>
      <c r="O33" t="str">
        <f>IF($M33=0,0,INDEX(base_report[],$M33,O$1)&amp;"")</f>
        <v>21.04</v>
      </c>
      <c r="P33" t="str">
        <f>IF($M33=0,0,INDEX(base_report[],$M33,P$1)&amp;"")</f>
        <v>Maintenance of rolling stock</v>
      </c>
      <c r="R33" s="38" t="s">
        <v>347</v>
      </c>
      <c r="S33" s="23" t="s">
        <v>643</v>
      </c>
      <c r="T33" s="18">
        <f t="shared" si="39"/>
        <v>120000000</v>
      </c>
      <c r="U33" s="19">
        <f>IF($M33=0,0,INDEX(base_report[],$M33,U$6)*U$5)</f>
        <v>10000000</v>
      </c>
      <c r="V33" s="20">
        <f>IF($M33=0,0,INDEX(base_report[],$M33,V$6)*V$5)</f>
        <v>10000000</v>
      </c>
      <c r="W33" s="20">
        <f>IF($M33=0,0,INDEX(base_report[],$M33,W$6)*W$5)</f>
        <v>10000000</v>
      </c>
      <c r="X33" s="20">
        <f>IF($M33=0,0,INDEX(base_report[],$M33,X$6)*X$5)</f>
        <v>10000000</v>
      </c>
      <c r="Y33" s="20">
        <f>IF($M33=0,0,INDEX(base_report[],$M33,Y$6)*Y$5)</f>
        <v>10000000</v>
      </c>
      <c r="Z33" s="20">
        <f>IF($M33=0,0,INDEX(base_report[],$M33,Z$6)*Z$5)</f>
        <v>10000000</v>
      </c>
      <c r="AA33" s="20">
        <f>IF($M33=0,0,INDEX(base_report[],$M33,AA$6)*AA$5)</f>
        <v>10000000</v>
      </c>
      <c r="AB33" s="20">
        <f>IF($M33=0,0,INDEX(base_report[],$M33,AB$6)*AB$5)</f>
        <v>10000000</v>
      </c>
      <c r="AC33" s="20">
        <f>IF($M33=0,0,INDEX(base_report[],$M33,AC$6)*AC$5)</f>
        <v>10000000</v>
      </c>
      <c r="AD33" s="20">
        <f>IF($M33=0,0,INDEX(base_report[],$M33,AD$6)*AD$5)</f>
        <v>10000000</v>
      </c>
      <c r="AE33" s="20">
        <f>IF($M33=0,0,INDEX(base_report[],$M33,AE$6)*AE$5)</f>
        <v>10000000</v>
      </c>
      <c r="AF33" s="21">
        <f>IF($M33=0,0,INDEX(base_report[],$M33,AF$6)*AF$5)</f>
        <v>10000000</v>
      </c>
      <c r="AG33" s="18">
        <f t="shared" si="32"/>
        <v>120000000</v>
      </c>
      <c r="AH33" s="19">
        <f>IF($N33=0,0,INDEX(current_report[],$N33,AH$6)*AH$5)</f>
        <v>10000000</v>
      </c>
      <c r="AI33" s="20">
        <f>IF($N33=0,0,INDEX(current_report[],$N33,AI$6)*AI$5)</f>
        <v>10000000</v>
      </c>
      <c r="AJ33" s="20">
        <f>IF($N33=0,0,INDEX(current_report[],$N33,AJ$6)*AJ$5)</f>
        <v>10000000</v>
      </c>
      <c r="AK33" s="20">
        <f>IF($N33=0,0,INDEX(current_report[],$N33,AK$6)*AK$5)</f>
        <v>10000000</v>
      </c>
      <c r="AL33" s="20">
        <f>IF($N33=0,0,INDEX(current_report[],$N33,AL$6)*AL$5)</f>
        <v>10000000</v>
      </c>
      <c r="AM33" s="20">
        <f>IF($N33=0,0,INDEX(current_report[],$N33,AM$6)*AM$5)</f>
        <v>10000000</v>
      </c>
      <c r="AN33" s="20">
        <f>IF($N33=0,0,INDEX(current_report[],$N33,AN$6)*AN$5)</f>
        <v>10000000</v>
      </c>
      <c r="AO33" s="20">
        <f>IF($N33=0,0,INDEX(current_report[],$N33,AO$6)*AO$5)</f>
        <v>10000000</v>
      </c>
      <c r="AP33" s="20">
        <f>IF($N33=0,0,INDEX(current_report[],$N33,AP$6)*AP$5)</f>
        <v>10000000</v>
      </c>
      <c r="AQ33" s="20">
        <f>IF($N33=0,0,INDEX(current_report[],$N33,AQ$6)*AQ$5)</f>
        <v>10000000</v>
      </c>
      <c r="AR33" s="20">
        <f>IF($N33=0,0,INDEX(current_report[],$N33,AR$6)*AR$5)</f>
        <v>10000000</v>
      </c>
      <c r="AS33" s="21">
        <f>IF($N33=0,0,INDEX(current_report[],$N33,AS$6)*AS$5)</f>
        <v>10000000</v>
      </c>
      <c r="AT33" s="19">
        <f t="shared" si="33"/>
        <v>120000000</v>
      </c>
      <c r="AU33" s="21">
        <f t="shared" si="34"/>
        <v>120000000</v>
      </c>
      <c r="AV33" s="19">
        <f t="shared" si="40"/>
        <v>0</v>
      </c>
      <c r="AW33" s="21">
        <f t="shared" si="41"/>
        <v>0</v>
      </c>
    </row>
    <row r="34" spans="1:49" hidden="1" x14ac:dyDescent="0.25">
      <c r="A34" t="str">
        <f t="shared" si="29"/>
        <v>1205000-OW</v>
      </c>
      <c r="B34">
        <f>B33</f>
        <v>1205000</v>
      </c>
      <c r="C34">
        <f>C33</f>
        <v>1230</v>
      </c>
      <c r="D34" t="str">
        <f>D33</f>
        <v>6230</v>
      </c>
      <c r="F34">
        <v>1</v>
      </c>
      <c r="G34">
        <v>4</v>
      </c>
      <c r="I34">
        <f t="shared" si="38"/>
        <v>0</v>
      </c>
      <c r="J34">
        <f t="shared" si="20"/>
        <v>1</v>
      </c>
      <c r="K34" t="str">
        <f>K33</f>
        <v>21.04</v>
      </c>
      <c r="L34" t="s">
        <v>617</v>
      </c>
      <c r="M34">
        <f>IF($A34&amp;""="",0,IFERROR(MATCH($A34,base_report[id1],0),0))</f>
        <v>26</v>
      </c>
      <c r="N34">
        <f>IF($A34&amp;""="",0,IFERROR(MATCH($A34,current_report[id1],0),0))</f>
        <v>26</v>
      </c>
      <c r="O34" t="str">
        <f>IF($M34=0,0,INDEX(base_report[],$M34,O$1)&amp;"")</f>
        <v/>
      </c>
      <c r="P34" t="str">
        <f>IF($M34=0,0,INDEX(base_report[],$M34,P$1)&amp;"")</f>
        <v>Open Wagons</v>
      </c>
      <c r="R34" s="38"/>
      <c r="S34" s="24" t="s">
        <v>618</v>
      </c>
      <c r="T34" s="18">
        <f t="shared" si="39"/>
        <v>120000000</v>
      </c>
      <c r="U34" s="19">
        <f>IF($M34=0,0,INDEX(base_report[],$M34,U$6)*U$5)</f>
        <v>10000000</v>
      </c>
      <c r="V34" s="20">
        <f>IF($M34=0,0,INDEX(base_report[],$M34,V$6)*V$5)</f>
        <v>10000000</v>
      </c>
      <c r="W34" s="20">
        <f>IF($M34=0,0,INDEX(base_report[],$M34,W$6)*W$5)</f>
        <v>10000000</v>
      </c>
      <c r="X34" s="20">
        <f>IF($M34=0,0,INDEX(base_report[],$M34,X$6)*X$5)</f>
        <v>10000000</v>
      </c>
      <c r="Y34" s="20">
        <f>IF($M34=0,0,INDEX(base_report[],$M34,Y$6)*Y$5)</f>
        <v>10000000</v>
      </c>
      <c r="Z34" s="20">
        <f>IF($M34=0,0,INDEX(base_report[],$M34,Z$6)*Z$5)</f>
        <v>10000000</v>
      </c>
      <c r="AA34" s="20">
        <f>IF($M34=0,0,INDEX(base_report[],$M34,AA$6)*AA$5)</f>
        <v>10000000</v>
      </c>
      <c r="AB34" s="20">
        <f>IF($M34=0,0,INDEX(base_report[],$M34,AB$6)*AB$5)</f>
        <v>10000000</v>
      </c>
      <c r="AC34" s="20">
        <f>IF($M34=0,0,INDEX(base_report[],$M34,AC$6)*AC$5)</f>
        <v>10000000</v>
      </c>
      <c r="AD34" s="20">
        <f>IF($M34=0,0,INDEX(base_report[],$M34,AD$6)*AD$5)</f>
        <v>10000000</v>
      </c>
      <c r="AE34" s="20">
        <f>IF($M34=0,0,INDEX(base_report[],$M34,AE$6)*AE$5)</f>
        <v>10000000</v>
      </c>
      <c r="AF34" s="21">
        <f>IF($M34=0,0,INDEX(base_report[],$M34,AF$6)*AF$5)</f>
        <v>10000000</v>
      </c>
      <c r="AG34" s="18">
        <f t="shared" si="32"/>
        <v>120000000</v>
      </c>
      <c r="AH34" s="19">
        <f>IF($N34=0,0,INDEX(current_report[],$N34,AH$6)*AH$5)</f>
        <v>10000000</v>
      </c>
      <c r="AI34" s="20">
        <f>IF($N34=0,0,INDEX(current_report[],$N34,AI$6)*AI$5)</f>
        <v>10000000</v>
      </c>
      <c r="AJ34" s="20">
        <f>IF($N34=0,0,INDEX(current_report[],$N34,AJ$6)*AJ$5)</f>
        <v>10000000</v>
      </c>
      <c r="AK34" s="20">
        <f>IF($N34=0,0,INDEX(current_report[],$N34,AK$6)*AK$5)</f>
        <v>10000000</v>
      </c>
      <c r="AL34" s="20">
        <f>IF($N34=0,0,INDEX(current_report[],$N34,AL$6)*AL$5)</f>
        <v>10000000</v>
      </c>
      <c r="AM34" s="20">
        <f>IF($N34=0,0,INDEX(current_report[],$N34,AM$6)*AM$5)</f>
        <v>10000000</v>
      </c>
      <c r="AN34" s="20">
        <f>IF($N34=0,0,INDEX(current_report[],$N34,AN$6)*AN$5)</f>
        <v>10000000</v>
      </c>
      <c r="AO34" s="20">
        <f>IF($N34=0,0,INDEX(current_report[],$N34,AO$6)*AO$5)</f>
        <v>10000000</v>
      </c>
      <c r="AP34" s="20">
        <f>IF($N34=0,0,INDEX(current_report[],$N34,AP$6)*AP$5)</f>
        <v>10000000</v>
      </c>
      <c r="AQ34" s="20">
        <f>IF($N34=0,0,INDEX(current_report[],$N34,AQ$6)*AQ$5)</f>
        <v>10000000</v>
      </c>
      <c r="AR34" s="20">
        <f>IF($N34=0,0,INDEX(current_report[],$N34,AR$6)*AR$5)</f>
        <v>10000000</v>
      </c>
      <c r="AS34" s="21">
        <f>IF($N34=0,0,INDEX(current_report[],$N34,AS$6)*AS$5)</f>
        <v>10000000</v>
      </c>
      <c r="AT34" s="19">
        <f t="shared" si="33"/>
        <v>120000000</v>
      </c>
      <c r="AU34" s="21">
        <f t="shared" si="34"/>
        <v>120000000</v>
      </c>
      <c r="AV34" s="19">
        <f t="shared" si="40"/>
        <v>0</v>
      </c>
      <c r="AW34" s="21">
        <f t="shared" si="41"/>
        <v>0</v>
      </c>
    </row>
    <row r="35" spans="1:49" hidden="1" x14ac:dyDescent="0.25">
      <c r="A35" t="str">
        <f t="shared" si="29"/>
        <v>1205000-TW</v>
      </c>
      <c r="B35">
        <f>B33</f>
        <v>1205000</v>
      </c>
      <c r="C35">
        <f>C34</f>
        <v>1230</v>
      </c>
      <c r="D35" t="str">
        <f>D34</f>
        <v>6230</v>
      </c>
      <c r="F35">
        <v>1</v>
      </c>
      <c r="G35">
        <v>4</v>
      </c>
      <c r="I35">
        <f t="shared" si="38"/>
        <v>0</v>
      </c>
      <c r="J35">
        <f t="shared" si="20"/>
        <v>0</v>
      </c>
      <c r="K35" t="str">
        <f>K34</f>
        <v>21.04</v>
      </c>
      <c r="L35" t="s">
        <v>620</v>
      </c>
      <c r="M35">
        <f>IF($A35&amp;""="",0,IFERROR(MATCH($A35,base_report[id1],0),0))</f>
        <v>27</v>
      </c>
      <c r="N35">
        <f>IF($A35&amp;""="",0,IFERROR(MATCH($A35,current_report[id1],0),0))</f>
        <v>27</v>
      </c>
      <c r="O35" t="str">
        <f>IF($M35=0,0,INDEX(base_report[],$M35,O$1)&amp;"")</f>
        <v/>
      </c>
      <c r="P35" t="str">
        <f>IF($M35=0,0,INDEX(base_report[],$M35,P$1)&amp;"")</f>
        <v>Tank Wagons</v>
      </c>
      <c r="R35" s="38"/>
      <c r="S35" s="24" t="s">
        <v>621</v>
      </c>
      <c r="T35" s="18">
        <f t="shared" si="39"/>
        <v>0</v>
      </c>
      <c r="U35" s="19">
        <f>IF($M35=0,0,INDEX(base_report[],$M35,U$6)*U$5)</f>
        <v>0</v>
      </c>
      <c r="V35" s="20">
        <f>IF($M35=0,0,INDEX(base_report[],$M35,V$6)*V$5)</f>
        <v>0</v>
      </c>
      <c r="W35" s="20">
        <f>IF($M35=0,0,INDEX(base_report[],$M35,W$6)*W$5)</f>
        <v>0</v>
      </c>
      <c r="X35" s="20">
        <f>IF($M35=0,0,INDEX(base_report[],$M35,X$6)*X$5)</f>
        <v>0</v>
      </c>
      <c r="Y35" s="20">
        <f>IF($M35=0,0,INDEX(base_report[],$M35,Y$6)*Y$5)</f>
        <v>0</v>
      </c>
      <c r="Z35" s="20">
        <f>IF($M35=0,0,INDEX(base_report[],$M35,Z$6)*Z$5)</f>
        <v>0</v>
      </c>
      <c r="AA35" s="20">
        <f>IF($M35=0,0,INDEX(base_report[],$M35,AA$6)*AA$5)</f>
        <v>0</v>
      </c>
      <c r="AB35" s="20">
        <f>IF($M35=0,0,INDEX(base_report[],$M35,AB$6)*AB$5)</f>
        <v>0</v>
      </c>
      <c r="AC35" s="20">
        <f>IF($M35=0,0,INDEX(base_report[],$M35,AC$6)*AC$5)</f>
        <v>0</v>
      </c>
      <c r="AD35" s="20">
        <f>IF($M35=0,0,INDEX(base_report[],$M35,AD$6)*AD$5)</f>
        <v>0</v>
      </c>
      <c r="AE35" s="20">
        <f>IF($M35=0,0,INDEX(base_report[],$M35,AE$6)*AE$5)</f>
        <v>0</v>
      </c>
      <c r="AF35" s="21">
        <f>IF($M35=0,0,INDEX(base_report[],$M35,AF$6)*AF$5)</f>
        <v>0</v>
      </c>
      <c r="AG35" s="18">
        <f t="shared" si="32"/>
        <v>0</v>
      </c>
      <c r="AH35" s="19">
        <f>IF($N35=0,0,INDEX(current_report[],$N35,AH$6)*AH$5)</f>
        <v>0</v>
      </c>
      <c r="AI35" s="20">
        <f>IF($N35=0,0,INDEX(current_report[],$N35,AI$6)*AI$5)</f>
        <v>0</v>
      </c>
      <c r="AJ35" s="20">
        <f>IF($N35=0,0,INDEX(current_report[],$N35,AJ$6)*AJ$5)</f>
        <v>0</v>
      </c>
      <c r="AK35" s="20">
        <f>IF($N35=0,0,INDEX(current_report[],$N35,AK$6)*AK$5)</f>
        <v>0</v>
      </c>
      <c r="AL35" s="20">
        <f>IF($N35=0,0,INDEX(current_report[],$N35,AL$6)*AL$5)</f>
        <v>0</v>
      </c>
      <c r="AM35" s="20">
        <f>IF($N35=0,0,INDEX(current_report[],$N35,AM$6)*AM$5)</f>
        <v>0</v>
      </c>
      <c r="AN35" s="20">
        <f>IF($N35=0,0,INDEX(current_report[],$N35,AN$6)*AN$5)</f>
        <v>0</v>
      </c>
      <c r="AO35" s="20">
        <f>IF($N35=0,0,INDEX(current_report[],$N35,AO$6)*AO$5)</f>
        <v>0</v>
      </c>
      <c r="AP35" s="20">
        <f>IF($N35=0,0,INDEX(current_report[],$N35,AP$6)*AP$5)</f>
        <v>0</v>
      </c>
      <c r="AQ35" s="20">
        <f>IF($N35=0,0,INDEX(current_report[],$N35,AQ$6)*AQ$5)</f>
        <v>0</v>
      </c>
      <c r="AR35" s="20">
        <f>IF($N35=0,0,INDEX(current_report[],$N35,AR$6)*AR$5)</f>
        <v>0</v>
      </c>
      <c r="AS35" s="21">
        <f>IF($N35=0,0,INDEX(current_report[],$N35,AS$6)*AS$5)</f>
        <v>0</v>
      </c>
      <c r="AT35" s="19">
        <f t="shared" si="33"/>
        <v>0</v>
      </c>
      <c r="AU35" s="21">
        <f t="shared" si="34"/>
        <v>0</v>
      </c>
      <c r="AV35" s="19">
        <f t="shared" si="40"/>
        <v>0</v>
      </c>
      <c r="AW35" s="21">
        <f t="shared" si="41"/>
        <v>0</v>
      </c>
    </row>
    <row r="36" spans="1:49" hidden="1" x14ac:dyDescent="0.25">
      <c r="A36" t="str">
        <f t="shared" si="29"/>
        <v>1205000-xx</v>
      </c>
      <c r="B36">
        <f>B33</f>
        <v>1205000</v>
      </c>
      <c r="C36">
        <f>C35</f>
        <v>1230</v>
      </c>
      <c r="D36" t="str">
        <f>D35</f>
        <v>6230</v>
      </c>
      <c r="F36">
        <v>1</v>
      </c>
      <c r="G36">
        <v>4</v>
      </c>
      <c r="I36">
        <f t="shared" si="38"/>
        <v>0</v>
      </c>
      <c r="J36">
        <f t="shared" si="20"/>
        <v>0</v>
      </c>
      <c r="K36" t="str">
        <f>K35</f>
        <v>21.04</v>
      </c>
      <c r="L36" t="s">
        <v>623</v>
      </c>
      <c r="M36">
        <f>IF($A36&amp;""="",0,IFERROR(MATCH($A36,base_report[id1],0),0))</f>
        <v>28</v>
      </c>
      <c r="N36">
        <f>IF($A36&amp;""="",0,IFERROR(MATCH($A36,current_report[id1],0),0))</f>
        <v>28</v>
      </c>
      <c r="O36" t="str">
        <f>IF($M36=0,0,INDEX(base_report[],$M36,O$1)&amp;"")</f>
        <v/>
      </c>
      <c r="P36" t="str">
        <f>IF($M36=0,0,INDEX(base_report[],$M36,P$1)&amp;"")</f>
        <v>xx</v>
      </c>
      <c r="R36" s="38"/>
      <c r="S36" s="24" t="s">
        <v>623</v>
      </c>
      <c r="T36" s="18">
        <f t="shared" si="39"/>
        <v>0</v>
      </c>
      <c r="U36" s="19">
        <f>IF($M36=0,0,INDEX(base_report[],$M36,U$6)*U$5)</f>
        <v>0</v>
      </c>
      <c r="V36" s="20">
        <f>IF($M36=0,0,INDEX(base_report[],$M36,V$6)*V$5)</f>
        <v>0</v>
      </c>
      <c r="W36" s="20">
        <f>IF($M36=0,0,INDEX(base_report[],$M36,W$6)*W$5)</f>
        <v>0</v>
      </c>
      <c r="X36" s="20">
        <f>IF($M36=0,0,INDEX(base_report[],$M36,X$6)*X$5)</f>
        <v>0</v>
      </c>
      <c r="Y36" s="20">
        <f>IF($M36=0,0,INDEX(base_report[],$M36,Y$6)*Y$5)</f>
        <v>0</v>
      </c>
      <c r="Z36" s="20">
        <f>IF($M36=0,0,INDEX(base_report[],$M36,Z$6)*Z$5)</f>
        <v>0</v>
      </c>
      <c r="AA36" s="20">
        <f>IF($M36=0,0,INDEX(base_report[],$M36,AA$6)*AA$5)</f>
        <v>0</v>
      </c>
      <c r="AB36" s="20">
        <f>IF($M36=0,0,INDEX(base_report[],$M36,AB$6)*AB$5)</f>
        <v>0</v>
      </c>
      <c r="AC36" s="20">
        <f>IF($M36=0,0,INDEX(base_report[],$M36,AC$6)*AC$5)</f>
        <v>0</v>
      </c>
      <c r="AD36" s="20">
        <f>IF($M36=0,0,INDEX(base_report[],$M36,AD$6)*AD$5)</f>
        <v>0</v>
      </c>
      <c r="AE36" s="20">
        <f>IF($M36=0,0,INDEX(base_report[],$M36,AE$6)*AE$5)</f>
        <v>0</v>
      </c>
      <c r="AF36" s="21">
        <f>IF($M36=0,0,INDEX(base_report[],$M36,AF$6)*AF$5)</f>
        <v>0</v>
      </c>
      <c r="AG36" s="18">
        <f t="shared" si="32"/>
        <v>0</v>
      </c>
      <c r="AH36" s="19">
        <f>IF($N36=0,0,INDEX(current_report[],$N36,AH$6)*AH$5)</f>
        <v>0</v>
      </c>
      <c r="AI36" s="20">
        <f>IF($N36=0,0,INDEX(current_report[],$N36,AI$6)*AI$5)</f>
        <v>0</v>
      </c>
      <c r="AJ36" s="20">
        <f>IF($N36=0,0,INDEX(current_report[],$N36,AJ$6)*AJ$5)</f>
        <v>0</v>
      </c>
      <c r="AK36" s="20">
        <f>IF($N36=0,0,INDEX(current_report[],$N36,AK$6)*AK$5)</f>
        <v>0</v>
      </c>
      <c r="AL36" s="20">
        <f>IF($N36=0,0,INDEX(current_report[],$N36,AL$6)*AL$5)</f>
        <v>0</v>
      </c>
      <c r="AM36" s="20">
        <f>IF($N36=0,0,INDEX(current_report[],$N36,AM$6)*AM$5)</f>
        <v>0</v>
      </c>
      <c r="AN36" s="20">
        <f>IF($N36=0,0,INDEX(current_report[],$N36,AN$6)*AN$5)</f>
        <v>0</v>
      </c>
      <c r="AO36" s="20">
        <f>IF($N36=0,0,INDEX(current_report[],$N36,AO$6)*AO$5)</f>
        <v>0</v>
      </c>
      <c r="AP36" s="20">
        <f>IF($N36=0,0,INDEX(current_report[],$N36,AP$6)*AP$5)</f>
        <v>0</v>
      </c>
      <c r="AQ36" s="20">
        <f>IF($N36=0,0,INDEX(current_report[],$N36,AQ$6)*AQ$5)</f>
        <v>0</v>
      </c>
      <c r="AR36" s="20">
        <f>IF($N36=0,0,INDEX(current_report[],$N36,AR$6)*AR$5)</f>
        <v>0</v>
      </c>
      <c r="AS36" s="21">
        <f>IF($N36=0,0,INDEX(current_report[],$N36,AS$6)*AS$5)</f>
        <v>0</v>
      </c>
      <c r="AT36" s="19">
        <f t="shared" si="33"/>
        <v>0</v>
      </c>
      <c r="AU36" s="21">
        <f t="shared" si="34"/>
        <v>0</v>
      </c>
      <c r="AV36" s="19">
        <f t="shared" si="40"/>
        <v>0</v>
      </c>
      <c r="AW36" s="21">
        <f t="shared" si="41"/>
        <v>0</v>
      </c>
    </row>
    <row r="37" spans="1:49" x14ac:dyDescent="0.25">
      <c r="A37" t="str">
        <f t="shared" si="29"/>
        <v>1206000</v>
      </c>
      <c r="B37">
        <f>B33+1000</f>
        <v>1206000</v>
      </c>
      <c r="C37">
        <v>1231</v>
      </c>
      <c r="D37" t="s">
        <v>647</v>
      </c>
      <c r="F37">
        <v>1</v>
      </c>
      <c r="G37">
        <v>2</v>
      </c>
      <c r="I37">
        <f t="shared" si="38"/>
        <v>1</v>
      </c>
      <c r="J37">
        <f t="shared" si="20"/>
        <v>1</v>
      </c>
      <c r="K37" s="3" t="s">
        <v>349</v>
      </c>
      <c r="M37">
        <f>IF($A37&amp;""="",0,IFERROR(MATCH($A37,base_report[id1],0),0))</f>
        <v>29</v>
      </c>
      <c r="N37">
        <f>IF($A37&amp;""="",0,IFERROR(MATCH($A37,current_report[id1],0),0))</f>
        <v>29</v>
      </c>
      <c r="O37" t="str">
        <f>IF($M37=0,0,INDEX(base_report[],$M37,O$1)&amp;"")</f>
        <v>21.05</v>
      </c>
      <c r="P37" t="str">
        <f>IF($M37=0,0,INDEX(base_report[],$M37,P$1)&amp;"")</f>
        <v>Repair of rolling stock in depots</v>
      </c>
      <c r="R37" s="38" t="s">
        <v>349</v>
      </c>
      <c r="S37" s="23" t="s">
        <v>648</v>
      </c>
      <c r="T37" s="18">
        <f t="shared" si="39"/>
        <v>240000000</v>
      </c>
      <c r="U37" s="19">
        <f>IF($M37=0,0,INDEX(base_report[],$M37,U$6)*U$5)</f>
        <v>20000000</v>
      </c>
      <c r="V37" s="20">
        <f>IF($M37=0,0,INDEX(base_report[],$M37,V$6)*V$5)</f>
        <v>20000000</v>
      </c>
      <c r="W37" s="20">
        <f>IF($M37=0,0,INDEX(base_report[],$M37,W$6)*W$5)</f>
        <v>20000000</v>
      </c>
      <c r="X37" s="20">
        <f>IF($M37=0,0,INDEX(base_report[],$M37,X$6)*X$5)</f>
        <v>20000000</v>
      </c>
      <c r="Y37" s="20">
        <f>IF($M37=0,0,INDEX(base_report[],$M37,Y$6)*Y$5)</f>
        <v>20000000</v>
      </c>
      <c r="Z37" s="20">
        <f>IF($M37=0,0,INDEX(base_report[],$M37,Z$6)*Z$5)</f>
        <v>20000000</v>
      </c>
      <c r="AA37" s="20">
        <f>IF($M37=0,0,INDEX(base_report[],$M37,AA$6)*AA$5)</f>
        <v>20000000</v>
      </c>
      <c r="AB37" s="20">
        <f>IF($M37=0,0,INDEX(base_report[],$M37,AB$6)*AB$5)</f>
        <v>20000000</v>
      </c>
      <c r="AC37" s="20">
        <f>IF($M37=0,0,INDEX(base_report[],$M37,AC$6)*AC$5)</f>
        <v>20000000</v>
      </c>
      <c r="AD37" s="20">
        <f>IF($M37=0,0,INDEX(base_report[],$M37,AD$6)*AD$5)</f>
        <v>20000000</v>
      </c>
      <c r="AE37" s="20">
        <f>IF($M37=0,0,INDEX(base_report[],$M37,AE$6)*AE$5)</f>
        <v>20000000</v>
      </c>
      <c r="AF37" s="21">
        <f>IF($M37=0,0,INDEX(base_report[],$M37,AF$6)*AF$5)</f>
        <v>20000000</v>
      </c>
      <c r="AG37" s="18">
        <f t="shared" si="32"/>
        <v>240000000</v>
      </c>
      <c r="AH37" s="19">
        <f>IF($N37=0,0,INDEX(current_report[],$N37,AH$6)*AH$5)</f>
        <v>20000000</v>
      </c>
      <c r="AI37" s="20">
        <f>IF($N37=0,0,INDEX(current_report[],$N37,AI$6)*AI$5)</f>
        <v>20000000</v>
      </c>
      <c r="AJ37" s="20">
        <f>IF($N37=0,0,INDEX(current_report[],$N37,AJ$6)*AJ$5)</f>
        <v>20000000</v>
      </c>
      <c r="AK37" s="20">
        <f>IF($N37=0,0,INDEX(current_report[],$N37,AK$6)*AK$5)</f>
        <v>20000000</v>
      </c>
      <c r="AL37" s="20">
        <f>IF($N37=0,0,INDEX(current_report[],$N37,AL$6)*AL$5)</f>
        <v>20000000</v>
      </c>
      <c r="AM37" s="20">
        <f>IF($N37=0,0,INDEX(current_report[],$N37,AM$6)*AM$5)</f>
        <v>20000000</v>
      </c>
      <c r="AN37" s="20">
        <f>IF($N37=0,0,INDEX(current_report[],$N37,AN$6)*AN$5)</f>
        <v>20000000</v>
      </c>
      <c r="AO37" s="20">
        <f>IF($N37=0,0,INDEX(current_report[],$N37,AO$6)*AO$5)</f>
        <v>20000000</v>
      </c>
      <c r="AP37" s="20">
        <f>IF($N37=0,0,INDEX(current_report[],$N37,AP$6)*AP$5)</f>
        <v>20000000</v>
      </c>
      <c r="AQ37" s="20">
        <f>IF($N37=0,0,INDEX(current_report[],$N37,AQ$6)*AQ$5)</f>
        <v>20000000</v>
      </c>
      <c r="AR37" s="20">
        <f>IF($N37=0,0,INDEX(current_report[],$N37,AR$6)*AR$5)</f>
        <v>20000000</v>
      </c>
      <c r="AS37" s="21">
        <f>IF($N37=0,0,INDEX(current_report[],$N37,AS$6)*AS$5)</f>
        <v>20000000</v>
      </c>
      <c r="AT37" s="19">
        <f t="shared" si="33"/>
        <v>240000000</v>
      </c>
      <c r="AU37" s="21">
        <f t="shared" si="34"/>
        <v>240000000</v>
      </c>
      <c r="AV37" s="19">
        <f t="shared" si="40"/>
        <v>0</v>
      </c>
      <c r="AW37" s="21">
        <f t="shared" si="41"/>
        <v>0</v>
      </c>
    </row>
    <row r="38" spans="1:49" hidden="1" x14ac:dyDescent="0.25">
      <c r="A38" t="str">
        <f t="shared" si="29"/>
        <v>1206000-OW</v>
      </c>
      <c r="B38">
        <f>B37</f>
        <v>1206000</v>
      </c>
      <c r="C38">
        <f>C37</f>
        <v>1231</v>
      </c>
      <c r="D38" t="str">
        <f>D37</f>
        <v>6231</v>
      </c>
      <c r="F38">
        <v>1</v>
      </c>
      <c r="G38">
        <v>4</v>
      </c>
      <c r="I38">
        <f t="shared" si="38"/>
        <v>0</v>
      </c>
      <c r="J38">
        <f t="shared" si="20"/>
        <v>1</v>
      </c>
      <c r="K38" t="str">
        <f>K37</f>
        <v>21.05</v>
      </c>
      <c r="L38" t="s">
        <v>617</v>
      </c>
      <c r="M38">
        <f>IF($A38&amp;""="",0,IFERROR(MATCH($A38,base_report[id1],0),0))</f>
        <v>30</v>
      </c>
      <c r="N38">
        <f>IF($A38&amp;""="",0,IFERROR(MATCH($A38,current_report[id1],0),0))</f>
        <v>30</v>
      </c>
      <c r="O38" t="str">
        <f>IF($M38=0,0,INDEX(base_report[],$M38,O$1)&amp;"")</f>
        <v/>
      </c>
      <c r="P38" t="str">
        <f>IF($M38=0,0,INDEX(base_report[],$M38,P$1)&amp;"")</f>
        <v>Open Wagons</v>
      </c>
      <c r="R38" s="38"/>
      <c r="S38" s="24" t="s">
        <v>618</v>
      </c>
      <c r="T38" s="18">
        <f t="shared" si="39"/>
        <v>240000000</v>
      </c>
      <c r="U38" s="19">
        <f>IF($M38=0,0,INDEX(base_report[],$M38,U$6)*U$5)</f>
        <v>20000000</v>
      </c>
      <c r="V38" s="20">
        <f>IF($M38=0,0,INDEX(base_report[],$M38,V$6)*V$5)</f>
        <v>20000000</v>
      </c>
      <c r="W38" s="20">
        <f>IF($M38=0,0,INDEX(base_report[],$M38,W$6)*W$5)</f>
        <v>20000000</v>
      </c>
      <c r="X38" s="20">
        <f>IF($M38=0,0,INDEX(base_report[],$M38,X$6)*X$5)</f>
        <v>20000000</v>
      </c>
      <c r="Y38" s="20">
        <f>IF($M38=0,0,INDEX(base_report[],$M38,Y$6)*Y$5)</f>
        <v>20000000</v>
      </c>
      <c r="Z38" s="20">
        <f>IF($M38=0,0,INDEX(base_report[],$M38,Z$6)*Z$5)</f>
        <v>20000000</v>
      </c>
      <c r="AA38" s="20">
        <f>IF($M38=0,0,INDEX(base_report[],$M38,AA$6)*AA$5)</f>
        <v>20000000</v>
      </c>
      <c r="AB38" s="20">
        <f>IF($M38=0,0,INDEX(base_report[],$M38,AB$6)*AB$5)</f>
        <v>20000000</v>
      </c>
      <c r="AC38" s="20">
        <f>IF($M38=0,0,INDEX(base_report[],$M38,AC$6)*AC$5)</f>
        <v>20000000</v>
      </c>
      <c r="AD38" s="20">
        <f>IF($M38=0,0,INDEX(base_report[],$M38,AD$6)*AD$5)</f>
        <v>20000000</v>
      </c>
      <c r="AE38" s="20">
        <f>IF($M38=0,0,INDEX(base_report[],$M38,AE$6)*AE$5)</f>
        <v>20000000</v>
      </c>
      <c r="AF38" s="21">
        <f>IF($M38=0,0,INDEX(base_report[],$M38,AF$6)*AF$5)</f>
        <v>20000000</v>
      </c>
      <c r="AG38" s="18">
        <f t="shared" si="32"/>
        <v>240000000</v>
      </c>
      <c r="AH38" s="19">
        <f>IF($N38=0,0,INDEX(current_report[],$N38,AH$6)*AH$5)</f>
        <v>20000000</v>
      </c>
      <c r="AI38" s="20">
        <f>IF($N38=0,0,INDEX(current_report[],$N38,AI$6)*AI$5)</f>
        <v>20000000</v>
      </c>
      <c r="AJ38" s="20">
        <f>IF($N38=0,0,INDEX(current_report[],$N38,AJ$6)*AJ$5)</f>
        <v>20000000</v>
      </c>
      <c r="AK38" s="20">
        <f>IF($N38=0,0,INDEX(current_report[],$N38,AK$6)*AK$5)</f>
        <v>20000000</v>
      </c>
      <c r="AL38" s="20">
        <f>IF($N38=0,0,INDEX(current_report[],$N38,AL$6)*AL$5)</f>
        <v>20000000</v>
      </c>
      <c r="AM38" s="20">
        <f>IF($N38=0,0,INDEX(current_report[],$N38,AM$6)*AM$5)</f>
        <v>20000000</v>
      </c>
      <c r="AN38" s="20">
        <f>IF($N38=0,0,INDEX(current_report[],$N38,AN$6)*AN$5)</f>
        <v>20000000</v>
      </c>
      <c r="AO38" s="20">
        <f>IF($N38=0,0,INDEX(current_report[],$N38,AO$6)*AO$5)</f>
        <v>20000000</v>
      </c>
      <c r="AP38" s="20">
        <f>IF($N38=0,0,INDEX(current_report[],$N38,AP$6)*AP$5)</f>
        <v>20000000</v>
      </c>
      <c r="AQ38" s="20">
        <f>IF($N38=0,0,INDEX(current_report[],$N38,AQ$6)*AQ$5)</f>
        <v>20000000</v>
      </c>
      <c r="AR38" s="20">
        <f>IF($N38=0,0,INDEX(current_report[],$N38,AR$6)*AR$5)</f>
        <v>20000000</v>
      </c>
      <c r="AS38" s="21">
        <f>IF($N38=0,0,INDEX(current_report[],$N38,AS$6)*AS$5)</f>
        <v>20000000</v>
      </c>
      <c r="AT38" s="19">
        <f t="shared" si="33"/>
        <v>240000000</v>
      </c>
      <c r="AU38" s="21">
        <f t="shared" si="34"/>
        <v>240000000</v>
      </c>
      <c r="AV38" s="19">
        <f t="shared" si="40"/>
        <v>0</v>
      </c>
      <c r="AW38" s="21">
        <f t="shared" si="41"/>
        <v>0</v>
      </c>
    </row>
    <row r="39" spans="1:49" hidden="1" x14ac:dyDescent="0.25">
      <c r="A39" t="str">
        <f t="shared" si="29"/>
        <v>1206000-TW</v>
      </c>
      <c r="B39">
        <f>B37</f>
        <v>1206000</v>
      </c>
      <c r="C39">
        <f>C38</f>
        <v>1231</v>
      </c>
      <c r="D39" t="str">
        <f>D38</f>
        <v>6231</v>
      </c>
      <c r="F39">
        <v>1</v>
      </c>
      <c r="G39">
        <v>4</v>
      </c>
      <c r="I39">
        <f t="shared" si="38"/>
        <v>0</v>
      </c>
      <c r="J39">
        <f t="shared" si="20"/>
        <v>0</v>
      </c>
      <c r="K39" t="str">
        <f>K38</f>
        <v>21.05</v>
      </c>
      <c r="L39" t="s">
        <v>620</v>
      </c>
      <c r="M39">
        <f>IF($A39&amp;""="",0,IFERROR(MATCH($A39,base_report[id1],0),0))</f>
        <v>31</v>
      </c>
      <c r="N39">
        <f>IF($A39&amp;""="",0,IFERROR(MATCH($A39,current_report[id1],0),0))</f>
        <v>31</v>
      </c>
      <c r="O39" t="str">
        <f>IF($M39=0,0,INDEX(base_report[],$M39,O$1)&amp;"")</f>
        <v/>
      </c>
      <c r="P39" t="str">
        <f>IF($M39=0,0,INDEX(base_report[],$M39,P$1)&amp;"")</f>
        <v>Tank Wagons</v>
      </c>
      <c r="R39" s="38"/>
      <c r="S39" s="24" t="s">
        <v>621</v>
      </c>
      <c r="T39" s="18">
        <f t="shared" si="39"/>
        <v>0</v>
      </c>
      <c r="U39" s="19">
        <f>IF($M39=0,0,INDEX(base_report[],$M39,U$6)*U$5)</f>
        <v>0</v>
      </c>
      <c r="V39" s="20">
        <f>IF($M39=0,0,INDEX(base_report[],$M39,V$6)*V$5)</f>
        <v>0</v>
      </c>
      <c r="W39" s="20">
        <f>IF($M39=0,0,INDEX(base_report[],$M39,W$6)*W$5)</f>
        <v>0</v>
      </c>
      <c r="X39" s="20">
        <f>IF($M39=0,0,INDEX(base_report[],$M39,X$6)*X$5)</f>
        <v>0</v>
      </c>
      <c r="Y39" s="20">
        <f>IF($M39=0,0,INDEX(base_report[],$M39,Y$6)*Y$5)</f>
        <v>0</v>
      </c>
      <c r="Z39" s="20">
        <f>IF($M39=0,0,INDEX(base_report[],$M39,Z$6)*Z$5)</f>
        <v>0</v>
      </c>
      <c r="AA39" s="20">
        <f>IF($M39=0,0,INDEX(base_report[],$M39,AA$6)*AA$5)</f>
        <v>0</v>
      </c>
      <c r="AB39" s="20">
        <f>IF($M39=0,0,INDEX(base_report[],$M39,AB$6)*AB$5)</f>
        <v>0</v>
      </c>
      <c r="AC39" s="20">
        <f>IF($M39=0,0,INDEX(base_report[],$M39,AC$6)*AC$5)</f>
        <v>0</v>
      </c>
      <c r="AD39" s="20">
        <f>IF($M39=0,0,INDEX(base_report[],$M39,AD$6)*AD$5)</f>
        <v>0</v>
      </c>
      <c r="AE39" s="20">
        <f>IF($M39=0,0,INDEX(base_report[],$M39,AE$6)*AE$5)</f>
        <v>0</v>
      </c>
      <c r="AF39" s="21">
        <f>IF($M39=0,0,INDEX(base_report[],$M39,AF$6)*AF$5)</f>
        <v>0</v>
      </c>
      <c r="AG39" s="18">
        <f t="shared" si="32"/>
        <v>0</v>
      </c>
      <c r="AH39" s="19">
        <f>IF($N39=0,0,INDEX(current_report[],$N39,AH$6)*AH$5)</f>
        <v>0</v>
      </c>
      <c r="AI39" s="20">
        <f>IF($N39=0,0,INDEX(current_report[],$N39,AI$6)*AI$5)</f>
        <v>0</v>
      </c>
      <c r="AJ39" s="20">
        <f>IF($N39=0,0,INDEX(current_report[],$N39,AJ$6)*AJ$5)</f>
        <v>0</v>
      </c>
      <c r="AK39" s="20">
        <f>IF($N39=0,0,INDEX(current_report[],$N39,AK$6)*AK$5)</f>
        <v>0</v>
      </c>
      <c r="AL39" s="20">
        <f>IF($N39=0,0,INDEX(current_report[],$N39,AL$6)*AL$5)</f>
        <v>0</v>
      </c>
      <c r="AM39" s="20">
        <f>IF($N39=0,0,INDEX(current_report[],$N39,AM$6)*AM$5)</f>
        <v>0</v>
      </c>
      <c r="AN39" s="20">
        <f>IF($N39=0,0,INDEX(current_report[],$N39,AN$6)*AN$5)</f>
        <v>0</v>
      </c>
      <c r="AO39" s="20">
        <f>IF($N39=0,0,INDEX(current_report[],$N39,AO$6)*AO$5)</f>
        <v>0</v>
      </c>
      <c r="AP39" s="20">
        <f>IF($N39=0,0,INDEX(current_report[],$N39,AP$6)*AP$5)</f>
        <v>0</v>
      </c>
      <c r="AQ39" s="20">
        <f>IF($N39=0,0,INDEX(current_report[],$N39,AQ$6)*AQ$5)</f>
        <v>0</v>
      </c>
      <c r="AR39" s="20">
        <f>IF($N39=0,0,INDEX(current_report[],$N39,AR$6)*AR$5)</f>
        <v>0</v>
      </c>
      <c r="AS39" s="21">
        <f>IF($N39=0,0,INDEX(current_report[],$N39,AS$6)*AS$5)</f>
        <v>0</v>
      </c>
      <c r="AT39" s="19">
        <f t="shared" si="33"/>
        <v>0</v>
      </c>
      <c r="AU39" s="21">
        <f t="shared" si="34"/>
        <v>0</v>
      </c>
      <c r="AV39" s="19">
        <f t="shared" si="40"/>
        <v>0</v>
      </c>
      <c r="AW39" s="21">
        <f t="shared" si="41"/>
        <v>0</v>
      </c>
    </row>
    <row r="40" spans="1:49" hidden="1" x14ac:dyDescent="0.25">
      <c r="A40" t="str">
        <f t="shared" si="29"/>
        <v>1206000-xx</v>
      </c>
      <c r="B40">
        <f>B37</f>
        <v>1206000</v>
      </c>
      <c r="C40">
        <f>C39</f>
        <v>1231</v>
      </c>
      <c r="D40" t="str">
        <f>D39</f>
        <v>6231</v>
      </c>
      <c r="F40">
        <v>1</v>
      </c>
      <c r="G40">
        <v>4</v>
      </c>
      <c r="I40">
        <f t="shared" si="38"/>
        <v>0</v>
      </c>
      <c r="J40">
        <f t="shared" si="20"/>
        <v>0</v>
      </c>
      <c r="K40" t="str">
        <f>K39</f>
        <v>21.05</v>
      </c>
      <c r="L40" t="s">
        <v>623</v>
      </c>
      <c r="M40">
        <f>IF($A40&amp;""="",0,IFERROR(MATCH($A40,base_report[id1],0),0))</f>
        <v>32</v>
      </c>
      <c r="N40">
        <f>IF($A40&amp;""="",0,IFERROR(MATCH($A40,current_report[id1],0),0))</f>
        <v>32</v>
      </c>
      <c r="O40" t="str">
        <f>IF($M40=0,0,INDEX(base_report[],$M40,O$1)&amp;"")</f>
        <v/>
      </c>
      <c r="P40" t="str">
        <f>IF($M40=0,0,INDEX(base_report[],$M40,P$1)&amp;"")</f>
        <v>xx</v>
      </c>
      <c r="R40" s="38"/>
      <c r="S40" s="24" t="s">
        <v>623</v>
      </c>
      <c r="T40" s="18">
        <f t="shared" si="39"/>
        <v>0</v>
      </c>
      <c r="U40" s="19">
        <f>IF($M40=0,0,INDEX(base_report[],$M40,U$6)*U$5)</f>
        <v>0</v>
      </c>
      <c r="V40" s="20">
        <f>IF($M40=0,0,INDEX(base_report[],$M40,V$6)*V$5)</f>
        <v>0</v>
      </c>
      <c r="W40" s="20">
        <f>IF($M40=0,0,INDEX(base_report[],$M40,W$6)*W$5)</f>
        <v>0</v>
      </c>
      <c r="X40" s="20">
        <f>IF($M40=0,0,INDEX(base_report[],$M40,X$6)*X$5)</f>
        <v>0</v>
      </c>
      <c r="Y40" s="20">
        <f>IF($M40=0,0,INDEX(base_report[],$M40,Y$6)*Y$5)</f>
        <v>0</v>
      </c>
      <c r="Z40" s="20">
        <f>IF($M40=0,0,INDEX(base_report[],$M40,Z$6)*Z$5)</f>
        <v>0</v>
      </c>
      <c r="AA40" s="20">
        <f>IF($M40=0,0,INDEX(base_report[],$M40,AA$6)*AA$5)</f>
        <v>0</v>
      </c>
      <c r="AB40" s="20">
        <f>IF($M40=0,0,INDEX(base_report[],$M40,AB$6)*AB$5)</f>
        <v>0</v>
      </c>
      <c r="AC40" s="20">
        <f>IF($M40=0,0,INDEX(base_report[],$M40,AC$6)*AC$5)</f>
        <v>0</v>
      </c>
      <c r="AD40" s="20">
        <f>IF($M40=0,0,INDEX(base_report[],$M40,AD$6)*AD$5)</f>
        <v>0</v>
      </c>
      <c r="AE40" s="20">
        <f>IF($M40=0,0,INDEX(base_report[],$M40,AE$6)*AE$5)</f>
        <v>0</v>
      </c>
      <c r="AF40" s="21">
        <f>IF($M40=0,0,INDEX(base_report[],$M40,AF$6)*AF$5)</f>
        <v>0</v>
      </c>
      <c r="AG40" s="18">
        <f t="shared" si="32"/>
        <v>0</v>
      </c>
      <c r="AH40" s="19">
        <f>IF($N40=0,0,INDEX(current_report[],$N40,AH$6)*AH$5)</f>
        <v>0</v>
      </c>
      <c r="AI40" s="20">
        <f>IF($N40=0,0,INDEX(current_report[],$N40,AI$6)*AI$5)</f>
        <v>0</v>
      </c>
      <c r="AJ40" s="20">
        <f>IF($N40=0,0,INDEX(current_report[],$N40,AJ$6)*AJ$5)</f>
        <v>0</v>
      </c>
      <c r="AK40" s="20">
        <f>IF($N40=0,0,INDEX(current_report[],$N40,AK$6)*AK$5)</f>
        <v>0</v>
      </c>
      <c r="AL40" s="20">
        <f>IF($N40=0,0,INDEX(current_report[],$N40,AL$6)*AL$5)</f>
        <v>0</v>
      </c>
      <c r="AM40" s="20">
        <f>IF($N40=0,0,INDEX(current_report[],$N40,AM$6)*AM$5)</f>
        <v>0</v>
      </c>
      <c r="AN40" s="20">
        <f>IF($N40=0,0,INDEX(current_report[],$N40,AN$6)*AN$5)</f>
        <v>0</v>
      </c>
      <c r="AO40" s="20">
        <f>IF($N40=0,0,INDEX(current_report[],$N40,AO$6)*AO$5)</f>
        <v>0</v>
      </c>
      <c r="AP40" s="20">
        <f>IF($N40=0,0,INDEX(current_report[],$N40,AP$6)*AP$5)</f>
        <v>0</v>
      </c>
      <c r="AQ40" s="20">
        <f>IF($N40=0,0,INDEX(current_report[],$N40,AQ$6)*AQ$5)</f>
        <v>0</v>
      </c>
      <c r="AR40" s="20">
        <f>IF($N40=0,0,INDEX(current_report[],$N40,AR$6)*AR$5)</f>
        <v>0</v>
      </c>
      <c r="AS40" s="21">
        <f>IF($N40=0,0,INDEX(current_report[],$N40,AS$6)*AS$5)</f>
        <v>0</v>
      </c>
      <c r="AT40" s="19">
        <f t="shared" si="33"/>
        <v>0</v>
      </c>
      <c r="AU40" s="21">
        <f t="shared" si="34"/>
        <v>0</v>
      </c>
      <c r="AV40" s="19">
        <f t="shared" si="40"/>
        <v>0</v>
      </c>
      <c r="AW40" s="21">
        <f t="shared" si="41"/>
        <v>0</v>
      </c>
    </row>
    <row r="41" spans="1:49" x14ac:dyDescent="0.25">
      <c r="A41" t="str">
        <f t="shared" si="29"/>
        <v>1207000</v>
      </c>
      <c r="B41">
        <f>B37+1000</f>
        <v>1207000</v>
      </c>
      <c r="C41">
        <v>1232</v>
      </c>
      <c r="D41" t="s">
        <v>652</v>
      </c>
      <c r="F41">
        <v>1</v>
      </c>
      <c r="G41">
        <v>2</v>
      </c>
      <c r="I41">
        <f t="shared" ref="I41:I44" si="42">IF(AND(OR($F$1=0,F41=$F$1),G41&lt;=$G$1,OR($J$1=1,J41=1,G41=0)),1,0)</f>
        <v>1</v>
      </c>
      <c r="J41">
        <f t="shared" si="20"/>
        <v>1</v>
      </c>
      <c r="K41" s="66" t="s">
        <v>351</v>
      </c>
      <c r="M41">
        <f>IF($A41&amp;""="",0,IFERROR(MATCH($A41,base_report[id1],0),0))</f>
        <v>33</v>
      </c>
      <c r="N41">
        <f>IF($A41&amp;""="",0,IFERROR(MATCH($A41,current_report[id1],0),0))</f>
        <v>33</v>
      </c>
      <c r="O41" t="str">
        <f>IF($M41=0,0,INDEX(base_report[],$M41,O$1)&amp;"")</f>
        <v>21.06</v>
      </c>
      <c r="P41" t="str">
        <f>IF($M41=0,0,INDEX(base_report[],$M41,P$1)&amp;"")</f>
        <v>Current costs of wheel pairs</v>
      </c>
      <c r="R41" s="38" t="s">
        <v>351</v>
      </c>
      <c r="S41" s="23" t="s">
        <v>653</v>
      </c>
      <c r="T41" s="18">
        <f t="shared" si="39"/>
        <v>24000000</v>
      </c>
      <c r="U41" s="19">
        <f>IF($M41=0,0,INDEX(base_report[],$M41,U$6)*U$5)</f>
        <v>2000000</v>
      </c>
      <c r="V41" s="20">
        <f>IF($M41=0,0,INDEX(base_report[],$M41,V$6)*V$5)</f>
        <v>2000000</v>
      </c>
      <c r="W41" s="20">
        <f>IF($M41=0,0,INDEX(base_report[],$M41,W$6)*W$5)</f>
        <v>2000000</v>
      </c>
      <c r="X41" s="20">
        <f>IF($M41=0,0,INDEX(base_report[],$M41,X$6)*X$5)</f>
        <v>2000000</v>
      </c>
      <c r="Y41" s="20">
        <f>IF($M41=0,0,INDEX(base_report[],$M41,Y$6)*Y$5)</f>
        <v>2000000</v>
      </c>
      <c r="Z41" s="20">
        <f>IF($M41=0,0,INDEX(base_report[],$M41,Z$6)*Z$5)</f>
        <v>2000000</v>
      </c>
      <c r="AA41" s="20">
        <f>IF($M41=0,0,INDEX(base_report[],$M41,AA$6)*AA$5)</f>
        <v>2000000</v>
      </c>
      <c r="AB41" s="20">
        <f>IF($M41=0,0,INDEX(base_report[],$M41,AB$6)*AB$5)</f>
        <v>2000000</v>
      </c>
      <c r="AC41" s="20">
        <f>IF($M41=0,0,INDEX(base_report[],$M41,AC$6)*AC$5)</f>
        <v>2000000</v>
      </c>
      <c r="AD41" s="20">
        <f>IF($M41=0,0,INDEX(base_report[],$M41,AD$6)*AD$5)</f>
        <v>2000000</v>
      </c>
      <c r="AE41" s="20">
        <f>IF($M41=0,0,INDEX(base_report[],$M41,AE$6)*AE$5)</f>
        <v>2000000</v>
      </c>
      <c r="AF41" s="21">
        <f>IF($M41=0,0,INDEX(base_report[],$M41,AF$6)*AF$5)</f>
        <v>2000000</v>
      </c>
      <c r="AG41" s="18">
        <f t="shared" si="32"/>
        <v>24000000</v>
      </c>
      <c r="AH41" s="19">
        <f>IF($N41=0,0,INDEX(current_report[],$N41,AH$6)*AH$5)</f>
        <v>2000000</v>
      </c>
      <c r="AI41" s="20">
        <f>IF($N41=0,0,INDEX(current_report[],$N41,AI$6)*AI$5)</f>
        <v>2000000</v>
      </c>
      <c r="AJ41" s="20">
        <f>IF($N41=0,0,INDEX(current_report[],$N41,AJ$6)*AJ$5)</f>
        <v>2000000</v>
      </c>
      <c r="AK41" s="20">
        <f>IF($N41=0,0,INDEX(current_report[],$N41,AK$6)*AK$5)</f>
        <v>2000000</v>
      </c>
      <c r="AL41" s="20">
        <f>IF($N41=0,0,INDEX(current_report[],$N41,AL$6)*AL$5)</f>
        <v>2000000</v>
      </c>
      <c r="AM41" s="20">
        <f>IF($N41=0,0,INDEX(current_report[],$N41,AM$6)*AM$5)</f>
        <v>2000000</v>
      </c>
      <c r="AN41" s="20">
        <f>IF($N41=0,0,INDEX(current_report[],$N41,AN$6)*AN$5)</f>
        <v>2000000</v>
      </c>
      <c r="AO41" s="20">
        <f>IF($N41=0,0,INDEX(current_report[],$N41,AO$6)*AO$5)</f>
        <v>2000000</v>
      </c>
      <c r="AP41" s="20">
        <f>IF($N41=0,0,INDEX(current_report[],$N41,AP$6)*AP$5)</f>
        <v>2000000</v>
      </c>
      <c r="AQ41" s="20">
        <f>IF($N41=0,0,INDEX(current_report[],$N41,AQ$6)*AQ$5)</f>
        <v>2000000</v>
      </c>
      <c r="AR41" s="20">
        <f>IF($N41=0,0,INDEX(current_report[],$N41,AR$6)*AR$5)</f>
        <v>2000000</v>
      </c>
      <c r="AS41" s="21">
        <f>IF($N41=0,0,INDEX(current_report[],$N41,AS$6)*AS$5)</f>
        <v>2000000</v>
      </c>
      <c r="AT41" s="19">
        <f t="shared" si="33"/>
        <v>24000000</v>
      </c>
      <c r="AU41" s="21">
        <f t="shared" si="34"/>
        <v>24000000</v>
      </c>
      <c r="AV41" s="19">
        <f t="shared" ref="AV41:AV44" si="43">AU41-AT41</f>
        <v>0</v>
      </c>
      <c r="AW41" s="21">
        <f t="shared" ref="AW41:AW44" si="44">IF(AT41=0,AT41,AV41/AT41)</f>
        <v>0</v>
      </c>
    </row>
    <row r="42" spans="1:49" hidden="1" x14ac:dyDescent="0.25">
      <c r="A42" t="str">
        <f t="shared" si="29"/>
        <v>1207000-OW</v>
      </c>
      <c r="B42">
        <f>B41</f>
        <v>1207000</v>
      </c>
      <c r="C42">
        <f>C41</f>
        <v>1232</v>
      </c>
      <c r="D42" t="str">
        <f>D41</f>
        <v>6232</v>
      </c>
      <c r="F42">
        <v>1</v>
      </c>
      <c r="G42">
        <v>4</v>
      </c>
      <c r="I42">
        <f t="shared" si="42"/>
        <v>0</v>
      </c>
      <c r="J42">
        <f t="shared" si="20"/>
        <v>1</v>
      </c>
      <c r="K42" t="str">
        <f>K41</f>
        <v>21.06</v>
      </c>
      <c r="L42" t="s">
        <v>617</v>
      </c>
      <c r="M42">
        <f>IF($A42&amp;""="",0,IFERROR(MATCH($A42,base_report[id1],0),0))</f>
        <v>34</v>
      </c>
      <c r="N42">
        <f>IF($A42&amp;""="",0,IFERROR(MATCH($A42,current_report[id1],0),0))</f>
        <v>34</v>
      </c>
      <c r="O42" t="str">
        <f>IF($M42=0,0,INDEX(base_report[],$M42,O$1)&amp;"")</f>
        <v/>
      </c>
      <c r="P42" t="str">
        <f>IF($M42=0,0,INDEX(base_report[],$M42,P$1)&amp;"")</f>
        <v>Open Wagons</v>
      </c>
      <c r="R42" s="38"/>
      <c r="S42" s="24" t="s">
        <v>618</v>
      </c>
      <c r="T42" s="18">
        <f t="shared" si="39"/>
        <v>24000000</v>
      </c>
      <c r="U42" s="19">
        <f>IF($M42=0,0,INDEX(base_report[],$M42,U$6)*U$5)</f>
        <v>2000000</v>
      </c>
      <c r="V42" s="20">
        <f>IF($M42=0,0,INDEX(base_report[],$M42,V$6)*V$5)</f>
        <v>2000000</v>
      </c>
      <c r="W42" s="20">
        <f>IF($M42=0,0,INDEX(base_report[],$M42,W$6)*W$5)</f>
        <v>2000000</v>
      </c>
      <c r="X42" s="20">
        <f>IF($M42=0,0,INDEX(base_report[],$M42,X$6)*X$5)</f>
        <v>2000000</v>
      </c>
      <c r="Y42" s="20">
        <f>IF($M42=0,0,INDEX(base_report[],$M42,Y$6)*Y$5)</f>
        <v>2000000</v>
      </c>
      <c r="Z42" s="20">
        <f>IF($M42=0,0,INDEX(base_report[],$M42,Z$6)*Z$5)</f>
        <v>2000000</v>
      </c>
      <c r="AA42" s="20">
        <f>IF($M42=0,0,INDEX(base_report[],$M42,AA$6)*AA$5)</f>
        <v>2000000</v>
      </c>
      <c r="AB42" s="20">
        <f>IF($M42=0,0,INDEX(base_report[],$M42,AB$6)*AB$5)</f>
        <v>2000000</v>
      </c>
      <c r="AC42" s="20">
        <f>IF($M42=0,0,INDEX(base_report[],$M42,AC$6)*AC$5)</f>
        <v>2000000</v>
      </c>
      <c r="AD42" s="20">
        <f>IF($M42=0,0,INDEX(base_report[],$M42,AD$6)*AD$5)</f>
        <v>2000000</v>
      </c>
      <c r="AE42" s="20">
        <f>IF($M42=0,0,INDEX(base_report[],$M42,AE$6)*AE$5)</f>
        <v>2000000</v>
      </c>
      <c r="AF42" s="21">
        <f>IF($M42=0,0,INDEX(base_report[],$M42,AF$6)*AF$5)</f>
        <v>2000000</v>
      </c>
      <c r="AG42" s="18">
        <f t="shared" si="32"/>
        <v>24000000</v>
      </c>
      <c r="AH42" s="19">
        <f>IF($N42=0,0,INDEX(current_report[],$N42,AH$6)*AH$5)</f>
        <v>2000000</v>
      </c>
      <c r="AI42" s="20">
        <f>IF($N42=0,0,INDEX(current_report[],$N42,AI$6)*AI$5)</f>
        <v>2000000</v>
      </c>
      <c r="AJ42" s="20">
        <f>IF($N42=0,0,INDEX(current_report[],$N42,AJ$6)*AJ$5)</f>
        <v>2000000</v>
      </c>
      <c r="AK42" s="20">
        <f>IF($N42=0,0,INDEX(current_report[],$N42,AK$6)*AK$5)</f>
        <v>2000000</v>
      </c>
      <c r="AL42" s="20">
        <f>IF($N42=0,0,INDEX(current_report[],$N42,AL$6)*AL$5)</f>
        <v>2000000</v>
      </c>
      <c r="AM42" s="20">
        <f>IF($N42=0,0,INDEX(current_report[],$N42,AM$6)*AM$5)</f>
        <v>2000000</v>
      </c>
      <c r="AN42" s="20">
        <f>IF($N42=0,0,INDEX(current_report[],$N42,AN$6)*AN$5)</f>
        <v>2000000</v>
      </c>
      <c r="AO42" s="20">
        <f>IF($N42=0,0,INDEX(current_report[],$N42,AO$6)*AO$5)</f>
        <v>2000000</v>
      </c>
      <c r="AP42" s="20">
        <f>IF($N42=0,0,INDEX(current_report[],$N42,AP$6)*AP$5)</f>
        <v>2000000</v>
      </c>
      <c r="AQ42" s="20">
        <f>IF($N42=0,0,INDEX(current_report[],$N42,AQ$6)*AQ$5)</f>
        <v>2000000</v>
      </c>
      <c r="AR42" s="20">
        <f>IF($N42=0,0,INDEX(current_report[],$N42,AR$6)*AR$5)</f>
        <v>2000000</v>
      </c>
      <c r="AS42" s="21">
        <f>IF($N42=0,0,INDEX(current_report[],$N42,AS$6)*AS$5)</f>
        <v>2000000</v>
      </c>
      <c r="AT42" s="19">
        <f t="shared" si="33"/>
        <v>24000000</v>
      </c>
      <c r="AU42" s="21">
        <f t="shared" si="34"/>
        <v>24000000</v>
      </c>
      <c r="AV42" s="19">
        <f t="shared" si="43"/>
        <v>0</v>
      </c>
      <c r="AW42" s="21">
        <f t="shared" si="44"/>
        <v>0</v>
      </c>
    </row>
    <row r="43" spans="1:49" hidden="1" x14ac:dyDescent="0.25">
      <c r="A43" t="str">
        <f t="shared" si="29"/>
        <v>1207000-TW</v>
      </c>
      <c r="B43">
        <f>B41</f>
        <v>1207000</v>
      </c>
      <c r="C43">
        <f>C42</f>
        <v>1232</v>
      </c>
      <c r="D43" t="str">
        <f>D42</f>
        <v>6232</v>
      </c>
      <c r="F43">
        <v>1</v>
      </c>
      <c r="G43">
        <v>4</v>
      </c>
      <c r="I43">
        <f t="shared" si="42"/>
        <v>0</v>
      </c>
      <c r="J43">
        <f t="shared" si="20"/>
        <v>0</v>
      </c>
      <c r="K43" t="str">
        <f>K42</f>
        <v>21.06</v>
      </c>
      <c r="L43" t="s">
        <v>620</v>
      </c>
      <c r="M43">
        <f>IF($A43&amp;""="",0,IFERROR(MATCH($A43,base_report[id1],0),0))</f>
        <v>35</v>
      </c>
      <c r="N43">
        <f>IF($A43&amp;""="",0,IFERROR(MATCH($A43,current_report[id1],0),0))</f>
        <v>35</v>
      </c>
      <c r="O43" t="str">
        <f>IF($M43=0,0,INDEX(base_report[],$M43,O$1)&amp;"")</f>
        <v/>
      </c>
      <c r="P43" t="str">
        <f>IF($M43=0,0,INDEX(base_report[],$M43,P$1)&amp;"")</f>
        <v>Tank Wagons</v>
      </c>
      <c r="R43" s="38"/>
      <c r="S43" s="24" t="s">
        <v>621</v>
      </c>
      <c r="T43" s="18">
        <f t="shared" si="39"/>
        <v>0</v>
      </c>
      <c r="U43" s="19">
        <f>IF($M43=0,0,INDEX(base_report[],$M43,U$6)*U$5)</f>
        <v>0</v>
      </c>
      <c r="V43" s="20">
        <f>IF($M43=0,0,INDEX(base_report[],$M43,V$6)*V$5)</f>
        <v>0</v>
      </c>
      <c r="W43" s="20">
        <f>IF($M43=0,0,INDEX(base_report[],$M43,W$6)*W$5)</f>
        <v>0</v>
      </c>
      <c r="X43" s="20">
        <f>IF($M43=0,0,INDEX(base_report[],$M43,X$6)*X$5)</f>
        <v>0</v>
      </c>
      <c r="Y43" s="20">
        <f>IF($M43=0,0,INDEX(base_report[],$M43,Y$6)*Y$5)</f>
        <v>0</v>
      </c>
      <c r="Z43" s="20">
        <f>IF($M43=0,0,INDEX(base_report[],$M43,Z$6)*Z$5)</f>
        <v>0</v>
      </c>
      <c r="AA43" s="20">
        <f>IF($M43=0,0,INDEX(base_report[],$M43,AA$6)*AA$5)</f>
        <v>0</v>
      </c>
      <c r="AB43" s="20">
        <f>IF($M43=0,0,INDEX(base_report[],$M43,AB$6)*AB$5)</f>
        <v>0</v>
      </c>
      <c r="AC43" s="20">
        <f>IF($M43=0,0,INDEX(base_report[],$M43,AC$6)*AC$5)</f>
        <v>0</v>
      </c>
      <c r="AD43" s="20">
        <f>IF($M43=0,0,INDEX(base_report[],$M43,AD$6)*AD$5)</f>
        <v>0</v>
      </c>
      <c r="AE43" s="20">
        <f>IF($M43=0,0,INDEX(base_report[],$M43,AE$6)*AE$5)</f>
        <v>0</v>
      </c>
      <c r="AF43" s="21">
        <f>IF($M43=0,0,INDEX(base_report[],$M43,AF$6)*AF$5)</f>
        <v>0</v>
      </c>
      <c r="AG43" s="18">
        <f t="shared" si="32"/>
        <v>0</v>
      </c>
      <c r="AH43" s="19">
        <f>IF($N43=0,0,INDEX(current_report[],$N43,AH$6)*AH$5)</f>
        <v>0</v>
      </c>
      <c r="AI43" s="20">
        <f>IF($N43=0,0,INDEX(current_report[],$N43,AI$6)*AI$5)</f>
        <v>0</v>
      </c>
      <c r="AJ43" s="20">
        <f>IF($N43=0,0,INDEX(current_report[],$N43,AJ$6)*AJ$5)</f>
        <v>0</v>
      </c>
      <c r="AK43" s="20">
        <f>IF($N43=0,0,INDEX(current_report[],$N43,AK$6)*AK$5)</f>
        <v>0</v>
      </c>
      <c r="AL43" s="20">
        <f>IF($N43=0,0,INDEX(current_report[],$N43,AL$6)*AL$5)</f>
        <v>0</v>
      </c>
      <c r="AM43" s="20">
        <f>IF($N43=0,0,INDEX(current_report[],$N43,AM$6)*AM$5)</f>
        <v>0</v>
      </c>
      <c r="AN43" s="20">
        <f>IF($N43=0,0,INDEX(current_report[],$N43,AN$6)*AN$5)</f>
        <v>0</v>
      </c>
      <c r="AO43" s="20">
        <f>IF($N43=0,0,INDEX(current_report[],$N43,AO$6)*AO$5)</f>
        <v>0</v>
      </c>
      <c r="AP43" s="20">
        <f>IF($N43=0,0,INDEX(current_report[],$N43,AP$6)*AP$5)</f>
        <v>0</v>
      </c>
      <c r="AQ43" s="20">
        <f>IF($N43=0,0,INDEX(current_report[],$N43,AQ$6)*AQ$5)</f>
        <v>0</v>
      </c>
      <c r="AR43" s="20">
        <f>IF($N43=0,0,INDEX(current_report[],$N43,AR$6)*AR$5)</f>
        <v>0</v>
      </c>
      <c r="AS43" s="21">
        <f>IF($N43=0,0,INDEX(current_report[],$N43,AS$6)*AS$5)</f>
        <v>0</v>
      </c>
      <c r="AT43" s="19">
        <f t="shared" si="33"/>
        <v>0</v>
      </c>
      <c r="AU43" s="21">
        <f t="shared" si="34"/>
        <v>0</v>
      </c>
      <c r="AV43" s="19">
        <f t="shared" si="43"/>
        <v>0</v>
      </c>
      <c r="AW43" s="21">
        <f t="shared" si="44"/>
        <v>0</v>
      </c>
    </row>
    <row r="44" spans="1:49" hidden="1" x14ac:dyDescent="0.25">
      <c r="A44" t="str">
        <f t="shared" si="29"/>
        <v>1207000-xx</v>
      </c>
      <c r="B44">
        <f>B41</f>
        <v>1207000</v>
      </c>
      <c r="C44">
        <f>C43</f>
        <v>1232</v>
      </c>
      <c r="D44" t="str">
        <f>D43</f>
        <v>6232</v>
      </c>
      <c r="F44">
        <v>1</v>
      </c>
      <c r="G44">
        <v>4</v>
      </c>
      <c r="I44">
        <f t="shared" si="42"/>
        <v>0</v>
      </c>
      <c r="J44">
        <f t="shared" si="20"/>
        <v>0</v>
      </c>
      <c r="K44" t="str">
        <f>K43</f>
        <v>21.06</v>
      </c>
      <c r="L44" t="s">
        <v>623</v>
      </c>
      <c r="M44">
        <f>IF($A44&amp;""="",0,IFERROR(MATCH($A44,base_report[id1],0),0))</f>
        <v>36</v>
      </c>
      <c r="N44">
        <f>IF($A44&amp;""="",0,IFERROR(MATCH($A44,current_report[id1],0),0))</f>
        <v>36</v>
      </c>
      <c r="O44" t="str">
        <f>IF($M44=0,0,INDEX(base_report[],$M44,O$1)&amp;"")</f>
        <v/>
      </c>
      <c r="P44" t="str">
        <f>IF($M44=0,0,INDEX(base_report[],$M44,P$1)&amp;"")</f>
        <v>xx</v>
      </c>
      <c r="R44" s="38"/>
      <c r="S44" s="24" t="s">
        <v>623</v>
      </c>
      <c r="T44" s="18">
        <f t="shared" si="39"/>
        <v>0</v>
      </c>
      <c r="U44" s="19">
        <f>IF($M44=0,0,INDEX(base_report[],$M44,U$6)*U$5)</f>
        <v>0</v>
      </c>
      <c r="V44" s="20">
        <f>IF($M44=0,0,INDEX(base_report[],$M44,V$6)*V$5)</f>
        <v>0</v>
      </c>
      <c r="W44" s="20">
        <f>IF($M44=0,0,INDEX(base_report[],$M44,W$6)*W$5)</f>
        <v>0</v>
      </c>
      <c r="X44" s="20">
        <f>IF($M44=0,0,INDEX(base_report[],$M44,X$6)*X$5)</f>
        <v>0</v>
      </c>
      <c r="Y44" s="20">
        <f>IF($M44=0,0,INDEX(base_report[],$M44,Y$6)*Y$5)</f>
        <v>0</v>
      </c>
      <c r="Z44" s="20">
        <f>IF($M44=0,0,INDEX(base_report[],$M44,Z$6)*Z$5)</f>
        <v>0</v>
      </c>
      <c r="AA44" s="20">
        <f>IF($M44=0,0,INDEX(base_report[],$M44,AA$6)*AA$5)</f>
        <v>0</v>
      </c>
      <c r="AB44" s="20">
        <f>IF($M44=0,0,INDEX(base_report[],$M44,AB$6)*AB$5)</f>
        <v>0</v>
      </c>
      <c r="AC44" s="20">
        <f>IF($M44=0,0,INDEX(base_report[],$M44,AC$6)*AC$5)</f>
        <v>0</v>
      </c>
      <c r="AD44" s="20">
        <f>IF($M44=0,0,INDEX(base_report[],$M44,AD$6)*AD$5)</f>
        <v>0</v>
      </c>
      <c r="AE44" s="20">
        <f>IF($M44=0,0,INDEX(base_report[],$M44,AE$6)*AE$5)</f>
        <v>0</v>
      </c>
      <c r="AF44" s="21">
        <f>IF($M44=0,0,INDEX(base_report[],$M44,AF$6)*AF$5)</f>
        <v>0</v>
      </c>
      <c r="AG44" s="18">
        <f t="shared" si="32"/>
        <v>0</v>
      </c>
      <c r="AH44" s="19">
        <f>IF($N44=0,0,INDEX(current_report[],$N44,AH$6)*AH$5)</f>
        <v>0</v>
      </c>
      <c r="AI44" s="20">
        <f>IF($N44=0,0,INDEX(current_report[],$N44,AI$6)*AI$5)</f>
        <v>0</v>
      </c>
      <c r="AJ44" s="20">
        <f>IF($N44=0,0,INDEX(current_report[],$N44,AJ$6)*AJ$5)</f>
        <v>0</v>
      </c>
      <c r="AK44" s="20">
        <f>IF($N44=0,0,INDEX(current_report[],$N44,AK$6)*AK$5)</f>
        <v>0</v>
      </c>
      <c r="AL44" s="20">
        <f>IF($N44=0,0,INDEX(current_report[],$N44,AL$6)*AL$5)</f>
        <v>0</v>
      </c>
      <c r="AM44" s="20">
        <f>IF($N44=0,0,INDEX(current_report[],$N44,AM$6)*AM$5)</f>
        <v>0</v>
      </c>
      <c r="AN44" s="20">
        <f>IF($N44=0,0,INDEX(current_report[],$N44,AN$6)*AN$5)</f>
        <v>0</v>
      </c>
      <c r="AO44" s="20">
        <f>IF($N44=0,0,INDEX(current_report[],$N44,AO$6)*AO$5)</f>
        <v>0</v>
      </c>
      <c r="AP44" s="20">
        <f>IF($N44=0,0,INDEX(current_report[],$N44,AP$6)*AP$5)</f>
        <v>0</v>
      </c>
      <c r="AQ44" s="20">
        <f>IF($N44=0,0,INDEX(current_report[],$N44,AQ$6)*AQ$5)</f>
        <v>0</v>
      </c>
      <c r="AR44" s="20">
        <f>IF($N44=0,0,INDEX(current_report[],$N44,AR$6)*AR$5)</f>
        <v>0</v>
      </c>
      <c r="AS44" s="21">
        <f>IF($N44=0,0,INDEX(current_report[],$N44,AS$6)*AS$5)</f>
        <v>0</v>
      </c>
      <c r="AT44" s="19">
        <f t="shared" si="33"/>
        <v>0</v>
      </c>
      <c r="AU44" s="21">
        <f t="shared" si="34"/>
        <v>0</v>
      </c>
      <c r="AV44" s="19">
        <f t="shared" si="43"/>
        <v>0</v>
      </c>
      <c r="AW44" s="21">
        <f t="shared" si="44"/>
        <v>0</v>
      </c>
    </row>
    <row r="45" spans="1:49" x14ac:dyDescent="0.25">
      <c r="A45" t="str">
        <f t="shared" si="29"/>
        <v>1208000</v>
      </c>
      <c r="B45">
        <f>B41+1000</f>
        <v>1208000</v>
      </c>
      <c r="C45">
        <v>1240</v>
      </c>
      <c r="D45" t="s">
        <v>657</v>
      </c>
      <c r="F45">
        <v>1</v>
      </c>
      <c r="G45">
        <v>2</v>
      </c>
      <c r="I45">
        <f t="shared" ref="I45:I57" si="45">IF(AND(OR($F$1=0,F45=$F$1),G45&lt;=$G$1,OR($J$1=1,J45=1,G45=0)),1,0)</f>
        <v>1</v>
      </c>
      <c r="J45">
        <f t="shared" si="20"/>
        <v>1</v>
      </c>
      <c r="K45" s="3" t="s">
        <v>353</v>
      </c>
      <c r="M45">
        <f>IF($A45&amp;""="",0,IFERROR(MATCH($A45,base_report[id1],0),0))</f>
        <v>37</v>
      </c>
      <c r="N45">
        <f>IF($A45&amp;""="",0,IFERROR(MATCH($A45,current_report[id1],0),0))</f>
        <v>37</v>
      </c>
      <c r="O45" t="str">
        <f>IF($M45=0,0,INDEX(base_report[],$M45,O$1)&amp;"")</f>
        <v>24.01</v>
      </c>
      <c r="P45" t="str">
        <f>IF($M45=0,0,INDEX(base_report[],$M45,P$1)&amp;"")</f>
        <v>Depreciation of rolling stock</v>
      </c>
      <c r="R45" s="38" t="s">
        <v>353</v>
      </c>
      <c r="S45" s="23" t="s">
        <v>658</v>
      </c>
      <c r="T45" s="18">
        <f t="shared" si="39"/>
        <v>543375000</v>
      </c>
      <c r="U45" s="19">
        <f>IF($M45=0,0,INDEX(base_report[],$M45,U$6)*U$5)</f>
        <v>45000000</v>
      </c>
      <c r="V45" s="20">
        <f>IF($M45=0,0,INDEX(base_report[],$M45,V$6)*V$5)</f>
        <v>45000000</v>
      </c>
      <c r="W45" s="20">
        <f>IF($M45=0,0,INDEX(base_report[],$M45,W$6)*W$5)</f>
        <v>45000000</v>
      </c>
      <c r="X45" s="20">
        <f>IF($M45=0,0,INDEX(base_report[],$M45,X$6)*X$5)</f>
        <v>45000000</v>
      </c>
      <c r="Y45" s="20">
        <f>IF($M45=0,0,INDEX(base_report[],$M45,Y$6)*Y$5)</f>
        <v>45000000</v>
      </c>
      <c r="Z45" s="20">
        <f>IF($M45=0,0,INDEX(base_report[],$M45,Z$6)*Z$5)</f>
        <v>45000000</v>
      </c>
      <c r="AA45" s="20">
        <f>IF($M45=0,0,INDEX(base_report[],$M45,AA$6)*AA$5)</f>
        <v>45000000</v>
      </c>
      <c r="AB45" s="20">
        <f>IF($M45=0,0,INDEX(base_report[],$M45,AB$6)*AB$5)</f>
        <v>45375000</v>
      </c>
      <c r="AC45" s="20">
        <f>IF($M45=0,0,INDEX(base_report[],$M45,AC$6)*AC$5)</f>
        <v>45750000</v>
      </c>
      <c r="AD45" s="20">
        <f>IF($M45=0,0,INDEX(base_report[],$M45,AD$6)*AD$5)</f>
        <v>45750000</v>
      </c>
      <c r="AE45" s="20">
        <f>IF($M45=0,0,INDEX(base_report[],$M45,AE$6)*AE$5)</f>
        <v>45750000</v>
      </c>
      <c r="AF45" s="21">
        <f>IF($M45=0,0,INDEX(base_report[],$M45,AF$6)*AF$5)</f>
        <v>45750000</v>
      </c>
      <c r="AG45" s="18">
        <f t="shared" si="32"/>
        <v>543375000</v>
      </c>
      <c r="AH45" s="19">
        <f>IF($N45=0,0,INDEX(current_report[],$N45,AH$6)*AH$5)</f>
        <v>45000000</v>
      </c>
      <c r="AI45" s="20">
        <f>IF($N45=0,0,INDEX(current_report[],$N45,AI$6)*AI$5)</f>
        <v>45000000</v>
      </c>
      <c r="AJ45" s="20">
        <f>IF($N45=0,0,INDEX(current_report[],$N45,AJ$6)*AJ$5)</f>
        <v>45000000</v>
      </c>
      <c r="AK45" s="20">
        <f>IF($N45=0,0,INDEX(current_report[],$N45,AK$6)*AK$5)</f>
        <v>45000000</v>
      </c>
      <c r="AL45" s="20">
        <f>IF($N45=0,0,INDEX(current_report[],$N45,AL$6)*AL$5)</f>
        <v>45000000</v>
      </c>
      <c r="AM45" s="20">
        <f>IF($N45=0,0,INDEX(current_report[],$N45,AM$6)*AM$5)</f>
        <v>45000000</v>
      </c>
      <c r="AN45" s="20">
        <f>IF($N45=0,0,INDEX(current_report[],$N45,AN$6)*AN$5)</f>
        <v>45000000</v>
      </c>
      <c r="AO45" s="20">
        <f>IF($N45=0,0,INDEX(current_report[],$N45,AO$6)*AO$5)</f>
        <v>45375000</v>
      </c>
      <c r="AP45" s="20">
        <f>IF($N45=0,0,INDEX(current_report[],$N45,AP$6)*AP$5)</f>
        <v>45750000</v>
      </c>
      <c r="AQ45" s="20">
        <f>IF($N45=0,0,INDEX(current_report[],$N45,AQ$6)*AQ$5)</f>
        <v>45750000</v>
      </c>
      <c r="AR45" s="20">
        <f>IF($N45=0,0,INDEX(current_report[],$N45,AR$6)*AR$5)</f>
        <v>45750000</v>
      </c>
      <c r="AS45" s="21">
        <f>IF($N45=0,0,INDEX(current_report[],$N45,AS$6)*AS$5)</f>
        <v>45750000</v>
      </c>
      <c r="AT45" s="19">
        <f t="shared" si="33"/>
        <v>543375000</v>
      </c>
      <c r="AU45" s="21">
        <f t="shared" si="34"/>
        <v>543375000</v>
      </c>
      <c r="AV45" s="19">
        <f t="shared" ref="AV45:AV57" si="46">AU45-AT45</f>
        <v>0</v>
      </c>
      <c r="AW45" s="21">
        <f t="shared" ref="AW45:AW57" si="47">IF(AT45=0,AT45,AV45/AT45)</f>
        <v>0</v>
      </c>
    </row>
    <row r="46" spans="1:49" hidden="1" x14ac:dyDescent="0.25">
      <c r="A46" t="str">
        <f t="shared" si="29"/>
        <v>1208000-OW</v>
      </c>
      <c r="B46">
        <f>B45</f>
        <v>1208000</v>
      </c>
      <c r="C46">
        <f>C45</f>
        <v>1240</v>
      </c>
      <c r="D46" t="str">
        <f>D45</f>
        <v>6240</v>
      </c>
      <c r="F46">
        <v>1</v>
      </c>
      <c r="G46">
        <v>4</v>
      </c>
      <c r="I46">
        <f t="shared" si="45"/>
        <v>0</v>
      </c>
      <c r="J46">
        <f t="shared" si="20"/>
        <v>1</v>
      </c>
      <c r="K46" t="str">
        <f>K45</f>
        <v>24.01</v>
      </c>
      <c r="L46" t="s">
        <v>617</v>
      </c>
      <c r="M46">
        <f>IF($A46&amp;""="",0,IFERROR(MATCH($A46,base_report[id1],0),0))</f>
        <v>38</v>
      </c>
      <c r="N46">
        <f>IF($A46&amp;""="",0,IFERROR(MATCH($A46,current_report[id1],0),0))</f>
        <v>38</v>
      </c>
      <c r="O46" t="str">
        <f>IF($M46=0,0,INDEX(base_report[],$M46,O$1)&amp;"")</f>
        <v/>
      </c>
      <c r="P46" t="str">
        <f>IF($M46=0,0,INDEX(base_report[],$M46,P$1)&amp;"")</f>
        <v>Open Wagons</v>
      </c>
      <c r="R46" s="38"/>
      <c r="S46" s="24" t="s">
        <v>618</v>
      </c>
      <c r="T46" s="18">
        <f t="shared" si="39"/>
        <v>543375000</v>
      </c>
      <c r="U46" s="19">
        <f>IF($M46=0,0,INDEX(base_report[],$M46,U$6)*U$5)</f>
        <v>45000000</v>
      </c>
      <c r="V46" s="20">
        <f>IF($M46=0,0,INDEX(base_report[],$M46,V$6)*V$5)</f>
        <v>45000000</v>
      </c>
      <c r="W46" s="20">
        <f>IF($M46=0,0,INDEX(base_report[],$M46,W$6)*W$5)</f>
        <v>45000000</v>
      </c>
      <c r="X46" s="20">
        <f>IF($M46=0,0,INDEX(base_report[],$M46,X$6)*X$5)</f>
        <v>45000000</v>
      </c>
      <c r="Y46" s="20">
        <f>IF($M46=0,0,INDEX(base_report[],$M46,Y$6)*Y$5)</f>
        <v>45000000</v>
      </c>
      <c r="Z46" s="20">
        <f>IF($M46=0,0,INDEX(base_report[],$M46,Z$6)*Z$5)</f>
        <v>45000000</v>
      </c>
      <c r="AA46" s="20">
        <f>IF($M46=0,0,INDEX(base_report[],$M46,AA$6)*AA$5)</f>
        <v>45000000</v>
      </c>
      <c r="AB46" s="20">
        <f>IF($M46=0,0,INDEX(base_report[],$M46,AB$6)*AB$5)</f>
        <v>45375000</v>
      </c>
      <c r="AC46" s="20">
        <f>IF($M46=0,0,INDEX(base_report[],$M46,AC$6)*AC$5)</f>
        <v>45750000</v>
      </c>
      <c r="AD46" s="20">
        <f>IF($M46=0,0,INDEX(base_report[],$M46,AD$6)*AD$5)</f>
        <v>45750000</v>
      </c>
      <c r="AE46" s="20">
        <f>IF($M46=0,0,INDEX(base_report[],$M46,AE$6)*AE$5)</f>
        <v>45750000</v>
      </c>
      <c r="AF46" s="21">
        <f>IF($M46=0,0,INDEX(base_report[],$M46,AF$6)*AF$5)</f>
        <v>45750000</v>
      </c>
      <c r="AG46" s="18">
        <f t="shared" si="32"/>
        <v>543375000</v>
      </c>
      <c r="AH46" s="19">
        <f>IF($N46=0,0,INDEX(current_report[],$N46,AH$6)*AH$5)</f>
        <v>45000000</v>
      </c>
      <c r="AI46" s="20">
        <f>IF($N46=0,0,INDEX(current_report[],$N46,AI$6)*AI$5)</f>
        <v>45000000</v>
      </c>
      <c r="AJ46" s="20">
        <f>IF($N46=0,0,INDEX(current_report[],$N46,AJ$6)*AJ$5)</f>
        <v>45000000</v>
      </c>
      <c r="AK46" s="20">
        <f>IF($N46=0,0,INDEX(current_report[],$N46,AK$6)*AK$5)</f>
        <v>45000000</v>
      </c>
      <c r="AL46" s="20">
        <f>IF($N46=0,0,INDEX(current_report[],$N46,AL$6)*AL$5)</f>
        <v>45000000</v>
      </c>
      <c r="AM46" s="20">
        <f>IF($N46=0,0,INDEX(current_report[],$N46,AM$6)*AM$5)</f>
        <v>45000000</v>
      </c>
      <c r="AN46" s="20">
        <f>IF($N46=0,0,INDEX(current_report[],$N46,AN$6)*AN$5)</f>
        <v>45000000</v>
      </c>
      <c r="AO46" s="20">
        <f>IF($N46=0,0,INDEX(current_report[],$N46,AO$6)*AO$5)</f>
        <v>45375000</v>
      </c>
      <c r="AP46" s="20">
        <f>IF($N46=0,0,INDEX(current_report[],$N46,AP$6)*AP$5)</f>
        <v>45750000</v>
      </c>
      <c r="AQ46" s="20">
        <f>IF($N46=0,0,INDEX(current_report[],$N46,AQ$6)*AQ$5)</f>
        <v>45750000</v>
      </c>
      <c r="AR46" s="20">
        <f>IF($N46=0,0,INDEX(current_report[],$N46,AR$6)*AR$5)</f>
        <v>45750000</v>
      </c>
      <c r="AS46" s="21">
        <f>IF($N46=0,0,INDEX(current_report[],$N46,AS$6)*AS$5)</f>
        <v>45750000</v>
      </c>
      <c r="AT46" s="19">
        <f t="shared" si="33"/>
        <v>543375000</v>
      </c>
      <c r="AU46" s="21">
        <f t="shared" si="34"/>
        <v>543375000</v>
      </c>
      <c r="AV46" s="19">
        <f t="shared" si="46"/>
        <v>0</v>
      </c>
      <c r="AW46" s="21">
        <f t="shared" si="47"/>
        <v>0</v>
      </c>
    </row>
    <row r="47" spans="1:49" hidden="1" x14ac:dyDescent="0.25">
      <c r="A47" t="str">
        <f t="shared" si="29"/>
        <v>1208000-TW</v>
      </c>
      <c r="B47">
        <f>B45</f>
        <v>1208000</v>
      </c>
      <c r="C47">
        <f>C46</f>
        <v>1240</v>
      </c>
      <c r="D47" t="str">
        <f>D46</f>
        <v>6240</v>
      </c>
      <c r="F47">
        <v>1</v>
      </c>
      <c r="G47">
        <v>4</v>
      </c>
      <c r="I47">
        <f t="shared" si="45"/>
        <v>0</v>
      </c>
      <c r="J47">
        <f t="shared" si="20"/>
        <v>0</v>
      </c>
      <c r="K47" t="str">
        <f>K46</f>
        <v>24.01</v>
      </c>
      <c r="L47" t="s">
        <v>620</v>
      </c>
      <c r="M47">
        <f>IF($A47&amp;""="",0,IFERROR(MATCH($A47,base_report[id1],0),0))</f>
        <v>39</v>
      </c>
      <c r="N47">
        <f>IF($A47&amp;""="",0,IFERROR(MATCH($A47,current_report[id1],0),0))</f>
        <v>39</v>
      </c>
      <c r="O47" t="str">
        <f>IF($M47=0,0,INDEX(base_report[],$M47,O$1)&amp;"")</f>
        <v/>
      </c>
      <c r="P47" t="str">
        <f>IF($M47=0,0,INDEX(base_report[],$M47,P$1)&amp;"")</f>
        <v>Tank Wagons</v>
      </c>
      <c r="R47" s="38"/>
      <c r="S47" s="24" t="s">
        <v>621</v>
      </c>
      <c r="T47" s="18">
        <f t="shared" si="39"/>
        <v>0</v>
      </c>
      <c r="U47" s="19">
        <f>IF($M47=0,0,INDEX(base_report[],$M47,U$6)*U$5)</f>
        <v>0</v>
      </c>
      <c r="V47" s="20">
        <f>IF($M47=0,0,INDEX(base_report[],$M47,V$6)*V$5)</f>
        <v>0</v>
      </c>
      <c r="W47" s="20">
        <f>IF($M47=0,0,INDEX(base_report[],$M47,W$6)*W$5)</f>
        <v>0</v>
      </c>
      <c r="X47" s="20">
        <f>IF($M47=0,0,INDEX(base_report[],$M47,X$6)*X$5)</f>
        <v>0</v>
      </c>
      <c r="Y47" s="20">
        <f>IF($M47=0,0,INDEX(base_report[],$M47,Y$6)*Y$5)</f>
        <v>0</v>
      </c>
      <c r="Z47" s="20">
        <f>IF($M47=0,0,INDEX(base_report[],$M47,Z$6)*Z$5)</f>
        <v>0</v>
      </c>
      <c r="AA47" s="20">
        <f>IF($M47=0,0,INDEX(base_report[],$M47,AA$6)*AA$5)</f>
        <v>0</v>
      </c>
      <c r="AB47" s="20">
        <f>IF($M47=0,0,INDEX(base_report[],$M47,AB$6)*AB$5)</f>
        <v>0</v>
      </c>
      <c r="AC47" s="20">
        <f>IF($M47=0,0,INDEX(base_report[],$M47,AC$6)*AC$5)</f>
        <v>0</v>
      </c>
      <c r="AD47" s="20">
        <f>IF($M47=0,0,INDEX(base_report[],$M47,AD$6)*AD$5)</f>
        <v>0</v>
      </c>
      <c r="AE47" s="20">
        <f>IF($M47=0,0,INDEX(base_report[],$M47,AE$6)*AE$5)</f>
        <v>0</v>
      </c>
      <c r="AF47" s="21">
        <f>IF($M47=0,0,INDEX(base_report[],$M47,AF$6)*AF$5)</f>
        <v>0</v>
      </c>
      <c r="AG47" s="18">
        <f t="shared" si="32"/>
        <v>0</v>
      </c>
      <c r="AH47" s="19">
        <f>IF($N47=0,0,INDEX(current_report[],$N47,AH$6)*AH$5)</f>
        <v>0</v>
      </c>
      <c r="AI47" s="20">
        <f>IF($N47=0,0,INDEX(current_report[],$N47,AI$6)*AI$5)</f>
        <v>0</v>
      </c>
      <c r="AJ47" s="20">
        <f>IF($N47=0,0,INDEX(current_report[],$N47,AJ$6)*AJ$5)</f>
        <v>0</v>
      </c>
      <c r="AK47" s="20">
        <f>IF($N47=0,0,INDEX(current_report[],$N47,AK$6)*AK$5)</f>
        <v>0</v>
      </c>
      <c r="AL47" s="20">
        <f>IF($N47=0,0,INDEX(current_report[],$N47,AL$6)*AL$5)</f>
        <v>0</v>
      </c>
      <c r="AM47" s="20">
        <f>IF($N47=0,0,INDEX(current_report[],$N47,AM$6)*AM$5)</f>
        <v>0</v>
      </c>
      <c r="AN47" s="20">
        <f>IF($N47=0,0,INDEX(current_report[],$N47,AN$6)*AN$5)</f>
        <v>0</v>
      </c>
      <c r="AO47" s="20">
        <f>IF($N47=0,0,INDEX(current_report[],$N47,AO$6)*AO$5)</f>
        <v>0</v>
      </c>
      <c r="AP47" s="20">
        <f>IF($N47=0,0,INDEX(current_report[],$N47,AP$6)*AP$5)</f>
        <v>0</v>
      </c>
      <c r="AQ47" s="20">
        <f>IF($N47=0,0,INDEX(current_report[],$N47,AQ$6)*AQ$5)</f>
        <v>0</v>
      </c>
      <c r="AR47" s="20">
        <f>IF($N47=0,0,INDEX(current_report[],$N47,AR$6)*AR$5)</f>
        <v>0</v>
      </c>
      <c r="AS47" s="21">
        <f>IF($N47=0,0,INDEX(current_report[],$N47,AS$6)*AS$5)</f>
        <v>0</v>
      </c>
      <c r="AT47" s="19">
        <f t="shared" si="33"/>
        <v>0</v>
      </c>
      <c r="AU47" s="21">
        <f t="shared" si="34"/>
        <v>0</v>
      </c>
      <c r="AV47" s="19">
        <f t="shared" si="46"/>
        <v>0</v>
      </c>
      <c r="AW47" s="21">
        <f t="shared" si="47"/>
        <v>0</v>
      </c>
    </row>
    <row r="48" spans="1:49" hidden="1" x14ac:dyDescent="0.25">
      <c r="A48" t="str">
        <f t="shared" si="29"/>
        <v>1208000-xx</v>
      </c>
      <c r="B48">
        <f>B45</f>
        <v>1208000</v>
      </c>
      <c r="C48">
        <f>C47</f>
        <v>1240</v>
      </c>
      <c r="D48" t="str">
        <f>D47</f>
        <v>6240</v>
      </c>
      <c r="F48">
        <v>1</v>
      </c>
      <c r="G48">
        <v>4</v>
      </c>
      <c r="I48">
        <f t="shared" si="45"/>
        <v>0</v>
      </c>
      <c r="J48">
        <f t="shared" si="20"/>
        <v>0</v>
      </c>
      <c r="K48" t="str">
        <f>K47</f>
        <v>24.01</v>
      </c>
      <c r="L48" t="s">
        <v>623</v>
      </c>
      <c r="M48">
        <f>IF($A48&amp;""="",0,IFERROR(MATCH($A48,base_report[id1],0),0))</f>
        <v>40</v>
      </c>
      <c r="N48">
        <f>IF($A48&amp;""="",0,IFERROR(MATCH($A48,current_report[id1],0),0))</f>
        <v>40</v>
      </c>
      <c r="O48" t="str">
        <f>IF($M48=0,0,INDEX(base_report[],$M48,O$1)&amp;"")</f>
        <v/>
      </c>
      <c r="P48" t="str">
        <f>IF($M48=0,0,INDEX(base_report[],$M48,P$1)&amp;"")</f>
        <v>xx</v>
      </c>
      <c r="R48" s="38"/>
      <c r="S48" s="24" t="s">
        <v>623</v>
      </c>
      <c r="T48" s="18">
        <f t="shared" si="39"/>
        <v>0</v>
      </c>
      <c r="U48" s="19">
        <f>IF($M48=0,0,INDEX(base_report[],$M48,U$6)*U$5)</f>
        <v>0</v>
      </c>
      <c r="V48" s="20">
        <f>IF($M48=0,0,INDEX(base_report[],$M48,V$6)*V$5)</f>
        <v>0</v>
      </c>
      <c r="W48" s="20">
        <f>IF($M48=0,0,INDEX(base_report[],$M48,W$6)*W$5)</f>
        <v>0</v>
      </c>
      <c r="X48" s="20">
        <f>IF($M48=0,0,INDEX(base_report[],$M48,X$6)*X$5)</f>
        <v>0</v>
      </c>
      <c r="Y48" s="20">
        <f>IF($M48=0,0,INDEX(base_report[],$M48,Y$6)*Y$5)</f>
        <v>0</v>
      </c>
      <c r="Z48" s="20">
        <f>IF($M48=0,0,INDEX(base_report[],$M48,Z$6)*Z$5)</f>
        <v>0</v>
      </c>
      <c r="AA48" s="20">
        <f>IF($M48=0,0,INDEX(base_report[],$M48,AA$6)*AA$5)</f>
        <v>0</v>
      </c>
      <c r="AB48" s="20">
        <f>IF($M48=0,0,INDEX(base_report[],$M48,AB$6)*AB$5)</f>
        <v>0</v>
      </c>
      <c r="AC48" s="20">
        <f>IF($M48=0,0,INDEX(base_report[],$M48,AC$6)*AC$5)</f>
        <v>0</v>
      </c>
      <c r="AD48" s="20">
        <f>IF($M48=0,0,INDEX(base_report[],$M48,AD$6)*AD$5)</f>
        <v>0</v>
      </c>
      <c r="AE48" s="20">
        <f>IF($M48=0,0,INDEX(base_report[],$M48,AE$6)*AE$5)</f>
        <v>0</v>
      </c>
      <c r="AF48" s="21">
        <f>IF($M48=0,0,INDEX(base_report[],$M48,AF$6)*AF$5)</f>
        <v>0</v>
      </c>
      <c r="AG48" s="18">
        <f t="shared" si="32"/>
        <v>0</v>
      </c>
      <c r="AH48" s="19">
        <f>IF($N48=0,0,INDEX(current_report[],$N48,AH$6)*AH$5)</f>
        <v>0</v>
      </c>
      <c r="AI48" s="20">
        <f>IF($N48=0,0,INDEX(current_report[],$N48,AI$6)*AI$5)</f>
        <v>0</v>
      </c>
      <c r="AJ48" s="20">
        <f>IF($N48=0,0,INDEX(current_report[],$N48,AJ$6)*AJ$5)</f>
        <v>0</v>
      </c>
      <c r="AK48" s="20">
        <f>IF($N48=0,0,INDEX(current_report[],$N48,AK$6)*AK$5)</f>
        <v>0</v>
      </c>
      <c r="AL48" s="20">
        <f>IF($N48=0,0,INDEX(current_report[],$N48,AL$6)*AL$5)</f>
        <v>0</v>
      </c>
      <c r="AM48" s="20">
        <f>IF($N48=0,0,INDEX(current_report[],$N48,AM$6)*AM$5)</f>
        <v>0</v>
      </c>
      <c r="AN48" s="20">
        <f>IF($N48=0,0,INDEX(current_report[],$N48,AN$6)*AN$5)</f>
        <v>0</v>
      </c>
      <c r="AO48" s="20">
        <f>IF($N48=0,0,INDEX(current_report[],$N48,AO$6)*AO$5)</f>
        <v>0</v>
      </c>
      <c r="AP48" s="20">
        <f>IF($N48=0,0,INDEX(current_report[],$N48,AP$6)*AP$5)</f>
        <v>0</v>
      </c>
      <c r="AQ48" s="20">
        <f>IF($N48=0,0,INDEX(current_report[],$N48,AQ$6)*AQ$5)</f>
        <v>0</v>
      </c>
      <c r="AR48" s="20">
        <f>IF($N48=0,0,INDEX(current_report[],$N48,AR$6)*AR$5)</f>
        <v>0</v>
      </c>
      <c r="AS48" s="21">
        <f>IF($N48=0,0,INDEX(current_report[],$N48,AS$6)*AS$5)</f>
        <v>0</v>
      </c>
      <c r="AT48" s="19">
        <f t="shared" si="33"/>
        <v>0</v>
      </c>
      <c r="AU48" s="21">
        <f t="shared" si="34"/>
        <v>0</v>
      </c>
      <c r="AV48" s="19">
        <f t="shared" si="46"/>
        <v>0</v>
      </c>
      <c r="AW48" s="21">
        <f t="shared" si="47"/>
        <v>0</v>
      </c>
    </row>
    <row r="49" spans="1:49" x14ac:dyDescent="0.25">
      <c r="A49" t="str">
        <f t="shared" si="29"/>
        <v>1209000</v>
      </c>
      <c r="B49">
        <f>B45+1000</f>
        <v>1209000</v>
      </c>
      <c r="C49">
        <v>1250</v>
      </c>
      <c r="D49" t="s">
        <v>662</v>
      </c>
      <c r="F49">
        <v>1</v>
      </c>
      <c r="G49">
        <v>2</v>
      </c>
      <c r="I49">
        <f t="shared" si="45"/>
        <v>1</v>
      </c>
      <c r="J49">
        <f t="shared" si="20"/>
        <v>1</v>
      </c>
      <c r="K49" s="3" t="s">
        <v>355</v>
      </c>
      <c r="M49">
        <f>IF($A49&amp;""="",0,IFERROR(MATCH($A49,base_report[id1],0),0))</f>
        <v>41</v>
      </c>
      <c r="N49">
        <f>IF($A49&amp;""="",0,IFERROR(MATCH($A49,current_report[id1],0),0))</f>
        <v>41</v>
      </c>
      <c r="O49" t="str">
        <f>IF($M49=0,0,INDEX(base_report[],$M49,O$1)&amp;"")</f>
        <v>25.01</v>
      </c>
      <c r="P49" t="str">
        <f>IF($M49=0,0,INDEX(base_report[],$M49,P$1)&amp;"")</f>
        <v>Salaries - Production</v>
      </c>
      <c r="R49" s="38" t="s">
        <v>355</v>
      </c>
      <c r="S49" s="23" t="s">
        <v>663</v>
      </c>
      <c r="T49" s="18">
        <f t="shared" si="39"/>
        <v>108000000</v>
      </c>
      <c r="U49" s="19">
        <f>IF($M49=0,0,INDEX(base_report[],$M49,U$6)*U$5)</f>
        <v>9000000</v>
      </c>
      <c r="V49" s="20">
        <f>IF($M49=0,0,INDEX(base_report[],$M49,V$6)*V$5)</f>
        <v>9000000</v>
      </c>
      <c r="W49" s="20">
        <f>IF($M49=0,0,INDEX(base_report[],$M49,W$6)*W$5)</f>
        <v>9000000</v>
      </c>
      <c r="X49" s="20">
        <f>IF($M49=0,0,INDEX(base_report[],$M49,X$6)*X$5)</f>
        <v>9000000</v>
      </c>
      <c r="Y49" s="20">
        <f>IF($M49=0,0,INDEX(base_report[],$M49,Y$6)*Y$5)</f>
        <v>9000000</v>
      </c>
      <c r="Z49" s="20">
        <f>IF($M49=0,0,INDEX(base_report[],$M49,Z$6)*Z$5)</f>
        <v>9000000</v>
      </c>
      <c r="AA49" s="20">
        <f>IF($M49=0,0,INDEX(base_report[],$M49,AA$6)*AA$5)</f>
        <v>9000000</v>
      </c>
      <c r="AB49" s="20">
        <f>IF($M49=0,0,INDEX(base_report[],$M49,AB$6)*AB$5)</f>
        <v>9000000</v>
      </c>
      <c r="AC49" s="20">
        <f>IF($M49=0,0,INDEX(base_report[],$M49,AC$6)*AC$5)</f>
        <v>9000000</v>
      </c>
      <c r="AD49" s="20">
        <f>IF($M49=0,0,INDEX(base_report[],$M49,AD$6)*AD$5)</f>
        <v>9000000</v>
      </c>
      <c r="AE49" s="20">
        <f>IF($M49=0,0,INDEX(base_report[],$M49,AE$6)*AE$5)</f>
        <v>9000000</v>
      </c>
      <c r="AF49" s="21">
        <f>IF($M49=0,0,INDEX(base_report[],$M49,AF$6)*AF$5)</f>
        <v>9000000</v>
      </c>
      <c r="AG49" s="18">
        <f t="shared" si="32"/>
        <v>108000000</v>
      </c>
      <c r="AH49" s="19">
        <f>IF($N49=0,0,INDEX(current_report[],$N49,AH$6)*AH$5)</f>
        <v>9000000</v>
      </c>
      <c r="AI49" s="20">
        <f>IF($N49=0,0,INDEX(current_report[],$N49,AI$6)*AI$5)</f>
        <v>9000000</v>
      </c>
      <c r="AJ49" s="20">
        <f>IF($N49=0,0,INDEX(current_report[],$N49,AJ$6)*AJ$5)</f>
        <v>9000000</v>
      </c>
      <c r="AK49" s="20">
        <f>IF($N49=0,0,INDEX(current_report[],$N49,AK$6)*AK$5)</f>
        <v>9000000</v>
      </c>
      <c r="AL49" s="20">
        <f>IF($N49=0,0,INDEX(current_report[],$N49,AL$6)*AL$5)</f>
        <v>9000000</v>
      </c>
      <c r="AM49" s="20">
        <f>IF($N49=0,0,INDEX(current_report[],$N49,AM$6)*AM$5)</f>
        <v>9000000</v>
      </c>
      <c r="AN49" s="20">
        <f>IF($N49=0,0,INDEX(current_report[],$N49,AN$6)*AN$5)</f>
        <v>9000000</v>
      </c>
      <c r="AO49" s="20">
        <f>IF($N49=0,0,INDEX(current_report[],$N49,AO$6)*AO$5)</f>
        <v>9000000</v>
      </c>
      <c r="AP49" s="20">
        <f>IF($N49=0,0,INDEX(current_report[],$N49,AP$6)*AP$5)</f>
        <v>9000000</v>
      </c>
      <c r="AQ49" s="20">
        <f>IF($N49=0,0,INDEX(current_report[],$N49,AQ$6)*AQ$5)</f>
        <v>9000000</v>
      </c>
      <c r="AR49" s="20">
        <f>IF($N49=0,0,INDEX(current_report[],$N49,AR$6)*AR$5)</f>
        <v>9000000</v>
      </c>
      <c r="AS49" s="21">
        <f>IF($N49=0,0,INDEX(current_report[],$N49,AS$6)*AS$5)</f>
        <v>9000000</v>
      </c>
      <c r="AT49" s="19">
        <f t="shared" si="33"/>
        <v>108000000</v>
      </c>
      <c r="AU49" s="21">
        <f t="shared" si="34"/>
        <v>108000000</v>
      </c>
      <c r="AV49" s="19">
        <f t="shared" si="46"/>
        <v>0</v>
      </c>
      <c r="AW49" s="21">
        <f t="shared" si="47"/>
        <v>0</v>
      </c>
    </row>
    <row r="50" spans="1:49" hidden="1" x14ac:dyDescent="0.25">
      <c r="A50" t="str">
        <f t="shared" si="29"/>
        <v>1209000-OW</v>
      </c>
      <c r="B50">
        <f>B49</f>
        <v>1209000</v>
      </c>
      <c r="C50">
        <f>C49</f>
        <v>1250</v>
      </c>
      <c r="D50" t="str">
        <f>D49</f>
        <v>6250</v>
      </c>
      <c r="F50">
        <v>1</v>
      </c>
      <c r="G50">
        <v>4</v>
      </c>
      <c r="I50">
        <f t="shared" si="45"/>
        <v>0</v>
      </c>
      <c r="J50">
        <f t="shared" si="20"/>
        <v>1</v>
      </c>
      <c r="K50" t="str">
        <f>K49</f>
        <v>25.01</v>
      </c>
      <c r="L50" t="s">
        <v>617</v>
      </c>
      <c r="M50">
        <f>IF($A50&amp;""="",0,IFERROR(MATCH($A50,base_report[id1],0),0))</f>
        <v>42</v>
      </c>
      <c r="N50">
        <f>IF($A50&amp;""="",0,IFERROR(MATCH($A50,current_report[id1],0),0))</f>
        <v>42</v>
      </c>
      <c r="O50" t="str">
        <f>IF($M50=0,0,INDEX(base_report[],$M50,O$1)&amp;"")</f>
        <v/>
      </c>
      <c r="P50" t="str">
        <f>IF($M50=0,0,INDEX(base_report[],$M50,P$1)&amp;"")</f>
        <v>Open Wagons</v>
      </c>
      <c r="R50" s="38"/>
      <c r="S50" s="24" t="s">
        <v>618</v>
      </c>
      <c r="T50" s="18">
        <f t="shared" si="39"/>
        <v>108000000</v>
      </c>
      <c r="U50" s="19">
        <f>IF($M50=0,0,INDEX(base_report[],$M50,U$6)*U$5)</f>
        <v>9000000</v>
      </c>
      <c r="V50" s="20">
        <f>IF($M50=0,0,INDEX(base_report[],$M50,V$6)*V$5)</f>
        <v>9000000</v>
      </c>
      <c r="W50" s="20">
        <f>IF($M50=0,0,INDEX(base_report[],$M50,W$6)*W$5)</f>
        <v>9000000</v>
      </c>
      <c r="X50" s="20">
        <f>IF($M50=0,0,INDEX(base_report[],$M50,X$6)*X$5)</f>
        <v>9000000</v>
      </c>
      <c r="Y50" s="20">
        <f>IF($M50=0,0,INDEX(base_report[],$M50,Y$6)*Y$5)</f>
        <v>9000000</v>
      </c>
      <c r="Z50" s="20">
        <f>IF($M50=0,0,INDEX(base_report[],$M50,Z$6)*Z$5)</f>
        <v>9000000</v>
      </c>
      <c r="AA50" s="20">
        <f>IF($M50=0,0,INDEX(base_report[],$M50,AA$6)*AA$5)</f>
        <v>9000000</v>
      </c>
      <c r="AB50" s="20">
        <f>IF($M50=0,0,INDEX(base_report[],$M50,AB$6)*AB$5)</f>
        <v>9000000</v>
      </c>
      <c r="AC50" s="20">
        <f>IF($M50=0,0,INDEX(base_report[],$M50,AC$6)*AC$5)</f>
        <v>9000000</v>
      </c>
      <c r="AD50" s="20">
        <f>IF($M50=0,0,INDEX(base_report[],$M50,AD$6)*AD$5)</f>
        <v>9000000</v>
      </c>
      <c r="AE50" s="20">
        <f>IF($M50=0,0,INDEX(base_report[],$M50,AE$6)*AE$5)</f>
        <v>9000000</v>
      </c>
      <c r="AF50" s="21">
        <f>IF($M50=0,0,INDEX(base_report[],$M50,AF$6)*AF$5)</f>
        <v>9000000</v>
      </c>
      <c r="AG50" s="18">
        <f t="shared" si="32"/>
        <v>108000000</v>
      </c>
      <c r="AH50" s="19">
        <f>IF($N50=0,0,INDEX(current_report[],$N50,AH$6)*AH$5)</f>
        <v>9000000</v>
      </c>
      <c r="AI50" s="20">
        <f>IF($N50=0,0,INDEX(current_report[],$N50,AI$6)*AI$5)</f>
        <v>9000000</v>
      </c>
      <c r="AJ50" s="20">
        <f>IF($N50=0,0,INDEX(current_report[],$N50,AJ$6)*AJ$5)</f>
        <v>9000000</v>
      </c>
      <c r="AK50" s="20">
        <f>IF($N50=0,0,INDEX(current_report[],$N50,AK$6)*AK$5)</f>
        <v>9000000</v>
      </c>
      <c r="AL50" s="20">
        <f>IF($N50=0,0,INDEX(current_report[],$N50,AL$6)*AL$5)</f>
        <v>9000000</v>
      </c>
      <c r="AM50" s="20">
        <f>IF($N50=0,0,INDEX(current_report[],$N50,AM$6)*AM$5)</f>
        <v>9000000</v>
      </c>
      <c r="AN50" s="20">
        <f>IF($N50=0,0,INDEX(current_report[],$N50,AN$6)*AN$5)</f>
        <v>9000000</v>
      </c>
      <c r="AO50" s="20">
        <f>IF($N50=0,0,INDEX(current_report[],$N50,AO$6)*AO$5)</f>
        <v>9000000</v>
      </c>
      <c r="AP50" s="20">
        <f>IF($N50=0,0,INDEX(current_report[],$N50,AP$6)*AP$5)</f>
        <v>9000000</v>
      </c>
      <c r="AQ50" s="20">
        <f>IF($N50=0,0,INDEX(current_report[],$N50,AQ$6)*AQ$5)</f>
        <v>9000000</v>
      </c>
      <c r="AR50" s="20">
        <f>IF($N50=0,0,INDEX(current_report[],$N50,AR$6)*AR$5)</f>
        <v>9000000</v>
      </c>
      <c r="AS50" s="21">
        <f>IF($N50=0,0,INDEX(current_report[],$N50,AS$6)*AS$5)</f>
        <v>9000000</v>
      </c>
      <c r="AT50" s="19">
        <f t="shared" si="33"/>
        <v>108000000</v>
      </c>
      <c r="AU50" s="21">
        <f t="shared" si="34"/>
        <v>108000000</v>
      </c>
      <c r="AV50" s="19">
        <f t="shared" si="46"/>
        <v>0</v>
      </c>
      <c r="AW50" s="21">
        <f t="shared" si="47"/>
        <v>0</v>
      </c>
    </row>
    <row r="51" spans="1:49" hidden="1" x14ac:dyDescent="0.25">
      <c r="A51" t="str">
        <f t="shared" si="29"/>
        <v>1209000-TW</v>
      </c>
      <c r="B51">
        <f>B49</f>
        <v>1209000</v>
      </c>
      <c r="C51">
        <f>C50</f>
        <v>1250</v>
      </c>
      <c r="D51" t="str">
        <f>D50</f>
        <v>6250</v>
      </c>
      <c r="F51">
        <v>1</v>
      </c>
      <c r="G51">
        <v>4</v>
      </c>
      <c r="I51">
        <f t="shared" si="45"/>
        <v>0</v>
      </c>
      <c r="J51">
        <f t="shared" si="20"/>
        <v>0</v>
      </c>
      <c r="K51" t="str">
        <f>K50</f>
        <v>25.01</v>
      </c>
      <c r="L51" t="s">
        <v>620</v>
      </c>
      <c r="M51">
        <f>IF($A51&amp;""="",0,IFERROR(MATCH($A51,base_report[id1],0),0))</f>
        <v>43</v>
      </c>
      <c r="N51">
        <f>IF($A51&amp;""="",0,IFERROR(MATCH($A51,current_report[id1],0),0))</f>
        <v>43</v>
      </c>
      <c r="O51" t="str">
        <f>IF($M51=0,0,INDEX(base_report[],$M51,O$1)&amp;"")</f>
        <v/>
      </c>
      <c r="P51" t="str">
        <f>IF($M51=0,0,INDEX(base_report[],$M51,P$1)&amp;"")</f>
        <v>Tank Wagons</v>
      </c>
      <c r="R51" s="38"/>
      <c r="S51" s="24" t="s">
        <v>621</v>
      </c>
      <c r="T51" s="18">
        <f t="shared" si="39"/>
        <v>0</v>
      </c>
      <c r="U51" s="19">
        <f>IF($M51=0,0,INDEX(base_report[],$M51,U$6)*U$5)</f>
        <v>0</v>
      </c>
      <c r="V51" s="20">
        <f>IF($M51=0,0,INDEX(base_report[],$M51,V$6)*V$5)</f>
        <v>0</v>
      </c>
      <c r="W51" s="20">
        <f>IF($M51=0,0,INDEX(base_report[],$M51,W$6)*W$5)</f>
        <v>0</v>
      </c>
      <c r="X51" s="20">
        <f>IF($M51=0,0,INDEX(base_report[],$M51,X$6)*X$5)</f>
        <v>0</v>
      </c>
      <c r="Y51" s="20">
        <f>IF($M51=0,0,INDEX(base_report[],$M51,Y$6)*Y$5)</f>
        <v>0</v>
      </c>
      <c r="Z51" s="20">
        <f>IF($M51=0,0,INDEX(base_report[],$M51,Z$6)*Z$5)</f>
        <v>0</v>
      </c>
      <c r="AA51" s="20">
        <f>IF($M51=0,0,INDEX(base_report[],$M51,AA$6)*AA$5)</f>
        <v>0</v>
      </c>
      <c r="AB51" s="20">
        <f>IF($M51=0,0,INDEX(base_report[],$M51,AB$6)*AB$5)</f>
        <v>0</v>
      </c>
      <c r="AC51" s="20">
        <f>IF($M51=0,0,INDEX(base_report[],$M51,AC$6)*AC$5)</f>
        <v>0</v>
      </c>
      <c r="AD51" s="20">
        <f>IF($M51=0,0,INDEX(base_report[],$M51,AD$6)*AD$5)</f>
        <v>0</v>
      </c>
      <c r="AE51" s="20">
        <f>IF($M51=0,0,INDEX(base_report[],$M51,AE$6)*AE$5)</f>
        <v>0</v>
      </c>
      <c r="AF51" s="21">
        <f>IF($M51=0,0,INDEX(base_report[],$M51,AF$6)*AF$5)</f>
        <v>0</v>
      </c>
      <c r="AG51" s="18">
        <f t="shared" si="32"/>
        <v>0</v>
      </c>
      <c r="AH51" s="19">
        <f>IF($N51=0,0,INDEX(current_report[],$N51,AH$6)*AH$5)</f>
        <v>0</v>
      </c>
      <c r="AI51" s="20">
        <f>IF($N51=0,0,INDEX(current_report[],$N51,AI$6)*AI$5)</f>
        <v>0</v>
      </c>
      <c r="AJ51" s="20">
        <f>IF($N51=0,0,INDEX(current_report[],$N51,AJ$6)*AJ$5)</f>
        <v>0</v>
      </c>
      <c r="AK51" s="20">
        <f>IF($N51=0,0,INDEX(current_report[],$N51,AK$6)*AK$5)</f>
        <v>0</v>
      </c>
      <c r="AL51" s="20">
        <f>IF($N51=0,0,INDEX(current_report[],$N51,AL$6)*AL$5)</f>
        <v>0</v>
      </c>
      <c r="AM51" s="20">
        <f>IF($N51=0,0,INDEX(current_report[],$N51,AM$6)*AM$5)</f>
        <v>0</v>
      </c>
      <c r="AN51" s="20">
        <f>IF($N51=0,0,INDEX(current_report[],$N51,AN$6)*AN$5)</f>
        <v>0</v>
      </c>
      <c r="AO51" s="20">
        <f>IF($N51=0,0,INDEX(current_report[],$N51,AO$6)*AO$5)</f>
        <v>0</v>
      </c>
      <c r="AP51" s="20">
        <f>IF($N51=0,0,INDEX(current_report[],$N51,AP$6)*AP$5)</f>
        <v>0</v>
      </c>
      <c r="AQ51" s="20">
        <f>IF($N51=0,0,INDEX(current_report[],$N51,AQ$6)*AQ$5)</f>
        <v>0</v>
      </c>
      <c r="AR51" s="20">
        <f>IF($N51=0,0,INDEX(current_report[],$N51,AR$6)*AR$5)</f>
        <v>0</v>
      </c>
      <c r="AS51" s="21">
        <f>IF($N51=0,0,INDEX(current_report[],$N51,AS$6)*AS$5)</f>
        <v>0</v>
      </c>
      <c r="AT51" s="19">
        <f t="shared" si="33"/>
        <v>0</v>
      </c>
      <c r="AU51" s="21">
        <f t="shared" si="34"/>
        <v>0</v>
      </c>
      <c r="AV51" s="19">
        <f t="shared" si="46"/>
        <v>0</v>
      </c>
      <c r="AW51" s="21">
        <f t="shared" si="47"/>
        <v>0</v>
      </c>
    </row>
    <row r="52" spans="1:49" hidden="1" x14ac:dyDescent="0.25">
      <c r="A52" t="str">
        <f t="shared" si="29"/>
        <v>1209000-xx</v>
      </c>
      <c r="B52">
        <f>B49</f>
        <v>1209000</v>
      </c>
      <c r="C52">
        <f>C51</f>
        <v>1250</v>
      </c>
      <c r="D52" t="str">
        <f>D51</f>
        <v>6250</v>
      </c>
      <c r="F52">
        <v>1</v>
      </c>
      <c r="G52">
        <v>4</v>
      </c>
      <c r="I52">
        <f t="shared" si="45"/>
        <v>0</v>
      </c>
      <c r="J52">
        <f t="shared" si="20"/>
        <v>0</v>
      </c>
      <c r="K52" t="str">
        <f>K51</f>
        <v>25.01</v>
      </c>
      <c r="L52" t="s">
        <v>623</v>
      </c>
      <c r="M52">
        <f>IF($A52&amp;""="",0,IFERROR(MATCH($A52,base_report[id1],0),0))</f>
        <v>44</v>
      </c>
      <c r="N52">
        <f>IF($A52&amp;""="",0,IFERROR(MATCH($A52,current_report[id1],0),0))</f>
        <v>44</v>
      </c>
      <c r="O52" t="str">
        <f>IF($M52=0,0,INDEX(base_report[],$M52,O$1)&amp;"")</f>
        <v/>
      </c>
      <c r="P52" t="str">
        <f>IF($M52=0,0,INDEX(base_report[],$M52,P$1)&amp;"")</f>
        <v>xx</v>
      </c>
      <c r="R52" s="38"/>
      <c r="S52" s="24" t="s">
        <v>623</v>
      </c>
      <c r="T52" s="18">
        <f t="shared" si="39"/>
        <v>0</v>
      </c>
      <c r="U52" s="19">
        <f>IF($M52=0,0,INDEX(base_report[],$M52,U$6)*U$5)</f>
        <v>0</v>
      </c>
      <c r="V52" s="20">
        <f>IF($M52=0,0,INDEX(base_report[],$M52,V$6)*V$5)</f>
        <v>0</v>
      </c>
      <c r="W52" s="20">
        <f>IF($M52=0,0,INDEX(base_report[],$M52,W$6)*W$5)</f>
        <v>0</v>
      </c>
      <c r="X52" s="20">
        <f>IF($M52=0,0,INDEX(base_report[],$M52,X$6)*X$5)</f>
        <v>0</v>
      </c>
      <c r="Y52" s="20">
        <f>IF($M52=0,0,INDEX(base_report[],$M52,Y$6)*Y$5)</f>
        <v>0</v>
      </c>
      <c r="Z52" s="20">
        <f>IF($M52=0,0,INDEX(base_report[],$M52,Z$6)*Z$5)</f>
        <v>0</v>
      </c>
      <c r="AA52" s="20">
        <f>IF($M52=0,0,INDEX(base_report[],$M52,AA$6)*AA$5)</f>
        <v>0</v>
      </c>
      <c r="AB52" s="20">
        <f>IF($M52=0,0,INDEX(base_report[],$M52,AB$6)*AB$5)</f>
        <v>0</v>
      </c>
      <c r="AC52" s="20">
        <f>IF($M52=0,0,INDEX(base_report[],$M52,AC$6)*AC$5)</f>
        <v>0</v>
      </c>
      <c r="AD52" s="20">
        <f>IF($M52=0,0,INDEX(base_report[],$M52,AD$6)*AD$5)</f>
        <v>0</v>
      </c>
      <c r="AE52" s="20">
        <f>IF($M52=0,0,INDEX(base_report[],$M52,AE$6)*AE$5)</f>
        <v>0</v>
      </c>
      <c r="AF52" s="21">
        <f>IF($M52=0,0,INDEX(base_report[],$M52,AF$6)*AF$5)</f>
        <v>0</v>
      </c>
      <c r="AG52" s="18">
        <f t="shared" si="32"/>
        <v>0</v>
      </c>
      <c r="AH52" s="19">
        <f>IF($N52=0,0,INDEX(current_report[],$N52,AH$6)*AH$5)</f>
        <v>0</v>
      </c>
      <c r="AI52" s="20">
        <f>IF($N52=0,0,INDEX(current_report[],$N52,AI$6)*AI$5)</f>
        <v>0</v>
      </c>
      <c r="AJ52" s="20">
        <f>IF($N52=0,0,INDEX(current_report[],$N52,AJ$6)*AJ$5)</f>
        <v>0</v>
      </c>
      <c r="AK52" s="20">
        <f>IF($N52=0,0,INDEX(current_report[],$N52,AK$6)*AK$5)</f>
        <v>0</v>
      </c>
      <c r="AL52" s="20">
        <f>IF($N52=0,0,INDEX(current_report[],$N52,AL$6)*AL$5)</f>
        <v>0</v>
      </c>
      <c r="AM52" s="20">
        <f>IF($N52=0,0,INDEX(current_report[],$N52,AM$6)*AM$5)</f>
        <v>0</v>
      </c>
      <c r="AN52" s="20">
        <f>IF($N52=0,0,INDEX(current_report[],$N52,AN$6)*AN$5)</f>
        <v>0</v>
      </c>
      <c r="AO52" s="20">
        <f>IF($N52=0,0,INDEX(current_report[],$N52,AO$6)*AO$5)</f>
        <v>0</v>
      </c>
      <c r="AP52" s="20">
        <f>IF($N52=0,0,INDEX(current_report[],$N52,AP$6)*AP$5)</f>
        <v>0</v>
      </c>
      <c r="AQ52" s="20">
        <f>IF($N52=0,0,INDEX(current_report[],$N52,AQ$6)*AQ$5)</f>
        <v>0</v>
      </c>
      <c r="AR52" s="20">
        <f>IF($N52=0,0,INDEX(current_report[],$N52,AR$6)*AR$5)</f>
        <v>0</v>
      </c>
      <c r="AS52" s="21">
        <f>IF($N52=0,0,INDEX(current_report[],$N52,AS$6)*AS$5)</f>
        <v>0</v>
      </c>
      <c r="AT52" s="19">
        <f t="shared" si="33"/>
        <v>0</v>
      </c>
      <c r="AU52" s="21">
        <f t="shared" si="34"/>
        <v>0</v>
      </c>
      <c r="AV52" s="19">
        <f t="shared" si="46"/>
        <v>0</v>
      </c>
      <c r="AW52" s="21">
        <f t="shared" si="47"/>
        <v>0</v>
      </c>
    </row>
    <row r="53" spans="1:49" x14ac:dyDescent="0.25">
      <c r="A53" t="str">
        <f t="shared" si="29"/>
        <v>1210000</v>
      </c>
      <c r="B53">
        <f>B49+1000</f>
        <v>1210000</v>
      </c>
      <c r="C53">
        <v>1260</v>
      </c>
      <c r="D53" t="s">
        <v>667</v>
      </c>
      <c r="F53">
        <v>1</v>
      </c>
      <c r="G53">
        <v>2</v>
      </c>
      <c r="I53">
        <f t="shared" si="45"/>
        <v>1</v>
      </c>
      <c r="J53">
        <f t="shared" si="20"/>
        <v>1</v>
      </c>
      <c r="K53" s="3" t="s">
        <v>357</v>
      </c>
      <c r="M53">
        <f>IF($A53&amp;""="",0,IFERROR(MATCH($A53,base_report[id1],0),0))</f>
        <v>45</v>
      </c>
      <c r="N53">
        <f>IF($A53&amp;""="",0,IFERROR(MATCH($A53,current_report[id1],0),0))</f>
        <v>45</v>
      </c>
      <c r="O53" t="str">
        <f>IF($M53=0,0,INDEX(base_report[],$M53,O$1)&amp;"")</f>
        <v>27.01</v>
      </c>
      <c r="P53" t="str">
        <f>IF($M53=0,0,INDEX(base_report[],$M53,P$1)&amp;"")</f>
        <v>Social security taxes - Production</v>
      </c>
      <c r="R53" s="38" t="s">
        <v>357</v>
      </c>
      <c r="S53" s="23" t="s">
        <v>668</v>
      </c>
      <c r="T53" s="18">
        <f t="shared" si="39"/>
        <v>32400000</v>
      </c>
      <c r="U53" s="19">
        <f>IF($M53=0,0,INDEX(base_report[],$M53,U$6)*U$5)</f>
        <v>2700000</v>
      </c>
      <c r="V53" s="20">
        <f>IF($M53=0,0,INDEX(base_report[],$M53,V$6)*V$5)</f>
        <v>2700000</v>
      </c>
      <c r="W53" s="20">
        <f>IF($M53=0,0,INDEX(base_report[],$M53,W$6)*W$5)</f>
        <v>2700000</v>
      </c>
      <c r="X53" s="20">
        <f>IF($M53=0,0,INDEX(base_report[],$M53,X$6)*X$5)</f>
        <v>2700000</v>
      </c>
      <c r="Y53" s="20">
        <f>IF($M53=0,0,INDEX(base_report[],$M53,Y$6)*Y$5)</f>
        <v>2700000</v>
      </c>
      <c r="Z53" s="20">
        <f>IF($M53=0,0,INDEX(base_report[],$M53,Z$6)*Z$5)</f>
        <v>2700000</v>
      </c>
      <c r="AA53" s="20">
        <f>IF($M53=0,0,INDEX(base_report[],$M53,AA$6)*AA$5)</f>
        <v>2700000</v>
      </c>
      <c r="AB53" s="20">
        <f>IF($M53=0,0,INDEX(base_report[],$M53,AB$6)*AB$5)</f>
        <v>2700000</v>
      </c>
      <c r="AC53" s="20">
        <f>IF($M53=0,0,INDEX(base_report[],$M53,AC$6)*AC$5)</f>
        <v>2700000</v>
      </c>
      <c r="AD53" s="20">
        <f>IF($M53=0,0,INDEX(base_report[],$M53,AD$6)*AD$5)</f>
        <v>2700000</v>
      </c>
      <c r="AE53" s="20">
        <f>IF($M53=0,0,INDEX(base_report[],$M53,AE$6)*AE$5)</f>
        <v>2700000</v>
      </c>
      <c r="AF53" s="21">
        <f>IF($M53=0,0,INDEX(base_report[],$M53,AF$6)*AF$5)</f>
        <v>2700000</v>
      </c>
      <c r="AG53" s="18">
        <f t="shared" si="32"/>
        <v>32400000</v>
      </c>
      <c r="AH53" s="19">
        <f>IF($N53=0,0,INDEX(current_report[],$N53,AH$6)*AH$5)</f>
        <v>2700000</v>
      </c>
      <c r="AI53" s="20">
        <f>IF($N53=0,0,INDEX(current_report[],$N53,AI$6)*AI$5)</f>
        <v>2700000</v>
      </c>
      <c r="AJ53" s="20">
        <f>IF($N53=0,0,INDEX(current_report[],$N53,AJ$6)*AJ$5)</f>
        <v>2700000</v>
      </c>
      <c r="AK53" s="20">
        <f>IF($N53=0,0,INDEX(current_report[],$N53,AK$6)*AK$5)</f>
        <v>2700000</v>
      </c>
      <c r="AL53" s="20">
        <f>IF($N53=0,0,INDEX(current_report[],$N53,AL$6)*AL$5)</f>
        <v>2700000</v>
      </c>
      <c r="AM53" s="20">
        <f>IF($N53=0,0,INDEX(current_report[],$N53,AM$6)*AM$5)</f>
        <v>2700000</v>
      </c>
      <c r="AN53" s="20">
        <f>IF($N53=0,0,INDEX(current_report[],$N53,AN$6)*AN$5)</f>
        <v>2700000</v>
      </c>
      <c r="AO53" s="20">
        <f>IF($N53=0,0,INDEX(current_report[],$N53,AO$6)*AO$5)</f>
        <v>2700000</v>
      </c>
      <c r="AP53" s="20">
        <f>IF($N53=0,0,INDEX(current_report[],$N53,AP$6)*AP$5)</f>
        <v>2700000</v>
      </c>
      <c r="AQ53" s="20">
        <f>IF($N53=0,0,INDEX(current_report[],$N53,AQ$6)*AQ$5)</f>
        <v>2700000</v>
      </c>
      <c r="AR53" s="20">
        <f>IF($N53=0,0,INDEX(current_report[],$N53,AR$6)*AR$5)</f>
        <v>2700000</v>
      </c>
      <c r="AS53" s="21">
        <f>IF($N53=0,0,INDEX(current_report[],$N53,AS$6)*AS$5)</f>
        <v>2700000</v>
      </c>
      <c r="AT53" s="19">
        <f t="shared" si="33"/>
        <v>32400000</v>
      </c>
      <c r="AU53" s="21">
        <f t="shared" si="34"/>
        <v>32400000</v>
      </c>
      <c r="AV53" s="19">
        <f t="shared" si="46"/>
        <v>0</v>
      </c>
      <c r="AW53" s="21">
        <f t="shared" si="47"/>
        <v>0</v>
      </c>
    </row>
    <row r="54" spans="1:49" hidden="1" x14ac:dyDescent="0.25">
      <c r="A54" t="str">
        <f t="shared" si="29"/>
        <v>1210000-OW</v>
      </c>
      <c r="B54">
        <f>B53</f>
        <v>1210000</v>
      </c>
      <c r="C54">
        <f>C53</f>
        <v>1260</v>
      </c>
      <c r="D54" t="str">
        <f>D53</f>
        <v>6260</v>
      </c>
      <c r="F54">
        <v>1</v>
      </c>
      <c r="G54">
        <v>4</v>
      </c>
      <c r="I54">
        <f t="shared" si="45"/>
        <v>0</v>
      </c>
      <c r="J54">
        <f t="shared" si="20"/>
        <v>1</v>
      </c>
      <c r="K54" t="str">
        <f>K53</f>
        <v>27.01</v>
      </c>
      <c r="L54" t="s">
        <v>617</v>
      </c>
      <c r="M54">
        <f>IF($A54&amp;""="",0,IFERROR(MATCH($A54,base_report[id1],0),0))</f>
        <v>46</v>
      </c>
      <c r="N54">
        <f>IF($A54&amp;""="",0,IFERROR(MATCH($A54,current_report[id1],0),0))</f>
        <v>46</v>
      </c>
      <c r="O54" t="str">
        <f>IF($M54=0,0,INDEX(base_report[],$M54,O$1)&amp;"")</f>
        <v/>
      </c>
      <c r="P54" t="str">
        <f>IF($M54=0,0,INDEX(base_report[],$M54,P$1)&amp;"")</f>
        <v>Open Wagons</v>
      </c>
      <c r="R54" s="38"/>
      <c r="S54" s="24" t="s">
        <v>618</v>
      </c>
      <c r="T54" s="18">
        <f t="shared" si="39"/>
        <v>32400000</v>
      </c>
      <c r="U54" s="19">
        <f>IF($M54=0,0,INDEX(base_report[],$M54,U$6)*U$5)</f>
        <v>2700000</v>
      </c>
      <c r="V54" s="20">
        <f>IF($M54=0,0,INDEX(base_report[],$M54,V$6)*V$5)</f>
        <v>2700000</v>
      </c>
      <c r="W54" s="20">
        <f>IF($M54=0,0,INDEX(base_report[],$M54,W$6)*W$5)</f>
        <v>2700000</v>
      </c>
      <c r="X54" s="20">
        <f>IF($M54=0,0,INDEX(base_report[],$M54,X$6)*X$5)</f>
        <v>2700000</v>
      </c>
      <c r="Y54" s="20">
        <f>IF($M54=0,0,INDEX(base_report[],$M54,Y$6)*Y$5)</f>
        <v>2700000</v>
      </c>
      <c r="Z54" s="20">
        <f>IF($M54=0,0,INDEX(base_report[],$M54,Z$6)*Z$5)</f>
        <v>2700000</v>
      </c>
      <c r="AA54" s="20">
        <f>IF($M54=0,0,INDEX(base_report[],$M54,AA$6)*AA$5)</f>
        <v>2700000</v>
      </c>
      <c r="AB54" s="20">
        <f>IF($M54=0,0,INDEX(base_report[],$M54,AB$6)*AB$5)</f>
        <v>2700000</v>
      </c>
      <c r="AC54" s="20">
        <f>IF($M54=0,0,INDEX(base_report[],$M54,AC$6)*AC$5)</f>
        <v>2700000</v>
      </c>
      <c r="AD54" s="20">
        <f>IF($M54=0,0,INDEX(base_report[],$M54,AD$6)*AD$5)</f>
        <v>2700000</v>
      </c>
      <c r="AE54" s="20">
        <f>IF($M54=0,0,INDEX(base_report[],$M54,AE$6)*AE$5)</f>
        <v>2700000</v>
      </c>
      <c r="AF54" s="21">
        <f>IF($M54=0,0,INDEX(base_report[],$M54,AF$6)*AF$5)</f>
        <v>2700000</v>
      </c>
      <c r="AG54" s="18">
        <f t="shared" si="32"/>
        <v>32400000</v>
      </c>
      <c r="AH54" s="19">
        <f>IF($N54=0,0,INDEX(current_report[],$N54,AH$6)*AH$5)</f>
        <v>2700000</v>
      </c>
      <c r="AI54" s="20">
        <f>IF($N54=0,0,INDEX(current_report[],$N54,AI$6)*AI$5)</f>
        <v>2700000</v>
      </c>
      <c r="AJ54" s="20">
        <f>IF($N54=0,0,INDEX(current_report[],$N54,AJ$6)*AJ$5)</f>
        <v>2700000</v>
      </c>
      <c r="AK54" s="20">
        <f>IF($N54=0,0,INDEX(current_report[],$N54,AK$6)*AK$5)</f>
        <v>2700000</v>
      </c>
      <c r="AL54" s="20">
        <f>IF($N54=0,0,INDEX(current_report[],$N54,AL$6)*AL$5)</f>
        <v>2700000</v>
      </c>
      <c r="AM54" s="20">
        <f>IF($N54=0,0,INDEX(current_report[],$N54,AM$6)*AM$5)</f>
        <v>2700000</v>
      </c>
      <c r="AN54" s="20">
        <f>IF($N54=0,0,INDEX(current_report[],$N54,AN$6)*AN$5)</f>
        <v>2700000</v>
      </c>
      <c r="AO54" s="20">
        <f>IF($N54=0,0,INDEX(current_report[],$N54,AO$6)*AO$5)</f>
        <v>2700000</v>
      </c>
      <c r="AP54" s="20">
        <f>IF($N54=0,0,INDEX(current_report[],$N54,AP$6)*AP$5)</f>
        <v>2700000</v>
      </c>
      <c r="AQ54" s="20">
        <f>IF($N54=0,0,INDEX(current_report[],$N54,AQ$6)*AQ$5)</f>
        <v>2700000</v>
      </c>
      <c r="AR54" s="20">
        <f>IF($N54=0,0,INDEX(current_report[],$N54,AR$6)*AR$5)</f>
        <v>2700000</v>
      </c>
      <c r="AS54" s="21">
        <f>IF($N54=0,0,INDEX(current_report[],$N54,AS$6)*AS$5)</f>
        <v>2700000</v>
      </c>
      <c r="AT54" s="19">
        <f t="shared" si="33"/>
        <v>32400000</v>
      </c>
      <c r="AU54" s="21">
        <f t="shared" si="34"/>
        <v>32400000</v>
      </c>
      <c r="AV54" s="19">
        <f t="shared" si="46"/>
        <v>0</v>
      </c>
      <c r="AW54" s="21">
        <f t="shared" si="47"/>
        <v>0</v>
      </c>
    </row>
    <row r="55" spans="1:49" hidden="1" x14ac:dyDescent="0.25">
      <c r="A55" t="str">
        <f t="shared" si="29"/>
        <v>1210000-TW</v>
      </c>
      <c r="B55">
        <f>B53</f>
        <v>1210000</v>
      </c>
      <c r="C55">
        <f>C54</f>
        <v>1260</v>
      </c>
      <c r="D55" t="str">
        <f>D54</f>
        <v>6260</v>
      </c>
      <c r="F55">
        <v>1</v>
      </c>
      <c r="G55">
        <v>4</v>
      </c>
      <c r="I55">
        <f t="shared" si="45"/>
        <v>0</v>
      </c>
      <c r="J55">
        <f t="shared" si="20"/>
        <v>0</v>
      </c>
      <c r="K55" t="str">
        <f>K54</f>
        <v>27.01</v>
      </c>
      <c r="L55" t="s">
        <v>620</v>
      </c>
      <c r="M55">
        <f>IF($A55&amp;""="",0,IFERROR(MATCH($A55,base_report[id1],0),0))</f>
        <v>47</v>
      </c>
      <c r="N55">
        <f>IF($A55&amp;""="",0,IFERROR(MATCH($A55,current_report[id1],0),0))</f>
        <v>47</v>
      </c>
      <c r="O55" t="str">
        <f>IF($M55=0,0,INDEX(base_report[],$M55,O$1)&amp;"")</f>
        <v/>
      </c>
      <c r="P55" t="str">
        <f>IF($M55=0,0,INDEX(base_report[],$M55,P$1)&amp;"")</f>
        <v>Tank Wagons</v>
      </c>
      <c r="R55" s="38"/>
      <c r="S55" s="24" t="s">
        <v>621</v>
      </c>
      <c r="T55" s="18">
        <f t="shared" si="39"/>
        <v>0</v>
      </c>
      <c r="U55" s="19">
        <f>IF($M55=0,0,INDEX(base_report[],$M55,U$6)*U$5)</f>
        <v>0</v>
      </c>
      <c r="V55" s="20">
        <f>IF($M55=0,0,INDEX(base_report[],$M55,V$6)*V$5)</f>
        <v>0</v>
      </c>
      <c r="W55" s="20">
        <f>IF($M55=0,0,INDEX(base_report[],$M55,W$6)*W$5)</f>
        <v>0</v>
      </c>
      <c r="X55" s="20">
        <f>IF($M55=0,0,INDEX(base_report[],$M55,X$6)*X$5)</f>
        <v>0</v>
      </c>
      <c r="Y55" s="20">
        <f>IF($M55=0,0,INDEX(base_report[],$M55,Y$6)*Y$5)</f>
        <v>0</v>
      </c>
      <c r="Z55" s="20">
        <f>IF($M55=0,0,INDEX(base_report[],$M55,Z$6)*Z$5)</f>
        <v>0</v>
      </c>
      <c r="AA55" s="20">
        <f>IF($M55=0,0,INDEX(base_report[],$M55,AA$6)*AA$5)</f>
        <v>0</v>
      </c>
      <c r="AB55" s="20">
        <f>IF($M55=0,0,INDEX(base_report[],$M55,AB$6)*AB$5)</f>
        <v>0</v>
      </c>
      <c r="AC55" s="20">
        <f>IF($M55=0,0,INDEX(base_report[],$M55,AC$6)*AC$5)</f>
        <v>0</v>
      </c>
      <c r="AD55" s="20">
        <f>IF($M55=0,0,INDEX(base_report[],$M55,AD$6)*AD$5)</f>
        <v>0</v>
      </c>
      <c r="AE55" s="20">
        <f>IF($M55=0,0,INDEX(base_report[],$M55,AE$6)*AE$5)</f>
        <v>0</v>
      </c>
      <c r="AF55" s="21">
        <f>IF($M55=0,0,INDEX(base_report[],$M55,AF$6)*AF$5)</f>
        <v>0</v>
      </c>
      <c r="AG55" s="18">
        <f t="shared" si="32"/>
        <v>0</v>
      </c>
      <c r="AH55" s="19">
        <f>IF($N55=0,0,INDEX(current_report[],$N55,AH$6)*AH$5)</f>
        <v>0</v>
      </c>
      <c r="AI55" s="20">
        <f>IF($N55=0,0,INDEX(current_report[],$N55,AI$6)*AI$5)</f>
        <v>0</v>
      </c>
      <c r="AJ55" s="20">
        <f>IF($N55=0,0,INDEX(current_report[],$N55,AJ$6)*AJ$5)</f>
        <v>0</v>
      </c>
      <c r="AK55" s="20">
        <f>IF($N55=0,0,INDEX(current_report[],$N55,AK$6)*AK$5)</f>
        <v>0</v>
      </c>
      <c r="AL55" s="20">
        <f>IF($N55=0,0,INDEX(current_report[],$N55,AL$6)*AL$5)</f>
        <v>0</v>
      </c>
      <c r="AM55" s="20">
        <f>IF($N55=0,0,INDEX(current_report[],$N55,AM$6)*AM$5)</f>
        <v>0</v>
      </c>
      <c r="AN55" s="20">
        <f>IF($N55=0,0,INDEX(current_report[],$N55,AN$6)*AN$5)</f>
        <v>0</v>
      </c>
      <c r="AO55" s="20">
        <f>IF($N55=0,0,INDEX(current_report[],$N55,AO$6)*AO$5)</f>
        <v>0</v>
      </c>
      <c r="AP55" s="20">
        <f>IF($N55=0,0,INDEX(current_report[],$N55,AP$6)*AP$5)</f>
        <v>0</v>
      </c>
      <c r="AQ55" s="20">
        <f>IF($N55=0,0,INDEX(current_report[],$N55,AQ$6)*AQ$5)</f>
        <v>0</v>
      </c>
      <c r="AR55" s="20">
        <f>IF($N55=0,0,INDEX(current_report[],$N55,AR$6)*AR$5)</f>
        <v>0</v>
      </c>
      <c r="AS55" s="21">
        <f>IF($N55=0,0,INDEX(current_report[],$N55,AS$6)*AS$5)</f>
        <v>0</v>
      </c>
      <c r="AT55" s="19">
        <f t="shared" si="33"/>
        <v>0</v>
      </c>
      <c r="AU55" s="21">
        <f t="shared" si="34"/>
        <v>0</v>
      </c>
      <c r="AV55" s="19">
        <f t="shared" si="46"/>
        <v>0</v>
      </c>
      <c r="AW55" s="21">
        <f t="shared" si="47"/>
        <v>0</v>
      </c>
    </row>
    <row r="56" spans="1:49" hidden="1" x14ac:dyDescent="0.25">
      <c r="A56" t="str">
        <f t="shared" si="29"/>
        <v>1210000-xx</v>
      </c>
      <c r="B56">
        <f>B53</f>
        <v>1210000</v>
      </c>
      <c r="C56">
        <f>C55</f>
        <v>1260</v>
      </c>
      <c r="D56" t="str">
        <f>D55</f>
        <v>6260</v>
      </c>
      <c r="F56">
        <v>1</v>
      </c>
      <c r="G56">
        <v>4</v>
      </c>
      <c r="I56">
        <f t="shared" si="45"/>
        <v>0</v>
      </c>
      <c r="J56">
        <f t="shared" si="20"/>
        <v>0</v>
      </c>
      <c r="K56" t="str">
        <f>K55</f>
        <v>27.01</v>
      </c>
      <c r="L56" t="s">
        <v>623</v>
      </c>
      <c r="M56">
        <f>IF($A56&amp;""="",0,IFERROR(MATCH($A56,base_report[id1],0),0))</f>
        <v>48</v>
      </c>
      <c r="N56">
        <f>IF($A56&amp;""="",0,IFERROR(MATCH($A56,current_report[id1],0),0))</f>
        <v>48</v>
      </c>
      <c r="O56" t="str">
        <f>IF($M56=0,0,INDEX(base_report[],$M56,O$1)&amp;"")</f>
        <v/>
      </c>
      <c r="P56" t="str">
        <f>IF($M56=0,0,INDEX(base_report[],$M56,P$1)&amp;"")</f>
        <v>xx</v>
      </c>
      <c r="R56" s="38"/>
      <c r="S56" s="24" t="s">
        <v>623</v>
      </c>
      <c r="T56" s="18">
        <f t="shared" si="39"/>
        <v>0</v>
      </c>
      <c r="U56" s="19">
        <f>IF($M56=0,0,INDEX(base_report[],$M56,U$6)*U$5)</f>
        <v>0</v>
      </c>
      <c r="V56" s="20">
        <f>IF($M56=0,0,INDEX(base_report[],$M56,V$6)*V$5)</f>
        <v>0</v>
      </c>
      <c r="W56" s="20">
        <f>IF($M56=0,0,INDEX(base_report[],$M56,W$6)*W$5)</f>
        <v>0</v>
      </c>
      <c r="X56" s="20">
        <f>IF($M56=0,0,INDEX(base_report[],$M56,X$6)*X$5)</f>
        <v>0</v>
      </c>
      <c r="Y56" s="20">
        <f>IF($M56=0,0,INDEX(base_report[],$M56,Y$6)*Y$5)</f>
        <v>0</v>
      </c>
      <c r="Z56" s="20">
        <f>IF($M56=0,0,INDEX(base_report[],$M56,Z$6)*Z$5)</f>
        <v>0</v>
      </c>
      <c r="AA56" s="20">
        <f>IF($M56=0,0,INDEX(base_report[],$M56,AA$6)*AA$5)</f>
        <v>0</v>
      </c>
      <c r="AB56" s="20">
        <f>IF($M56=0,0,INDEX(base_report[],$M56,AB$6)*AB$5)</f>
        <v>0</v>
      </c>
      <c r="AC56" s="20">
        <f>IF($M56=0,0,INDEX(base_report[],$M56,AC$6)*AC$5)</f>
        <v>0</v>
      </c>
      <c r="AD56" s="20">
        <f>IF($M56=0,0,INDEX(base_report[],$M56,AD$6)*AD$5)</f>
        <v>0</v>
      </c>
      <c r="AE56" s="20">
        <f>IF($M56=0,0,INDEX(base_report[],$M56,AE$6)*AE$5)</f>
        <v>0</v>
      </c>
      <c r="AF56" s="21">
        <f>IF($M56=0,0,INDEX(base_report[],$M56,AF$6)*AF$5)</f>
        <v>0</v>
      </c>
      <c r="AG56" s="18">
        <f t="shared" si="32"/>
        <v>0</v>
      </c>
      <c r="AH56" s="19">
        <f>IF($N56=0,0,INDEX(current_report[],$N56,AH$6)*AH$5)</f>
        <v>0</v>
      </c>
      <c r="AI56" s="20">
        <f>IF($N56=0,0,INDEX(current_report[],$N56,AI$6)*AI$5)</f>
        <v>0</v>
      </c>
      <c r="AJ56" s="20">
        <f>IF($N56=0,0,INDEX(current_report[],$N56,AJ$6)*AJ$5)</f>
        <v>0</v>
      </c>
      <c r="AK56" s="20">
        <f>IF($N56=0,0,INDEX(current_report[],$N56,AK$6)*AK$5)</f>
        <v>0</v>
      </c>
      <c r="AL56" s="20">
        <f>IF($N56=0,0,INDEX(current_report[],$N56,AL$6)*AL$5)</f>
        <v>0</v>
      </c>
      <c r="AM56" s="20">
        <f>IF($N56=0,0,INDEX(current_report[],$N56,AM$6)*AM$5)</f>
        <v>0</v>
      </c>
      <c r="AN56" s="20">
        <f>IF($N56=0,0,INDEX(current_report[],$N56,AN$6)*AN$5)</f>
        <v>0</v>
      </c>
      <c r="AO56" s="20">
        <f>IF($N56=0,0,INDEX(current_report[],$N56,AO$6)*AO$5)</f>
        <v>0</v>
      </c>
      <c r="AP56" s="20">
        <f>IF($N56=0,0,INDEX(current_report[],$N56,AP$6)*AP$5)</f>
        <v>0</v>
      </c>
      <c r="AQ56" s="20">
        <f>IF($N56=0,0,INDEX(current_report[],$N56,AQ$6)*AQ$5)</f>
        <v>0</v>
      </c>
      <c r="AR56" s="20">
        <f>IF($N56=0,0,INDEX(current_report[],$N56,AR$6)*AR$5)</f>
        <v>0</v>
      </c>
      <c r="AS56" s="21">
        <f>IF($N56=0,0,INDEX(current_report[],$N56,AS$6)*AS$5)</f>
        <v>0</v>
      </c>
      <c r="AT56" s="19">
        <f t="shared" si="33"/>
        <v>0</v>
      </c>
      <c r="AU56" s="21">
        <f t="shared" si="34"/>
        <v>0</v>
      </c>
      <c r="AV56" s="19">
        <f t="shared" si="46"/>
        <v>0</v>
      </c>
      <c r="AW56" s="21">
        <f t="shared" si="47"/>
        <v>0</v>
      </c>
    </row>
    <row r="57" spans="1:49" hidden="1" x14ac:dyDescent="0.25">
      <c r="A57" t="str">
        <f t="shared" si="29"/>
        <v>1211000</v>
      </c>
      <c r="B57">
        <f>B53+1000</f>
        <v>1211000</v>
      </c>
      <c r="C57">
        <v>1290</v>
      </c>
      <c r="D57" t="s">
        <v>672</v>
      </c>
      <c r="F57">
        <v>1</v>
      </c>
      <c r="G57">
        <v>2</v>
      </c>
      <c r="I57">
        <f t="shared" si="45"/>
        <v>0</v>
      </c>
      <c r="J57">
        <f t="shared" si="20"/>
        <v>0</v>
      </c>
      <c r="K57" t="s">
        <v>359</v>
      </c>
      <c r="M57">
        <f>IF($A57&amp;""="",0,IFERROR(MATCH($A57,base_report[id1],0),0))</f>
        <v>49</v>
      </c>
      <c r="N57">
        <f>IF($A57&amp;""="",0,IFERROR(MATCH($A57,current_report[id1],0),0))</f>
        <v>49</v>
      </c>
      <c r="O57" t="str">
        <f>IF($M57=0,0,INDEX(base_report[],$M57,O$1)&amp;"")</f>
        <v>21.90</v>
      </c>
      <c r="P57" t="str">
        <f>IF($M57=0,0,INDEX(base_report[],$M57,P$1)&amp;"")</f>
        <v>Other production expenses</v>
      </c>
      <c r="R57" s="38" t="s">
        <v>359</v>
      </c>
      <c r="S57" s="23" t="s">
        <v>673</v>
      </c>
      <c r="T57" s="18">
        <f t="shared" si="39"/>
        <v>0</v>
      </c>
      <c r="U57" s="19">
        <f>IF($M57=0,0,INDEX(base_report[],$M57,U$6)*U$5)</f>
        <v>0</v>
      </c>
      <c r="V57" s="20">
        <f>IF($M57=0,0,INDEX(base_report[],$M57,V$6)*V$5)</f>
        <v>0</v>
      </c>
      <c r="W57" s="20">
        <f>IF($M57=0,0,INDEX(base_report[],$M57,W$6)*W$5)</f>
        <v>0</v>
      </c>
      <c r="X57" s="20">
        <f>IF($M57=0,0,INDEX(base_report[],$M57,X$6)*X$5)</f>
        <v>0</v>
      </c>
      <c r="Y57" s="20">
        <f>IF($M57=0,0,INDEX(base_report[],$M57,Y$6)*Y$5)</f>
        <v>0</v>
      </c>
      <c r="Z57" s="20">
        <f>IF($M57=0,0,INDEX(base_report[],$M57,Z$6)*Z$5)</f>
        <v>0</v>
      </c>
      <c r="AA57" s="20">
        <f>IF($M57=0,0,INDEX(base_report[],$M57,AA$6)*AA$5)</f>
        <v>0</v>
      </c>
      <c r="AB57" s="20">
        <f>IF($M57=0,0,INDEX(base_report[],$M57,AB$6)*AB$5)</f>
        <v>0</v>
      </c>
      <c r="AC57" s="20">
        <f>IF($M57=0,0,INDEX(base_report[],$M57,AC$6)*AC$5)</f>
        <v>0</v>
      </c>
      <c r="AD57" s="20">
        <f>IF($M57=0,0,INDEX(base_report[],$M57,AD$6)*AD$5)</f>
        <v>0</v>
      </c>
      <c r="AE57" s="20">
        <f>IF($M57=0,0,INDEX(base_report[],$M57,AE$6)*AE$5)</f>
        <v>0</v>
      </c>
      <c r="AF57" s="21">
        <f>IF($M57=0,0,INDEX(base_report[],$M57,AF$6)*AF$5)</f>
        <v>0</v>
      </c>
      <c r="AG57" s="18">
        <f t="shared" si="32"/>
        <v>0</v>
      </c>
      <c r="AH57" s="19">
        <f>IF($N57=0,0,INDEX(current_report[],$N57,AH$6)*AH$5)</f>
        <v>0</v>
      </c>
      <c r="AI57" s="20">
        <f>IF($N57=0,0,INDEX(current_report[],$N57,AI$6)*AI$5)</f>
        <v>0</v>
      </c>
      <c r="AJ57" s="20">
        <f>IF($N57=0,0,INDEX(current_report[],$N57,AJ$6)*AJ$5)</f>
        <v>0</v>
      </c>
      <c r="AK57" s="20">
        <f>IF($N57=0,0,INDEX(current_report[],$N57,AK$6)*AK$5)</f>
        <v>0</v>
      </c>
      <c r="AL57" s="20">
        <f>IF($N57=0,0,INDEX(current_report[],$N57,AL$6)*AL$5)</f>
        <v>0</v>
      </c>
      <c r="AM57" s="20">
        <f>IF($N57=0,0,INDEX(current_report[],$N57,AM$6)*AM$5)</f>
        <v>0</v>
      </c>
      <c r="AN57" s="20">
        <f>IF($N57=0,0,INDEX(current_report[],$N57,AN$6)*AN$5)</f>
        <v>0</v>
      </c>
      <c r="AO57" s="20">
        <f>IF($N57=0,0,INDEX(current_report[],$N57,AO$6)*AO$5)</f>
        <v>0</v>
      </c>
      <c r="AP57" s="20">
        <f>IF($N57=0,0,INDEX(current_report[],$N57,AP$6)*AP$5)</f>
        <v>0</v>
      </c>
      <c r="AQ57" s="20">
        <f>IF($N57=0,0,INDEX(current_report[],$N57,AQ$6)*AQ$5)</f>
        <v>0</v>
      </c>
      <c r="AR57" s="20">
        <f>IF($N57=0,0,INDEX(current_report[],$N57,AR$6)*AR$5)</f>
        <v>0</v>
      </c>
      <c r="AS57" s="21">
        <f>IF($N57=0,0,INDEX(current_report[],$N57,AS$6)*AS$5)</f>
        <v>0</v>
      </c>
      <c r="AT57" s="19">
        <f t="shared" si="33"/>
        <v>0</v>
      </c>
      <c r="AU57" s="21">
        <f t="shared" si="34"/>
        <v>0</v>
      </c>
      <c r="AV57" s="19">
        <f t="shared" si="46"/>
        <v>0</v>
      </c>
      <c r="AW57" s="21">
        <f t="shared" si="47"/>
        <v>0</v>
      </c>
    </row>
    <row r="58" spans="1:49" x14ac:dyDescent="0.25">
      <c r="A58" t="str">
        <f t="shared" si="29"/>
        <v>1212000</v>
      </c>
      <c r="B58">
        <f>B57+1000</f>
        <v>1212000</v>
      </c>
      <c r="F58">
        <v>1</v>
      </c>
      <c r="G58">
        <v>0</v>
      </c>
      <c r="I58">
        <f t="shared" ref="I58" si="48">IF(AND(OR($F$1=0,F58=$F$1),G58&lt;=$G$1,OR($J$1=1,J58=1,G58=0)),1,0)</f>
        <v>1</v>
      </c>
      <c r="J58">
        <f t="shared" si="20"/>
        <v>0</v>
      </c>
      <c r="M58">
        <f>IF($A58&amp;""="",0,IFERROR(MATCH($A58,base_report[id1],0),0))</f>
        <v>50</v>
      </c>
      <c r="N58">
        <f>IF($A58&amp;""="",0,IFERROR(MATCH($A58,current_report[id1],0),0))</f>
        <v>50</v>
      </c>
      <c r="O58" t="str">
        <f>IF($M58=0,0,INDEX(base_report[],$M58,O$1)&amp;"")</f>
        <v/>
      </c>
      <c r="P58" t="str">
        <f>IF($M58=0,0,INDEX(base_report[],$M58,P$1)&amp;"")</f>
        <v/>
      </c>
      <c r="R58" s="38"/>
      <c r="S58" s="17"/>
      <c r="T58" s="18"/>
      <c r="U58" s="19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1"/>
      <c r="AG58" s="18"/>
      <c r="AH58" s="19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1"/>
      <c r="AT58" s="19"/>
      <c r="AU58" s="21"/>
      <c r="AV58" s="19"/>
      <c r="AW58" s="21"/>
    </row>
    <row r="59" spans="1:49" x14ac:dyDescent="0.25">
      <c r="A59" t="str">
        <f t="shared" si="29"/>
        <v>1300000</v>
      </c>
      <c r="B59">
        <v>1300000</v>
      </c>
      <c r="C59">
        <v>1400</v>
      </c>
      <c r="F59">
        <v>1</v>
      </c>
      <c r="G59">
        <v>0</v>
      </c>
      <c r="H59">
        <v>1</v>
      </c>
      <c r="I59">
        <f t="shared" si="19"/>
        <v>1</v>
      </c>
      <c r="J59">
        <f t="shared" si="20"/>
        <v>1</v>
      </c>
      <c r="M59">
        <f>IF($A59&amp;""="",0,IFERROR(MATCH($A59,base_report[id1],0),0))</f>
        <v>51</v>
      </c>
      <c r="N59">
        <f>IF($A59&amp;""="",0,IFERROR(MATCH($A59,current_report[id1],0),0))</f>
        <v>51</v>
      </c>
      <c r="O59" t="str">
        <f>IF($M59=0,0,INDEX(base_report[],$M59,O$1)&amp;"")</f>
        <v/>
      </c>
      <c r="P59" t="str">
        <f>IF($M59=0,0,INDEX(base_report[],$M59,P$1)&amp;"")</f>
        <v>Gross Profit</v>
      </c>
      <c r="R59" s="38"/>
      <c r="S59" s="17" t="s">
        <v>674</v>
      </c>
      <c r="T59" s="18">
        <f t="shared" si="30"/>
        <v>1816725000</v>
      </c>
      <c r="U59" s="19">
        <f t="shared" ref="U59:AF59" si="49">U12-U19</f>
        <v>149300000</v>
      </c>
      <c r="V59" s="20">
        <f t="shared" si="49"/>
        <v>153300000</v>
      </c>
      <c r="W59" s="20">
        <f t="shared" si="49"/>
        <v>149300000</v>
      </c>
      <c r="X59" s="20">
        <f t="shared" si="49"/>
        <v>151300000</v>
      </c>
      <c r="Y59" s="20">
        <f t="shared" si="49"/>
        <v>149300000</v>
      </c>
      <c r="Z59" s="20">
        <f t="shared" si="49"/>
        <v>151300000</v>
      </c>
      <c r="AA59" s="20">
        <f t="shared" si="49"/>
        <v>150800000</v>
      </c>
      <c r="AB59" s="20">
        <f t="shared" si="49"/>
        <v>151925000</v>
      </c>
      <c r="AC59" s="20">
        <f t="shared" si="49"/>
        <v>153550000</v>
      </c>
      <c r="AD59" s="20">
        <f t="shared" si="49"/>
        <v>151550000</v>
      </c>
      <c r="AE59" s="20">
        <f t="shared" si="49"/>
        <v>153550000</v>
      </c>
      <c r="AF59" s="21">
        <f t="shared" si="49"/>
        <v>151550000</v>
      </c>
      <c r="AG59" s="18">
        <f>SUMPRODUCT(AH59:AS59,AH$3:AS$3)</f>
        <v>1816725000</v>
      </c>
      <c r="AH59" s="19">
        <f t="shared" ref="AH59:AS59" si="50">AH12-AH19</f>
        <v>149300000</v>
      </c>
      <c r="AI59" s="20">
        <f t="shared" si="50"/>
        <v>153300000</v>
      </c>
      <c r="AJ59" s="20">
        <f t="shared" si="50"/>
        <v>149300000</v>
      </c>
      <c r="AK59" s="20">
        <f t="shared" si="50"/>
        <v>151300000</v>
      </c>
      <c r="AL59" s="20">
        <f t="shared" si="50"/>
        <v>149300000</v>
      </c>
      <c r="AM59" s="20">
        <f t="shared" si="50"/>
        <v>151300000</v>
      </c>
      <c r="AN59" s="20">
        <f t="shared" si="50"/>
        <v>150800000</v>
      </c>
      <c r="AO59" s="20">
        <f t="shared" si="50"/>
        <v>151925000</v>
      </c>
      <c r="AP59" s="20">
        <f t="shared" si="50"/>
        <v>153550000</v>
      </c>
      <c r="AQ59" s="20">
        <f t="shared" si="50"/>
        <v>151550000</v>
      </c>
      <c r="AR59" s="20">
        <f t="shared" si="50"/>
        <v>153550000</v>
      </c>
      <c r="AS59" s="21">
        <f t="shared" si="50"/>
        <v>151550000</v>
      </c>
      <c r="AT59" s="19">
        <f>T59</f>
        <v>1816725000</v>
      </c>
      <c r="AU59" s="21">
        <f>AG59</f>
        <v>1816725000</v>
      </c>
      <c r="AV59" s="19">
        <f t="shared" si="35"/>
        <v>0</v>
      </c>
      <c r="AW59" s="21">
        <f t="shared" si="36"/>
        <v>0</v>
      </c>
    </row>
    <row r="60" spans="1:49" x14ac:dyDescent="0.25">
      <c r="A60" t="str">
        <f t="shared" si="29"/>
        <v>1301000</v>
      </c>
      <c r="B60">
        <f>B59+1000</f>
        <v>1301000</v>
      </c>
      <c r="F60">
        <v>1</v>
      </c>
      <c r="G60">
        <v>0</v>
      </c>
      <c r="H60">
        <v>4</v>
      </c>
      <c r="I60">
        <f t="shared" si="19"/>
        <v>1</v>
      </c>
      <c r="J60">
        <f t="shared" si="20"/>
        <v>1</v>
      </c>
      <c r="M60">
        <f>IF($A60&amp;""="",0,IFERROR(MATCH($A60,base_report[id1],0),0))</f>
        <v>52</v>
      </c>
      <c r="N60">
        <f>IF($A60&amp;""="",0,IFERROR(MATCH($A60,current_report[id1],0),0))</f>
        <v>52</v>
      </c>
      <c r="O60" t="str">
        <f>IF($M60=0,0,INDEX(base_report[],$M60,O$1)&amp;"")</f>
        <v/>
      </c>
      <c r="P60" t="str">
        <f>IF($M60=0,0,INDEX(base_report[],$M60,P$1)&amp;"")</f>
        <v>Gross profit in % of revenue</v>
      </c>
      <c r="R60" s="38"/>
      <c r="S60" s="17" t="s">
        <v>675</v>
      </c>
      <c r="T60" s="26">
        <f t="shared" ref="T60:AS60" si="51">IF(T$12=0,0,T59/T$12)</f>
        <v>0.35881673283166438</v>
      </c>
      <c r="U60" s="27">
        <f t="shared" si="51"/>
        <v>0.3554761904761905</v>
      </c>
      <c r="V60" s="28">
        <f t="shared" si="51"/>
        <v>0.36499999999999999</v>
      </c>
      <c r="W60" s="28">
        <f t="shared" si="51"/>
        <v>0.3554761904761905</v>
      </c>
      <c r="X60" s="28">
        <f t="shared" si="51"/>
        <v>0.36023809523809525</v>
      </c>
      <c r="Y60" s="28">
        <f t="shared" si="51"/>
        <v>0.3554761904761905</v>
      </c>
      <c r="Z60" s="28">
        <f t="shared" si="51"/>
        <v>0.36023809523809525</v>
      </c>
      <c r="AA60" s="28">
        <f t="shared" si="51"/>
        <v>0.35726131248519311</v>
      </c>
      <c r="AB60" s="28">
        <f t="shared" si="51"/>
        <v>0.35814474304573313</v>
      </c>
      <c r="AC60" s="28">
        <f t="shared" si="51"/>
        <v>0.36197548326261197</v>
      </c>
      <c r="AD60" s="28">
        <f t="shared" si="51"/>
        <v>0.35726072607260728</v>
      </c>
      <c r="AE60" s="28">
        <f t="shared" si="51"/>
        <v>0.36197548326261197</v>
      </c>
      <c r="AF60" s="29">
        <f t="shared" si="51"/>
        <v>0.35726072607260728</v>
      </c>
      <c r="AG60" s="26">
        <f>IF(AG$12=0,0,AG59/AG$12)</f>
        <v>0.35881673283166438</v>
      </c>
      <c r="AH60" s="27">
        <f t="shared" si="51"/>
        <v>0.3554761904761905</v>
      </c>
      <c r="AI60" s="28">
        <f t="shared" si="51"/>
        <v>0.36499999999999999</v>
      </c>
      <c r="AJ60" s="28">
        <f t="shared" si="51"/>
        <v>0.3554761904761905</v>
      </c>
      <c r="AK60" s="28">
        <f t="shared" si="51"/>
        <v>0.36023809523809525</v>
      </c>
      <c r="AL60" s="28">
        <f t="shared" si="51"/>
        <v>0.3554761904761905</v>
      </c>
      <c r="AM60" s="28">
        <f t="shared" si="51"/>
        <v>0.36023809523809525</v>
      </c>
      <c r="AN60" s="28">
        <f t="shared" si="51"/>
        <v>0.35726131248519311</v>
      </c>
      <c r="AO60" s="28">
        <f t="shared" si="51"/>
        <v>0.35814474304573313</v>
      </c>
      <c r="AP60" s="28">
        <f t="shared" si="51"/>
        <v>0.36197548326261197</v>
      </c>
      <c r="AQ60" s="28">
        <f t="shared" si="51"/>
        <v>0.35726072607260728</v>
      </c>
      <c r="AR60" s="28">
        <f t="shared" si="51"/>
        <v>0.36197548326261197</v>
      </c>
      <c r="AS60" s="29">
        <f t="shared" si="51"/>
        <v>0.35726072607260728</v>
      </c>
      <c r="AT60" s="27">
        <f>T60</f>
        <v>0.35881673283166438</v>
      </c>
      <c r="AU60" s="29">
        <f>AG60</f>
        <v>0.35881673283166438</v>
      </c>
      <c r="AV60" s="27">
        <f t="shared" si="35"/>
        <v>0</v>
      </c>
      <c r="AW60" s="29">
        <f t="shared" si="36"/>
        <v>0</v>
      </c>
    </row>
    <row r="61" spans="1:49" x14ac:dyDescent="0.25">
      <c r="A61" t="str">
        <f t="shared" si="29"/>
        <v>1302000</v>
      </c>
      <c r="B61">
        <f>B60+1000</f>
        <v>1302000</v>
      </c>
      <c r="F61">
        <v>1</v>
      </c>
      <c r="G61">
        <v>0</v>
      </c>
      <c r="I61">
        <f t="shared" si="19"/>
        <v>1</v>
      </c>
      <c r="J61">
        <f t="shared" si="20"/>
        <v>0</v>
      </c>
      <c r="M61">
        <f>IF($A61&amp;""="",0,IFERROR(MATCH($A61,base_report[id1],0),0))</f>
        <v>53</v>
      </c>
      <c r="N61">
        <f>IF($A61&amp;""="",0,IFERROR(MATCH($A61,current_report[id1],0),0))</f>
        <v>53</v>
      </c>
      <c r="O61" t="str">
        <f>IF($M61=0,0,INDEX(base_report[],$M61,O$1)&amp;"")</f>
        <v/>
      </c>
      <c r="P61" t="str">
        <f>IF($M61=0,0,INDEX(base_report[],$M61,P$1)&amp;"")</f>
        <v/>
      </c>
      <c r="R61" s="38"/>
      <c r="S61" s="17"/>
      <c r="T61" s="18"/>
      <c r="U61" s="19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1"/>
      <c r="AG61" s="18"/>
      <c r="AH61" s="19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1"/>
      <c r="AT61" s="19"/>
      <c r="AU61" s="21"/>
      <c r="AV61" s="19"/>
      <c r="AW61" s="21"/>
    </row>
    <row r="62" spans="1:49" x14ac:dyDescent="0.25">
      <c r="A62" t="str">
        <f t="shared" si="29"/>
        <v>1303000</v>
      </c>
      <c r="B62">
        <f>B61+1000</f>
        <v>1303000</v>
      </c>
      <c r="C62">
        <v>1410</v>
      </c>
      <c r="F62">
        <v>1</v>
      </c>
      <c r="G62">
        <v>1</v>
      </c>
      <c r="H62">
        <v>1</v>
      </c>
      <c r="I62">
        <f t="shared" si="19"/>
        <v>1</v>
      </c>
      <c r="J62">
        <f t="shared" si="20"/>
        <v>1</v>
      </c>
      <c r="M62">
        <f>IF($A62&amp;""="",0,IFERROR(MATCH($A62,base_report[id1],0),0))</f>
        <v>54</v>
      </c>
      <c r="N62">
        <f>IF($A62&amp;""="",0,IFERROR(MATCH($A62,current_report[id1],0),0))</f>
        <v>54</v>
      </c>
      <c r="O62" t="str">
        <f>IF($M62=0,0,INDEX(base_report[],$M62,O$1)&amp;"")</f>
        <v/>
      </c>
      <c r="P62" t="str">
        <f>IF($M62=0,0,INDEX(base_report[],$M62,P$1)&amp;"")</f>
        <v>Operating Expenses</v>
      </c>
      <c r="R62" s="38"/>
      <c r="S62" s="17" t="s">
        <v>676</v>
      </c>
      <c r="T62" s="18">
        <f t="shared" ref="T62:T74" si="52">SUMPRODUCT(U62:AF62,U$3:AF$3)</f>
        <v>274800000</v>
      </c>
      <c r="U62" s="19">
        <f>U63+U67</f>
        <v>22900000</v>
      </c>
      <c r="V62" s="20">
        <f t="shared" ref="V62:AS62" si="53">V63+V67</f>
        <v>22900000</v>
      </c>
      <c r="W62" s="20">
        <f t="shared" si="53"/>
        <v>22900000</v>
      </c>
      <c r="X62" s="20">
        <f t="shared" si="53"/>
        <v>22900000</v>
      </c>
      <c r="Y62" s="20">
        <f t="shared" si="53"/>
        <v>22900000</v>
      </c>
      <c r="Z62" s="20">
        <f t="shared" si="53"/>
        <v>22900000</v>
      </c>
      <c r="AA62" s="20">
        <f t="shared" si="53"/>
        <v>22900000</v>
      </c>
      <c r="AB62" s="20">
        <f t="shared" si="53"/>
        <v>22900000</v>
      </c>
      <c r="AC62" s="20">
        <f t="shared" si="53"/>
        <v>22900000</v>
      </c>
      <c r="AD62" s="20">
        <f t="shared" si="53"/>
        <v>22900000</v>
      </c>
      <c r="AE62" s="20">
        <f t="shared" si="53"/>
        <v>22900000</v>
      </c>
      <c r="AF62" s="21">
        <f t="shared" si="53"/>
        <v>22900000</v>
      </c>
      <c r="AG62" s="18">
        <f t="shared" ref="AG62:AG72" si="54">SUMPRODUCT(AH62:AS62,AH$3:AS$3)</f>
        <v>274800000</v>
      </c>
      <c r="AH62" s="19">
        <f t="shared" si="53"/>
        <v>22900000</v>
      </c>
      <c r="AI62" s="20">
        <f t="shared" si="53"/>
        <v>22900000</v>
      </c>
      <c r="AJ62" s="20">
        <f t="shared" si="53"/>
        <v>22900000</v>
      </c>
      <c r="AK62" s="20">
        <f t="shared" si="53"/>
        <v>22900000</v>
      </c>
      <c r="AL62" s="20">
        <f t="shared" si="53"/>
        <v>22900000</v>
      </c>
      <c r="AM62" s="20">
        <f t="shared" si="53"/>
        <v>22900000</v>
      </c>
      <c r="AN62" s="20">
        <f t="shared" si="53"/>
        <v>22900000</v>
      </c>
      <c r="AO62" s="20">
        <f t="shared" si="53"/>
        <v>22900000</v>
      </c>
      <c r="AP62" s="20">
        <f t="shared" si="53"/>
        <v>22900000</v>
      </c>
      <c r="AQ62" s="20">
        <f t="shared" si="53"/>
        <v>22900000</v>
      </c>
      <c r="AR62" s="20">
        <f t="shared" si="53"/>
        <v>22900000</v>
      </c>
      <c r="AS62" s="21">
        <f t="shared" si="53"/>
        <v>22900000</v>
      </c>
      <c r="AT62" s="19">
        <f t="shared" ref="AT62:AT72" si="55">T62</f>
        <v>274800000</v>
      </c>
      <c r="AU62" s="21">
        <f t="shared" ref="AU62:AU72" si="56">AG62</f>
        <v>274800000</v>
      </c>
      <c r="AV62" s="19">
        <f t="shared" ref="AV62:AV75" si="57">AU62-AT62</f>
        <v>0</v>
      </c>
      <c r="AW62" s="21">
        <f t="shared" ref="AW62:AW75" si="58">IF(AT62=0,AT62,AV62/AT62)</f>
        <v>0</v>
      </c>
    </row>
    <row r="63" spans="1:49" x14ac:dyDescent="0.25">
      <c r="A63" t="str">
        <f t="shared" si="29"/>
        <v>1400000</v>
      </c>
      <c r="B63">
        <v>1400000</v>
      </c>
      <c r="F63">
        <v>1</v>
      </c>
      <c r="G63">
        <v>1</v>
      </c>
      <c r="H63">
        <v>2</v>
      </c>
      <c r="I63">
        <f t="shared" ref="I63:I93" si="59">IF(AND(OR($F$1=0,F63=$F$1),G63&lt;=$G$1,OR($J$1=1,J63=1,G63=0)),1,0)</f>
        <v>1</v>
      </c>
      <c r="J63">
        <f t="shared" si="20"/>
        <v>1</v>
      </c>
      <c r="M63">
        <f>IF($A63&amp;""="",0,IFERROR(MATCH($A63,base_report[id1],0),0))</f>
        <v>55</v>
      </c>
      <c r="N63">
        <f>IF($A63&amp;""="",0,IFERROR(MATCH($A63,current_report[id1],0),0))</f>
        <v>55</v>
      </c>
      <c r="O63" t="str">
        <f>IF($M63=0,0,INDEX(base_report[],$M63,O$1)&amp;"")</f>
        <v/>
      </c>
      <c r="P63" t="str">
        <f>IF($M63=0,0,INDEX(base_report[],$M63,P$1)&amp;"")</f>
        <v>Selling expenses</v>
      </c>
      <c r="R63" s="38"/>
      <c r="S63" s="17" t="s">
        <v>677</v>
      </c>
      <c r="T63" s="18">
        <f t="shared" si="52"/>
        <v>78000000</v>
      </c>
      <c r="U63" s="19">
        <f>U64+U65+U66</f>
        <v>6500000</v>
      </c>
      <c r="V63" s="20">
        <f t="shared" ref="V63:AS63" si="60">V64+V65+V66</f>
        <v>6500000</v>
      </c>
      <c r="W63" s="20">
        <f t="shared" si="60"/>
        <v>6500000</v>
      </c>
      <c r="X63" s="20">
        <f t="shared" si="60"/>
        <v>6500000</v>
      </c>
      <c r="Y63" s="20">
        <f t="shared" si="60"/>
        <v>6500000</v>
      </c>
      <c r="Z63" s="20">
        <f t="shared" si="60"/>
        <v>6500000</v>
      </c>
      <c r="AA63" s="20">
        <f t="shared" si="60"/>
        <v>6500000</v>
      </c>
      <c r="AB63" s="20">
        <f t="shared" si="60"/>
        <v>6500000</v>
      </c>
      <c r="AC63" s="20">
        <f t="shared" si="60"/>
        <v>6500000</v>
      </c>
      <c r="AD63" s="20">
        <f t="shared" si="60"/>
        <v>6500000</v>
      </c>
      <c r="AE63" s="20">
        <f t="shared" si="60"/>
        <v>6500000</v>
      </c>
      <c r="AF63" s="21">
        <f t="shared" si="60"/>
        <v>6500000</v>
      </c>
      <c r="AG63" s="18">
        <f t="shared" si="54"/>
        <v>78000000</v>
      </c>
      <c r="AH63" s="19">
        <f t="shared" si="60"/>
        <v>6500000</v>
      </c>
      <c r="AI63" s="20">
        <f t="shared" si="60"/>
        <v>6500000</v>
      </c>
      <c r="AJ63" s="20">
        <f t="shared" si="60"/>
        <v>6500000</v>
      </c>
      <c r="AK63" s="20">
        <f t="shared" si="60"/>
        <v>6500000</v>
      </c>
      <c r="AL63" s="20">
        <f t="shared" si="60"/>
        <v>6500000</v>
      </c>
      <c r="AM63" s="20">
        <f t="shared" si="60"/>
        <v>6500000</v>
      </c>
      <c r="AN63" s="20">
        <f t="shared" si="60"/>
        <v>6500000</v>
      </c>
      <c r="AO63" s="20">
        <f t="shared" si="60"/>
        <v>6500000</v>
      </c>
      <c r="AP63" s="20">
        <f t="shared" si="60"/>
        <v>6500000</v>
      </c>
      <c r="AQ63" s="20">
        <f t="shared" si="60"/>
        <v>6500000</v>
      </c>
      <c r="AR63" s="20">
        <f t="shared" si="60"/>
        <v>6500000</v>
      </c>
      <c r="AS63" s="21">
        <f t="shared" si="60"/>
        <v>6500000</v>
      </c>
      <c r="AT63" s="19">
        <f t="shared" si="55"/>
        <v>78000000</v>
      </c>
      <c r="AU63" s="21">
        <f t="shared" si="56"/>
        <v>78000000</v>
      </c>
      <c r="AV63" s="19">
        <f t="shared" si="57"/>
        <v>0</v>
      </c>
      <c r="AW63" s="21">
        <f t="shared" si="58"/>
        <v>0</v>
      </c>
    </row>
    <row r="64" spans="1:49" x14ac:dyDescent="0.25">
      <c r="A64" t="str">
        <f t="shared" si="29"/>
        <v>1401000</v>
      </c>
      <c r="B64">
        <f>B63+1000</f>
        <v>1401000</v>
      </c>
      <c r="C64">
        <v>1550</v>
      </c>
      <c r="D64" t="s">
        <v>678</v>
      </c>
      <c r="F64">
        <v>1</v>
      </c>
      <c r="G64">
        <v>2</v>
      </c>
      <c r="I64">
        <f t="shared" si="59"/>
        <v>1</v>
      </c>
      <c r="J64">
        <f t="shared" si="20"/>
        <v>1</v>
      </c>
      <c r="K64" s="3" t="s">
        <v>365</v>
      </c>
      <c r="M64">
        <f>IF($A64&amp;""="",0,IFERROR(MATCH($A64,base_report[id1],0),0))</f>
        <v>56</v>
      </c>
      <c r="N64">
        <f>IF($A64&amp;""="",0,IFERROR(MATCH($A64,current_report[id1],0),0))</f>
        <v>56</v>
      </c>
      <c r="O64" t="str">
        <f>IF($M64=0,0,INDEX(base_report[],$M64,O$1)&amp;"")</f>
        <v>25.02</v>
      </c>
      <c r="P64" t="str">
        <f>IF($M64=0,0,INDEX(base_report[],$M64,P$1)&amp;"")</f>
        <v>Salaries - Sales</v>
      </c>
      <c r="R64" s="38" t="s">
        <v>365</v>
      </c>
      <c r="S64" s="23" t="s">
        <v>679</v>
      </c>
      <c r="T64" s="18">
        <f t="shared" si="52"/>
        <v>60000000</v>
      </c>
      <c r="U64" s="19">
        <f>IF($M64=0,0,INDEX(base_report[],$M64,U$6)*U$5)</f>
        <v>5000000</v>
      </c>
      <c r="V64" s="20">
        <f>IF($M64=0,0,INDEX(base_report[],$M64,V$6)*V$5)</f>
        <v>5000000</v>
      </c>
      <c r="W64" s="20">
        <f>IF($M64=0,0,INDEX(base_report[],$M64,W$6)*W$5)</f>
        <v>5000000</v>
      </c>
      <c r="X64" s="20">
        <f>IF($M64=0,0,INDEX(base_report[],$M64,X$6)*X$5)</f>
        <v>5000000</v>
      </c>
      <c r="Y64" s="20">
        <f>IF($M64=0,0,INDEX(base_report[],$M64,Y$6)*Y$5)</f>
        <v>5000000</v>
      </c>
      <c r="Z64" s="20">
        <f>IF($M64=0,0,INDEX(base_report[],$M64,Z$6)*Z$5)</f>
        <v>5000000</v>
      </c>
      <c r="AA64" s="20">
        <f>IF($M64=0,0,INDEX(base_report[],$M64,AA$6)*AA$5)</f>
        <v>5000000</v>
      </c>
      <c r="AB64" s="20">
        <f>IF($M64=0,0,INDEX(base_report[],$M64,AB$6)*AB$5)</f>
        <v>5000000</v>
      </c>
      <c r="AC64" s="20">
        <f>IF($M64=0,0,INDEX(base_report[],$M64,AC$6)*AC$5)</f>
        <v>5000000</v>
      </c>
      <c r="AD64" s="20">
        <f>IF($M64=0,0,INDEX(base_report[],$M64,AD$6)*AD$5)</f>
        <v>5000000</v>
      </c>
      <c r="AE64" s="20">
        <f>IF($M64=0,0,INDEX(base_report[],$M64,AE$6)*AE$5)</f>
        <v>5000000</v>
      </c>
      <c r="AF64" s="21">
        <f>IF($M64=0,0,INDEX(base_report[],$M64,AF$6)*AF$5)</f>
        <v>5000000</v>
      </c>
      <c r="AG64" s="18">
        <f t="shared" si="54"/>
        <v>60000000</v>
      </c>
      <c r="AH64" s="19">
        <f>IF($N64=0,0,INDEX(current_report[],$N64,AH$6)*AH$5)</f>
        <v>5000000</v>
      </c>
      <c r="AI64" s="20">
        <f>IF($N64=0,0,INDEX(current_report[],$N64,AI$6)*AI$5)</f>
        <v>5000000</v>
      </c>
      <c r="AJ64" s="20">
        <f>IF($N64=0,0,INDEX(current_report[],$N64,AJ$6)*AJ$5)</f>
        <v>5000000</v>
      </c>
      <c r="AK64" s="20">
        <f>IF($N64=0,0,INDEX(current_report[],$N64,AK$6)*AK$5)</f>
        <v>5000000</v>
      </c>
      <c r="AL64" s="20">
        <f>IF($N64=0,0,INDEX(current_report[],$N64,AL$6)*AL$5)</f>
        <v>5000000</v>
      </c>
      <c r="AM64" s="20">
        <f>IF($N64=0,0,INDEX(current_report[],$N64,AM$6)*AM$5)</f>
        <v>5000000</v>
      </c>
      <c r="AN64" s="20">
        <f>IF($N64=0,0,INDEX(current_report[],$N64,AN$6)*AN$5)</f>
        <v>5000000</v>
      </c>
      <c r="AO64" s="20">
        <f>IF($N64=0,0,INDEX(current_report[],$N64,AO$6)*AO$5)</f>
        <v>5000000</v>
      </c>
      <c r="AP64" s="20">
        <f>IF($N64=0,0,INDEX(current_report[],$N64,AP$6)*AP$5)</f>
        <v>5000000</v>
      </c>
      <c r="AQ64" s="20">
        <f>IF($N64=0,0,INDEX(current_report[],$N64,AQ$6)*AQ$5)</f>
        <v>5000000</v>
      </c>
      <c r="AR64" s="20">
        <f>IF($N64=0,0,INDEX(current_report[],$N64,AR$6)*AR$5)</f>
        <v>5000000</v>
      </c>
      <c r="AS64" s="21">
        <f>IF($N64=0,0,INDEX(current_report[],$N64,AS$6)*AS$5)</f>
        <v>5000000</v>
      </c>
      <c r="AT64" s="19">
        <f t="shared" si="55"/>
        <v>60000000</v>
      </c>
      <c r="AU64" s="21">
        <f t="shared" si="56"/>
        <v>60000000</v>
      </c>
      <c r="AV64" s="19">
        <f t="shared" si="57"/>
        <v>0</v>
      </c>
      <c r="AW64" s="21">
        <f t="shared" si="58"/>
        <v>0</v>
      </c>
    </row>
    <row r="65" spans="1:49" x14ac:dyDescent="0.25">
      <c r="A65" t="str">
        <f t="shared" si="29"/>
        <v>1402000</v>
      </c>
      <c r="B65">
        <f>B64+1000</f>
        <v>1402000</v>
      </c>
      <c r="C65">
        <v>1560</v>
      </c>
      <c r="D65" t="s">
        <v>680</v>
      </c>
      <c r="F65">
        <v>1</v>
      </c>
      <c r="G65">
        <v>2</v>
      </c>
      <c r="I65">
        <f t="shared" si="59"/>
        <v>1</v>
      </c>
      <c r="J65">
        <f t="shared" si="20"/>
        <v>1</v>
      </c>
      <c r="K65" s="3" t="s">
        <v>367</v>
      </c>
      <c r="M65">
        <f>IF($A65&amp;""="",0,IFERROR(MATCH($A65,base_report[id1],0),0))</f>
        <v>57</v>
      </c>
      <c r="N65">
        <f>IF($A65&amp;""="",0,IFERROR(MATCH($A65,current_report[id1],0),0))</f>
        <v>57</v>
      </c>
      <c r="O65" t="str">
        <f>IF($M65=0,0,INDEX(base_report[],$M65,O$1)&amp;"")</f>
        <v>27.02</v>
      </c>
      <c r="P65" t="str">
        <f>IF($M65=0,0,INDEX(base_report[],$M65,P$1)&amp;"")</f>
        <v>Social security taxes - Sales</v>
      </c>
      <c r="R65" s="38" t="s">
        <v>367</v>
      </c>
      <c r="S65" s="23" t="s">
        <v>681</v>
      </c>
      <c r="T65" s="18">
        <f t="shared" si="52"/>
        <v>18000000</v>
      </c>
      <c r="U65" s="19">
        <f>IF($M65=0,0,INDEX(base_report[],$M65,U$6)*U$5)</f>
        <v>1500000</v>
      </c>
      <c r="V65" s="20">
        <f>IF($M65=0,0,INDEX(base_report[],$M65,V$6)*V$5)</f>
        <v>1500000</v>
      </c>
      <c r="W65" s="20">
        <f>IF($M65=0,0,INDEX(base_report[],$M65,W$6)*W$5)</f>
        <v>1500000</v>
      </c>
      <c r="X65" s="20">
        <f>IF($M65=0,0,INDEX(base_report[],$M65,X$6)*X$5)</f>
        <v>1500000</v>
      </c>
      <c r="Y65" s="20">
        <f>IF($M65=0,0,INDEX(base_report[],$M65,Y$6)*Y$5)</f>
        <v>1500000</v>
      </c>
      <c r="Z65" s="20">
        <f>IF($M65=0,0,INDEX(base_report[],$M65,Z$6)*Z$5)</f>
        <v>1500000</v>
      </c>
      <c r="AA65" s="20">
        <f>IF($M65=0,0,INDEX(base_report[],$M65,AA$6)*AA$5)</f>
        <v>1500000</v>
      </c>
      <c r="AB65" s="20">
        <f>IF($M65=0,0,INDEX(base_report[],$M65,AB$6)*AB$5)</f>
        <v>1500000</v>
      </c>
      <c r="AC65" s="20">
        <f>IF($M65=0,0,INDEX(base_report[],$M65,AC$6)*AC$5)</f>
        <v>1500000</v>
      </c>
      <c r="AD65" s="20">
        <f>IF($M65=0,0,INDEX(base_report[],$M65,AD$6)*AD$5)</f>
        <v>1500000</v>
      </c>
      <c r="AE65" s="20">
        <f>IF($M65=0,0,INDEX(base_report[],$M65,AE$6)*AE$5)</f>
        <v>1500000</v>
      </c>
      <c r="AF65" s="21">
        <f>IF($M65=0,0,INDEX(base_report[],$M65,AF$6)*AF$5)</f>
        <v>1500000</v>
      </c>
      <c r="AG65" s="18">
        <f t="shared" si="54"/>
        <v>18000000</v>
      </c>
      <c r="AH65" s="19">
        <f>IF($N65=0,0,INDEX(current_report[],$N65,AH$6)*AH$5)</f>
        <v>1500000</v>
      </c>
      <c r="AI65" s="20">
        <f>IF($N65=0,0,INDEX(current_report[],$N65,AI$6)*AI$5)</f>
        <v>1500000</v>
      </c>
      <c r="AJ65" s="20">
        <f>IF($N65=0,0,INDEX(current_report[],$N65,AJ$6)*AJ$5)</f>
        <v>1500000</v>
      </c>
      <c r="AK65" s="20">
        <f>IF($N65=0,0,INDEX(current_report[],$N65,AK$6)*AK$5)</f>
        <v>1500000</v>
      </c>
      <c r="AL65" s="20">
        <f>IF($N65=0,0,INDEX(current_report[],$N65,AL$6)*AL$5)</f>
        <v>1500000</v>
      </c>
      <c r="AM65" s="20">
        <f>IF($N65=0,0,INDEX(current_report[],$N65,AM$6)*AM$5)</f>
        <v>1500000</v>
      </c>
      <c r="AN65" s="20">
        <f>IF($N65=0,0,INDEX(current_report[],$N65,AN$6)*AN$5)</f>
        <v>1500000</v>
      </c>
      <c r="AO65" s="20">
        <f>IF($N65=0,0,INDEX(current_report[],$N65,AO$6)*AO$5)</f>
        <v>1500000</v>
      </c>
      <c r="AP65" s="20">
        <f>IF($N65=0,0,INDEX(current_report[],$N65,AP$6)*AP$5)</f>
        <v>1500000</v>
      </c>
      <c r="AQ65" s="20">
        <f>IF($N65=0,0,INDEX(current_report[],$N65,AQ$6)*AQ$5)</f>
        <v>1500000</v>
      </c>
      <c r="AR65" s="20">
        <f>IF($N65=0,0,INDEX(current_report[],$N65,AR$6)*AR$5)</f>
        <v>1500000</v>
      </c>
      <c r="AS65" s="21">
        <f>IF($N65=0,0,INDEX(current_report[],$N65,AS$6)*AS$5)</f>
        <v>1500000</v>
      </c>
      <c r="AT65" s="19">
        <f t="shared" si="55"/>
        <v>18000000</v>
      </c>
      <c r="AU65" s="21">
        <f t="shared" si="56"/>
        <v>18000000</v>
      </c>
      <c r="AV65" s="19">
        <f t="shared" si="57"/>
        <v>0</v>
      </c>
      <c r="AW65" s="21">
        <f t="shared" si="58"/>
        <v>0</v>
      </c>
    </row>
    <row r="66" spans="1:49" hidden="1" x14ac:dyDescent="0.25">
      <c r="A66" t="str">
        <f t="shared" si="29"/>
        <v>1403000</v>
      </c>
      <c r="B66">
        <f>B65+1000</f>
        <v>1403000</v>
      </c>
      <c r="C66">
        <v>1590</v>
      </c>
      <c r="D66" t="s">
        <v>682</v>
      </c>
      <c r="F66">
        <v>1</v>
      </c>
      <c r="G66">
        <v>2</v>
      </c>
      <c r="I66">
        <f t="shared" si="59"/>
        <v>0</v>
      </c>
      <c r="J66">
        <f t="shared" si="20"/>
        <v>0</v>
      </c>
      <c r="K66" t="s">
        <v>31</v>
      </c>
      <c r="M66">
        <f>IF($A66&amp;""="",0,IFERROR(MATCH($A66,base_report[id1],0),0))</f>
        <v>58</v>
      </c>
      <c r="N66">
        <f>IF($A66&amp;""="",0,IFERROR(MATCH($A66,current_report[id1],0),0))</f>
        <v>58</v>
      </c>
      <c r="O66" t="str">
        <f>IF($M66=0,0,INDEX(base_report[],$M66,O$1)&amp;"")</f>
        <v>22.90</v>
      </c>
      <c r="P66" t="str">
        <f>IF($M66=0,0,INDEX(base_report[],$M66,P$1)&amp;"")</f>
        <v>Other selling expenses</v>
      </c>
      <c r="R66" s="38" t="s">
        <v>31</v>
      </c>
      <c r="S66" s="23" t="s">
        <v>683</v>
      </c>
      <c r="T66" s="18">
        <f t="shared" si="52"/>
        <v>0</v>
      </c>
      <c r="U66" s="19">
        <f>IF($M66=0,0,INDEX(base_report[],$M66,U$6)*U$5)</f>
        <v>0</v>
      </c>
      <c r="V66" s="20">
        <f>IF($M66=0,0,INDEX(base_report[],$M66,V$6)*V$5)</f>
        <v>0</v>
      </c>
      <c r="W66" s="20">
        <f>IF($M66=0,0,INDEX(base_report[],$M66,W$6)*W$5)</f>
        <v>0</v>
      </c>
      <c r="X66" s="20">
        <f>IF($M66=0,0,INDEX(base_report[],$M66,X$6)*X$5)</f>
        <v>0</v>
      </c>
      <c r="Y66" s="20">
        <f>IF($M66=0,0,INDEX(base_report[],$M66,Y$6)*Y$5)</f>
        <v>0</v>
      </c>
      <c r="Z66" s="20">
        <f>IF($M66=0,0,INDEX(base_report[],$M66,Z$6)*Z$5)</f>
        <v>0</v>
      </c>
      <c r="AA66" s="20">
        <f>IF($M66=0,0,INDEX(base_report[],$M66,AA$6)*AA$5)</f>
        <v>0</v>
      </c>
      <c r="AB66" s="20">
        <f>IF($M66=0,0,INDEX(base_report[],$M66,AB$6)*AB$5)</f>
        <v>0</v>
      </c>
      <c r="AC66" s="20">
        <f>IF($M66=0,0,INDEX(base_report[],$M66,AC$6)*AC$5)</f>
        <v>0</v>
      </c>
      <c r="AD66" s="20">
        <f>IF($M66=0,0,INDEX(base_report[],$M66,AD$6)*AD$5)</f>
        <v>0</v>
      </c>
      <c r="AE66" s="20">
        <f>IF($M66=0,0,INDEX(base_report[],$M66,AE$6)*AE$5)</f>
        <v>0</v>
      </c>
      <c r="AF66" s="21">
        <f>IF($M66=0,0,INDEX(base_report[],$M66,AF$6)*AF$5)</f>
        <v>0</v>
      </c>
      <c r="AG66" s="18">
        <f t="shared" si="54"/>
        <v>0</v>
      </c>
      <c r="AH66" s="19">
        <f>IF($N66=0,0,INDEX(current_report[],$N66,AH$6)*AH$5)</f>
        <v>0</v>
      </c>
      <c r="AI66" s="20">
        <f>IF($N66=0,0,INDEX(current_report[],$N66,AI$6)*AI$5)</f>
        <v>0</v>
      </c>
      <c r="AJ66" s="20">
        <f>IF($N66=0,0,INDEX(current_report[],$N66,AJ$6)*AJ$5)</f>
        <v>0</v>
      </c>
      <c r="AK66" s="20">
        <f>IF($N66=0,0,INDEX(current_report[],$N66,AK$6)*AK$5)</f>
        <v>0</v>
      </c>
      <c r="AL66" s="20">
        <f>IF($N66=0,0,INDEX(current_report[],$N66,AL$6)*AL$5)</f>
        <v>0</v>
      </c>
      <c r="AM66" s="20">
        <f>IF($N66=0,0,INDEX(current_report[],$N66,AM$6)*AM$5)</f>
        <v>0</v>
      </c>
      <c r="AN66" s="20">
        <f>IF($N66=0,0,INDEX(current_report[],$N66,AN$6)*AN$5)</f>
        <v>0</v>
      </c>
      <c r="AO66" s="20">
        <f>IF($N66=0,0,INDEX(current_report[],$N66,AO$6)*AO$5)</f>
        <v>0</v>
      </c>
      <c r="AP66" s="20">
        <f>IF($N66=0,0,INDEX(current_report[],$N66,AP$6)*AP$5)</f>
        <v>0</v>
      </c>
      <c r="AQ66" s="20">
        <f>IF($N66=0,0,INDEX(current_report[],$N66,AQ$6)*AQ$5)</f>
        <v>0</v>
      </c>
      <c r="AR66" s="20">
        <f>IF($N66=0,0,INDEX(current_report[],$N66,AR$6)*AR$5)</f>
        <v>0</v>
      </c>
      <c r="AS66" s="21">
        <f>IF($N66=0,0,INDEX(current_report[],$N66,AS$6)*AS$5)</f>
        <v>0</v>
      </c>
      <c r="AT66" s="19">
        <f t="shared" si="55"/>
        <v>0</v>
      </c>
      <c r="AU66" s="21">
        <f t="shared" si="56"/>
        <v>0</v>
      </c>
      <c r="AV66" s="19">
        <f t="shared" si="57"/>
        <v>0</v>
      </c>
      <c r="AW66" s="21">
        <f t="shared" si="58"/>
        <v>0</v>
      </c>
    </row>
    <row r="67" spans="1:49" x14ac:dyDescent="0.25">
      <c r="A67" t="str">
        <f t="shared" si="29"/>
        <v>1500000</v>
      </c>
      <c r="B67">
        <v>1500000</v>
      </c>
      <c r="F67">
        <v>1</v>
      </c>
      <c r="G67">
        <v>1</v>
      </c>
      <c r="H67">
        <v>2</v>
      </c>
      <c r="I67">
        <f t="shared" si="59"/>
        <v>1</v>
      </c>
      <c r="J67">
        <f t="shared" si="20"/>
        <v>1</v>
      </c>
      <c r="M67">
        <f>IF($A67&amp;""="",0,IFERROR(MATCH($A67,base_report[id1],0),0))</f>
        <v>59</v>
      </c>
      <c r="N67">
        <f>IF($A67&amp;""="",0,IFERROR(MATCH($A67,current_report[id1],0),0))</f>
        <v>59</v>
      </c>
      <c r="O67" t="str">
        <f>IF($M67=0,0,INDEX(base_report[],$M67,O$1)&amp;"")</f>
        <v/>
      </c>
      <c r="P67" t="str">
        <f>IF($M67=0,0,INDEX(base_report[],$M67,P$1)&amp;"")</f>
        <v>Administrative expenses</v>
      </c>
      <c r="R67" s="38"/>
      <c r="S67" s="17" t="s">
        <v>684</v>
      </c>
      <c r="T67" s="18">
        <f t="shared" si="52"/>
        <v>196800000</v>
      </c>
      <c r="U67" s="19">
        <f>U68+U69+U70+U71+U72</f>
        <v>16400000</v>
      </c>
      <c r="V67" s="20">
        <f t="shared" ref="V67:AS67" si="61">V68+V69+V70+V71+V72</f>
        <v>16400000</v>
      </c>
      <c r="W67" s="20">
        <f t="shared" si="61"/>
        <v>16400000</v>
      </c>
      <c r="X67" s="20">
        <f t="shared" si="61"/>
        <v>16400000</v>
      </c>
      <c r="Y67" s="20">
        <f t="shared" si="61"/>
        <v>16400000</v>
      </c>
      <c r="Z67" s="20">
        <f t="shared" si="61"/>
        <v>16400000</v>
      </c>
      <c r="AA67" s="20">
        <f t="shared" si="61"/>
        <v>16400000</v>
      </c>
      <c r="AB67" s="20">
        <f t="shared" si="61"/>
        <v>16400000</v>
      </c>
      <c r="AC67" s="20">
        <f t="shared" si="61"/>
        <v>16400000</v>
      </c>
      <c r="AD67" s="20">
        <f t="shared" si="61"/>
        <v>16400000</v>
      </c>
      <c r="AE67" s="20">
        <f t="shared" si="61"/>
        <v>16400000</v>
      </c>
      <c r="AF67" s="21">
        <f t="shared" si="61"/>
        <v>16400000</v>
      </c>
      <c r="AG67" s="18">
        <f t="shared" si="54"/>
        <v>196800000</v>
      </c>
      <c r="AH67" s="19">
        <f t="shared" si="61"/>
        <v>16400000</v>
      </c>
      <c r="AI67" s="20">
        <f t="shared" si="61"/>
        <v>16400000</v>
      </c>
      <c r="AJ67" s="20">
        <f t="shared" si="61"/>
        <v>16400000</v>
      </c>
      <c r="AK67" s="20">
        <f t="shared" si="61"/>
        <v>16400000</v>
      </c>
      <c r="AL67" s="20">
        <f t="shared" si="61"/>
        <v>16400000</v>
      </c>
      <c r="AM67" s="20">
        <f t="shared" si="61"/>
        <v>16400000</v>
      </c>
      <c r="AN67" s="20">
        <f t="shared" si="61"/>
        <v>16400000</v>
      </c>
      <c r="AO67" s="20">
        <f t="shared" si="61"/>
        <v>16400000</v>
      </c>
      <c r="AP67" s="20">
        <f t="shared" si="61"/>
        <v>16400000</v>
      </c>
      <c r="AQ67" s="20">
        <f t="shared" si="61"/>
        <v>16400000</v>
      </c>
      <c r="AR67" s="20">
        <f t="shared" si="61"/>
        <v>16400000</v>
      </c>
      <c r="AS67" s="21">
        <f t="shared" si="61"/>
        <v>16400000</v>
      </c>
      <c r="AT67" s="19">
        <f t="shared" si="55"/>
        <v>196800000</v>
      </c>
      <c r="AU67" s="21">
        <f t="shared" si="56"/>
        <v>196800000</v>
      </c>
      <c r="AV67" s="19">
        <f t="shared" si="57"/>
        <v>0</v>
      </c>
      <c r="AW67" s="21">
        <f t="shared" si="58"/>
        <v>0</v>
      </c>
    </row>
    <row r="68" spans="1:49" x14ac:dyDescent="0.25">
      <c r="A68" t="str">
        <f t="shared" si="29"/>
        <v>1501000</v>
      </c>
      <c r="B68">
        <f t="shared" ref="B68:B73" si="62">B67+1000</f>
        <v>1501000</v>
      </c>
      <c r="C68">
        <v>1610</v>
      </c>
      <c r="D68" t="s">
        <v>685</v>
      </c>
      <c r="F68">
        <v>1</v>
      </c>
      <c r="G68">
        <v>2</v>
      </c>
      <c r="I68">
        <f t="shared" si="59"/>
        <v>1</v>
      </c>
      <c r="J68">
        <f t="shared" si="20"/>
        <v>1</v>
      </c>
      <c r="K68" t="s">
        <v>370</v>
      </c>
      <c r="M68">
        <f>IF($A68&amp;""="",0,IFERROR(MATCH($A68,base_report[id1],0),0))</f>
        <v>60</v>
      </c>
      <c r="N68">
        <f>IF($A68&amp;""="",0,IFERROR(MATCH($A68,current_report[id1],0),0))</f>
        <v>60</v>
      </c>
      <c r="O68" t="str">
        <f>IF($M68=0,0,INDEX(base_report[],$M68,O$1)&amp;"")</f>
        <v>23.01</v>
      </c>
      <c r="P68" t="str">
        <f>IF($M68=0,0,INDEX(base_report[],$M68,P$1)&amp;"")</f>
        <v>Accounting expenses</v>
      </c>
      <c r="R68" s="38" t="s">
        <v>370</v>
      </c>
      <c r="S68" s="23" t="s">
        <v>686</v>
      </c>
      <c r="T68" s="18">
        <f t="shared" si="52"/>
        <v>36000000</v>
      </c>
      <c r="U68" s="19">
        <f>IF($M68=0,0,INDEX(base_report[],$M68,U$6)*U$5)</f>
        <v>3000000</v>
      </c>
      <c r="V68" s="20">
        <f>IF($M68=0,0,INDEX(base_report[],$M68,V$6)*V$5)</f>
        <v>3000000</v>
      </c>
      <c r="W68" s="20">
        <f>IF($M68=0,0,INDEX(base_report[],$M68,W$6)*W$5)</f>
        <v>3000000</v>
      </c>
      <c r="X68" s="20">
        <f>IF($M68=0,0,INDEX(base_report[],$M68,X$6)*X$5)</f>
        <v>3000000</v>
      </c>
      <c r="Y68" s="20">
        <f>IF($M68=0,0,INDEX(base_report[],$M68,Y$6)*Y$5)</f>
        <v>3000000</v>
      </c>
      <c r="Z68" s="20">
        <f>IF($M68=0,0,INDEX(base_report[],$M68,Z$6)*Z$5)</f>
        <v>3000000</v>
      </c>
      <c r="AA68" s="20">
        <f>IF($M68=0,0,INDEX(base_report[],$M68,AA$6)*AA$5)</f>
        <v>3000000</v>
      </c>
      <c r="AB68" s="20">
        <f>IF($M68=0,0,INDEX(base_report[],$M68,AB$6)*AB$5)</f>
        <v>3000000</v>
      </c>
      <c r="AC68" s="20">
        <f>IF($M68=0,0,INDEX(base_report[],$M68,AC$6)*AC$5)</f>
        <v>3000000</v>
      </c>
      <c r="AD68" s="20">
        <f>IF($M68=0,0,INDEX(base_report[],$M68,AD$6)*AD$5)</f>
        <v>3000000</v>
      </c>
      <c r="AE68" s="20">
        <f>IF($M68=0,0,INDEX(base_report[],$M68,AE$6)*AE$5)</f>
        <v>3000000</v>
      </c>
      <c r="AF68" s="21">
        <f>IF($M68=0,0,INDEX(base_report[],$M68,AF$6)*AF$5)</f>
        <v>3000000</v>
      </c>
      <c r="AG68" s="18">
        <f t="shared" si="54"/>
        <v>36000000</v>
      </c>
      <c r="AH68" s="19">
        <f>IF($N68=0,0,INDEX(current_report[],$N68,AH$6)*AH$5)</f>
        <v>3000000</v>
      </c>
      <c r="AI68" s="20">
        <f>IF($N68=0,0,INDEX(current_report[],$N68,AI$6)*AI$5)</f>
        <v>3000000</v>
      </c>
      <c r="AJ68" s="20">
        <f>IF($N68=0,0,INDEX(current_report[],$N68,AJ$6)*AJ$5)</f>
        <v>3000000</v>
      </c>
      <c r="AK68" s="20">
        <f>IF($N68=0,0,INDEX(current_report[],$N68,AK$6)*AK$5)</f>
        <v>3000000</v>
      </c>
      <c r="AL68" s="20">
        <f>IF($N68=0,0,INDEX(current_report[],$N68,AL$6)*AL$5)</f>
        <v>3000000</v>
      </c>
      <c r="AM68" s="20">
        <f>IF($N68=0,0,INDEX(current_report[],$N68,AM$6)*AM$5)</f>
        <v>3000000</v>
      </c>
      <c r="AN68" s="20">
        <f>IF($N68=0,0,INDEX(current_report[],$N68,AN$6)*AN$5)</f>
        <v>3000000</v>
      </c>
      <c r="AO68" s="20">
        <f>IF($N68=0,0,INDEX(current_report[],$N68,AO$6)*AO$5)</f>
        <v>3000000</v>
      </c>
      <c r="AP68" s="20">
        <f>IF($N68=0,0,INDEX(current_report[],$N68,AP$6)*AP$5)</f>
        <v>3000000</v>
      </c>
      <c r="AQ68" s="20">
        <f>IF($N68=0,0,INDEX(current_report[],$N68,AQ$6)*AQ$5)</f>
        <v>3000000</v>
      </c>
      <c r="AR68" s="20">
        <f>IF($N68=0,0,INDEX(current_report[],$N68,AR$6)*AR$5)</f>
        <v>3000000</v>
      </c>
      <c r="AS68" s="21">
        <f>IF($N68=0,0,INDEX(current_report[],$N68,AS$6)*AS$5)</f>
        <v>3000000</v>
      </c>
      <c r="AT68" s="19">
        <f t="shared" si="55"/>
        <v>36000000</v>
      </c>
      <c r="AU68" s="21">
        <f t="shared" si="56"/>
        <v>36000000</v>
      </c>
      <c r="AV68" s="19">
        <f t="shared" si="57"/>
        <v>0</v>
      </c>
      <c r="AW68" s="21">
        <f t="shared" si="58"/>
        <v>0</v>
      </c>
    </row>
    <row r="69" spans="1:49" x14ac:dyDescent="0.25">
      <c r="A69" t="str">
        <f t="shared" si="29"/>
        <v>1502000</v>
      </c>
      <c r="B69">
        <f t="shared" si="62"/>
        <v>1502000</v>
      </c>
      <c r="C69">
        <v>1620</v>
      </c>
      <c r="D69" t="s">
        <v>687</v>
      </c>
      <c r="F69">
        <v>1</v>
      </c>
      <c r="G69">
        <v>2</v>
      </c>
      <c r="I69">
        <f t="shared" si="59"/>
        <v>1</v>
      </c>
      <c r="J69">
        <f t="shared" si="20"/>
        <v>1</v>
      </c>
      <c r="K69" t="s">
        <v>372</v>
      </c>
      <c r="M69">
        <f>IF($A69&amp;""="",0,IFERROR(MATCH($A69,base_report[id1],0),0))</f>
        <v>61</v>
      </c>
      <c r="N69">
        <f>IF($A69&amp;""="",0,IFERROR(MATCH($A69,current_report[id1],0),0))</f>
        <v>61</v>
      </c>
      <c r="O69" t="str">
        <f>IF($M69=0,0,INDEX(base_report[],$M69,O$1)&amp;"")</f>
        <v>23.02</v>
      </c>
      <c r="P69" t="str">
        <f>IF($M69=0,0,INDEX(base_report[],$M69,P$1)&amp;"")</f>
        <v>Rental expenses</v>
      </c>
      <c r="R69" s="38" t="s">
        <v>372</v>
      </c>
      <c r="S69" s="23" t="s">
        <v>688</v>
      </c>
      <c r="T69" s="18">
        <f t="shared" si="52"/>
        <v>36000000</v>
      </c>
      <c r="U69" s="19">
        <f>IF($M69=0,0,INDEX(base_report[],$M69,U$6)*U$5)</f>
        <v>3000000</v>
      </c>
      <c r="V69" s="20">
        <f>IF($M69=0,0,INDEX(base_report[],$M69,V$6)*V$5)</f>
        <v>3000000</v>
      </c>
      <c r="W69" s="20">
        <f>IF($M69=0,0,INDEX(base_report[],$M69,W$6)*W$5)</f>
        <v>3000000</v>
      </c>
      <c r="X69" s="20">
        <f>IF($M69=0,0,INDEX(base_report[],$M69,X$6)*X$5)</f>
        <v>3000000</v>
      </c>
      <c r="Y69" s="20">
        <f>IF($M69=0,0,INDEX(base_report[],$M69,Y$6)*Y$5)</f>
        <v>3000000</v>
      </c>
      <c r="Z69" s="20">
        <f>IF($M69=0,0,INDEX(base_report[],$M69,Z$6)*Z$5)</f>
        <v>3000000</v>
      </c>
      <c r="AA69" s="20">
        <f>IF($M69=0,0,INDEX(base_report[],$M69,AA$6)*AA$5)</f>
        <v>3000000</v>
      </c>
      <c r="AB69" s="20">
        <f>IF($M69=0,0,INDEX(base_report[],$M69,AB$6)*AB$5)</f>
        <v>3000000</v>
      </c>
      <c r="AC69" s="20">
        <f>IF($M69=0,0,INDEX(base_report[],$M69,AC$6)*AC$5)</f>
        <v>3000000</v>
      </c>
      <c r="AD69" s="20">
        <f>IF($M69=0,0,INDEX(base_report[],$M69,AD$6)*AD$5)</f>
        <v>3000000</v>
      </c>
      <c r="AE69" s="20">
        <f>IF($M69=0,0,INDEX(base_report[],$M69,AE$6)*AE$5)</f>
        <v>3000000</v>
      </c>
      <c r="AF69" s="21">
        <f>IF($M69=0,0,INDEX(base_report[],$M69,AF$6)*AF$5)</f>
        <v>3000000</v>
      </c>
      <c r="AG69" s="18">
        <f t="shared" si="54"/>
        <v>36000000</v>
      </c>
      <c r="AH69" s="19">
        <f>IF($N69=0,0,INDEX(current_report[],$N69,AH$6)*AH$5)</f>
        <v>3000000</v>
      </c>
      <c r="AI69" s="20">
        <f>IF($N69=0,0,INDEX(current_report[],$N69,AI$6)*AI$5)</f>
        <v>3000000</v>
      </c>
      <c r="AJ69" s="20">
        <f>IF($N69=0,0,INDEX(current_report[],$N69,AJ$6)*AJ$5)</f>
        <v>3000000</v>
      </c>
      <c r="AK69" s="20">
        <f>IF($N69=0,0,INDEX(current_report[],$N69,AK$6)*AK$5)</f>
        <v>3000000</v>
      </c>
      <c r="AL69" s="20">
        <f>IF($N69=0,0,INDEX(current_report[],$N69,AL$6)*AL$5)</f>
        <v>3000000</v>
      </c>
      <c r="AM69" s="20">
        <f>IF($N69=0,0,INDEX(current_report[],$N69,AM$6)*AM$5)</f>
        <v>3000000</v>
      </c>
      <c r="AN69" s="20">
        <f>IF($N69=0,0,INDEX(current_report[],$N69,AN$6)*AN$5)</f>
        <v>3000000</v>
      </c>
      <c r="AO69" s="20">
        <f>IF($N69=0,0,INDEX(current_report[],$N69,AO$6)*AO$5)</f>
        <v>3000000</v>
      </c>
      <c r="AP69" s="20">
        <f>IF($N69=0,0,INDEX(current_report[],$N69,AP$6)*AP$5)</f>
        <v>3000000</v>
      </c>
      <c r="AQ69" s="20">
        <f>IF($N69=0,0,INDEX(current_report[],$N69,AQ$6)*AQ$5)</f>
        <v>3000000</v>
      </c>
      <c r="AR69" s="20">
        <f>IF($N69=0,0,INDEX(current_report[],$N69,AR$6)*AR$5)</f>
        <v>3000000</v>
      </c>
      <c r="AS69" s="21">
        <f>IF($N69=0,0,INDEX(current_report[],$N69,AS$6)*AS$5)</f>
        <v>3000000</v>
      </c>
      <c r="AT69" s="19">
        <f t="shared" si="55"/>
        <v>36000000</v>
      </c>
      <c r="AU69" s="21">
        <f t="shared" si="56"/>
        <v>36000000</v>
      </c>
      <c r="AV69" s="19">
        <f t="shared" si="57"/>
        <v>0</v>
      </c>
      <c r="AW69" s="21">
        <f t="shared" si="58"/>
        <v>0</v>
      </c>
    </row>
    <row r="70" spans="1:49" x14ac:dyDescent="0.25">
      <c r="A70" t="str">
        <f t="shared" si="29"/>
        <v>1503000</v>
      </c>
      <c r="B70">
        <f t="shared" si="62"/>
        <v>1503000</v>
      </c>
      <c r="C70">
        <v>1650</v>
      </c>
      <c r="D70" t="s">
        <v>689</v>
      </c>
      <c r="F70">
        <v>1</v>
      </c>
      <c r="G70">
        <v>2</v>
      </c>
      <c r="I70">
        <f t="shared" si="59"/>
        <v>1</v>
      </c>
      <c r="J70">
        <f t="shared" si="20"/>
        <v>1</v>
      </c>
      <c r="K70" s="3" t="s">
        <v>374</v>
      </c>
      <c r="M70">
        <f>IF($A70&amp;""="",0,IFERROR(MATCH($A70,base_report[id1],0),0))</f>
        <v>62</v>
      </c>
      <c r="N70">
        <f>IF($A70&amp;""="",0,IFERROR(MATCH($A70,current_report[id1],0),0))</f>
        <v>62</v>
      </c>
      <c r="O70" t="str">
        <f>IF($M70=0,0,INDEX(base_report[],$M70,O$1)&amp;"")</f>
        <v>25.03</v>
      </c>
      <c r="P70" t="str">
        <f>IF($M70=0,0,INDEX(base_report[],$M70,P$1)&amp;"")</f>
        <v>Salaries - Administration</v>
      </c>
      <c r="R70" s="38" t="s">
        <v>374</v>
      </c>
      <c r="S70" s="23" t="s">
        <v>690</v>
      </c>
      <c r="T70" s="18">
        <f t="shared" si="52"/>
        <v>96000000</v>
      </c>
      <c r="U70" s="19">
        <f>IF($M70=0,0,INDEX(base_report[],$M70,U$6)*U$5)</f>
        <v>8000000</v>
      </c>
      <c r="V70" s="20">
        <f>IF($M70=0,0,INDEX(base_report[],$M70,V$6)*V$5)</f>
        <v>8000000</v>
      </c>
      <c r="W70" s="20">
        <f>IF($M70=0,0,INDEX(base_report[],$M70,W$6)*W$5)</f>
        <v>8000000</v>
      </c>
      <c r="X70" s="20">
        <f>IF($M70=0,0,INDEX(base_report[],$M70,X$6)*X$5)</f>
        <v>8000000</v>
      </c>
      <c r="Y70" s="20">
        <f>IF($M70=0,0,INDEX(base_report[],$M70,Y$6)*Y$5)</f>
        <v>8000000</v>
      </c>
      <c r="Z70" s="20">
        <f>IF($M70=0,0,INDEX(base_report[],$M70,Z$6)*Z$5)</f>
        <v>8000000</v>
      </c>
      <c r="AA70" s="20">
        <f>IF($M70=0,0,INDEX(base_report[],$M70,AA$6)*AA$5)</f>
        <v>8000000</v>
      </c>
      <c r="AB70" s="20">
        <f>IF($M70=0,0,INDEX(base_report[],$M70,AB$6)*AB$5)</f>
        <v>8000000</v>
      </c>
      <c r="AC70" s="20">
        <f>IF($M70=0,0,INDEX(base_report[],$M70,AC$6)*AC$5)</f>
        <v>8000000</v>
      </c>
      <c r="AD70" s="20">
        <f>IF($M70=0,0,INDEX(base_report[],$M70,AD$6)*AD$5)</f>
        <v>8000000</v>
      </c>
      <c r="AE70" s="20">
        <f>IF($M70=0,0,INDEX(base_report[],$M70,AE$6)*AE$5)</f>
        <v>8000000</v>
      </c>
      <c r="AF70" s="21">
        <f>IF($M70=0,0,INDEX(base_report[],$M70,AF$6)*AF$5)</f>
        <v>8000000</v>
      </c>
      <c r="AG70" s="18">
        <f t="shared" si="54"/>
        <v>96000000</v>
      </c>
      <c r="AH70" s="19">
        <f>IF($N70=0,0,INDEX(current_report[],$N70,AH$6)*AH$5)</f>
        <v>8000000</v>
      </c>
      <c r="AI70" s="20">
        <f>IF($N70=0,0,INDEX(current_report[],$N70,AI$6)*AI$5)</f>
        <v>8000000</v>
      </c>
      <c r="AJ70" s="20">
        <f>IF($N70=0,0,INDEX(current_report[],$N70,AJ$6)*AJ$5)</f>
        <v>8000000</v>
      </c>
      <c r="AK70" s="20">
        <f>IF($N70=0,0,INDEX(current_report[],$N70,AK$6)*AK$5)</f>
        <v>8000000</v>
      </c>
      <c r="AL70" s="20">
        <f>IF($N70=0,0,INDEX(current_report[],$N70,AL$6)*AL$5)</f>
        <v>8000000</v>
      </c>
      <c r="AM70" s="20">
        <f>IF($N70=0,0,INDEX(current_report[],$N70,AM$6)*AM$5)</f>
        <v>8000000</v>
      </c>
      <c r="AN70" s="20">
        <f>IF($N70=0,0,INDEX(current_report[],$N70,AN$6)*AN$5)</f>
        <v>8000000</v>
      </c>
      <c r="AO70" s="20">
        <f>IF($N70=0,0,INDEX(current_report[],$N70,AO$6)*AO$5)</f>
        <v>8000000</v>
      </c>
      <c r="AP70" s="20">
        <f>IF($N70=0,0,INDEX(current_report[],$N70,AP$6)*AP$5)</f>
        <v>8000000</v>
      </c>
      <c r="AQ70" s="20">
        <f>IF($N70=0,0,INDEX(current_report[],$N70,AQ$6)*AQ$5)</f>
        <v>8000000</v>
      </c>
      <c r="AR70" s="20">
        <f>IF($N70=0,0,INDEX(current_report[],$N70,AR$6)*AR$5)</f>
        <v>8000000</v>
      </c>
      <c r="AS70" s="21">
        <f>IF($N70=0,0,INDEX(current_report[],$N70,AS$6)*AS$5)</f>
        <v>8000000</v>
      </c>
      <c r="AT70" s="19">
        <f t="shared" si="55"/>
        <v>96000000</v>
      </c>
      <c r="AU70" s="21">
        <f t="shared" si="56"/>
        <v>96000000</v>
      </c>
      <c r="AV70" s="19">
        <f t="shared" si="57"/>
        <v>0</v>
      </c>
      <c r="AW70" s="21">
        <f t="shared" si="58"/>
        <v>0</v>
      </c>
    </row>
    <row r="71" spans="1:49" x14ac:dyDescent="0.25">
      <c r="A71" t="str">
        <f t="shared" si="29"/>
        <v>1504000</v>
      </c>
      <c r="B71">
        <f t="shared" si="62"/>
        <v>1504000</v>
      </c>
      <c r="C71">
        <v>1660</v>
      </c>
      <c r="D71" t="s">
        <v>691</v>
      </c>
      <c r="F71">
        <v>1</v>
      </c>
      <c r="G71">
        <v>2</v>
      </c>
      <c r="I71">
        <f t="shared" si="59"/>
        <v>1</v>
      </c>
      <c r="J71">
        <f t="shared" si="20"/>
        <v>1</v>
      </c>
      <c r="K71" s="3" t="s">
        <v>376</v>
      </c>
      <c r="M71">
        <f>IF($A71&amp;""="",0,IFERROR(MATCH($A71,base_report[id1],0),0))</f>
        <v>63</v>
      </c>
      <c r="N71">
        <f>IF($A71&amp;""="",0,IFERROR(MATCH($A71,current_report[id1],0),0))</f>
        <v>63</v>
      </c>
      <c r="O71" t="str">
        <f>IF($M71=0,0,INDEX(base_report[],$M71,O$1)&amp;"")</f>
        <v>27.03</v>
      </c>
      <c r="P71" t="str">
        <f>IF($M71=0,0,INDEX(base_report[],$M71,P$1)&amp;"")</f>
        <v>Social security taxes - Administration</v>
      </c>
      <c r="R71" s="38" t="s">
        <v>376</v>
      </c>
      <c r="S71" s="23" t="s">
        <v>692</v>
      </c>
      <c r="T71" s="18">
        <f t="shared" si="52"/>
        <v>28800000</v>
      </c>
      <c r="U71" s="19">
        <f>IF($M71=0,0,INDEX(base_report[],$M71,U$6)*U$5)</f>
        <v>2400000</v>
      </c>
      <c r="V71" s="20">
        <f>IF($M71=0,0,INDEX(base_report[],$M71,V$6)*V$5)</f>
        <v>2400000</v>
      </c>
      <c r="W71" s="20">
        <f>IF($M71=0,0,INDEX(base_report[],$M71,W$6)*W$5)</f>
        <v>2400000</v>
      </c>
      <c r="X71" s="20">
        <f>IF($M71=0,0,INDEX(base_report[],$M71,X$6)*X$5)</f>
        <v>2400000</v>
      </c>
      <c r="Y71" s="20">
        <f>IF($M71=0,0,INDEX(base_report[],$M71,Y$6)*Y$5)</f>
        <v>2400000</v>
      </c>
      <c r="Z71" s="20">
        <f>IF($M71=0,0,INDEX(base_report[],$M71,Z$6)*Z$5)</f>
        <v>2400000</v>
      </c>
      <c r="AA71" s="20">
        <f>IF($M71=0,0,INDEX(base_report[],$M71,AA$6)*AA$5)</f>
        <v>2400000</v>
      </c>
      <c r="AB71" s="20">
        <f>IF($M71=0,0,INDEX(base_report[],$M71,AB$6)*AB$5)</f>
        <v>2400000</v>
      </c>
      <c r="AC71" s="20">
        <f>IF($M71=0,0,INDEX(base_report[],$M71,AC$6)*AC$5)</f>
        <v>2400000</v>
      </c>
      <c r="AD71" s="20">
        <f>IF($M71=0,0,INDEX(base_report[],$M71,AD$6)*AD$5)</f>
        <v>2400000</v>
      </c>
      <c r="AE71" s="20">
        <f>IF($M71=0,0,INDEX(base_report[],$M71,AE$6)*AE$5)</f>
        <v>2400000</v>
      </c>
      <c r="AF71" s="21">
        <f>IF($M71=0,0,INDEX(base_report[],$M71,AF$6)*AF$5)</f>
        <v>2400000</v>
      </c>
      <c r="AG71" s="18">
        <f t="shared" si="54"/>
        <v>28800000</v>
      </c>
      <c r="AH71" s="19">
        <f>IF($N71=0,0,INDEX(current_report[],$N71,AH$6)*AH$5)</f>
        <v>2400000</v>
      </c>
      <c r="AI71" s="20">
        <f>IF($N71=0,0,INDEX(current_report[],$N71,AI$6)*AI$5)</f>
        <v>2400000</v>
      </c>
      <c r="AJ71" s="20">
        <f>IF($N71=0,0,INDEX(current_report[],$N71,AJ$6)*AJ$5)</f>
        <v>2400000</v>
      </c>
      <c r="AK71" s="20">
        <f>IF($N71=0,0,INDEX(current_report[],$N71,AK$6)*AK$5)</f>
        <v>2400000</v>
      </c>
      <c r="AL71" s="20">
        <f>IF($N71=0,0,INDEX(current_report[],$N71,AL$6)*AL$5)</f>
        <v>2400000</v>
      </c>
      <c r="AM71" s="20">
        <f>IF($N71=0,0,INDEX(current_report[],$N71,AM$6)*AM$5)</f>
        <v>2400000</v>
      </c>
      <c r="AN71" s="20">
        <f>IF($N71=0,0,INDEX(current_report[],$N71,AN$6)*AN$5)</f>
        <v>2400000</v>
      </c>
      <c r="AO71" s="20">
        <f>IF($N71=0,0,INDEX(current_report[],$N71,AO$6)*AO$5)</f>
        <v>2400000</v>
      </c>
      <c r="AP71" s="20">
        <f>IF($N71=0,0,INDEX(current_report[],$N71,AP$6)*AP$5)</f>
        <v>2400000</v>
      </c>
      <c r="AQ71" s="20">
        <f>IF($N71=0,0,INDEX(current_report[],$N71,AQ$6)*AQ$5)</f>
        <v>2400000</v>
      </c>
      <c r="AR71" s="20">
        <f>IF($N71=0,0,INDEX(current_report[],$N71,AR$6)*AR$5)</f>
        <v>2400000</v>
      </c>
      <c r="AS71" s="21">
        <f>IF($N71=0,0,INDEX(current_report[],$N71,AS$6)*AS$5)</f>
        <v>2400000</v>
      </c>
      <c r="AT71" s="19">
        <f t="shared" si="55"/>
        <v>28800000</v>
      </c>
      <c r="AU71" s="21">
        <f t="shared" si="56"/>
        <v>28800000</v>
      </c>
      <c r="AV71" s="19">
        <f t="shared" si="57"/>
        <v>0</v>
      </c>
      <c r="AW71" s="21">
        <f t="shared" si="58"/>
        <v>0</v>
      </c>
    </row>
    <row r="72" spans="1:49" hidden="1" x14ac:dyDescent="0.25">
      <c r="A72" t="str">
        <f t="shared" si="29"/>
        <v>1505000</v>
      </c>
      <c r="B72">
        <f t="shared" si="62"/>
        <v>1505000</v>
      </c>
      <c r="C72">
        <v>1690</v>
      </c>
      <c r="D72" t="s">
        <v>693</v>
      </c>
      <c r="F72">
        <v>1</v>
      </c>
      <c r="G72">
        <v>2</v>
      </c>
      <c r="I72">
        <f t="shared" si="59"/>
        <v>0</v>
      </c>
      <c r="J72">
        <f t="shared" si="20"/>
        <v>0</v>
      </c>
      <c r="K72" t="s">
        <v>378</v>
      </c>
      <c r="M72">
        <f>IF($A72&amp;""="",0,IFERROR(MATCH($A72,base_report[id1],0),0))</f>
        <v>64</v>
      </c>
      <c r="N72">
        <f>IF($A72&amp;""="",0,IFERROR(MATCH($A72,current_report[id1],0),0))</f>
        <v>64</v>
      </c>
      <c r="O72" t="str">
        <f>IF($M72=0,0,INDEX(base_report[],$M72,O$1)&amp;"")</f>
        <v>23.90</v>
      </c>
      <c r="P72" t="str">
        <f>IF($M72=0,0,INDEX(base_report[],$M72,P$1)&amp;"")</f>
        <v>Other administrative expenses</v>
      </c>
      <c r="R72" s="38" t="s">
        <v>378</v>
      </c>
      <c r="S72" s="23" t="s">
        <v>694</v>
      </c>
      <c r="T72" s="18">
        <f t="shared" si="52"/>
        <v>0</v>
      </c>
      <c r="U72" s="19">
        <f>IF($M72=0,0,INDEX(base_report[],$M72,U$6)*U$5)</f>
        <v>0</v>
      </c>
      <c r="V72" s="20">
        <f>IF($M72=0,0,INDEX(base_report[],$M72,V$6)*V$5)</f>
        <v>0</v>
      </c>
      <c r="W72" s="20">
        <f>IF($M72=0,0,INDEX(base_report[],$M72,W$6)*W$5)</f>
        <v>0</v>
      </c>
      <c r="X72" s="20">
        <f>IF($M72=0,0,INDEX(base_report[],$M72,X$6)*X$5)</f>
        <v>0</v>
      </c>
      <c r="Y72" s="20">
        <f>IF($M72=0,0,INDEX(base_report[],$M72,Y$6)*Y$5)</f>
        <v>0</v>
      </c>
      <c r="Z72" s="20">
        <f>IF($M72=0,0,INDEX(base_report[],$M72,Z$6)*Z$5)</f>
        <v>0</v>
      </c>
      <c r="AA72" s="20">
        <f>IF($M72=0,0,INDEX(base_report[],$M72,AA$6)*AA$5)</f>
        <v>0</v>
      </c>
      <c r="AB72" s="20">
        <f>IF($M72=0,0,INDEX(base_report[],$M72,AB$6)*AB$5)</f>
        <v>0</v>
      </c>
      <c r="AC72" s="20">
        <f>IF($M72=0,0,INDEX(base_report[],$M72,AC$6)*AC$5)</f>
        <v>0</v>
      </c>
      <c r="AD72" s="20">
        <f>IF($M72=0,0,INDEX(base_report[],$M72,AD$6)*AD$5)</f>
        <v>0</v>
      </c>
      <c r="AE72" s="20">
        <f>IF($M72=0,0,INDEX(base_report[],$M72,AE$6)*AE$5)</f>
        <v>0</v>
      </c>
      <c r="AF72" s="21">
        <f>IF($M72=0,0,INDEX(base_report[],$M72,AF$6)*AF$5)</f>
        <v>0</v>
      </c>
      <c r="AG72" s="18">
        <f t="shared" si="54"/>
        <v>0</v>
      </c>
      <c r="AH72" s="19">
        <f>IF($N72=0,0,INDEX(current_report[],$N72,AH$6)*AH$5)</f>
        <v>0</v>
      </c>
      <c r="AI72" s="20">
        <f>IF($N72=0,0,INDEX(current_report[],$N72,AI$6)*AI$5)</f>
        <v>0</v>
      </c>
      <c r="AJ72" s="20">
        <f>IF($N72=0,0,INDEX(current_report[],$N72,AJ$6)*AJ$5)</f>
        <v>0</v>
      </c>
      <c r="AK72" s="20">
        <f>IF($N72=0,0,INDEX(current_report[],$N72,AK$6)*AK$5)</f>
        <v>0</v>
      </c>
      <c r="AL72" s="20">
        <f>IF($N72=0,0,INDEX(current_report[],$N72,AL$6)*AL$5)</f>
        <v>0</v>
      </c>
      <c r="AM72" s="20">
        <f>IF($N72=0,0,INDEX(current_report[],$N72,AM$6)*AM$5)</f>
        <v>0</v>
      </c>
      <c r="AN72" s="20">
        <f>IF($N72=0,0,INDEX(current_report[],$N72,AN$6)*AN$5)</f>
        <v>0</v>
      </c>
      <c r="AO72" s="20">
        <f>IF($N72=0,0,INDEX(current_report[],$N72,AO$6)*AO$5)</f>
        <v>0</v>
      </c>
      <c r="AP72" s="20">
        <f>IF($N72=0,0,INDEX(current_report[],$N72,AP$6)*AP$5)</f>
        <v>0</v>
      </c>
      <c r="AQ72" s="20">
        <f>IF($N72=0,0,INDEX(current_report[],$N72,AQ$6)*AQ$5)</f>
        <v>0</v>
      </c>
      <c r="AR72" s="20">
        <f>IF($N72=0,0,INDEX(current_report[],$N72,AR$6)*AR$5)</f>
        <v>0</v>
      </c>
      <c r="AS72" s="21">
        <f>IF($N72=0,0,INDEX(current_report[],$N72,AS$6)*AS$5)</f>
        <v>0</v>
      </c>
      <c r="AT72" s="19">
        <f t="shared" si="55"/>
        <v>0</v>
      </c>
      <c r="AU72" s="21">
        <f t="shared" si="56"/>
        <v>0</v>
      </c>
      <c r="AV72" s="19">
        <f t="shared" si="57"/>
        <v>0</v>
      </c>
      <c r="AW72" s="21">
        <f t="shared" si="58"/>
        <v>0</v>
      </c>
    </row>
    <row r="73" spans="1:49" x14ac:dyDescent="0.25">
      <c r="A73" t="str">
        <f t="shared" si="29"/>
        <v>1506000</v>
      </c>
      <c r="B73">
        <f t="shared" si="62"/>
        <v>1506000</v>
      </c>
      <c r="F73">
        <v>1</v>
      </c>
      <c r="G73">
        <v>0</v>
      </c>
      <c r="I73">
        <f t="shared" ref="I73" si="63">IF(AND(OR($F$1=0,F73=$F$1),G73&lt;=$G$1,OR($J$1=1,J73=1,G73=0)),1,0)</f>
        <v>1</v>
      </c>
      <c r="J73">
        <f t="shared" ref="J73:J136" si="64">IF($M$1=1,IF(COUNTIF(T73:AF73,"&gt;0")&gt;0,1,IF(COUNTIF(T73:AF73,"&lt;0")&gt;0,1,0)),IF($M$1=2,IF(COUNTIF(AH73:AS73,"&gt;0")&gt;0,1,IF(COUNTIF(AH73:AS73,"&lt;0")&gt;0,1,0)),IF($M$1=3,IF(COUNTIF(AT73:AU73,"&gt;0")&gt;0,1,IF(COUNTIF(AT73:AU73,"&lt;0")&gt;0,1,0)))))</f>
        <v>0</v>
      </c>
      <c r="M73">
        <f>IF($A73&amp;""="",0,IFERROR(MATCH($A73,base_report[id1],0),0))</f>
        <v>65</v>
      </c>
      <c r="N73">
        <f>IF($A73&amp;""="",0,IFERROR(MATCH($A73,current_report[id1],0),0))</f>
        <v>65</v>
      </c>
      <c r="O73" t="str">
        <f>IF($M73=0,0,INDEX(base_report[],$M73,O$1)&amp;"")</f>
        <v/>
      </c>
      <c r="P73" t="str">
        <f>IF($M73=0,0,INDEX(base_report[],$M73,P$1)&amp;"")</f>
        <v/>
      </c>
      <c r="R73" s="38"/>
      <c r="S73" s="17"/>
      <c r="T73" s="18"/>
      <c r="U73" s="19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1"/>
      <c r="AG73" s="18"/>
      <c r="AH73" s="19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1"/>
      <c r="AT73" s="19"/>
      <c r="AU73" s="21"/>
      <c r="AV73" s="19"/>
      <c r="AW73" s="21"/>
    </row>
    <row r="74" spans="1:49" x14ac:dyDescent="0.25">
      <c r="A74" t="str">
        <f t="shared" si="29"/>
        <v>1600000</v>
      </c>
      <c r="B74">
        <v>1600000</v>
      </c>
      <c r="C74">
        <v>1700</v>
      </c>
      <c r="F74">
        <v>1</v>
      </c>
      <c r="G74">
        <v>1</v>
      </c>
      <c r="H74">
        <v>1</v>
      </c>
      <c r="I74">
        <f t="shared" si="59"/>
        <v>1</v>
      </c>
      <c r="J74">
        <f t="shared" si="64"/>
        <v>1</v>
      </c>
      <c r="M74">
        <f>IF($A74&amp;""="",0,IFERROR(MATCH($A74,base_report[id1],0),0))</f>
        <v>66</v>
      </c>
      <c r="N74">
        <f>IF($A74&amp;""="",0,IFERROR(MATCH($A74,current_report[id1],0),0))</f>
        <v>66</v>
      </c>
      <c r="O74" t="str">
        <f>IF($M74=0,0,INDEX(base_report[],$M74,O$1)&amp;"")</f>
        <v/>
      </c>
      <c r="P74" t="str">
        <f>IF($M74=0,0,INDEX(base_report[],$M74,P$1)&amp;"")</f>
        <v>Operating Income</v>
      </c>
      <c r="R74" s="38"/>
      <c r="S74" s="17" t="s">
        <v>695</v>
      </c>
      <c r="T74" s="18">
        <f t="shared" si="52"/>
        <v>1541925000</v>
      </c>
      <c r="U74" s="19">
        <f>U59-U62</f>
        <v>126400000</v>
      </c>
      <c r="V74" s="20">
        <f t="shared" ref="V74:AS74" si="65">V59-V62</f>
        <v>130400000</v>
      </c>
      <c r="W74" s="20">
        <f t="shared" si="65"/>
        <v>126400000</v>
      </c>
      <c r="X74" s="20">
        <f t="shared" si="65"/>
        <v>128400000</v>
      </c>
      <c r="Y74" s="20">
        <f t="shared" si="65"/>
        <v>126400000</v>
      </c>
      <c r="Z74" s="20">
        <f t="shared" si="65"/>
        <v>128400000</v>
      </c>
      <c r="AA74" s="20">
        <f t="shared" si="65"/>
        <v>127900000</v>
      </c>
      <c r="AB74" s="20">
        <f t="shared" si="65"/>
        <v>129025000</v>
      </c>
      <c r="AC74" s="20">
        <f t="shared" si="65"/>
        <v>130650000</v>
      </c>
      <c r="AD74" s="20">
        <f t="shared" si="65"/>
        <v>128650000</v>
      </c>
      <c r="AE74" s="20">
        <f t="shared" si="65"/>
        <v>130650000</v>
      </c>
      <c r="AF74" s="21">
        <f t="shared" si="65"/>
        <v>128650000</v>
      </c>
      <c r="AG74" s="18">
        <f>SUMPRODUCT(AH74:AS74,AH$3:AS$3)</f>
        <v>1541925000</v>
      </c>
      <c r="AH74" s="19">
        <f t="shared" si="65"/>
        <v>126400000</v>
      </c>
      <c r="AI74" s="20">
        <f t="shared" si="65"/>
        <v>130400000</v>
      </c>
      <c r="AJ74" s="20">
        <f t="shared" si="65"/>
        <v>126400000</v>
      </c>
      <c r="AK74" s="20">
        <f t="shared" si="65"/>
        <v>128400000</v>
      </c>
      <c r="AL74" s="20">
        <f t="shared" si="65"/>
        <v>126400000</v>
      </c>
      <c r="AM74" s="20">
        <f t="shared" si="65"/>
        <v>128400000</v>
      </c>
      <c r="AN74" s="20">
        <f t="shared" si="65"/>
        <v>127900000</v>
      </c>
      <c r="AO74" s="20">
        <f t="shared" si="65"/>
        <v>129025000</v>
      </c>
      <c r="AP74" s="20">
        <f t="shared" si="65"/>
        <v>130650000</v>
      </c>
      <c r="AQ74" s="20">
        <f t="shared" si="65"/>
        <v>128650000</v>
      </c>
      <c r="AR74" s="20">
        <f t="shared" si="65"/>
        <v>130650000</v>
      </c>
      <c r="AS74" s="21">
        <f t="shared" si="65"/>
        <v>128650000</v>
      </c>
      <c r="AT74" s="19">
        <f>T74</f>
        <v>1541925000</v>
      </c>
      <c r="AU74" s="21">
        <f>AG74</f>
        <v>1541925000</v>
      </c>
      <c r="AV74" s="19">
        <f t="shared" si="57"/>
        <v>0</v>
      </c>
      <c r="AW74" s="21">
        <f t="shared" si="58"/>
        <v>0</v>
      </c>
    </row>
    <row r="75" spans="1:49" x14ac:dyDescent="0.25">
      <c r="A75" t="str">
        <f t="shared" si="29"/>
        <v>1601000</v>
      </c>
      <c r="B75">
        <f>B74+1000</f>
        <v>1601000</v>
      </c>
      <c r="F75">
        <v>1</v>
      </c>
      <c r="G75">
        <v>1</v>
      </c>
      <c r="H75">
        <v>4</v>
      </c>
      <c r="I75">
        <f t="shared" si="59"/>
        <v>1</v>
      </c>
      <c r="J75">
        <f t="shared" si="64"/>
        <v>1</v>
      </c>
      <c r="M75">
        <f>IF($A75&amp;""="",0,IFERROR(MATCH($A75,base_report[id1],0),0))</f>
        <v>67</v>
      </c>
      <c r="N75">
        <f>IF($A75&amp;""="",0,IFERROR(MATCH($A75,current_report[id1],0),0))</f>
        <v>67</v>
      </c>
      <c r="O75" t="str">
        <f>IF($M75=0,0,INDEX(base_report[],$M75,O$1)&amp;"")</f>
        <v/>
      </c>
      <c r="P75" t="str">
        <f>IF($M75=0,0,INDEX(base_report[],$M75,P$1)&amp;"")</f>
        <v>Operating income in % of revenue</v>
      </c>
      <c r="R75" s="38"/>
      <c r="S75" s="17" t="s">
        <v>696</v>
      </c>
      <c r="T75" s="26">
        <f t="shared" ref="T75:AS75" si="66">IF(T$12=0,0,T74/T$12)</f>
        <v>0.30454168394856906</v>
      </c>
      <c r="U75" s="27">
        <f t="shared" si="66"/>
        <v>0.30095238095238097</v>
      </c>
      <c r="V75" s="28">
        <f t="shared" si="66"/>
        <v>0.31047619047619046</v>
      </c>
      <c r="W75" s="28">
        <f t="shared" si="66"/>
        <v>0.30095238095238097</v>
      </c>
      <c r="X75" s="28">
        <f t="shared" si="66"/>
        <v>0.30571428571428572</v>
      </c>
      <c r="Y75" s="28">
        <f t="shared" si="66"/>
        <v>0.30095238095238097</v>
      </c>
      <c r="Z75" s="28">
        <f t="shared" si="66"/>
        <v>0.30571428571428572</v>
      </c>
      <c r="AA75" s="28">
        <f t="shared" si="66"/>
        <v>0.30300876569533286</v>
      </c>
      <c r="AB75" s="28">
        <f t="shared" si="66"/>
        <v>0.30416077322017915</v>
      </c>
      <c r="AC75" s="28">
        <f t="shared" si="66"/>
        <v>0.307991513437058</v>
      </c>
      <c r="AD75" s="28">
        <f t="shared" si="66"/>
        <v>0.3032767562470533</v>
      </c>
      <c r="AE75" s="28">
        <f t="shared" si="66"/>
        <v>0.307991513437058</v>
      </c>
      <c r="AF75" s="29">
        <f t="shared" si="66"/>
        <v>0.3032767562470533</v>
      </c>
      <c r="AG75" s="26">
        <f>IF(AG$12=0,0,AG74/AG$12)</f>
        <v>0.30454168394856906</v>
      </c>
      <c r="AH75" s="27">
        <f t="shared" si="66"/>
        <v>0.30095238095238097</v>
      </c>
      <c r="AI75" s="28">
        <f t="shared" si="66"/>
        <v>0.31047619047619046</v>
      </c>
      <c r="AJ75" s="28">
        <f t="shared" si="66"/>
        <v>0.30095238095238097</v>
      </c>
      <c r="AK75" s="28">
        <f t="shared" si="66"/>
        <v>0.30571428571428572</v>
      </c>
      <c r="AL75" s="28">
        <f t="shared" si="66"/>
        <v>0.30095238095238097</v>
      </c>
      <c r="AM75" s="28">
        <f t="shared" si="66"/>
        <v>0.30571428571428572</v>
      </c>
      <c r="AN75" s="28">
        <f t="shared" si="66"/>
        <v>0.30300876569533286</v>
      </c>
      <c r="AO75" s="28">
        <f t="shared" si="66"/>
        <v>0.30416077322017915</v>
      </c>
      <c r="AP75" s="28">
        <f t="shared" si="66"/>
        <v>0.307991513437058</v>
      </c>
      <c r="AQ75" s="28">
        <f t="shared" si="66"/>
        <v>0.3032767562470533</v>
      </c>
      <c r="AR75" s="28">
        <f t="shared" si="66"/>
        <v>0.307991513437058</v>
      </c>
      <c r="AS75" s="29">
        <f t="shared" si="66"/>
        <v>0.3032767562470533</v>
      </c>
      <c r="AT75" s="27">
        <f>T75</f>
        <v>0.30454168394856906</v>
      </c>
      <c r="AU75" s="29">
        <f>AG75</f>
        <v>0.30454168394856906</v>
      </c>
      <c r="AV75" s="27">
        <f t="shared" si="57"/>
        <v>0</v>
      </c>
      <c r="AW75" s="29">
        <f t="shared" si="58"/>
        <v>0</v>
      </c>
    </row>
    <row r="76" spans="1:49" x14ac:dyDescent="0.25">
      <c r="A76" t="str">
        <f t="shared" si="29"/>
        <v>1602000</v>
      </c>
      <c r="B76">
        <f>B75+1000</f>
        <v>1602000</v>
      </c>
      <c r="F76">
        <v>1</v>
      </c>
      <c r="G76">
        <v>0</v>
      </c>
      <c r="I76">
        <f t="shared" ref="I76:I85" si="67">IF(AND(OR($F$1=0,F76=$F$1),G76&lt;=$G$1,OR($J$1=1,J76=1,G76=0)),1,0)</f>
        <v>1</v>
      </c>
      <c r="J76">
        <f t="shared" si="64"/>
        <v>0</v>
      </c>
      <c r="M76">
        <f>IF($A76&amp;""="",0,IFERROR(MATCH($A76,base_report[id1],0),0))</f>
        <v>68</v>
      </c>
      <c r="N76">
        <f>IF($A76&amp;""="",0,IFERROR(MATCH($A76,current_report[id1],0),0))</f>
        <v>68</v>
      </c>
      <c r="O76" t="str">
        <f>IF($M76=0,0,INDEX(base_report[],$M76,O$1)&amp;"")</f>
        <v/>
      </c>
      <c r="P76" t="str">
        <f>IF($M76=0,0,INDEX(base_report[],$M76,P$1)&amp;"")</f>
        <v/>
      </c>
      <c r="R76" s="38"/>
      <c r="S76" s="23"/>
      <c r="T76" s="18"/>
      <c r="U76" s="19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1"/>
      <c r="AG76" s="18"/>
      <c r="AH76" s="19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1"/>
      <c r="AT76" s="19"/>
      <c r="AU76" s="21"/>
      <c r="AV76" s="19"/>
      <c r="AW76" s="21"/>
    </row>
    <row r="77" spans="1:49" x14ac:dyDescent="0.25">
      <c r="A77" t="str">
        <f t="shared" si="29"/>
        <v>1700000</v>
      </c>
      <c r="B77">
        <v>1700000</v>
      </c>
      <c r="C77">
        <v>1710</v>
      </c>
      <c r="F77">
        <v>1</v>
      </c>
      <c r="G77">
        <v>1</v>
      </c>
      <c r="H77">
        <v>1</v>
      </c>
      <c r="I77">
        <f t="shared" si="67"/>
        <v>1</v>
      </c>
      <c r="J77">
        <f t="shared" si="64"/>
        <v>1</v>
      </c>
      <c r="M77">
        <f>IF($A77&amp;""="",0,IFERROR(MATCH($A77,base_report[id1],0),0))</f>
        <v>69</v>
      </c>
      <c r="N77">
        <f>IF($A77&amp;""="",0,IFERROR(MATCH($A77,current_report[id1],0),0))</f>
        <v>69</v>
      </c>
      <c r="O77" t="str">
        <f>IF($M77=0,0,INDEX(base_report[],$M77,O$1)&amp;"")</f>
        <v/>
      </c>
      <c r="P77" t="str">
        <f>IF($M77=0,0,INDEX(base_report[],$M77,P$1)&amp;"")</f>
        <v>Interest Expenses</v>
      </c>
      <c r="R77" s="38"/>
      <c r="S77" s="17" t="s">
        <v>697</v>
      </c>
      <c r="T77" s="18">
        <f t="shared" ref="T77:T85" si="68">SUMPRODUCT(U77:AF77,U$3:AF$3)</f>
        <v>390622500</v>
      </c>
      <c r="U77" s="19">
        <f>U78+U82</f>
        <v>36000000</v>
      </c>
      <c r="V77" s="20">
        <f t="shared" ref="V77:AF77" si="69">V78+V82</f>
        <v>35250000</v>
      </c>
      <c r="W77" s="20">
        <f t="shared" si="69"/>
        <v>34500000</v>
      </c>
      <c r="X77" s="20">
        <f t="shared" si="69"/>
        <v>33750000</v>
      </c>
      <c r="Y77" s="20">
        <f t="shared" si="69"/>
        <v>33000000</v>
      </c>
      <c r="Z77" s="20">
        <f t="shared" si="69"/>
        <v>32250000</v>
      </c>
      <c r="AA77" s="20">
        <f t="shared" si="69"/>
        <v>32970000</v>
      </c>
      <c r="AB77" s="20">
        <f t="shared" si="69"/>
        <v>32197500</v>
      </c>
      <c r="AC77" s="20">
        <f t="shared" si="69"/>
        <v>31425000</v>
      </c>
      <c r="AD77" s="20">
        <f t="shared" si="69"/>
        <v>30532500</v>
      </c>
      <c r="AE77" s="20">
        <f t="shared" si="69"/>
        <v>29760000</v>
      </c>
      <c r="AF77" s="21">
        <f t="shared" si="69"/>
        <v>28987500</v>
      </c>
      <c r="AG77" s="18">
        <f t="shared" ref="AG77:AG85" si="70">SUMPRODUCT(AH77:AS77,AH$3:AS$3)</f>
        <v>390622500</v>
      </c>
      <c r="AH77" s="19">
        <f>AH78+AH82</f>
        <v>36000000</v>
      </c>
      <c r="AI77" s="20">
        <f t="shared" ref="AI77:AS77" si="71">AI78+AI82</f>
        <v>35250000</v>
      </c>
      <c r="AJ77" s="20">
        <f t="shared" si="71"/>
        <v>34500000</v>
      </c>
      <c r="AK77" s="20">
        <f t="shared" si="71"/>
        <v>33750000</v>
      </c>
      <c r="AL77" s="20">
        <f t="shared" si="71"/>
        <v>33000000</v>
      </c>
      <c r="AM77" s="20">
        <f t="shared" si="71"/>
        <v>32250000</v>
      </c>
      <c r="AN77" s="20">
        <f t="shared" si="71"/>
        <v>32970000</v>
      </c>
      <c r="AO77" s="20">
        <f t="shared" si="71"/>
        <v>32197500</v>
      </c>
      <c r="AP77" s="20">
        <f t="shared" si="71"/>
        <v>31425000</v>
      </c>
      <c r="AQ77" s="20">
        <f t="shared" si="71"/>
        <v>30532500</v>
      </c>
      <c r="AR77" s="20">
        <f t="shared" si="71"/>
        <v>29760000</v>
      </c>
      <c r="AS77" s="21">
        <f t="shared" si="71"/>
        <v>28987500</v>
      </c>
      <c r="AT77" s="19">
        <f t="shared" ref="AT77:AT85" si="72">T77</f>
        <v>390622500</v>
      </c>
      <c r="AU77" s="21">
        <f t="shared" ref="AU77:AU85" si="73">AG77</f>
        <v>390622500</v>
      </c>
      <c r="AV77" s="19">
        <f t="shared" ref="AV77:AV85" si="74">AU77-AT77</f>
        <v>0</v>
      </c>
      <c r="AW77" s="21">
        <f t="shared" ref="AW77:AW85" si="75">IF(AT77=0,AT77,AV77/AT77)</f>
        <v>0</v>
      </c>
    </row>
    <row r="78" spans="1:49" x14ac:dyDescent="0.25">
      <c r="A78" t="str">
        <f t="shared" si="29"/>
        <v>1701000</v>
      </c>
      <c r="B78">
        <f>B77+1000</f>
        <v>1701000</v>
      </c>
      <c r="C78">
        <v>1720</v>
      </c>
      <c r="D78" t="s">
        <v>698</v>
      </c>
      <c r="F78">
        <v>1</v>
      </c>
      <c r="G78">
        <v>2</v>
      </c>
      <c r="I78">
        <f t="shared" si="67"/>
        <v>1</v>
      </c>
      <c r="J78">
        <f t="shared" si="64"/>
        <v>1</v>
      </c>
      <c r="K78" t="s">
        <v>41</v>
      </c>
      <c r="M78">
        <f>IF($A78&amp;""="",0,IFERROR(MATCH($A78,base_report[id1],0),0))</f>
        <v>70</v>
      </c>
      <c r="N78">
        <f>IF($A78&amp;""="",0,IFERROR(MATCH($A78,current_report[id1],0),0))</f>
        <v>70</v>
      </c>
      <c r="O78" t="str">
        <f>IF($M78=0,0,INDEX(base_report[],$M78,O$1)&amp;"")</f>
        <v>39.01</v>
      </c>
      <c r="P78" t="str">
        <f>IF($M78=0,0,INDEX(base_report[],$M78,P$1)&amp;"")</f>
        <v>Interest on short-term loans</v>
      </c>
      <c r="R78" s="38" t="s">
        <v>41</v>
      </c>
      <c r="S78" s="22" t="s">
        <v>699</v>
      </c>
      <c r="T78" s="18">
        <f t="shared" si="68"/>
        <v>360000</v>
      </c>
      <c r="U78" s="19">
        <f>IF($M78=0,0,INDEX(base_report[],$M78,U$6)*U$5)</f>
        <v>0</v>
      </c>
      <c r="V78" s="20">
        <f>IF($M78=0,0,INDEX(base_report[],$M78,V$6)*V$5)</f>
        <v>0</v>
      </c>
      <c r="W78" s="20">
        <f>IF($M78=0,0,INDEX(base_report[],$M78,W$6)*W$5)</f>
        <v>0</v>
      </c>
      <c r="X78" s="20">
        <f>IF($M78=0,0,INDEX(base_report[],$M78,X$6)*X$5)</f>
        <v>0</v>
      </c>
      <c r="Y78" s="20">
        <f>IF($M78=0,0,INDEX(base_report[],$M78,Y$6)*Y$5)</f>
        <v>0</v>
      </c>
      <c r="Z78" s="20">
        <f>IF($M78=0,0,INDEX(base_report[],$M78,Z$6)*Z$5)</f>
        <v>0</v>
      </c>
      <c r="AA78" s="20">
        <f>IF($M78=0,0,INDEX(base_report[],$M78,AA$6)*AA$5)</f>
        <v>120000</v>
      </c>
      <c r="AB78" s="20">
        <f>IF($M78=0,0,INDEX(base_report[],$M78,AB$6)*AB$5)</f>
        <v>120000</v>
      </c>
      <c r="AC78" s="20">
        <f>IF($M78=0,0,INDEX(base_report[],$M78,AC$6)*AC$5)</f>
        <v>120000</v>
      </c>
      <c r="AD78" s="20">
        <f>IF($M78=0,0,INDEX(base_report[],$M78,AD$6)*AD$5)</f>
        <v>0</v>
      </c>
      <c r="AE78" s="20">
        <f>IF($M78=0,0,INDEX(base_report[],$M78,AE$6)*AE$5)</f>
        <v>0</v>
      </c>
      <c r="AF78" s="21">
        <f>IF($M78=0,0,INDEX(base_report[],$M78,AF$6)*AF$5)</f>
        <v>0</v>
      </c>
      <c r="AG78" s="18">
        <f t="shared" si="70"/>
        <v>360000</v>
      </c>
      <c r="AH78" s="19">
        <f>IF($N78=0,0,INDEX(current_report[],$N78,AH$6)*AH$5)</f>
        <v>0</v>
      </c>
      <c r="AI78" s="20">
        <f>IF($N78=0,0,INDEX(current_report[],$N78,AI$6)*AI$5)</f>
        <v>0</v>
      </c>
      <c r="AJ78" s="20">
        <f>IF($N78=0,0,INDEX(current_report[],$N78,AJ$6)*AJ$5)</f>
        <v>0</v>
      </c>
      <c r="AK78" s="20">
        <f>IF($N78=0,0,INDEX(current_report[],$N78,AK$6)*AK$5)</f>
        <v>0</v>
      </c>
      <c r="AL78" s="20">
        <f>IF($N78=0,0,INDEX(current_report[],$N78,AL$6)*AL$5)</f>
        <v>0</v>
      </c>
      <c r="AM78" s="20">
        <f>IF($N78=0,0,INDEX(current_report[],$N78,AM$6)*AM$5)</f>
        <v>0</v>
      </c>
      <c r="AN78" s="20">
        <f>IF($N78=0,0,INDEX(current_report[],$N78,AN$6)*AN$5)</f>
        <v>120000</v>
      </c>
      <c r="AO78" s="20">
        <f>IF($N78=0,0,INDEX(current_report[],$N78,AO$6)*AO$5)</f>
        <v>120000</v>
      </c>
      <c r="AP78" s="20">
        <f>IF($N78=0,0,INDEX(current_report[],$N78,AP$6)*AP$5)</f>
        <v>120000</v>
      </c>
      <c r="AQ78" s="20">
        <f>IF($N78=0,0,INDEX(current_report[],$N78,AQ$6)*AQ$5)</f>
        <v>0</v>
      </c>
      <c r="AR78" s="20">
        <f>IF($N78=0,0,INDEX(current_report[],$N78,AR$6)*AR$5)</f>
        <v>0</v>
      </c>
      <c r="AS78" s="21">
        <f>IF($N78=0,0,INDEX(current_report[],$N78,AS$6)*AS$5)</f>
        <v>0</v>
      </c>
      <c r="AT78" s="19">
        <f t="shared" si="72"/>
        <v>360000</v>
      </c>
      <c r="AU78" s="21">
        <f t="shared" si="73"/>
        <v>360000</v>
      </c>
      <c r="AV78" s="19">
        <f t="shared" si="74"/>
        <v>0</v>
      </c>
      <c r="AW78" s="21">
        <f t="shared" si="75"/>
        <v>0</v>
      </c>
    </row>
    <row r="79" spans="1:49" hidden="1" x14ac:dyDescent="0.25">
      <c r="A79" t="str">
        <f t="shared" si="29"/>
        <v>1701000-OW</v>
      </c>
      <c r="B79">
        <f>B78</f>
        <v>1701000</v>
      </c>
      <c r="C79">
        <f>C78</f>
        <v>1720</v>
      </c>
      <c r="D79" t="str">
        <f>D78</f>
        <v>6510</v>
      </c>
      <c r="F79">
        <v>1</v>
      </c>
      <c r="G79">
        <v>4</v>
      </c>
      <c r="I79">
        <f t="shared" si="67"/>
        <v>0</v>
      </c>
      <c r="J79">
        <f t="shared" si="64"/>
        <v>1</v>
      </c>
      <c r="K79" t="str">
        <f>K78</f>
        <v>39.01</v>
      </c>
      <c r="L79" t="s">
        <v>617</v>
      </c>
      <c r="M79">
        <f>IF($A79&amp;""="",0,IFERROR(MATCH($A79,base_report[id1],0),0))</f>
        <v>71</v>
      </c>
      <c r="N79">
        <f>IF($A79&amp;""="",0,IFERROR(MATCH($A79,current_report[id1],0),0))</f>
        <v>71</v>
      </c>
      <c r="O79" t="str">
        <f>IF($M79=0,0,INDEX(base_report[],$M79,O$1)&amp;"")</f>
        <v/>
      </c>
      <c r="P79" t="str">
        <f>IF($M79=0,0,INDEX(base_report[],$M79,P$1)&amp;"")</f>
        <v>Open Wagons</v>
      </c>
      <c r="R79" s="38"/>
      <c r="S79" s="23" t="s">
        <v>618</v>
      </c>
      <c r="T79" s="18">
        <f t="shared" si="68"/>
        <v>360000</v>
      </c>
      <c r="U79" s="19">
        <f>IF($M79=0,0,INDEX(base_report[],$M79,U$6)*U$5)</f>
        <v>0</v>
      </c>
      <c r="V79" s="20">
        <f>IF($M79=0,0,INDEX(base_report[],$M79,V$6)*V$5)</f>
        <v>0</v>
      </c>
      <c r="W79" s="20">
        <f>IF($M79=0,0,INDEX(base_report[],$M79,W$6)*W$5)</f>
        <v>0</v>
      </c>
      <c r="X79" s="20">
        <f>IF($M79=0,0,INDEX(base_report[],$M79,X$6)*X$5)</f>
        <v>0</v>
      </c>
      <c r="Y79" s="20">
        <f>IF($M79=0,0,INDEX(base_report[],$M79,Y$6)*Y$5)</f>
        <v>0</v>
      </c>
      <c r="Z79" s="20">
        <f>IF($M79=0,0,INDEX(base_report[],$M79,Z$6)*Z$5)</f>
        <v>0</v>
      </c>
      <c r="AA79" s="20">
        <f>IF($M79=0,0,INDEX(base_report[],$M79,AA$6)*AA$5)</f>
        <v>120000</v>
      </c>
      <c r="AB79" s="20">
        <f>IF($M79=0,0,INDEX(base_report[],$M79,AB$6)*AB$5)</f>
        <v>120000</v>
      </c>
      <c r="AC79" s="20">
        <f>IF($M79=0,0,INDEX(base_report[],$M79,AC$6)*AC$5)</f>
        <v>120000</v>
      </c>
      <c r="AD79" s="20">
        <f>IF($M79=0,0,INDEX(base_report[],$M79,AD$6)*AD$5)</f>
        <v>0</v>
      </c>
      <c r="AE79" s="20">
        <f>IF($M79=0,0,INDEX(base_report[],$M79,AE$6)*AE$5)</f>
        <v>0</v>
      </c>
      <c r="AF79" s="21">
        <f>IF($M79=0,0,INDEX(base_report[],$M79,AF$6)*AF$5)</f>
        <v>0</v>
      </c>
      <c r="AG79" s="18">
        <f t="shared" si="70"/>
        <v>360000</v>
      </c>
      <c r="AH79" s="19">
        <f>IF($N79=0,0,INDEX(current_report[],$N79,AH$6)*AH$5)</f>
        <v>0</v>
      </c>
      <c r="AI79" s="20">
        <f>IF($N79=0,0,INDEX(current_report[],$N79,AI$6)*AI$5)</f>
        <v>0</v>
      </c>
      <c r="AJ79" s="20">
        <f>IF($N79=0,0,INDEX(current_report[],$N79,AJ$6)*AJ$5)</f>
        <v>0</v>
      </c>
      <c r="AK79" s="20">
        <f>IF($N79=0,0,INDEX(current_report[],$N79,AK$6)*AK$5)</f>
        <v>0</v>
      </c>
      <c r="AL79" s="20">
        <f>IF($N79=0,0,INDEX(current_report[],$N79,AL$6)*AL$5)</f>
        <v>0</v>
      </c>
      <c r="AM79" s="20">
        <f>IF($N79=0,0,INDEX(current_report[],$N79,AM$6)*AM$5)</f>
        <v>0</v>
      </c>
      <c r="AN79" s="20">
        <f>IF($N79=0,0,INDEX(current_report[],$N79,AN$6)*AN$5)</f>
        <v>120000</v>
      </c>
      <c r="AO79" s="20">
        <f>IF($N79=0,0,INDEX(current_report[],$N79,AO$6)*AO$5)</f>
        <v>120000</v>
      </c>
      <c r="AP79" s="20">
        <f>IF($N79=0,0,INDEX(current_report[],$N79,AP$6)*AP$5)</f>
        <v>120000</v>
      </c>
      <c r="AQ79" s="20">
        <f>IF($N79=0,0,INDEX(current_report[],$N79,AQ$6)*AQ$5)</f>
        <v>0</v>
      </c>
      <c r="AR79" s="20">
        <f>IF($N79=0,0,INDEX(current_report[],$N79,AR$6)*AR$5)</f>
        <v>0</v>
      </c>
      <c r="AS79" s="21">
        <f>IF($N79=0,0,INDEX(current_report[],$N79,AS$6)*AS$5)</f>
        <v>0</v>
      </c>
      <c r="AT79" s="19">
        <f t="shared" si="72"/>
        <v>360000</v>
      </c>
      <c r="AU79" s="21">
        <f t="shared" si="73"/>
        <v>360000</v>
      </c>
      <c r="AV79" s="19">
        <f t="shared" si="74"/>
        <v>0</v>
      </c>
      <c r="AW79" s="21">
        <f t="shared" si="75"/>
        <v>0</v>
      </c>
    </row>
    <row r="80" spans="1:49" hidden="1" x14ac:dyDescent="0.25">
      <c r="A80" t="str">
        <f t="shared" ref="A80:A143" si="76">IF(B80="","",IF(L80="",B80&amp;"",B80&amp;"-"&amp;L80))</f>
        <v>1701000-TW</v>
      </c>
      <c r="B80">
        <f>B78</f>
        <v>1701000</v>
      </c>
      <c r="C80">
        <f>C79</f>
        <v>1720</v>
      </c>
      <c r="D80" t="str">
        <f>D79</f>
        <v>6510</v>
      </c>
      <c r="F80">
        <v>1</v>
      </c>
      <c r="G80">
        <v>4</v>
      </c>
      <c r="I80">
        <f t="shared" si="67"/>
        <v>0</v>
      </c>
      <c r="J80">
        <f t="shared" si="64"/>
        <v>0</v>
      </c>
      <c r="K80" t="str">
        <f>K79</f>
        <v>39.01</v>
      </c>
      <c r="L80" t="s">
        <v>620</v>
      </c>
      <c r="M80">
        <f>IF($A80&amp;""="",0,IFERROR(MATCH($A80,base_report[id1],0),0))</f>
        <v>72</v>
      </c>
      <c r="N80">
        <f>IF($A80&amp;""="",0,IFERROR(MATCH($A80,current_report[id1],0),0))</f>
        <v>72</v>
      </c>
      <c r="O80" t="str">
        <f>IF($M80=0,0,INDEX(base_report[],$M80,O$1)&amp;"")</f>
        <v/>
      </c>
      <c r="P80" t="str">
        <f>IF($M80=0,0,INDEX(base_report[],$M80,P$1)&amp;"")</f>
        <v>Tank Wagons</v>
      </c>
      <c r="R80" s="38"/>
      <c r="S80" s="23" t="s">
        <v>621</v>
      </c>
      <c r="T80" s="18">
        <f t="shared" si="68"/>
        <v>0</v>
      </c>
      <c r="U80" s="19">
        <f>IF($M80=0,0,INDEX(base_report[],$M80,U$6)*U$5)</f>
        <v>0</v>
      </c>
      <c r="V80" s="20">
        <f>IF($M80=0,0,INDEX(base_report[],$M80,V$6)*V$5)</f>
        <v>0</v>
      </c>
      <c r="W80" s="20">
        <f>IF($M80=0,0,INDEX(base_report[],$M80,W$6)*W$5)</f>
        <v>0</v>
      </c>
      <c r="X80" s="20">
        <f>IF($M80=0,0,INDEX(base_report[],$M80,X$6)*X$5)</f>
        <v>0</v>
      </c>
      <c r="Y80" s="20">
        <f>IF($M80=0,0,INDEX(base_report[],$M80,Y$6)*Y$5)</f>
        <v>0</v>
      </c>
      <c r="Z80" s="20">
        <f>IF($M80=0,0,INDEX(base_report[],$M80,Z$6)*Z$5)</f>
        <v>0</v>
      </c>
      <c r="AA80" s="20">
        <f>IF($M80=0,0,INDEX(base_report[],$M80,AA$6)*AA$5)</f>
        <v>0</v>
      </c>
      <c r="AB80" s="20">
        <f>IF($M80=0,0,INDEX(base_report[],$M80,AB$6)*AB$5)</f>
        <v>0</v>
      </c>
      <c r="AC80" s="20">
        <f>IF($M80=0,0,INDEX(base_report[],$M80,AC$6)*AC$5)</f>
        <v>0</v>
      </c>
      <c r="AD80" s="20">
        <f>IF($M80=0,0,INDEX(base_report[],$M80,AD$6)*AD$5)</f>
        <v>0</v>
      </c>
      <c r="AE80" s="20">
        <f>IF($M80=0,0,INDEX(base_report[],$M80,AE$6)*AE$5)</f>
        <v>0</v>
      </c>
      <c r="AF80" s="21">
        <f>IF($M80=0,0,INDEX(base_report[],$M80,AF$6)*AF$5)</f>
        <v>0</v>
      </c>
      <c r="AG80" s="18">
        <f t="shared" si="70"/>
        <v>0</v>
      </c>
      <c r="AH80" s="19">
        <f>IF($N80=0,0,INDEX(current_report[],$N80,AH$6)*AH$5)</f>
        <v>0</v>
      </c>
      <c r="AI80" s="20">
        <f>IF($N80=0,0,INDEX(current_report[],$N80,AI$6)*AI$5)</f>
        <v>0</v>
      </c>
      <c r="AJ80" s="20">
        <f>IF($N80=0,0,INDEX(current_report[],$N80,AJ$6)*AJ$5)</f>
        <v>0</v>
      </c>
      <c r="AK80" s="20">
        <f>IF($N80=0,0,INDEX(current_report[],$N80,AK$6)*AK$5)</f>
        <v>0</v>
      </c>
      <c r="AL80" s="20">
        <f>IF($N80=0,0,INDEX(current_report[],$N80,AL$6)*AL$5)</f>
        <v>0</v>
      </c>
      <c r="AM80" s="20">
        <f>IF($N80=0,0,INDEX(current_report[],$N80,AM$6)*AM$5)</f>
        <v>0</v>
      </c>
      <c r="AN80" s="20">
        <f>IF($N80=0,0,INDEX(current_report[],$N80,AN$6)*AN$5)</f>
        <v>0</v>
      </c>
      <c r="AO80" s="20">
        <f>IF($N80=0,0,INDEX(current_report[],$N80,AO$6)*AO$5)</f>
        <v>0</v>
      </c>
      <c r="AP80" s="20">
        <f>IF($N80=0,0,INDEX(current_report[],$N80,AP$6)*AP$5)</f>
        <v>0</v>
      </c>
      <c r="AQ80" s="20">
        <f>IF($N80=0,0,INDEX(current_report[],$N80,AQ$6)*AQ$5)</f>
        <v>0</v>
      </c>
      <c r="AR80" s="20">
        <f>IF($N80=0,0,INDEX(current_report[],$N80,AR$6)*AR$5)</f>
        <v>0</v>
      </c>
      <c r="AS80" s="21">
        <f>IF($N80=0,0,INDEX(current_report[],$N80,AS$6)*AS$5)</f>
        <v>0</v>
      </c>
      <c r="AT80" s="19">
        <f t="shared" si="72"/>
        <v>0</v>
      </c>
      <c r="AU80" s="21">
        <f t="shared" si="73"/>
        <v>0</v>
      </c>
      <c r="AV80" s="19">
        <f t="shared" si="74"/>
        <v>0</v>
      </c>
      <c r="AW80" s="21">
        <f t="shared" si="75"/>
        <v>0</v>
      </c>
    </row>
    <row r="81" spans="1:49" hidden="1" x14ac:dyDescent="0.25">
      <c r="A81" t="str">
        <f t="shared" si="76"/>
        <v>1701000-xx</v>
      </c>
      <c r="B81">
        <f>B78</f>
        <v>1701000</v>
      </c>
      <c r="C81">
        <f>C80</f>
        <v>1720</v>
      </c>
      <c r="D81" t="str">
        <f>D80</f>
        <v>6510</v>
      </c>
      <c r="F81">
        <v>1</v>
      </c>
      <c r="G81">
        <v>4</v>
      </c>
      <c r="I81">
        <f t="shared" si="67"/>
        <v>0</v>
      </c>
      <c r="J81">
        <f t="shared" si="64"/>
        <v>0</v>
      </c>
      <c r="K81" t="str">
        <f>K80</f>
        <v>39.01</v>
      </c>
      <c r="L81" t="s">
        <v>623</v>
      </c>
      <c r="M81">
        <f>IF($A81&amp;""="",0,IFERROR(MATCH($A81,base_report[id1],0),0))</f>
        <v>73</v>
      </c>
      <c r="N81">
        <f>IF($A81&amp;""="",0,IFERROR(MATCH($A81,current_report[id1],0),0))</f>
        <v>73</v>
      </c>
      <c r="O81" t="str">
        <f>IF($M81=0,0,INDEX(base_report[],$M81,O$1)&amp;"")</f>
        <v/>
      </c>
      <c r="P81" t="str">
        <f>IF($M81=0,0,INDEX(base_report[],$M81,P$1)&amp;"")</f>
        <v>xx</v>
      </c>
      <c r="R81" s="38"/>
      <c r="S81" s="23" t="s">
        <v>623</v>
      </c>
      <c r="T81" s="18">
        <f t="shared" si="68"/>
        <v>0</v>
      </c>
      <c r="U81" s="19">
        <f>IF($M81=0,0,INDEX(base_report[],$M81,U$6)*U$5)</f>
        <v>0</v>
      </c>
      <c r="V81" s="20">
        <f>IF($M81=0,0,INDEX(base_report[],$M81,V$6)*V$5)</f>
        <v>0</v>
      </c>
      <c r="W81" s="20">
        <f>IF($M81=0,0,INDEX(base_report[],$M81,W$6)*W$5)</f>
        <v>0</v>
      </c>
      <c r="X81" s="20">
        <f>IF($M81=0,0,INDEX(base_report[],$M81,X$6)*X$5)</f>
        <v>0</v>
      </c>
      <c r="Y81" s="20">
        <f>IF($M81=0,0,INDEX(base_report[],$M81,Y$6)*Y$5)</f>
        <v>0</v>
      </c>
      <c r="Z81" s="20">
        <f>IF($M81=0,0,INDEX(base_report[],$M81,Z$6)*Z$5)</f>
        <v>0</v>
      </c>
      <c r="AA81" s="20">
        <f>IF($M81=0,0,INDEX(base_report[],$M81,AA$6)*AA$5)</f>
        <v>0</v>
      </c>
      <c r="AB81" s="20">
        <f>IF($M81=0,0,INDEX(base_report[],$M81,AB$6)*AB$5)</f>
        <v>0</v>
      </c>
      <c r="AC81" s="20">
        <f>IF($M81=0,0,INDEX(base_report[],$M81,AC$6)*AC$5)</f>
        <v>0</v>
      </c>
      <c r="AD81" s="20">
        <f>IF($M81=0,0,INDEX(base_report[],$M81,AD$6)*AD$5)</f>
        <v>0</v>
      </c>
      <c r="AE81" s="20">
        <f>IF($M81=0,0,INDEX(base_report[],$M81,AE$6)*AE$5)</f>
        <v>0</v>
      </c>
      <c r="AF81" s="21">
        <f>IF($M81=0,0,INDEX(base_report[],$M81,AF$6)*AF$5)</f>
        <v>0</v>
      </c>
      <c r="AG81" s="18">
        <f t="shared" si="70"/>
        <v>0</v>
      </c>
      <c r="AH81" s="19">
        <f>IF($N81=0,0,INDEX(current_report[],$N81,AH$6)*AH$5)</f>
        <v>0</v>
      </c>
      <c r="AI81" s="20">
        <f>IF($N81=0,0,INDEX(current_report[],$N81,AI$6)*AI$5)</f>
        <v>0</v>
      </c>
      <c r="AJ81" s="20">
        <f>IF($N81=0,0,INDEX(current_report[],$N81,AJ$6)*AJ$5)</f>
        <v>0</v>
      </c>
      <c r="AK81" s="20">
        <f>IF($N81=0,0,INDEX(current_report[],$N81,AK$6)*AK$5)</f>
        <v>0</v>
      </c>
      <c r="AL81" s="20">
        <f>IF($N81=0,0,INDEX(current_report[],$N81,AL$6)*AL$5)</f>
        <v>0</v>
      </c>
      <c r="AM81" s="20">
        <f>IF($N81=0,0,INDEX(current_report[],$N81,AM$6)*AM$5)</f>
        <v>0</v>
      </c>
      <c r="AN81" s="20">
        <f>IF($N81=0,0,INDEX(current_report[],$N81,AN$6)*AN$5)</f>
        <v>0</v>
      </c>
      <c r="AO81" s="20">
        <f>IF($N81=0,0,INDEX(current_report[],$N81,AO$6)*AO$5)</f>
        <v>0</v>
      </c>
      <c r="AP81" s="20">
        <f>IF($N81=0,0,INDEX(current_report[],$N81,AP$6)*AP$5)</f>
        <v>0</v>
      </c>
      <c r="AQ81" s="20">
        <f>IF($N81=0,0,INDEX(current_report[],$N81,AQ$6)*AQ$5)</f>
        <v>0</v>
      </c>
      <c r="AR81" s="20">
        <f>IF($N81=0,0,INDEX(current_report[],$N81,AR$6)*AR$5)</f>
        <v>0</v>
      </c>
      <c r="AS81" s="21">
        <f>IF($N81=0,0,INDEX(current_report[],$N81,AS$6)*AS$5)</f>
        <v>0</v>
      </c>
      <c r="AT81" s="19">
        <f t="shared" si="72"/>
        <v>0</v>
      </c>
      <c r="AU81" s="21">
        <f t="shared" si="73"/>
        <v>0</v>
      </c>
      <c r="AV81" s="19">
        <f t="shared" si="74"/>
        <v>0</v>
      </c>
      <c r="AW81" s="21">
        <f t="shared" si="75"/>
        <v>0</v>
      </c>
    </row>
    <row r="82" spans="1:49" x14ac:dyDescent="0.25">
      <c r="A82" t="str">
        <f t="shared" si="76"/>
        <v>1702000</v>
      </c>
      <c r="B82">
        <f>B78+1000</f>
        <v>1702000</v>
      </c>
      <c r="C82">
        <v>1730</v>
      </c>
      <c r="D82" t="s">
        <v>703</v>
      </c>
      <c r="F82">
        <v>1</v>
      </c>
      <c r="G82">
        <v>2</v>
      </c>
      <c r="I82">
        <f t="shared" si="67"/>
        <v>1</v>
      </c>
      <c r="J82">
        <f t="shared" si="64"/>
        <v>1</v>
      </c>
      <c r="K82" t="s">
        <v>42</v>
      </c>
      <c r="M82">
        <f>IF($A82&amp;""="",0,IFERROR(MATCH($A82,base_report[id1],0),0))</f>
        <v>74</v>
      </c>
      <c r="N82">
        <f>IF($A82&amp;""="",0,IFERROR(MATCH($A82,current_report[id1],0),0))</f>
        <v>74</v>
      </c>
      <c r="O82" t="str">
        <f>IF($M82=0,0,INDEX(base_report[],$M82,O$1)&amp;"")</f>
        <v>39.02</v>
      </c>
      <c r="P82" t="str">
        <f>IF($M82=0,0,INDEX(base_report[],$M82,P$1)&amp;"")</f>
        <v>Interest on long-term loans</v>
      </c>
      <c r="R82" s="38" t="s">
        <v>42</v>
      </c>
      <c r="S82" s="22" t="s">
        <v>704</v>
      </c>
      <c r="T82" s="18">
        <f t="shared" si="68"/>
        <v>390262500</v>
      </c>
      <c r="U82" s="19">
        <f>IF($M82=0,0,INDEX(base_report[],$M82,U$6)*U$5)</f>
        <v>36000000</v>
      </c>
      <c r="V82" s="20">
        <f>IF($M82=0,0,INDEX(base_report[],$M82,V$6)*V$5)</f>
        <v>35250000</v>
      </c>
      <c r="W82" s="20">
        <f>IF($M82=0,0,INDEX(base_report[],$M82,W$6)*W$5)</f>
        <v>34500000</v>
      </c>
      <c r="X82" s="20">
        <f>IF($M82=0,0,INDEX(base_report[],$M82,X$6)*X$5)</f>
        <v>33750000</v>
      </c>
      <c r="Y82" s="20">
        <f>IF($M82=0,0,INDEX(base_report[],$M82,Y$6)*Y$5)</f>
        <v>33000000</v>
      </c>
      <c r="Z82" s="20">
        <f>IF($M82=0,0,INDEX(base_report[],$M82,Z$6)*Z$5)</f>
        <v>32250000</v>
      </c>
      <c r="AA82" s="20">
        <f>IF($M82=0,0,INDEX(base_report[],$M82,AA$6)*AA$5)</f>
        <v>32850000</v>
      </c>
      <c r="AB82" s="20">
        <f>IF($M82=0,0,INDEX(base_report[],$M82,AB$6)*AB$5)</f>
        <v>32077500</v>
      </c>
      <c r="AC82" s="20">
        <f>IF($M82=0,0,INDEX(base_report[],$M82,AC$6)*AC$5)</f>
        <v>31305000</v>
      </c>
      <c r="AD82" s="20">
        <f>IF($M82=0,0,INDEX(base_report[],$M82,AD$6)*AD$5)</f>
        <v>30532500</v>
      </c>
      <c r="AE82" s="20">
        <f>IF($M82=0,0,INDEX(base_report[],$M82,AE$6)*AE$5)</f>
        <v>29760000</v>
      </c>
      <c r="AF82" s="21">
        <f>IF($M82=0,0,INDEX(base_report[],$M82,AF$6)*AF$5)</f>
        <v>28987500</v>
      </c>
      <c r="AG82" s="18">
        <f t="shared" si="70"/>
        <v>390262500</v>
      </c>
      <c r="AH82" s="19">
        <f>IF($N82=0,0,INDEX(current_report[],$N82,AH$6)*AH$5)</f>
        <v>36000000</v>
      </c>
      <c r="AI82" s="20">
        <f>IF($N82=0,0,INDEX(current_report[],$N82,AI$6)*AI$5)</f>
        <v>35250000</v>
      </c>
      <c r="AJ82" s="20">
        <f>IF($N82=0,0,INDEX(current_report[],$N82,AJ$6)*AJ$5)</f>
        <v>34500000</v>
      </c>
      <c r="AK82" s="20">
        <f>IF($N82=0,0,INDEX(current_report[],$N82,AK$6)*AK$5)</f>
        <v>33750000</v>
      </c>
      <c r="AL82" s="20">
        <f>IF($N82=0,0,INDEX(current_report[],$N82,AL$6)*AL$5)</f>
        <v>33000000</v>
      </c>
      <c r="AM82" s="20">
        <f>IF($N82=0,0,INDEX(current_report[],$N82,AM$6)*AM$5)</f>
        <v>32250000</v>
      </c>
      <c r="AN82" s="20">
        <f>IF($N82=0,0,INDEX(current_report[],$N82,AN$6)*AN$5)</f>
        <v>32850000</v>
      </c>
      <c r="AO82" s="20">
        <f>IF($N82=0,0,INDEX(current_report[],$N82,AO$6)*AO$5)</f>
        <v>32077500</v>
      </c>
      <c r="AP82" s="20">
        <f>IF($N82=0,0,INDEX(current_report[],$N82,AP$6)*AP$5)</f>
        <v>31305000</v>
      </c>
      <c r="AQ82" s="20">
        <f>IF($N82=0,0,INDEX(current_report[],$N82,AQ$6)*AQ$5)</f>
        <v>30532500</v>
      </c>
      <c r="AR82" s="20">
        <f>IF($N82=0,0,INDEX(current_report[],$N82,AR$6)*AR$5)</f>
        <v>29760000</v>
      </c>
      <c r="AS82" s="21">
        <f>IF($N82=0,0,INDEX(current_report[],$N82,AS$6)*AS$5)</f>
        <v>28987500</v>
      </c>
      <c r="AT82" s="19">
        <f t="shared" si="72"/>
        <v>390262500</v>
      </c>
      <c r="AU82" s="21">
        <f t="shared" si="73"/>
        <v>390262500</v>
      </c>
      <c r="AV82" s="19">
        <f t="shared" si="74"/>
        <v>0</v>
      </c>
      <c r="AW82" s="21">
        <f t="shared" si="75"/>
        <v>0</v>
      </c>
    </row>
    <row r="83" spans="1:49" hidden="1" x14ac:dyDescent="0.25">
      <c r="A83" t="str">
        <f t="shared" si="76"/>
        <v>1702000-OW</v>
      </c>
      <c r="B83">
        <f>B82</f>
        <v>1702000</v>
      </c>
      <c r="C83">
        <f>C82</f>
        <v>1730</v>
      </c>
      <c r="D83" t="str">
        <f>D82</f>
        <v>6520</v>
      </c>
      <c r="F83">
        <v>1</v>
      </c>
      <c r="G83">
        <v>4</v>
      </c>
      <c r="I83">
        <f t="shared" si="67"/>
        <v>0</v>
      </c>
      <c r="J83">
        <f t="shared" si="64"/>
        <v>1</v>
      </c>
      <c r="K83" t="str">
        <f>K82</f>
        <v>39.02</v>
      </c>
      <c r="L83" t="s">
        <v>617</v>
      </c>
      <c r="M83">
        <f>IF($A83&amp;""="",0,IFERROR(MATCH($A83,base_report[id1],0),0))</f>
        <v>75</v>
      </c>
      <c r="N83">
        <f>IF($A83&amp;""="",0,IFERROR(MATCH($A83,current_report[id1],0),0))</f>
        <v>75</v>
      </c>
      <c r="O83" t="str">
        <f>IF($M83=0,0,INDEX(base_report[],$M83,O$1)&amp;"")</f>
        <v/>
      </c>
      <c r="P83" t="str">
        <f>IF($M83=0,0,INDEX(base_report[],$M83,P$1)&amp;"")</f>
        <v>Open Wagons</v>
      </c>
      <c r="R83" s="38"/>
      <c r="S83" s="23" t="s">
        <v>618</v>
      </c>
      <c r="T83" s="18">
        <f t="shared" si="68"/>
        <v>390262500</v>
      </c>
      <c r="U83" s="19">
        <f>IF($M83=0,0,INDEX(base_report[],$M83,U$6)*U$5)</f>
        <v>36000000</v>
      </c>
      <c r="V83" s="20">
        <f>IF($M83=0,0,INDEX(base_report[],$M83,V$6)*V$5)</f>
        <v>35250000</v>
      </c>
      <c r="W83" s="20">
        <f>IF($M83=0,0,INDEX(base_report[],$M83,W$6)*W$5)</f>
        <v>34500000</v>
      </c>
      <c r="X83" s="20">
        <f>IF($M83=0,0,INDEX(base_report[],$M83,X$6)*X$5)</f>
        <v>33750000</v>
      </c>
      <c r="Y83" s="20">
        <f>IF($M83=0,0,INDEX(base_report[],$M83,Y$6)*Y$5)</f>
        <v>33000000</v>
      </c>
      <c r="Z83" s="20">
        <f>IF($M83=0,0,INDEX(base_report[],$M83,Z$6)*Z$5)</f>
        <v>32250000</v>
      </c>
      <c r="AA83" s="20">
        <f>IF($M83=0,0,INDEX(base_report[],$M83,AA$6)*AA$5)</f>
        <v>32850000</v>
      </c>
      <c r="AB83" s="20">
        <f>IF($M83=0,0,INDEX(base_report[],$M83,AB$6)*AB$5)</f>
        <v>32077500</v>
      </c>
      <c r="AC83" s="20">
        <f>IF($M83=0,0,INDEX(base_report[],$M83,AC$6)*AC$5)</f>
        <v>31305000</v>
      </c>
      <c r="AD83" s="20">
        <f>IF($M83=0,0,INDEX(base_report[],$M83,AD$6)*AD$5)</f>
        <v>30532500</v>
      </c>
      <c r="AE83" s="20">
        <f>IF($M83=0,0,INDEX(base_report[],$M83,AE$6)*AE$5)</f>
        <v>29760000</v>
      </c>
      <c r="AF83" s="21">
        <f>IF($M83=0,0,INDEX(base_report[],$M83,AF$6)*AF$5)</f>
        <v>28987500</v>
      </c>
      <c r="AG83" s="18">
        <f t="shared" si="70"/>
        <v>390262500</v>
      </c>
      <c r="AH83" s="19">
        <f>IF($N83=0,0,INDEX(current_report[],$N83,AH$6)*AH$5)</f>
        <v>36000000</v>
      </c>
      <c r="AI83" s="20">
        <f>IF($N83=0,0,INDEX(current_report[],$N83,AI$6)*AI$5)</f>
        <v>35250000</v>
      </c>
      <c r="AJ83" s="20">
        <f>IF($N83=0,0,INDEX(current_report[],$N83,AJ$6)*AJ$5)</f>
        <v>34500000</v>
      </c>
      <c r="AK83" s="20">
        <f>IF($N83=0,0,INDEX(current_report[],$N83,AK$6)*AK$5)</f>
        <v>33750000</v>
      </c>
      <c r="AL83" s="20">
        <f>IF($N83=0,0,INDEX(current_report[],$N83,AL$6)*AL$5)</f>
        <v>33000000</v>
      </c>
      <c r="AM83" s="20">
        <f>IF($N83=0,0,INDEX(current_report[],$N83,AM$6)*AM$5)</f>
        <v>32250000</v>
      </c>
      <c r="AN83" s="20">
        <f>IF($N83=0,0,INDEX(current_report[],$N83,AN$6)*AN$5)</f>
        <v>32850000</v>
      </c>
      <c r="AO83" s="20">
        <f>IF($N83=0,0,INDEX(current_report[],$N83,AO$6)*AO$5)</f>
        <v>32077500</v>
      </c>
      <c r="AP83" s="20">
        <f>IF($N83=0,0,INDEX(current_report[],$N83,AP$6)*AP$5)</f>
        <v>31305000</v>
      </c>
      <c r="AQ83" s="20">
        <f>IF($N83=0,0,INDEX(current_report[],$N83,AQ$6)*AQ$5)</f>
        <v>30532500</v>
      </c>
      <c r="AR83" s="20">
        <f>IF($N83=0,0,INDEX(current_report[],$N83,AR$6)*AR$5)</f>
        <v>29760000</v>
      </c>
      <c r="AS83" s="21">
        <f>IF($N83=0,0,INDEX(current_report[],$N83,AS$6)*AS$5)</f>
        <v>28987500</v>
      </c>
      <c r="AT83" s="19">
        <f t="shared" si="72"/>
        <v>390262500</v>
      </c>
      <c r="AU83" s="21">
        <f t="shared" si="73"/>
        <v>390262500</v>
      </c>
      <c r="AV83" s="19">
        <f t="shared" si="74"/>
        <v>0</v>
      </c>
      <c r="AW83" s="21">
        <f t="shared" si="75"/>
        <v>0</v>
      </c>
    </row>
    <row r="84" spans="1:49" hidden="1" x14ac:dyDescent="0.25">
      <c r="A84" t="str">
        <f t="shared" si="76"/>
        <v>1702000-TW</v>
      </c>
      <c r="B84">
        <f>B82</f>
        <v>1702000</v>
      </c>
      <c r="C84">
        <f>C83</f>
        <v>1730</v>
      </c>
      <c r="D84" t="str">
        <f>D83</f>
        <v>6520</v>
      </c>
      <c r="F84">
        <v>1</v>
      </c>
      <c r="G84">
        <v>4</v>
      </c>
      <c r="I84">
        <f t="shared" si="67"/>
        <v>0</v>
      </c>
      <c r="J84">
        <f t="shared" si="64"/>
        <v>0</v>
      </c>
      <c r="K84" t="str">
        <f>K83</f>
        <v>39.02</v>
      </c>
      <c r="L84" t="s">
        <v>620</v>
      </c>
      <c r="M84">
        <f>IF($A84&amp;""="",0,IFERROR(MATCH($A84,base_report[id1],0),0))</f>
        <v>76</v>
      </c>
      <c r="N84">
        <f>IF($A84&amp;""="",0,IFERROR(MATCH($A84,current_report[id1],0),0))</f>
        <v>76</v>
      </c>
      <c r="O84" t="str">
        <f>IF($M84=0,0,INDEX(base_report[],$M84,O$1)&amp;"")</f>
        <v/>
      </c>
      <c r="P84" t="str">
        <f>IF($M84=0,0,INDEX(base_report[],$M84,P$1)&amp;"")</f>
        <v>Tank Wagons</v>
      </c>
      <c r="R84" s="38"/>
      <c r="S84" s="23" t="s">
        <v>621</v>
      </c>
      <c r="T84" s="18">
        <f t="shared" si="68"/>
        <v>0</v>
      </c>
      <c r="U84" s="19">
        <f>IF($M84=0,0,INDEX(base_report[],$M84,U$6)*U$5)</f>
        <v>0</v>
      </c>
      <c r="V84" s="20">
        <f>IF($M84=0,0,INDEX(base_report[],$M84,V$6)*V$5)</f>
        <v>0</v>
      </c>
      <c r="W84" s="20">
        <f>IF($M84=0,0,INDEX(base_report[],$M84,W$6)*W$5)</f>
        <v>0</v>
      </c>
      <c r="X84" s="20">
        <f>IF($M84=0,0,INDEX(base_report[],$M84,X$6)*X$5)</f>
        <v>0</v>
      </c>
      <c r="Y84" s="20">
        <f>IF($M84=0,0,INDEX(base_report[],$M84,Y$6)*Y$5)</f>
        <v>0</v>
      </c>
      <c r="Z84" s="20">
        <f>IF($M84=0,0,INDEX(base_report[],$M84,Z$6)*Z$5)</f>
        <v>0</v>
      </c>
      <c r="AA84" s="20">
        <f>IF($M84=0,0,INDEX(base_report[],$M84,AA$6)*AA$5)</f>
        <v>0</v>
      </c>
      <c r="AB84" s="20">
        <f>IF($M84=0,0,INDEX(base_report[],$M84,AB$6)*AB$5)</f>
        <v>0</v>
      </c>
      <c r="AC84" s="20">
        <f>IF($M84=0,0,INDEX(base_report[],$M84,AC$6)*AC$5)</f>
        <v>0</v>
      </c>
      <c r="AD84" s="20">
        <f>IF($M84=0,0,INDEX(base_report[],$M84,AD$6)*AD$5)</f>
        <v>0</v>
      </c>
      <c r="AE84" s="20">
        <f>IF($M84=0,0,INDEX(base_report[],$M84,AE$6)*AE$5)</f>
        <v>0</v>
      </c>
      <c r="AF84" s="21">
        <f>IF($M84=0,0,INDEX(base_report[],$M84,AF$6)*AF$5)</f>
        <v>0</v>
      </c>
      <c r="AG84" s="18">
        <f t="shared" si="70"/>
        <v>0</v>
      </c>
      <c r="AH84" s="19">
        <f>IF($N84=0,0,INDEX(current_report[],$N84,AH$6)*AH$5)</f>
        <v>0</v>
      </c>
      <c r="AI84" s="20">
        <f>IF($N84=0,0,INDEX(current_report[],$N84,AI$6)*AI$5)</f>
        <v>0</v>
      </c>
      <c r="AJ84" s="20">
        <f>IF($N84=0,0,INDEX(current_report[],$N84,AJ$6)*AJ$5)</f>
        <v>0</v>
      </c>
      <c r="AK84" s="20">
        <f>IF($N84=0,0,INDEX(current_report[],$N84,AK$6)*AK$5)</f>
        <v>0</v>
      </c>
      <c r="AL84" s="20">
        <f>IF($N84=0,0,INDEX(current_report[],$N84,AL$6)*AL$5)</f>
        <v>0</v>
      </c>
      <c r="AM84" s="20">
        <f>IF($N84=0,0,INDEX(current_report[],$N84,AM$6)*AM$5)</f>
        <v>0</v>
      </c>
      <c r="AN84" s="20">
        <f>IF($N84=0,0,INDEX(current_report[],$N84,AN$6)*AN$5)</f>
        <v>0</v>
      </c>
      <c r="AO84" s="20">
        <f>IF($N84=0,0,INDEX(current_report[],$N84,AO$6)*AO$5)</f>
        <v>0</v>
      </c>
      <c r="AP84" s="20">
        <f>IF($N84=0,0,INDEX(current_report[],$N84,AP$6)*AP$5)</f>
        <v>0</v>
      </c>
      <c r="AQ84" s="20">
        <f>IF($N84=0,0,INDEX(current_report[],$N84,AQ$6)*AQ$5)</f>
        <v>0</v>
      </c>
      <c r="AR84" s="20">
        <f>IF($N84=0,0,INDEX(current_report[],$N84,AR$6)*AR$5)</f>
        <v>0</v>
      </c>
      <c r="AS84" s="21">
        <f>IF($N84=0,0,INDEX(current_report[],$N84,AS$6)*AS$5)</f>
        <v>0</v>
      </c>
      <c r="AT84" s="19">
        <f t="shared" si="72"/>
        <v>0</v>
      </c>
      <c r="AU84" s="21">
        <f t="shared" si="73"/>
        <v>0</v>
      </c>
      <c r="AV84" s="19">
        <f t="shared" si="74"/>
        <v>0</v>
      </c>
      <c r="AW84" s="21">
        <f t="shared" si="75"/>
        <v>0</v>
      </c>
    </row>
    <row r="85" spans="1:49" hidden="1" x14ac:dyDescent="0.25">
      <c r="A85" t="str">
        <f t="shared" si="76"/>
        <v>1702000-xx</v>
      </c>
      <c r="B85">
        <f>B82</f>
        <v>1702000</v>
      </c>
      <c r="C85">
        <f>C84</f>
        <v>1730</v>
      </c>
      <c r="D85" t="str">
        <f>D84</f>
        <v>6520</v>
      </c>
      <c r="F85">
        <v>1</v>
      </c>
      <c r="G85">
        <v>4</v>
      </c>
      <c r="I85">
        <f t="shared" si="67"/>
        <v>0</v>
      </c>
      <c r="J85">
        <f t="shared" si="64"/>
        <v>0</v>
      </c>
      <c r="K85" t="str">
        <f>K84</f>
        <v>39.02</v>
      </c>
      <c r="L85" t="s">
        <v>623</v>
      </c>
      <c r="M85">
        <f>IF($A85&amp;""="",0,IFERROR(MATCH($A85,base_report[id1],0),0))</f>
        <v>77</v>
      </c>
      <c r="N85">
        <f>IF($A85&amp;""="",0,IFERROR(MATCH($A85,current_report[id1],0),0))</f>
        <v>77</v>
      </c>
      <c r="O85" t="str">
        <f>IF($M85=0,0,INDEX(base_report[],$M85,O$1)&amp;"")</f>
        <v/>
      </c>
      <c r="P85" t="str">
        <f>IF($M85=0,0,INDEX(base_report[],$M85,P$1)&amp;"")</f>
        <v>xx</v>
      </c>
      <c r="R85" s="38"/>
      <c r="S85" s="23" t="s">
        <v>623</v>
      </c>
      <c r="T85" s="18">
        <f t="shared" si="68"/>
        <v>0</v>
      </c>
      <c r="U85" s="19">
        <f>IF($M85=0,0,INDEX(base_report[],$M85,U$6)*U$5)</f>
        <v>0</v>
      </c>
      <c r="V85" s="20">
        <f>IF($M85=0,0,INDEX(base_report[],$M85,V$6)*V$5)</f>
        <v>0</v>
      </c>
      <c r="W85" s="20">
        <f>IF($M85=0,0,INDEX(base_report[],$M85,W$6)*W$5)</f>
        <v>0</v>
      </c>
      <c r="X85" s="20">
        <f>IF($M85=0,0,INDEX(base_report[],$M85,X$6)*X$5)</f>
        <v>0</v>
      </c>
      <c r="Y85" s="20">
        <f>IF($M85=0,0,INDEX(base_report[],$M85,Y$6)*Y$5)</f>
        <v>0</v>
      </c>
      <c r="Z85" s="20">
        <f>IF($M85=0,0,INDEX(base_report[],$M85,Z$6)*Z$5)</f>
        <v>0</v>
      </c>
      <c r="AA85" s="20">
        <f>IF($M85=0,0,INDEX(base_report[],$M85,AA$6)*AA$5)</f>
        <v>0</v>
      </c>
      <c r="AB85" s="20">
        <f>IF($M85=0,0,INDEX(base_report[],$M85,AB$6)*AB$5)</f>
        <v>0</v>
      </c>
      <c r="AC85" s="20">
        <f>IF($M85=0,0,INDEX(base_report[],$M85,AC$6)*AC$5)</f>
        <v>0</v>
      </c>
      <c r="AD85" s="20">
        <f>IF($M85=0,0,INDEX(base_report[],$M85,AD$6)*AD$5)</f>
        <v>0</v>
      </c>
      <c r="AE85" s="20">
        <f>IF($M85=0,0,INDEX(base_report[],$M85,AE$6)*AE$5)</f>
        <v>0</v>
      </c>
      <c r="AF85" s="21">
        <f>IF($M85=0,0,INDEX(base_report[],$M85,AF$6)*AF$5)</f>
        <v>0</v>
      </c>
      <c r="AG85" s="18">
        <f t="shared" si="70"/>
        <v>0</v>
      </c>
      <c r="AH85" s="19">
        <f>IF($N85=0,0,INDEX(current_report[],$N85,AH$6)*AH$5)</f>
        <v>0</v>
      </c>
      <c r="AI85" s="20">
        <f>IF($N85=0,0,INDEX(current_report[],$N85,AI$6)*AI$5)</f>
        <v>0</v>
      </c>
      <c r="AJ85" s="20">
        <f>IF($N85=0,0,INDEX(current_report[],$N85,AJ$6)*AJ$5)</f>
        <v>0</v>
      </c>
      <c r="AK85" s="20">
        <f>IF($N85=0,0,INDEX(current_report[],$N85,AK$6)*AK$5)</f>
        <v>0</v>
      </c>
      <c r="AL85" s="20">
        <f>IF($N85=0,0,INDEX(current_report[],$N85,AL$6)*AL$5)</f>
        <v>0</v>
      </c>
      <c r="AM85" s="20">
        <f>IF($N85=0,0,INDEX(current_report[],$N85,AM$6)*AM$5)</f>
        <v>0</v>
      </c>
      <c r="AN85" s="20">
        <f>IF($N85=0,0,INDEX(current_report[],$N85,AN$6)*AN$5)</f>
        <v>0</v>
      </c>
      <c r="AO85" s="20">
        <f>IF($N85=0,0,INDEX(current_report[],$N85,AO$6)*AO$5)</f>
        <v>0</v>
      </c>
      <c r="AP85" s="20">
        <f>IF($N85=0,0,INDEX(current_report[],$N85,AP$6)*AP$5)</f>
        <v>0</v>
      </c>
      <c r="AQ85" s="20">
        <f>IF($N85=0,0,INDEX(current_report[],$N85,AQ$6)*AQ$5)</f>
        <v>0</v>
      </c>
      <c r="AR85" s="20">
        <f>IF($N85=0,0,INDEX(current_report[],$N85,AR$6)*AR$5)</f>
        <v>0</v>
      </c>
      <c r="AS85" s="21">
        <f>IF($N85=0,0,INDEX(current_report[],$N85,AS$6)*AS$5)</f>
        <v>0</v>
      </c>
      <c r="AT85" s="19">
        <f t="shared" si="72"/>
        <v>0</v>
      </c>
      <c r="AU85" s="21">
        <f t="shared" si="73"/>
        <v>0</v>
      </c>
      <c r="AV85" s="19">
        <f t="shared" si="74"/>
        <v>0</v>
      </c>
      <c r="AW85" s="21">
        <f t="shared" si="75"/>
        <v>0</v>
      </c>
    </row>
    <row r="86" spans="1:49" hidden="1" x14ac:dyDescent="0.25">
      <c r="A86" t="str">
        <f t="shared" si="76"/>
        <v>1703000</v>
      </c>
      <c r="B86">
        <f t="shared" ref="B86:B94" si="77">B85+1000</f>
        <v>1703000</v>
      </c>
      <c r="F86">
        <v>1</v>
      </c>
      <c r="G86">
        <v>1</v>
      </c>
      <c r="I86">
        <f t="shared" si="59"/>
        <v>0</v>
      </c>
      <c r="J86">
        <f t="shared" si="64"/>
        <v>0</v>
      </c>
      <c r="M86">
        <f>IF($A86&amp;""="",0,IFERROR(MATCH($A86,base_report[id1],0),0))</f>
        <v>78</v>
      </c>
      <c r="N86">
        <f>IF($A86&amp;""="",0,IFERROR(MATCH($A86,current_report[id1],0),0))</f>
        <v>78</v>
      </c>
      <c r="O86" t="str">
        <f>IF($M86=0,0,INDEX(base_report[],$M86,O$1)&amp;"")</f>
        <v/>
      </c>
      <c r="P86" t="str">
        <f>IF($M86=0,0,INDEX(base_report[],$M86,P$1)&amp;"")</f>
        <v/>
      </c>
      <c r="R86" s="38"/>
      <c r="S86" s="17"/>
      <c r="T86" s="18"/>
      <c r="U86" s="19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1"/>
      <c r="AG86" s="18"/>
      <c r="AH86" s="19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1"/>
      <c r="AT86" s="19"/>
      <c r="AU86" s="21"/>
      <c r="AV86" s="19"/>
      <c r="AW86" s="21"/>
    </row>
    <row r="87" spans="1:49" hidden="1" x14ac:dyDescent="0.25">
      <c r="A87" t="str">
        <f t="shared" si="76"/>
        <v>1704000</v>
      </c>
      <c r="B87">
        <f t="shared" si="77"/>
        <v>1704000</v>
      </c>
      <c r="F87">
        <v>1</v>
      </c>
      <c r="G87">
        <v>1</v>
      </c>
      <c r="H87">
        <v>1</v>
      </c>
      <c r="I87">
        <f t="shared" si="59"/>
        <v>0</v>
      </c>
      <c r="J87">
        <f t="shared" si="64"/>
        <v>0</v>
      </c>
      <c r="M87">
        <f>IF($A87&amp;""="",0,IFERROR(MATCH($A87,base_report[id1],0),0))</f>
        <v>79</v>
      </c>
      <c r="N87">
        <f>IF($A87&amp;""="",0,IFERROR(MATCH($A87,current_report[id1],0),0))</f>
        <v>79</v>
      </c>
      <c r="O87" t="str">
        <f>IF($M87=0,0,INDEX(base_report[],$M87,O$1)&amp;"")</f>
        <v>15</v>
      </c>
      <c r="P87" t="str">
        <f>IF($M87=0,0,INDEX(base_report[],$M87,P$1)&amp;"")</f>
        <v>Other incomes</v>
      </c>
      <c r="R87" s="38" t="s">
        <v>33</v>
      </c>
      <c r="S87" s="17" t="s">
        <v>708</v>
      </c>
      <c r="T87" s="18">
        <f t="shared" ref="T87:T89" si="78">SUMPRODUCT(U87:AF87,U$3:AF$3)</f>
        <v>0</v>
      </c>
      <c r="U87" s="19">
        <f>U88+U89</f>
        <v>0</v>
      </c>
      <c r="V87" s="20">
        <f t="shared" ref="V87:AS87" si="79">V88+V89</f>
        <v>0</v>
      </c>
      <c r="W87" s="20">
        <f t="shared" si="79"/>
        <v>0</v>
      </c>
      <c r="X87" s="20">
        <f t="shared" si="79"/>
        <v>0</v>
      </c>
      <c r="Y87" s="20">
        <f t="shared" si="79"/>
        <v>0</v>
      </c>
      <c r="Z87" s="20">
        <f t="shared" si="79"/>
        <v>0</v>
      </c>
      <c r="AA87" s="20">
        <f t="shared" si="79"/>
        <v>0</v>
      </c>
      <c r="AB87" s="20">
        <f t="shared" si="79"/>
        <v>0</v>
      </c>
      <c r="AC87" s="20">
        <f t="shared" si="79"/>
        <v>0</v>
      </c>
      <c r="AD87" s="20">
        <f t="shared" si="79"/>
        <v>0</v>
      </c>
      <c r="AE87" s="20">
        <f t="shared" si="79"/>
        <v>0</v>
      </c>
      <c r="AF87" s="21">
        <f t="shared" si="79"/>
        <v>0</v>
      </c>
      <c r="AG87" s="18">
        <f>SUMPRODUCT(AH87:AS87,AH$3:AS$3)</f>
        <v>0</v>
      </c>
      <c r="AH87" s="19">
        <f t="shared" si="79"/>
        <v>0</v>
      </c>
      <c r="AI87" s="20">
        <f t="shared" si="79"/>
        <v>0</v>
      </c>
      <c r="AJ87" s="20">
        <f t="shared" si="79"/>
        <v>0</v>
      </c>
      <c r="AK87" s="20">
        <f t="shared" si="79"/>
        <v>0</v>
      </c>
      <c r="AL87" s="20">
        <f t="shared" si="79"/>
        <v>0</v>
      </c>
      <c r="AM87" s="20">
        <f t="shared" si="79"/>
        <v>0</v>
      </c>
      <c r="AN87" s="20">
        <f t="shared" si="79"/>
        <v>0</v>
      </c>
      <c r="AO87" s="20">
        <f t="shared" si="79"/>
        <v>0</v>
      </c>
      <c r="AP87" s="20">
        <f t="shared" si="79"/>
        <v>0</v>
      </c>
      <c r="AQ87" s="20">
        <f t="shared" si="79"/>
        <v>0</v>
      </c>
      <c r="AR87" s="20">
        <f t="shared" si="79"/>
        <v>0</v>
      </c>
      <c r="AS87" s="21">
        <f t="shared" si="79"/>
        <v>0</v>
      </c>
      <c r="AT87" s="19">
        <f>T87</f>
        <v>0</v>
      </c>
      <c r="AU87" s="21">
        <f>AG87</f>
        <v>0</v>
      </c>
      <c r="AV87" s="19">
        <f t="shared" ref="AV87:AV89" si="80">AU87-AT87</f>
        <v>0</v>
      </c>
      <c r="AW87" s="21">
        <f t="shared" ref="AW87:AW89" si="81">IF(AT87=0,AT87,AV87/AT87)</f>
        <v>0</v>
      </c>
    </row>
    <row r="88" spans="1:49" hidden="1" x14ac:dyDescent="0.25">
      <c r="A88" t="str">
        <f t="shared" si="76"/>
        <v>1705000</v>
      </c>
      <c r="B88">
        <f t="shared" si="77"/>
        <v>1705000</v>
      </c>
      <c r="C88">
        <v>1750</v>
      </c>
      <c r="D88" t="s">
        <v>709</v>
      </c>
      <c r="F88">
        <v>1</v>
      </c>
      <c r="G88">
        <v>2</v>
      </c>
      <c r="I88">
        <f t="shared" si="59"/>
        <v>0</v>
      </c>
      <c r="J88">
        <f t="shared" si="64"/>
        <v>0</v>
      </c>
      <c r="K88" t="s">
        <v>34</v>
      </c>
      <c r="M88">
        <f>IF($A88&amp;""="",0,IFERROR(MATCH($A88,base_report[id1],0),0))</f>
        <v>80</v>
      </c>
      <c r="N88">
        <f>IF($A88&amp;""="",0,IFERROR(MATCH($A88,current_report[id1],0),0))</f>
        <v>80</v>
      </c>
      <c r="O88" t="str">
        <f>IF($M88=0,0,INDEX(base_report[],$M88,O$1)&amp;"")</f>
        <v>15.01</v>
      </c>
      <c r="P88" t="str">
        <f>IF($M88=0,0,INDEX(base_report[],$M88,P$1)&amp;"")</f>
        <v>Positive exchange rate differences</v>
      </c>
      <c r="R88" s="38" t="s">
        <v>34</v>
      </c>
      <c r="S88" s="17" t="s">
        <v>710</v>
      </c>
      <c r="T88" s="18">
        <f t="shared" si="78"/>
        <v>0</v>
      </c>
      <c r="U88" s="19">
        <f>IF($M88=0,0,INDEX(base_report[],$M88,U$6)*U$5)</f>
        <v>0</v>
      </c>
      <c r="V88" s="20">
        <f>IF($M88=0,0,INDEX(base_report[],$M88,V$6)*V$5)</f>
        <v>0</v>
      </c>
      <c r="W88" s="20">
        <f>IF($M88=0,0,INDEX(base_report[],$M88,W$6)*W$5)</f>
        <v>0</v>
      </c>
      <c r="X88" s="20">
        <f>IF($M88=0,0,INDEX(base_report[],$M88,X$6)*X$5)</f>
        <v>0</v>
      </c>
      <c r="Y88" s="20">
        <f>IF($M88=0,0,INDEX(base_report[],$M88,Y$6)*Y$5)</f>
        <v>0</v>
      </c>
      <c r="Z88" s="20">
        <f>IF($M88=0,0,INDEX(base_report[],$M88,Z$6)*Z$5)</f>
        <v>0</v>
      </c>
      <c r="AA88" s="20">
        <f>IF($M88=0,0,INDEX(base_report[],$M88,AA$6)*AA$5)</f>
        <v>0</v>
      </c>
      <c r="AB88" s="20">
        <f>IF($M88=0,0,INDEX(base_report[],$M88,AB$6)*AB$5)</f>
        <v>0</v>
      </c>
      <c r="AC88" s="20">
        <f>IF($M88=0,0,INDEX(base_report[],$M88,AC$6)*AC$5)</f>
        <v>0</v>
      </c>
      <c r="AD88" s="20">
        <f>IF($M88=0,0,INDEX(base_report[],$M88,AD$6)*AD$5)</f>
        <v>0</v>
      </c>
      <c r="AE88" s="20">
        <f>IF($M88=0,0,INDEX(base_report[],$M88,AE$6)*AE$5)</f>
        <v>0</v>
      </c>
      <c r="AF88" s="21">
        <f>IF($M88=0,0,INDEX(base_report[],$M88,AF$6)*AF$5)</f>
        <v>0</v>
      </c>
      <c r="AG88" s="18">
        <f>SUMPRODUCT(AH88:AS88,AH$3:AS$3)</f>
        <v>0</v>
      </c>
      <c r="AH88" s="19">
        <f>IF($N88=0,0,INDEX(current_report[],$N88,AH$6)*AH$5)</f>
        <v>0</v>
      </c>
      <c r="AI88" s="20">
        <f>IF($N88=0,0,INDEX(current_report[],$N88,AI$6)*AI$5)</f>
        <v>0</v>
      </c>
      <c r="AJ88" s="20">
        <f>IF($N88=0,0,INDEX(current_report[],$N88,AJ$6)*AJ$5)</f>
        <v>0</v>
      </c>
      <c r="AK88" s="20">
        <f>IF($N88=0,0,INDEX(current_report[],$N88,AK$6)*AK$5)</f>
        <v>0</v>
      </c>
      <c r="AL88" s="20">
        <f>IF($N88=0,0,INDEX(current_report[],$N88,AL$6)*AL$5)</f>
        <v>0</v>
      </c>
      <c r="AM88" s="20">
        <f>IF($N88=0,0,INDEX(current_report[],$N88,AM$6)*AM$5)</f>
        <v>0</v>
      </c>
      <c r="AN88" s="20">
        <f>IF($N88=0,0,INDEX(current_report[],$N88,AN$6)*AN$5)</f>
        <v>0</v>
      </c>
      <c r="AO88" s="20">
        <f>IF($N88=0,0,INDEX(current_report[],$N88,AO$6)*AO$5)</f>
        <v>0</v>
      </c>
      <c r="AP88" s="20">
        <f>IF($N88=0,0,INDEX(current_report[],$N88,AP$6)*AP$5)</f>
        <v>0</v>
      </c>
      <c r="AQ88" s="20">
        <f>IF($N88=0,0,INDEX(current_report[],$N88,AQ$6)*AQ$5)</f>
        <v>0</v>
      </c>
      <c r="AR88" s="20">
        <f>IF($N88=0,0,INDEX(current_report[],$N88,AR$6)*AR$5)</f>
        <v>0</v>
      </c>
      <c r="AS88" s="21">
        <f>IF($N88=0,0,INDEX(current_report[],$N88,AS$6)*AS$5)</f>
        <v>0</v>
      </c>
      <c r="AT88" s="19">
        <f>T88</f>
        <v>0</v>
      </c>
      <c r="AU88" s="21">
        <f>AG88</f>
        <v>0</v>
      </c>
      <c r="AV88" s="19">
        <f t="shared" si="80"/>
        <v>0</v>
      </c>
      <c r="AW88" s="21">
        <f t="shared" si="81"/>
        <v>0</v>
      </c>
    </row>
    <row r="89" spans="1:49" hidden="1" x14ac:dyDescent="0.25">
      <c r="A89" t="str">
        <f t="shared" si="76"/>
        <v>1706000</v>
      </c>
      <c r="B89">
        <f t="shared" si="77"/>
        <v>1706000</v>
      </c>
      <c r="C89">
        <v>1740</v>
      </c>
      <c r="D89" t="s">
        <v>711</v>
      </c>
      <c r="F89">
        <v>1</v>
      </c>
      <c r="G89">
        <v>2</v>
      </c>
      <c r="I89">
        <f t="shared" si="59"/>
        <v>0</v>
      </c>
      <c r="J89">
        <f t="shared" si="64"/>
        <v>0</v>
      </c>
      <c r="K89" t="s">
        <v>35</v>
      </c>
      <c r="M89">
        <f>IF($A89&amp;""="",0,IFERROR(MATCH($A89,base_report[id1],0),0))</f>
        <v>81</v>
      </c>
      <c r="N89">
        <f>IF($A89&amp;""="",0,IFERROR(MATCH($A89,current_report[id1],0),0))</f>
        <v>81</v>
      </c>
      <c r="O89" t="str">
        <f>IF($M89=0,0,INDEX(base_report[],$M89,O$1)&amp;"")</f>
        <v>15.02</v>
      </c>
      <c r="P89" t="str">
        <f>IF($M89=0,0,INDEX(base_report[],$M89,P$1)&amp;"")</f>
        <v>Profit from foreign exchange operations</v>
      </c>
      <c r="R89" s="38" t="s">
        <v>35</v>
      </c>
      <c r="S89" s="17" t="s">
        <v>712</v>
      </c>
      <c r="T89" s="18">
        <f t="shared" si="78"/>
        <v>0</v>
      </c>
      <c r="U89" s="19">
        <f>IF($M89=0,0,INDEX(base_report[],$M89,U$6)*U$5)</f>
        <v>0</v>
      </c>
      <c r="V89" s="20">
        <f>IF($M89=0,0,INDEX(base_report[],$M89,V$6)*V$5)</f>
        <v>0</v>
      </c>
      <c r="W89" s="20">
        <f>IF($M89=0,0,INDEX(base_report[],$M89,W$6)*W$5)</f>
        <v>0</v>
      </c>
      <c r="X89" s="20">
        <f>IF($M89=0,0,INDEX(base_report[],$M89,X$6)*X$5)</f>
        <v>0</v>
      </c>
      <c r="Y89" s="20">
        <f>IF($M89=0,0,INDEX(base_report[],$M89,Y$6)*Y$5)</f>
        <v>0</v>
      </c>
      <c r="Z89" s="20">
        <f>IF($M89=0,0,INDEX(base_report[],$M89,Z$6)*Z$5)</f>
        <v>0</v>
      </c>
      <c r="AA89" s="20">
        <f>IF($M89=0,0,INDEX(base_report[],$M89,AA$6)*AA$5)</f>
        <v>0</v>
      </c>
      <c r="AB89" s="20">
        <f>IF($M89=0,0,INDEX(base_report[],$M89,AB$6)*AB$5)</f>
        <v>0</v>
      </c>
      <c r="AC89" s="20">
        <f>IF($M89=0,0,INDEX(base_report[],$M89,AC$6)*AC$5)</f>
        <v>0</v>
      </c>
      <c r="AD89" s="20">
        <f>IF($M89=0,0,INDEX(base_report[],$M89,AD$6)*AD$5)</f>
        <v>0</v>
      </c>
      <c r="AE89" s="20">
        <f>IF($M89=0,0,INDEX(base_report[],$M89,AE$6)*AE$5)</f>
        <v>0</v>
      </c>
      <c r="AF89" s="21">
        <f>IF($M89=0,0,INDEX(base_report[],$M89,AF$6)*AF$5)</f>
        <v>0</v>
      </c>
      <c r="AG89" s="18">
        <f>SUMPRODUCT(AH89:AS89,AH$3:AS$3)</f>
        <v>0</v>
      </c>
      <c r="AH89" s="19">
        <f>IF($N89=0,0,INDEX(current_report[],$N89,AH$6)*AH$5)</f>
        <v>0</v>
      </c>
      <c r="AI89" s="20">
        <f>IF($N89=0,0,INDEX(current_report[],$N89,AI$6)*AI$5)</f>
        <v>0</v>
      </c>
      <c r="AJ89" s="20">
        <f>IF($N89=0,0,INDEX(current_report[],$N89,AJ$6)*AJ$5)</f>
        <v>0</v>
      </c>
      <c r="AK89" s="20">
        <f>IF($N89=0,0,INDEX(current_report[],$N89,AK$6)*AK$5)</f>
        <v>0</v>
      </c>
      <c r="AL89" s="20">
        <f>IF($N89=0,0,INDEX(current_report[],$N89,AL$6)*AL$5)</f>
        <v>0</v>
      </c>
      <c r="AM89" s="20">
        <f>IF($N89=0,0,INDEX(current_report[],$N89,AM$6)*AM$5)</f>
        <v>0</v>
      </c>
      <c r="AN89" s="20">
        <f>IF($N89=0,0,INDEX(current_report[],$N89,AN$6)*AN$5)</f>
        <v>0</v>
      </c>
      <c r="AO89" s="20">
        <f>IF($N89=0,0,INDEX(current_report[],$N89,AO$6)*AO$5)</f>
        <v>0</v>
      </c>
      <c r="AP89" s="20">
        <f>IF($N89=0,0,INDEX(current_report[],$N89,AP$6)*AP$5)</f>
        <v>0</v>
      </c>
      <c r="AQ89" s="20">
        <f>IF($N89=0,0,INDEX(current_report[],$N89,AQ$6)*AQ$5)</f>
        <v>0</v>
      </c>
      <c r="AR89" s="20">
        <f>IF($N89=0,0,INDEX(current_report[],$N89,AR$6)*AR$5)</f>
        <v>0</v>
      </c>
      <c r="AS89" s="21">
        <f>IF($N89=0,0,INDEX(current_report[],$N89,AS$6)*AS$5)</f>
        <v>0</v>
      </c>
      <c r="AT89" s="19">
        <f>T89</f>
        <v>0</v>
      </c>
      <c r="AU89" s="21">
        <f>AG89</f>
        <v>0</v>
      </c>
      <c r="AV89" s="19">
        <f t="shared" si="80"/>
        <v>0</v>
      </c>
      <c r="AW89" s="21">
        <f t="shared" si="81"/>
        <v>0</v>
      </c>
    </row>
    <row r="90" spans="1:49" hidden="1" x14ac:dyDescent="0.25">
      <c r="A90" t="str">
        <f t="shared" si="76"/>
        <v>1707000</v>
      </c>
      <c r="B90">
        <f t="shared" si="77"/>
        <v>1707000</v>
      </c>
      <c r="F90">
        <v>1</v>
      </c>
      <c r="G90">
        <v>1</v>
      </c>
      <c r="I90">
        <f t="shared" si="59"/>
        <v>0</v>
      </c>
      <c r="J90">
        <f t="shared" si="64"/>
        <v>0</v>
      </c>
      <c r="M90">
        <f>IF($A90&amp;""="",0,IFERROR(MATCH($A90,base_report[id1],0),0))</f>
        <v>82</v>
      </c>
      <c r="N90">
        <f>IF($A90&amp;""="",0,IFERROR(MATCH($A90,current_report[id1],0),0))</f>
        <v>82</v>
      </c>
      <c r="O90" t="str">
        <f>IF($M90=0,0,INDEX(base_report[],$M90,O$1)&amp;"")</f>
        <v/>
      </c>
      <c r="P90" t="str">
        <f>IF($M90=0,0,INDEX(base_report[],$M90,P$1)&amp;"")</f>
        <v/>
      </c>
      <c r="R90" s="38"/>
      <c r="S90" s="17"/>
      <c r="T90" s="18"/>
      <c r="U90" s="19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1"/>
      <c r="AG90" s="18"/>
      <c r="AH90" s="19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1"/>
      <c r="AT90" s="19"/>
      <c r="AU90" s="21"/>
      <c r="AV90" s="19"/>
      <c r="AW90" s="21"/>
    </row>
    <row r="91" spans="1:49" hidden="1" x14ac:dyDescent="0.25">
      <c r="A91" t="str">
        <f t="shared" si="76"/>
        <v>1708000</v>
      </c>
      <c r="B91">
        <f t="shared" si="77"/>
        <v>1708000</v>
      </c>
      <c r="F91">
        <v>1</v>
      </c>
      <c r="G91">
        <v>1</v>
      </c>
      <c r="H91">
        <v>1</v>
      </c>
      <c r="I91">
        <f t="shared" si="59"/>
        <v>0</v>
      </c>
      <c r="J91">
        <f t="shared" si="64"/>
        <v>0</v>
      </c>
      <c r="M91">
        <f>IF($A91&amp;""="",0,IFERROR(MATCH($A91,base_report[id1],0),0))</f>
        <v>83</v>
      </c>
      <c r="N91">
        <f>IF($A91&amp;""="",0,IFERROR(MATCH($A91,current_report[id1],0),0))</f>
        <v>83</v>
      </c>
      <c r="O91" t="str">
        <f>IF($M91=0,0,INDEX(base_report[],$M91,O$1)&amp;"")</f>
        <v>35</v>
      </c>
      <c r="P91" t="str">
        <f>IF($M91=0,0,INDEX(base_report[],$M91,P$1)&amp;"")</f>
        <v>Other expenses</v>
      </c>
      <c r="R91" s="38" t="s">
        <v>36</v>
      </c>
      <c r="S91" s="17" t="s">
        <v>713</v>
      </c>
      <c r="T91" s="18">
        <f t="shared" ref="T91:T93" si="82">SUMPRODUCT(U91:AF91,U$3:AF$3)</f>
        <v>0</v>
      </c>
      <c r="U91" s="19">
        <f>U92+U93</f>
        <v>0</v>
      </c>
      <c r="V91" s="20">
        <f t="shared" ref="V91:AS91" si="83">V92+V93</f>
        <v>0</v>
      </c>
      <c r="W91" s="20">
        <f t="shared" si="83"/>
        <v>0</v>
      </c>
      <c r="X91" s="20">
        <f t="shared" si="83"/>
        <v>0</v>
      </c>
      <c r="Y91" s="20">
        <f t="shared" si="83"/>
        <v>0</v>
      </c>
      <c r="Z91" s="20">
        <f t="shared" si="83"/>
        <v>0</v>
      </c>
      <c r="AA91" s="20">
        <f t="shared" si="83"/>
        <v>0</v>
      </c>
      <c r="AB91" s="20">
        <f t="shared" si="83"/>
        <v>0</v>
      </c>
      <c r="AC91" s="20">
        <f t="shared" si="83"/>
        <v>0</v>
      </c>
      <c r="AD91" s="20">
        <f t="shared" si="83"/>
        <v>0</v>
      </c>
      <c r="AE91" s="20">
        <f t="shared" si="83"/>
        <v>0</v>
      </c>
      <c r="AF91" s="21">
        <f t="shared" si="83"/>
        <v>0</v>
      </c>
      <c r="AG91" s="18">
        <f>SUMPRODUCT(AH91:AS91,AH$3:AS$3)</f>
        <v>0</v>
      </c>
      <c r="AH91" s="19">
        <f t="shared" si="83"/>
        <v>0</v>
      </c>
      <c r="AI91" s="20">
        <f t="shared" si="83"/>
        <v>0</v>
      </c>
      <c r="AJ91" s="20">
        <f t="shared" si="83"/>
        <v>0</v>
      </c>
      <c r="AK91" s="20">
        <f t="shared" si="83"/>
        <v>0</v>
      </c>
      <c r="AL91" s="20">
        <f t="shared" si="83"/>
        <v>0</v>
      </c>
      <c r="AM91" s="20">
        <f t="shared" si="83"/>
        <v>0</v>
      </c>
      <c r="AN91" s="20">
        <f t="shared" si="83"/>
        <v>0</v>
      </c>
      <c r="AO91" s="20">
        <f t="shared" si="83"/>
        <v>0</v>
      </c>
      <c r="AP91" s="20">
        <f t="shared" si="83"/>
        <v>0</v>
      </c>
      <c r="AQ91" s="20">
        <f t="shared" si="83"/>
        <v>0</v>
      </c>
      <c r="AR91" s="20">
        <f t="shared" si="83"/>
        <v>0</v>
      </c>
      <c r="AS91" s="21">
        <f t="shared" si="83"/>
        <v>0</v>
      </c>
      <c r="AT91" s="19">
        <f>T91</f>
        <v>0</v>
      </c>
      <c r="AU91" s="21">
        <f>AG91</f>
        <v>0</v>
      </c>
      <c r="AV91" s="19">
        <f t="shared" ref="AV91:AV93" si="84">AU91-AT91</f>
        <v>0</v>
      </c>
      <c r="AW91" s="21">
        <f t="shared" ref="AW91:AW93" si="85">IF(AT91=0,AT91,AV91/AT91)</f>
        <v>0</v>
      </c>
    </row>
    <row r="92" spans="1:49" hidden="1" x14ac:dyDescent="0.25">
      <c r="A92" t="str">
        <f t="shared" si="76"/>
        <v>1709000</v>
      </c>
      <c r="B92">
        <f t="shared" si="77"/>
        <v>1709000</v>
      </c>
      <c r="C92">
        <v>1850</v>
      </c>
      <c r="D92" t="s">
        <v>714</v>
      </c>
      <c r="F92">
        <v>1</v>
      </c>
      <c r="G92">
        <v>2</v>
      </c>
      <c r="I92">
        <f t="shared" si="59"/>
        <v>0</v>
      </c>
      <c r="J92">
        <f t="shared" si="64"/>
        <v>0</v>
      </c>
      <c r="K92" t="s">
        <v>37</v>
      </c>
      <c r="M92">
        <f>IF($A92&amp;""="",0,IFERROR(MATCH($A92,base_report[id1],0),0))</f>
        <v>84</v>
      </c>
      <c r="N92">
        <f>IF($A92&amp;""="",0,IFERROR(MATCH($A92,current_report[id1],0),0))</f>
        <v>84</v>
      </c>
      <c r="O92" t="str">
        <f>IF($M92=0,0,INDEX(base_report[],$M92,O$1)&amp;"")</f>
        <v>35.01</v>
      </c>
      <c r="P92" t="str">
        <f>IF($M92=0,0,INDEX(base_report[],$M92,P$1)&amp;"")</f>
        <v>Negative exchange differences</v>
      </c>
      <c r="R92" s="38" t="s">
        <v>37</v>
      </c>
      <c r="S92" s="17" t="s">
        <v>715</v>
      </c>
      <c r="T92" s="18">
        <f t="shared" si="82"/>
        <v>0</v>
      </c>
      <c r="U92" s="19">
        <f>IF($M92=0,0,INDEX(base_report[],$M92,U$6)*U$5)</f>
        <v>0</v>
      </c>
      <c r="V92" s="20">
        <f>IF($M92=0,0,INDEX(base_report[],$M92,V$6)*V$5)</f>
        <v>0</v>
      </c>
      <c r="W92" s="20">
        <f>IF($M92=0,0,INDEX(base_report[],$M92,W$6)*W$5)</f>
        <v>0</v>
      </c>
      <c r="X92" s="20">
        <f>IF($M92=0,0,INDEX(base_report[],$M92,X$6)*X$5)</f>
        <v>0</v>
      </c>
      <c r="Y92" s="20">
        <f>IF($M92=0,0,INDEX(base_report[],$M92,Y$6)*Y$5)</f>
        <v>0</v>
      </c>
      <c r="Z92" s="20">
        <f>IF($M92=0,0,INDEX(base_report[],$M92,Z$6)*Z$5)</f>
        <v>0</v>
      </c>
      <c r="AA92" s="20">
        <f>IF($M92=0,0,INDEX(base_report[],$M92,AA$6)*AA$5)</f>
        <v>0</v>
      </c>
      <c r="AB92" s="20">
        <f>IF($M92=0,0,INDEX(base_report[],$M92,AB$6)*AB$5)</f>
        <v>0</v>
      </c>
      <c r="AC92" s="20">
        <f>IF($M92=0,0,INDEX(base_report[],$M92,AC$6)*AC$5)</f>
        <v>0</v>
      </c>
      <c r="AD92" s="20">
        <f>IF($M92=0,0,INDEX(base_report[],$M92,AD$6)*AD$5)</f>
        <v>0</v>
      </c>
      <c r="AE92" s="20">
        <f>IF($M92=0,0,INDEX(base_report[],$M92,AE$6)*AE$5)</f>
        <v>0</v>
      </c>
      <c r="AF92" s="21">
        <f>IF($M92=0,0,INDEX(base_report[],$M92,AF$6)*AF$5)</f>
        <v>0</v>
      </c>
      <c r="AG92" s="18">
        <f>SUMPRODUCT(AH92:AS92,AH$3:AS$3)</f>
        <v>0</v>
      </c>
      <c r="AH92" s="19">
        <f>IF($N92=0,0,INDEX(current_report[],$N92,AH$6)*AH$5)</f>
        <v>0</v>
      </c>
      <c r="AI92" s="20">
        <f>IF($N92=0,0,INDEX(current_report[],$N92,AI$6)*AI$5)</f>
        <v>0</v>
      </c>
      <c r="AJ92" s="20">
        <f>IF($N92=0,0,INDEX(current_report[],$N92,AJ$6)*AJ$5)</f>
        <v>0</v>
      </c>
      <c r="AK92" s="20">
        <f>IF($N92=0,0,INDEX(current_report[],$N92,AK$6)*AK$5)</f>
        <v>0</v>
      </c>
      <c r="AL92" s="20">
        <f>IF($N92=0,0,INDEX(current_report[],$N92,AL$6)*AL$5)</f>
        <v>0</v>
      </c>
      <c r="AM92" s="20">
        <f>IF($N92=0,0,INDEX(current_report[],$N92,AM$6)*AM$5)</f>
        <v>0</v>
      </c>
      <c r="AN92" s="20">
        <f>IF($N92=0,0,INDEX(current_report[],$N92,AN$6)*AN$5)</f>
        <v>0</v>
      </c>
      <c r="AO92" s="20">
        <f>IF($N92=0,0,INDEX(current_report[],$N92,AO$6)*AO$5)</f>
        <v>0</v>
      </c>
      <c r="AP92" s="20">
        <f>IF($N92=0,0,INDEX(current_report[],$N92,AP$6)*AP$5)</f>
        <v>0</v>
      </c>
      <c r="AQ92" s="20">
        <f>IF($N92=0,0,INDEX(current_report[],$N92,AQ$6)*AQ$5)</f>
        <v>0</v>
      </c>
      <c r="AR92" s="20">
        <f>IF($N92=0,0,INDEX(current_report[],$N92,AR$6)*AR$5)</f>
        <v>0</v>
      </c>
      <c r="AS92" s="21">
        <f>IF($N92=0,0,INDEX(current_report[],$N92,AS$6)*AS$5)</f>
        <v>0</v>
      </c>
      <c r="AT92" s="19">
        <f>T92</f>
        <v>0</v>
      </c>
      <c r="AU92" s="21">
        <f>AG92</f>
        <v>0</v>
      </c>
      <c r="AV92" s="19">
        <f t="shared" si="84"/>
        <v>0</v>
      </c>
      <c r="AW92" s="21">
        <f t="shared" si="85"/>
        <v>0</v>
      </c>
    </row>
    <row r="93" spans="1:49" hidden="1" x14ac:dyDescent="0.25">
      <c r="A93" t="str">
        <f t="shared" si="76"/>
        <v>1710000</v>
      </c>
      <c r="B93">
        <f t="shared" si="77"/>
        <v>1710000</v>
      </c>
      <c r="C93">
        <v>1840</v>
      </c>
      <c r="D93" t="s">
        <v>716</v>
      </c>
      <c r="F93">
        <v>1</v>
      </c>
      <c r="G93">
        <v>2</v>
      </c>
      <c r="I93">
        <f t="shared" si="59"/>
        <v>0</v>
      </c>
      <c r="J93">
        <f t="shared" si="64"/>
        <v>0</v>
      </c>
      <c r="K93" t="s">
        <v>38</v>
      </c>
      <c r="M93">
        <f>IF($A93&amp;""="",0,IFERROR(MATCH($A93,base_report[id1],0),0))</f>
        <v>85</v>
      </c>
      <c r="N93">
        <f>IF($A93&amp;""="",0,IFERROR(MATCH($A93,current_report[id1],0),0))</f>
        <v>85</v>
      </c>
      <c r="O93" t="str">
        <f>IF($M93=0,0,INDEX(base_report[],$M93,O$1)&amp;"")</f>
        <v>35.02</v>
      </c>
      <c r="P93" t="str">
        <f>IF($M93=0,0,INDEX(base_report[],$M93,P$1)&amp;"")</f>
        <v>Loss on foreign exchange transactions</v>
      </c>
      <c r="R93" s="38" t="s">
        <v>38</v>
      </c>
      <c r="S93" s="17" t="s">
        <v>717</v>
      </c>
      <c r="T93" s="18">
        <f t="shared" si="82"/>
        <v>0</v>
      </c>
      <c r="U93" s="19">
        <f>IF($M93=0,0,INDEX(base_report[],$M93,U$6)*U$5)</f>
        <v>0</v>
      </c>
      <c r="V93" s="20">
        <f>IF($M93=0,0,INDEX(base_report[],$M93,V$6)*V$5)</f>
        <v>0</v>
      </c>
      <c r="W93" s="20">
        <f>IF($M93=0,0,INDEX(base_report[],$M93,W$6)*W$5)</f>
        <v>0</v>
      </c>
      <c r="X93" s="20">
        <f>IF($M93=0,0,INDEX(base_report[],$M93,X$6)*X$5)</f>
        <v>0</v>
      </c>
      <c r="Y93" s="20">
        <f>IF($M93=0,0,INDEX(base_report[],$M93,Y$6)*Y$5)</f>
        <v>0</v>
      </c>
      <c r="Z93" s="20">
        <f>IF($M93=0,0,INDEX(base_report[],$M93,Z$6)*Z$5)</f>
        <v>0</v>
      </c>
      <c r="AA93" s="20">
        <f>IF($M93=0,0,INDEX(base_report[],$M93,AA$6)*AA$5)</f>
        <v>0</v>
      </c>
      <c r="AB93" s="20">
        <f>IF($M93=0,0,INDEX(base_report[],$M93,AB$6)*AB$5)</f>
        <v>0</v>
      </c>
      <c r="AC93" s="20">
        <f>IF($M93=0,0,INDEX(base_report[],$M93,AC$6)*AC$5)</f>
        <v>0</v>
      </c>
      <c r="AD93" s="20">
        <f>IF($M93=0,0,INDEX(base_report[],$M93,AD$6)*AD$5)</f>
        <v>0</v>
      </c>
      <c r="AE93" s="20">
        <f>IF($M93=0,0,INDEX(base_report[],$M93,AE$6)*AE$5)</f>
        <v>0</v>
      </c>
      <c r="AF93" s="21">
        <f>IF($M93=0,0,INDEX(base_report[],$M93,AF$6)*AF$5)</f>
        <v>0</v>
      </c>
      <c r="AG93" s="18">
        <f>SUMPRODUCT(AH93:AS93,AH$3:AS$3)</f>
        <v>0</v>
      </c>
      <c r="AH93" s="19">
        <f>IF($N93=0,0,INDEX(current_report[],$N93,AH$6)*AH$5)</f>
        <v>0</v>
      </c>
      <c r="AI93" s="20">
        <f>IF($N93=0,0,INDEX(current_report[],$N93,AI$6)*AI$5)</f>
        <v>0</v>
      </c>
      <c r="AJ93" s="20">
        <f>IF($N93=0,0,INDEX(current_report[],$N93,AJ$6)*AJ$5)</f>
        <v>0</v>
      </c>
      <c r="AK93" s="20">
        <f>IF($N93=0,0,INDEX(current_report[],$N93,AK$6)*AK$5)</f>
        <v>0</v>
      </c>
      <c r="AL93" s="20">
        <f>IF($N93=0,0,INDEX(current_report[],$N93,AL$6)*AL$5)</f>
        <v>0</v>
      </c>
      <c r="AM93" s="20">
        <f>IF($N93=0,0,INDEX(current_report[],$N93,AM$6)*AM$5)</f>
        <v>0</v>
      </c>
      <c r="AN93" s="20">
        <f>IF($N93=0,0,INDEX(current_report[],$N93,AN$6)*AN$5)</f>
        <v>0</v>
      </c>
      <c r="AO93" s="20">
        <f>IF($N93=0,0,INDEX(current_report[],$N93,AO$6)*AO$5)</f>
        <v>0</v>
      </c>
      <c r="AP93" s="20">
        <f>IF($N93=0,0,INDEX(current_report[],$N93,AP$6)*AP$5)</f>
        <v>0</v>
      </c>
      <c r="AQ93" s="20">
        <f>IF($N93=0,0,INDEX(current_report[],$N93,AQ$6)*AQ$5)</f>
        <v>0</v>
      </c>
      <c r="AR93" s="20">
        <f>IF($N93=0,0,INDEX(current_report[],$N93,AR$6)*AR$5)</f>
        <v>0</v>
      </c>
      <c r="AS93" s="21">
        <f>IF($N93=0,0,INDEX(current_report[],$N93,AS$6)*AS$5)</f>
        <v>0</v>
      </c>
      <c r="AT93" s="19">
        <f>T93</f>
        <v>0</v>
      </c>
      <c r="AU93" s="21">
        <f>AG93</f>
        <v>0</v>
      </c>
      <c r="AV93" s="19">
        <f t="shared" si="84"/>
        <v>0</v>
      </c>
      <c r="AW93" s="21">
        <f t="shared" si="85"/>
        <v>0</v>
      </c>
    </row>
    <row r="94" spans="1:49" x14ac:dyDescent="0.25">
      <c r="A94" t="str">
        <f t="shared" si="76"/>
        <v>1711000</v>
      </c>
      <c r="B94">
        <f t="shared" si="77"/>
        <v>1711000</v>
      </c>
      <c r="F94">
        <v>1</v>
      </c>
      <c r="G94">
        <v>0</v>
      </c>
      <c r="I94">
        <f t="shared" ref="I94" si="86">IF(AND(OR($F$1=0,F94=$F$1),G94&lt;=$G$1,OR($J$1=1,J94=1,G94=0)),1,0)</f>
        <v>1</v>
      </c>
      <c r="J94">
        <f t="shared" si="64"/>
        <v>0</v>
      </c>
      <c r="M94">
        <f>IF($A94&amp;""="",0,IFERROR(MATCH($A94,base_report[id1],0),0))</f>
        <v>86</v>
      </c>
      <c r="N94">
        <f>IF($A94&amp;""="",0,IFERROR(MATCH($A94,current_report[id1],0),0))</f>
        <v>86</v>
      </c>
      <c r="O94" t="str">
        <f>IF($M94=0,0,INDEX(base_report[],$M94,O$1)&amp;"")</f>
        <v/>
      </c>
      <c r="P94" t="str">
        <f>IF($M94=0,0,INDEX(base_report[],$M94,P$1)&amp;"")</f>
        <v/>
      </c>
      <c r="R94" s="38"/>
      <c r="S94" s="17"/>
      <c r="T94" s="18"/>
      <c r="U94" s="19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1"/>
      <c r="AG94" s="18"/>
      <c r="AH94" s="19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1"/>
      <c r="AT94" s="19"/>
      <c r="AU94" s="21"/>
      <c r="AV94" s="19"/>
      <c r="AW94" s="21"/>
    </row>
    <row r="95" spans="1:49" x14ac:dyDescent="0.25">
      <c r="A95" t="str">
        <f t="shared" si="76"/>
        <v>1800000</v>
      </c>
      <c r="B95">
        <v>1800000</v>
      </c>
      <c r="C95">
        <v>1880</v>
      </c>
      <c r="F95">
        <v>1</v>
      </c>
      <c r="G95">
        <v>1</v>
      </c>
      <c r="H95">
        <v>1</v>
      </c>
      <c r="I95">
        <f t="shared" ref="I95:I143" si="87">IF(AND(OR($F$1=0,F95=$F$1),G95&lt;=$G$1,OR($J$1=1,J95=1,G95=0)),1,0)</f>
        <v>1</v>
      </c>
      <c r="J95">
        <f t="shared" si="64"/>
        <v>1</v>
      </c>
      <c r="M95">
        <f>IF($A95&amp;""="",0,IFERROR(MATCH($A95,base_report[id1],0),0))</f>
        <v>87</v>
      </c>
      <c r="N95">
        <f>IF($A95&amp;""="",0,IFERROR(MATCH($A95,current_report[id1],0),0))</f>
        <v>87</v>
      </c>
      <c r="O95" t="str">
        <f>IF($M95=0,0,INDEX(base_report[],$M95,O$1)&amp;"")</f>
        <v/>
      </c>
      <c r="P95" t="str">
        <f>IF($M95=0,0,INDEX(base_report[],$M95,P$1)&amp;"")</f>
        <v>Income Before Tax</v>
      </c>
      <c r="R95" s="38"/>
      <c r="S95" s="17" t="s">
        <v>718</v>
      </c>
      <c r="T95" s="18">
        <f t="shared" ref="T95" si="88">SUMPRODUCT(U95:AF95,U$3:AF$3)</f>
        <v>1151302500</v>
      </c>
      <c r="U95" s="19">
        <f>U74-U77+U87-U91</f>
        <v>90400000</v>
      </c>
      <c r="V95" s="20">
        <f t="shared" ref="V95:AS95" si="89">V74-V77+V87-V91</f>
        <v>95150000</v>
      </c>
      <c r="W95" s="20">
        <f t="shared" si="89"/>
        <v>91900000</v>
      </c>
      <c r="X95" s="20">
        <f t="shared" si="89"/>
        <v>94650000</v>
      </c>
      <c r="Y95" s="20">
        <f t="shared" si="89"/>
        <v>93400000</v>
      </c>
      <c r="Z95" s="20">
        <f t="shared" si="89"/>
        <v>96150000</v>
      </c>
      <c r="AA95" s="20">
        <f t="shared" si="89"/>
        <v>94930000</v>
      </c>
      <c r="AB95" s="20">
        <f t="shared" si="89"/>
        <v>96827500</v>
      </c>
      <c r="AC95" s="20">
        <f t="shared" si="89"/>
        <v>99225000</v>
      </c>
      <c r="AD95" s="20">
        <f t="shared" si="89"/>
        <v>98117500</v>
      </c>
      <c r="AE95" s="20">
        <f t="shared" si="89"/>
        <v>100890000</v>
      </c>
      <c r="AF95" s="21">
        <f t="shared" si="89"/>
        <v>99662500</v>
      </c>
      <c r="AG95" s="18">
        <f>SUMPRODUCT(AH95:AS95,AH$3:AS$3)</f>
        <v>1151302500</v>
      </c>
      <c r="AH95" s="19">
        <f t="shared" si="89"/>
        <v>90400000</v>
      </c>
      <c r="AI95" s="20">
        <f t="shared" si="89"/>
        <v>95150000</v>
      </c>
      <c r="AJ95" s="20">
        <f t="shared" si="89"/>
        <v>91900000</v>
      </c>
      <c r="AK95" s="20">
        <f t="shared" si="89"/>
        <v>94650000</v>
      </c>
      <c r="AL95" s="20">
        <f t="shared" si="89"/>
        <v>93400000</v>
      </c>
      <c r="AM95" s="20">
        <f t="shared" si="89"/>
        <v>96150000</v>
      </c>
      <c r="AN95" s="20">
        <f t="shared" si="89"/>
        <v>94930000</v>
      </c>
      <c r="AO95" s="20">
        <f t="shared" si="89"/>
        <v>96827500</v>
      </c>
      <c r="AP95" s="20">
        <f t="shared" si="89"/>
        <v>99225000</v>
      </c>
      <c r="AQ95" s="20">
        <f t="shared" si="89"/>
        <v>98117500</v>
      </c>
      <c r="AR95" s="20">
        <f t="shared" si="89"/>
        <v>100890000</v>
      </c>
      <c r="AS95" s="21">
        <f t="shared" si="89"/>
        <v>99662500</v>
      </c>
      <c r="AT95" s="19">
        <f>T95</f>
        <v>1151302500</v>
      </c>
      <c r="AU95" s="21">
        <f>AG95</f>
        <v>1151302500</v>
      </c>
      <c r="AV95" s="19">
        <f t="shared" ref="AV95:AV96" si="90">AU95-AT95</f>
        <v>0</v>
      </c>
      <c r="AW95" s="21">
        <f t="shared" ref="AW95:AW96" si="91">IF(AT95=0,AT95,AV95/AT95)</f>
        <v>0</v>
      </c>
    </row>
    <row r="96" spans="1:49" x14ac:dyDescent="0.25">
      <c r="A96" t="str">
        <f t="shared" si="76"/>
        <v>1801000</v>
      </c>
      <c r="B96">
        <f t="shared" ref="B96:B106" si="92">B95+1000</f>
        <v>1801000</v>
      </c>
      <c r="F96">
        <v>1</v>
      </c>
      <c r="G96">
        <v>1</v>
      </c>
      <c r="H96">
        <v>4</v>
      </c>
      <c r="I96">
        <f t="shared" si="87"/>
        <v>1</v>
      </c>
      <c r="J96">
        <f t="shared" si="64"/>
        <v>1</v>
      </c>
      <c r="M96">
        <f>IF($A96&amp;""="",0,IFERROR(MATCH($A96,base_report[id1],0),0))</f>
        <v>88</v>
      </c>
      <c r="N96">
        <f>IF($A96&amp;""="",0,IFERROR(MATCH($A96,current_report[id1],0),0))</f>
        <v>88</v>
      </c>
      <c r="O96" t="str">
        <f>IF($M96=0,0,INDEX(base_report[],$M96,O$1)&amp;"")</f>
        <v/>
      </c>
      <c r="P96" t="str">
        <f>IF($M96=0,0,INDEX(base_report[],$M96,P$1)&amp;"")</f>
        <v>Income before tax in % of revenue</v>
      </c>
      <c r="R96" s="38"/>
      <c r="S96" s="17" t="s">
        <v>719</v>
      </c>
      <c r="T96" s="26">
        <f t="shared" ref="T96:AS96" si="93">IF(T$12=0,0,T95/T$12)</f>
        <v>0.22739082775374769</v>
      </c>
      <c r="U96" s="27">
        <f t="shared" si="93"/>
        <v>0.21523809523809523</v>
      </c>
      <c r="V96" s="28">
        <f t="shared" si="93"/>
        <v>0.22654761904761905</v>
      </c>
      <c r="W96" s="28">
        <f t="shared" si="93"/>
        <v>0.21880952380952381</v>
      </c>
      <c r="X96" s="28">
        <f t="shared" si="93"/>
        <v>0.22535714285714287</v>
      </c>
      <c r="Y96" s="28">
        <f t="shared" si="93"/>
        <v>0.22238095238095237</v>
      </c>
      <c r="Z96" s="28">
        <f t="shared" si="93"/>
        <v>0.22892857142857143</v>
      </c>
      <c r="AA96" s="28">
        <f t="shared" si="93"/>
        <v>0.22489931295901444</v>
      </c>
      <c r="AB96" s="28">
        <f t="shared" si="93"/>
        <v>0.22825907590759076</v>
      </c>
      <c r="AC96" s="28">
        <f t="shared" si="93"/>
        <v>0.23391089108910892</v>
      </c>
      <c r="AD96" s="28">
        <f t="shared" si="93"/>
        <v>0.23130009429514381</v>
      </c>
      <c r="AE96" s="28">
        <f t="shared" si="93"/>
        <v>0.23783592644978785</v>
      </c>
      <c r="AF96" s="29">
        <f t="shared" si="93"/>
        <v>0.23494224422442245</v>
      </c>
      <c r="AG96" s="26">
        <f>IF(AG$12=0,0,AG95/AG$12)</f>
        <v>0.22739082775374769</v>
      </c>
      <c r="AH96" s="27">
        <f t="shared" si="93"/>
        <v>0.21523809523809523</v>
      </c>
      <c r="AI96" s="28">
        <f t="shared" si="93"/>
        <v>0.22654761904761905</v>
      </c>
      <c r="AJ96" s="28">
        <f t="shared" si="93"/>
        <v>0.21880952380952381</v>
      </c>
      <c r="AK96" s="28">
        <f t="shared" si="93"/>
        <v>0.22535714285714287</v>
      </c>
      <c r="AL96" s="28">
        <f t="shared" si="93"/>
        <v>0.22238095238095237</v>
      </c>
      <c r="AM96" s="28">
        <f t="shared" si="93"/>
        <v>0.22892857142857143</v>
      </c>
      <c r="AN96" s="28">
        <f t="shared" si="93"/>
        <v>0.22489931295901444</v>
      </c>
      <c r="AO96" s="28">
        <f t="shared" si="93"/>
        <v>0.22825907590759076</v>
      </c>
      <c r="AP96" s="28">
        <f t="shared" si="93"/>
        <v>0.23391089108910892</v>
      </c>
      <c r="AQ96" s="28">
        <f t="shared" si="93"/>
        <v>0.23130009429514381</v>
      </c>
      <c r="AR96" s="28">
        <f t="shared" si="93"/>
        <v>0.23783592644978785</v>
      </c>
      <c r="AS96" s="29">
        <f t="shared" si="93"/>
        <v>0.23494224422442245</v>
      </c>
      <c r="AT96" s="27">
        <f>T96</f>
        <v>0.22739082775374769</v>
      </c>
      <c r="AU96" s="29">
        <f>AG96</f>
        <v>0.22739082775374769</v>
      </c>
      <c r="AV96" s="27">
        <f t="shared" si="90"/>
        <v>0</v>
      </c>
      <c r="AW96" s="29">
        <f t="shared" si="91"/>
        <v>0</v>
      </c>
    </row>
    <row r="97" spans="1:49" x14ac:dyDescent="0.25">
      <c r="A97" t="str">
        <f t="shared" si="76"/>
        <v>1802000</v>
      </c>
      <c r="B97">
        <f t="shared" si="92"/>
        <v>1802000</v>
      </c>
      <c r="F97">
        <v>1</v>
      </c>
      <c r="G97">
        <v>0</v>
      </c>
      <c r="I97">
        <f t="shared" si="87"/>
        <v>1</v>
      </c>
      <c r="J97">
        <f t="shared" si="64"/>
        <v>0</v>
      </c>
      <c r="M97">
        <f>IF($A97&amp;""="",0,IFERROR(MATCH($A97,base_report[id1],0),0))</f>
        <v>89</v>
      </c>
      <c r="N97">
        <f>IF($A97&amp;""="",0,IFERROR(MATCH($A97,current_report[id1],0),0))</f>
        <v>89</v>
      </c>
      <c r="O97" t="str">
        <f>IF($M97=0,0,INDEX(base_report[],$M97,O$1)&amp;"")</f>
        <v/>
      </c>
      <c r="P97" t="str">
        <f>IF($M97=0,0,INDEX(base_report[],$M97,P$1)&amp;"")</f>
        <v/>
      </c>
      <c r="R97" s="38"/>
      <c r="S97" s="17"/>
      <c r="T97" s="18"/>
      <c r="U97" s="19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1"/>
      <c r="AG97" s="18"/>
      <c r="AH97" s="19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1"/>
      <c r="AT97" s="19"/>
      <c r="AU97" s="21"/>
      <c r="AV97" s="19"/>
      <c r="AW97" s="21"/>
    </row>
    <row r="98" spans="1:49" x14ac:dyDescent="0.25">
      <c r="A98" t="str">
        <f t="shared" si="76"/>
        <v>1803000</v>
      </c>
      <c r="B98">
        <f t="shared" si="92"/>
        <v>1803000</v>
      </c>
      <c r="C98">
        <v>1890</v>
      </c>
      <c r="D98" t="s">
        <v>720</v>
      </c>
      <c r="F98">
        <v>1</v>
      </c>
      <c r="G98">
        <v>1</v>
      </c>
      <c r="I98">
        <f t="shared" si="87"/>
        <v>1</v>
      </c>
      <c r="J98">
        <f t="shared" si="64"/>
        <v>1</v>
      </c>
      <c r="K98" t="s">
        <v>398</v>
      </c>
      <c r="M98">
        <f>IF($A98&amp;""="",0,IFERROR(MATCH($A98,base_report[id1],0),0))</f>
        <v>90</v>
      </c>
      <c r="N98">
        <f>IF($A98&amp;""="",0,IFERROR(MATCH($A98,current_report[id1],0),0))</f>
        <v>90</v>
      </c>
      <c r="O98" t="str">
        <f>IF($M98=0,0,INDEX(base_report[],$M98,O$1)&amp;"")</f>
        <v/>
      </c>
      <c r="P98" t="str">
        <f>IF($M98=0,0,INDEX(base_report[],$M98,P$1)&amp;"")</f>
        <v>Income tax expense</v>
      </c>
      <c r="R98" s="38"/>
      <c r="S98" s="17" t="s">
        <v>721</v>
      </c>
      <c r="T98" s="18">
        <f>SUMPRODUCT(U98:AF98,U$3:AF$3)</f>
        <v>230260500</v>
      </c>
      <c r="U98" s="19">
        <f>IF($M98=0,0,INDEX(base_report[],$M98,U$6)*U$5)</f>
        <v>18080000</v>
      </c>
      <c r="V98" s="20">
        <f>IF($M98=0,0,INDEX(base_report[],$M98,V$6)*V$5)</f>
        <v>19030000</v>
      </c>
      <c r="W98" s="20">
        <f>IF($M98=0,0,INDEX(base_report[],$M98,W$6)*W$5)</f>
        <v>18380000</v>
      </c>
      <c r="X98" s="20">
        <f>IF($M98=0,0,INDEX(base_report[],$M98,X$6)*X$5)</f>
        <v>18930000</v>
      </c>
      <c r="Y98" s="20">
        <f>IF($M98=0,0,INDEX(base_report[],$M98,Y$6)*Y$5)</f>
        <v>18680000</v>
      </c>
      <c r="Z98" s="20">
        <f>IF($M98=0,0,INDEX(base_report[],$M98,Z$6)*Z$5)</f>
        <v>19230000</v>
      </c>
      <c r="AA98" s="20">
        <f>IF($M98=0,0,INDEX(base_report[],$M98,AA$6)*AA$5)</f>
        <v>18986000</v>
      </c>
      <c r="AB98" s="20">
        <f>IF($M98=0,0,INDEX(base_report[],$M98,AB$6)*AB$5)</f>
        <v>19365500</v>
      </c>
      <c r="AC98" s="20">
        <f>IF($M98=0,0,INDEX(base_report[],$M98,AC$6)*AC$5)</f>
        <v>19845000</v>
      </c>
      <c r="AD98" s="20">
        <f>IF($M98=0,0,INDEX(base_report[],$M98,AD$6)*AD$5)</f>
        <v>19623500</v>
      </c>
      <c r="AE98" s="20">
        <f>IF($M98=0,0,INDEX(base_report[],$M98,AE$6)*AE$5)</f>
        <v>20178000</v>
      </c>
      <c r="AF98" s="21">
        <f>IF($M98=0,0,INDEX(base_report[],$M98,AF$6)*AF$5)</f>
        <v>19932500</v>
      </c>
      <c r="AG98" s="18">
        <f>SUMPRODUCT(AH98:AS98,AH$3:AS$3)</f>
        <v>230260500</v>
      </c>
      <c r="AH98" s="19">
        <f>IF($N98=0,0,INDEX(current_report[],$N98,AH$6)*AH$5)</f>
        <v>18080000</v>
      </c>
      <c r="AI98" s="20">
        <f>IF($N98=0,0,INDEX(current_report[],$N98,AI$6)*AI$5)</f>
        <v>19030000</v>
      </c>
      <c r="AJ98" s="20">
        <f>IF($N98=0,0,INDEX(current_report[],$N98,AJ$6)*AJ$5)</f>
        <v>18380000</v>
      </c>
      <c r="AK98" s="20">
        <f>IF($N98=0,0,INDEX(current_report[],$N98,AK$6)*AK$5)</f>
        <v>18930000</v>
      </c>
      <c r="AL98" s="20">
        <f>IF($N98=0,0,INDEX(current_report[],$N98,AL$6)*AL$5)</f>
        <v>18680000</v>
      </c>
      <c r="AM98" s="20">
        <f>IF($N98=0,0,INDEX(current_report[],$N98,AM$6)*AM$5)</f>
        <v>19230000</v>
      </c>
      <c r="AN98" s="20">
        <f>IF($N98=0,0,INDEX(current_report[],$N98,AN$6)*AN$5)</f>
        <v>18986000</v>
      </c>
      <c r="AO98" s="20">
        <f>IF($N98=0,0,INDEX(current_report[],$N98,AO$6)*AO$5)</f>
        <v>19365500</v>
      </c>
      <c r="AP98" s="20">
        <f>IF($N98=0,0,INDEX(current_report[],$N98,AP$6)*AP$5)</f>
        <v>19845000</v>
      </c>
      <c r="AQ98" s="20">
        <f>IF($N98=0,0,INDEX(current_report[],$N98,AQ$6)*AQ$5)</f>
        <v>19623500</v>
      </c>
      <c r="AR98" s="20">
        <f>IF($N98=0,0,INDEX(current_report[],$N98,AR$6)*AR$5)</f>
        <v>20178000</v>
      </c>
      <c r="AS98" s="21">
        <f>IF($N98=0,0,INDEX(current_report[],$N98,AS$6)*AS$5)</f>
        <v>19932500</v>
      </c>
      <c r="AT98" s="19">
        <f>T98</f>
        <v>230260500</v>
      </c>
      <c r="AU98" s="21">
        <f>AG98</f>
        <v>230260500</v>
      </c>
      <c r="AV98" s="19">
        <f t="shared" ref="AV98:AV100" si="94">AU98-AT98</f>
        <v>0</v>
      </c>
      <c r="AW98" s="21">
        <f>IF(AT98=0,AT98,AV98/AT98)</f>
        <v>0</v>
      </c>
    </row>
    <row r="99" spans="1:49" x14ac:dyDescent="0.25">
      <c r="A99" t="str">
        <f t="shared" si="76"/>
        <v>1804000</v>
      </c>
      <c r="B99">
        <f t="shared" si="92"/>
        <v>1804000</v>
      </c>
      <c r="C99">
        <v>1900</v>
      </c>
      <c r="F99">
        <v>1</v>
      </c>
      <c r="G99">
        <v>1</v>
      </c>
      <c r="H99">
        <v>1</v>
      </c>
      <c r="I99">
        <f t="shared" si="87"/>
        <v>1</v>
      </c>
      <c r="J99">
        <f t="shared" si="64"/>
        <v>1</v>
      </c>
      <c r="M99">
        <f>IF($A99&amp;""="",0,IFERROR(MATCH($A99,base_report[id1],0),0))</f>
        <v>91</v>
      </c>
      <c r="N99">
        <f>IF($A99&amp;""="",0,IFERROR(MATCH($A99,current_report[id1],0),0))</f>
        <v>91</v>
      </c>
      <c r="O99" t="str">
        <f>IF($M99=0,0,INDEX(base_report[],$M99,O$1)&amp;"")</f>
        <v/>
      </c>
      <c r="P99" t="str">
        <f>IF($M99=0,0,INDEX(base_report[],$M99,P$1)&amp;"")</f>
        <v>Net Income</v>
      </c>
      <c r="R99" s="38"/>
      <c r="S99" s="17" t="s">
        <v>722</v>
      </c>
      <c r="T99" s="18">
        <f>SUMPRODUCT(U99:AF99,U$3:AF$3)</f>
        <v>921042000</v>
      </c>
      <c r="U99" s="19">
        <f t="shared" ref="U99:AF99" si="95">U95-U98</f>
        <v>72320000</v>
      </c>
      <c r="V99" s="20">
        <f t="shared" si="95"/>
        <v>76120000</v>
      </c>
      <c r="W99" s="20">
        <f t="shared" si="95"/>
        <v>73520000</v>
      </c>
      <c r="X99" s="20">
        <f t="shared" si="95"/>
        <v>75720000</v>
      </c>
      <c r="Y99" s="20">
        <f t="shared" si="95"/>
        <v>74720000</v>
      </c>
      <c r="Z99" s="20">
        <f t="shared" si="95"/>
        <v>76920000</v>
      </c>
      <c r="AA99" s="20">
        <f t="shared" si="95"/>
        <v>75944000</v>
      </c>
      <c r="AB99" s="20">
        <f t="shared" si="95"/>
        <v>77462000</v>
      </c>
      <c r="AC99" s="20">
        <f t="shared" si="95"/>
        <v>79380000</v>
      </c>
      <c r="AD99" s="20">
        <f t="shared" si="95"/>
        <v>78494000</v>
      </c>
      <c r="AE99" s="20">
        <f t="shared" si="95"/>
        <v>80712000</v>
      </c>
      <c r="AF99" s="21">
        <f t="shared" si="95"/>
        <v>79730000</v>
      </c>
      <c r="AG99" s="18">
        <f>SUMPRODUCT(AH99:AS99,AH$3:AS$3)</f>
        <v>921042000</v>
      </c>
      <c r="AH99" s="19">
        <f t="shared" ref="AH99:AS99" si="96">AH95-AH98</f>
        <v>72320000</v>
      </c>
      <c r="AI99" s="20">
        <f t="shared" si="96"/>
        <v>76120000</v>
      </c>
      <c r="AJ99" s="20">
        <f t="shared" si="96"/>
        <v>73520000</v>
      </c>
      <c r="AK99" s="20">
        <f t="shared" si="96"/>
        <v>75720000</v>
      </c>
      <c r="AL99" s="20">
        <f t="shared" si="96"/>
        <v>74720000</v>
      </c>
      <c r="AM99" s="20">
        <f t="shared" si="96"/>
        <v>76920000</v>
      </c>
      <c r="AN99" s="20">
        <f t="shared" si="96"/>
        <v>75944000</v>
      </c>
      <c r="AO99" s="20">
        <f t="shared" si="96"/>
        <v>77462000</v>
      </c>
      <c r="AP99" s="20">
        <f t="shared" si="96"/>
        <v>79380000</v>
      </c>
      <c r="AQ99" s="20">
        <f t="shared" si="96"/>
        <v>78494000</v>
      </c>
      <c r="AR99" s="20">
        <f t="shared" si="96"/>
        <v>80712000</v>
      </c>
      <c r="AS99" s="21">
        <f t="shared" si="96"/>
        <v>79730000</v>
      </c>
      <c r="AT99" s="19">
        <f>T99</f>
        <v>921042000</v>
      </c>
      <c r="AU99" s="21">
        <f>AG99</f>
        <v>921042000</v>
      </c>
      <c r="AV99" s="19">
        <f t="shared" si="94"/>
        <v>0</v>
      </c>
      <c r="AW99" s="21">
        <f>IF(AT99=0,AT99,AV99/AT99)</f>
        <v>0</v>
      </c>
    </row>
    <row r="100" spans="1:49" x14ac:dyDescent="0.25">
      <c r="A100" t="str">
        <f t="shared" si="76"/>
        <v>1805000</v>
      </c>
      <c r="B100">
        <f t="shared" si="92"/>
        <v>1805000</v>
      </c>
      <c r="F100">
        <v>1</v>
      </c>
      <c r="G100">
        <v>1</v>
      </c>
      <c r="H100">
        <v>4</v>
      </c>
      <c r="I100">
        <f t="shared" si="87"/>
        <v>1</v>
      </c>
      <c r="J100">
        <f t="shared" si="64"/>
        <v>1</v>
      </c>
      <c r="M100">
        <f>IF($A100&amp;""="",0,IFERROR(MATCH($A100,base_report[id1],0),0))</f>
        <v>92</v>
      </c>
      <c r="N100">
        <f>IF($A100&amp;""="",0,IFERROR(MATCH($A100,current_report[id1],0),0))</f>
        <v>92</v>
      </c>
      <c r="O100" t="str">
        <f>IF($M100=0,0,INDEX(base_report[],$M100,O$1)&amp;"")</f>
        <v/>
      </c>
      <c r="P100" t="str">
        <f>IF($M100=0,0,INDEX(base_report[],$M100,P$1)&amp;"")</f>
        <v>Net income in % of revenue</v>
      </c>
      <c r="R100" s="38"/>
      <c r="S100" s="17" t="s">
        <v>723</v>
      </c>
      <c r="T100" s="26">
        <f t="shared" ref="T100:AS100" si="97">IF(T$12=0,0,T99/T$12)</f>
        <v>0.18191266220299818</v>
      </c>
      <c r="U100" s="27">
        <f t="shared" si="97"/>
        <v>0.1721904761904762</v>
      </c>
      <c r="V100" s="28">
        <f t="shared" si="97"/>
        <v>0.18123809523809523</v>
      </c>
      <c r="W100" s="28">
        <f t="shared" si="97"/>
        <v>0.17504761904761904</v>
      </c>
      <c r="X100" s="28">
        <f t="shared" si="97"/>
        <v>0.1802857142857143</v>
      </c>
      <c r="Y100" s="28">
        <f t="shared" si="97"/>
        <v>0.1779047619047619</v>
      </c>
      <c r="Z100" s="28">
        <f t="shared" si="97"/>
        <v>0.18314285714285714</v>
      </c>
      <c r="AA100" s="28">
        <f t="shared" si="97"/>
        <v>0.17991945036721155</v>
      </c>
      <c r="AB100" s="28">
        <f t="shared" si="97"/>
        <v>0.18260726072607261</v>
      </c>
      <c r="AC100" s="28">
        <f t="shared" si="97"/>
        <v>0.18712871287128713</v>
      </c>
      <c r="AD100" s="28">
        <f t="shared" si="97"/>
        <v>0.18504007543611503</v>
      </c>
      <c r="AE100" s="28">
        <f t="shared" si="97"/>
        <v>0.19026874115983028</v>
      </c>
      <c r="AF100" s="29">
        <f t="shared" si="97"/>
        <v>0.18795379537953796</v>
      </c>
      <c r="AG100" s="26">
        <f>IF(AG$12=0,0,AG99/AG$12)</f>
        <v>0.18191266220299818</v>
      </c>
      <c r="AH100" s="27">
        <f t="shared" si="97"/>
        <v>0.1721904761904762</v>
      </c>
      <c r="AI100" s="28">
        <f t="shared" si="97"/>
        <v>0.18123809523809523</v>
      </c>
      <c r="AJ100" s="28">
        <f t="shared" si="97"/>
        <v>0.17504761904761904</v>
      </c>
      <c r="AK100" s="28">
        <f t="shared" si="97"/>
        <v>0.1802857142857143</v>
      </c>
      <c r="AL100" s="28">
        <f t="shared" si="97"/>
        <v>0.1779047619047619</v>
      </c>
      <c r="AM100" s="28">
        <f t="shared" si="97"/>
        <v>0.18314285714285714</v>
      </c>
      <c r="AN100" s="28">
        <f t="shared" si="97"/>
        <v>0.17991945036721155</v>
      </c>
      <c r="AO100" s="28">
        <f t="shared" si="97"/>
        <v>0.18260726072607261</v>
      </c>
      <c r="AP100" s="28">
        <f t="shared" si="97"/>
        <v>0.18712871287128713</v>
      </c>
      <c r="AQ100" s="28">
        <f t="shared" si="97"/>
        <v>0.18504007543611503</v>
      </c>
      <c r="AR100" s="28">
        <f t="shared" si="97"/>
        <v>0.19026874115983028</v>
      </c>
      <c r="AS100" s="29">
        <f t="shared" si="97"/>
        <v>0.18795379537953796</v>
      </c>
      <c r="AT100" s="27">
        <f>T100</f>
        <v>0.18191266220299818</v>
      </c>
      <c r="AU100" s="29">
        <f>AG100</f>
        <v>0.18191266220299818</v>
      </c>
      <c r="AV100" s="27">
        <f t="shared" si="94"/>
        <v>0</v>
      </c>
      <c r="AW100" s="29">
        <f>IF(AT100=0,AT100,AV100/AT100)</f>
        <v>0</v>
      </c>
    </row>
    <row r="101" spans="1:49" x14ac:dyDescent="0.25">
      <c r="A101" t="str">
        <f t="shared" si="76"/>
        <v>1806000</v>
      </c>
      <c r="B101">
        <f t="shared" si="92"/>
        <v>1806000</v>
      </c>
      <c r="F101">
        <v>1</v>
      </c>
      <c r="G101">
        <v>0</v>
      </c>
      <c r="I101">
        <f t="shared" si="87"/>
        <v>1</v>
      </c>
      <c r="J101">
        <f t="shared" si="64"/>
        <v>0</v>
      </c>
      <c r="M101">
        <f>IF($A101&amp;""="",0,IFERROR(MATCH($A101,base_report[id1],0),0))</f>
        <v>93</v>
      </c>
      <c r="N101">
        <f>IF($A101&amp;""="",0,IFERROR(MATCH($A101,current_report[id1],0),0))</f>
        <v>93</v>
      </c>
      <c r="O101" t="str">
        <f>IF($M101=0,0,INDEX(base_report[],$M101,O$1)&amp;"")</f>
        <v/>
      </c>
      <c r="P101" t="str">
        <f>IF($M101=0,0,INDEX(base_report[],$M101,P$1)&amp;"")</f>
        <v/>
      </c>
      <c r="R101" s="38"/>
      <c r="S101" s="17"/>
      <c r="T101" s="18"/>
      <c r="U101" s="19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1"/>
      <c r="AG101" s="18"/>
      <c r="AH101" s="19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1"/>
      <c r="AT101" s="19"/>
      <c r="AU101" s="21"/>
      <c r="AV101" s="19"/>
      <c r="AW101" s="21"/>
    </row>
    <row r="102" spans="1:49" x14ac:dyDescent="0.25">
      <c r="A102" t="str">
        <f t="shared" si="76"/>
        <v>1807000</v>
      </c>
      <c r="B102">
        <f t="shared" si="92"/>
        <v>1807000</v>
      </c>
      <c r="F102">
        <v>1</v>
      </c>
      <c r="G102">
        <v>1</v>
      </c>
      <c r="I102">
        <f t="shared" si="87"/>
        <v>1</v>
      </c>
      <c r="J102">
        <f t="shared" si="64"/>
        <v>1</v>
      </c>
      <c r="K102" t="s">
        <v>403</v>
      </c>
      <c r="M102">
        <f>IF($A102&amp;""="",0,IFERROR(MATCH($A102,base_report[id1],0),0))</f>
        <v>94</v>
      </c>
      <c r="N102">
        <f>IF($A102&amp;""="",0,IFERROR(MATCH($A102,current_report[id1],0),0))</f>
        <v>94</v>
      </c>
      <c r="O102" t="str">
        <f>IF($M102=0,0,INDEX(base_report[],$M102,O$1)&amp;"")</f>
        <v/>
      </c>
      <c r="P102" t="str">
        <f>IF($M102=0,0,INDEX(base_report[],$M102,P$1)&amp;"")</f>
        <v>Dividends</v>
      </c>
      <c r="R102" s="38"/>
      <c r="S102" s="17" t="s">
        <v>724</v>
      </c>
      <c r="T102" s="18">
        <f>SUMPRODUCT(U102:AF102,U$3:AF$3)</f>
        <v>100000000</v>
      </c>
      <c r="U102" s="19">
        <f>IF($M102=0,0,INDEX(base_report[],$M102,U$6)*U$5)</f>
        <v>0</v>
      </c>
      <c r="V102" s="20">
        <f>IF($M102=0,0,INDEX(base_report[],$M102,V$6)*V$5)</f>
        <v>0</v>
      </c>
      <c r="W102" s="20">
        <f>IF($M102=0,0,INDEX(base_report[],$M102,W$6)*W$5)</f>
        <v>100000000</v>
      </c>
      <c r="X102" s="20">
        <f>IF($M102=0,0,INDEX(base_report[],$M102,X$6)*X$5)</f>
        <v>0</v>
      </c>
      <c r="Y102" s="20">
        <f>IF($M102=0,0,INDEX(base_report[],$M102,Y$6)*Y$5)</f>
        <v>0</v>
      </c>
      <c r="Z102" s="20">
        <f>IF($M102=0,0,INDEX(base_report[],$M102,Z$6)*Z$5)</f>
        <v>0</v>
      </c>
      <c r="AA102" s="20">
        <f>IF($M102=0,0,INDEX(base_report[],$M102,AA$6)*AA$5)</f>
        <v>0</v>
      </c>
      <c r="AB102" s="20">
        <f>IF($M102=0,0,INDEX(base_report[],$M102,AB$6)*AB$5)</f>
        <v>0</v>
      </c>
      <c r="AC102" s="20">
        <f>IF($M102=0,0,INDEX(base_report[],$M102,AC$6)*AC$5)</f>
        <v>0</v>
      </c>
      <c r="AD102" s="20">
        <f>IF($M102=0,0,INDEX(base_report[],$M102,AD$6)*AD$5)</f>
        <v>0</v>
      </c>
      <c r="AE102" s="20">
        <f>IF($M102=0,0,INDEX(base_report[],$M102,AE$6)*AE$5)</f>
        <v>0</v>
      </c>
      <c r="AF102" s="21">
        <f>IF($M102=0,0,INDEX(base_report[],$M102,AF$6)*AF$5)</f>
        <v>0</v>
      </c>
      <c r="AG102" s="18">
        <f>SUMPRODUCT(AH102:AS102,AH$3:AS$3)</f>
        <v>100000000</v>
      </c>
      <c r="AH102" s="19">
        <f>IF($N102=0,0,INDEX(current_report[],$N102,AH$6)*AH$5)</f>
        <v>0</v>
      </c>
      <c r="AI102" s="20">
        <f>IF($N102=0,0,INDEX(current_report[],$N102,AI$6)*AI$5)</f>
        <v>0</v>
      </c>
      <c r="AJ102" s="20">
        <f>IF($N102=0,0,INDEX(current_report[],$N102,AJ$6)*AJ$5)</f>
        <v>100000000</v>
      </c>
      <c r="AK102" s="20">
        <f>IF($N102=0,0,INDEX(current_report[],$N102,AK$6)*AK$5)</f>
        <v>0</v>
      </c>
      <c r="AL102" s="20">
        <f>IF($N102=0,0,INDEX(current_report[],$N102,AL$6)*AL$5)</f>
        <v>0</v>
      </c>
      <c r="AM102" s="20">
        <f>IF($N102=0,0,INDEX(current_report[],$N102,AM$6)*AM$5)</f>
        <v>0</v>
      </c>
      <c r="AN102" s="20">
        <f>IF($N102=0,0,INDEX(current_report[],$N102,AN$6)*AN$5)</f>
        <v>0</v>
      </c>
      <c r="AO102" s="20">
        <f>IF($N102=0,0,INDEX(current_report[],$N102,AO$6)*AO$5)</f>
        <v>0</v>
      </c>
      <c r="AP102" s="20">
        <f>IF($N102=0,0,INDEX(current_report[],$N102,AP$6)*AP$5)</f>
        <v>0</v>
      </c>
      <c r="AQ102" s="20">
        <f>IF($N102=0,0,INDEX(current_report[],$N102,AQ$6)*AQ$5)</f>
        <v>0</v>
      </c>
      <c r="AR102" s="20">
        <f>IF($N102=0,0,INDEX(current_report[],$N102,AR$6)*AR$5)</f>
        <v>0</v>
      </c>
      <c r="AS102" s="21">
        <f>IF($N102=0,0,INDEX(current_report[],$N102,AS$6)*AS$5)</f>
        <v>0</v>
      </c>
      <c r="AT102" s="19">
        <f>T102</f>
        <v>100000000</v>
      </c>
      <c r="AU102" s="21">
        <f>AG102</f>
        <v>100000000</v>
      </c>
      <c r="AV102" s="19">
        <f t="shared" ref="AV102:AV103" si="98">AU102-AT102</f>
        <v>0</v>
      </c>
      <c r="AW102" s="21">
        <f>IF(AT102=0,AT102,AV102/AT102)</f>
        <v>0</v>
      </c>
    </row>
    <row r="103" spans="1:49" x14ac:dyDescent="0.25">
      <c r="A103" t="str">
        <f t="shared" si="76"/>
        <v>1808000</v>
      </c>
      <c r="B103">
        <f t="shared" si="92"/>
        <v>1808000</v>
      </c>
      <c r="F103">
        <v>1</v>
      </c>
      <c r="G103">
        <v>1</v>
      </c>
      <c r="H103">
        <v>1</v>
      </c>
      <c r="I103">
        <f t="shared" si="87"/>
        <v>1</v>
      </c>
      <c r="J103">
        <f t="shared" si="64"/>
        <v>1</v>
      </c>
      <c r="M103">
        <f>IF($A103&amp;""="",0,IFERROR(MATCH($A103,base_report[id1],0),0))</f>
        <v>95</v>
      </c>
      <c r="N103">
        <f>IF($A103&amp;""="",0,IFERROR(MATCH($A103,current_report[id1],0),0))</f>
        <v>95</v>
      </c>
      <c r="O103" t="str">
        <f>IF($M103=0,0,INDEX(base_report[],$M103,O$1)&amp;"")</f>
        <v/>
      </c>
      <c r="P103" t="str">
        <f>IF($M103=0,0,INDEX(base_report[],$M103,P$1)&amp;"")</f>
        <v>Retained earnings</v>
      </c>
      <c r="R103" s="38"/>
      <c r="S103" s="17" t="s">
        <v>725</v>
      </c>
      <c r="T103" s="18">
        <f>SUMPRODUCT(U103:AF103,U$3:AF$3)</f>
        <v>821042000</v>
      </c>
      <c r="U103" s="19">
        <f>U99-U102</f>
        <v>72320000</v>
      </c>
      <c r="V103" s="20">
        <f t="shared" ref="V103:AF103" si="99">V99-V102</f>
        <v>76120000</v>
      </c>
      <c r="W103" s="20">
        <f t="shared" si="99"/>
        <v>-26480000</v>
      </c>
      <c r="X103" s="20">
        <f t="shared" si="99"/>
        <v>75720000</v>
      </c>
      <c r="Y103" s="20">
        <f t="shared" si="99"/>
        <v>74720000</v>
      </c>
      <c r="Z103" s="20">
        <f t="shared" si="99"/>
        <v>76920000</v>
      </c>
      <c r="AA103" s="20">
        <f t="shared" si="99"/>
        <v>75944000</v>
      </c>
      <c r="AB103" s="20">
        <f t="shared" si="99"/>
        <v>77462000</v>
      </c>
      <c r="AC103" s="20">
        <f t="shared" si="99"/>
        <v>79380000</v>
      </c>
      <c r="AD103" s="20">
        <f t="shared" si="99"/>
        <v>78494000</v>
      </c>
      <c r="AE103" s="20">
        <f t="shared" si="99"/>
        <v>80712000</v>
      </c>
      <c r="AF103" s="21">
        <f t="shared" si="99"/>
        <v>79730000</v>
      </c>
      <c r="AG103" s="18">
        <f>SUMPRODUCT(AH103:AS103,AH$3:AS$3)</f>
        <v>821042000</v>
      </c>
      <c r="AH103" s="19">
        <f>AH99-AH102</f>
        <v>72320000</v>
      </c>
      <c r="AI103" s="20">
        <f t="shared" ref="AI103:AS103" si="100">AI99-AI102</f>
        <v>76120000</v>
      </c>
      <c r="AJ103" s="20">
        <f t="shared" si="100"/>
        <v>-26480000</v>
      </c>
      <c r="AK103" s="20">
        <f t="shared" si="100"/>
        <v>75720000</v>
      </c>
      <c r="AL103" s="20">
        <f t="shared" si="100"/>
        <v>74720000</v>
      </c>
      <c r="AM103" s="20">
        <f t="shared" si="100"/>
        <v>76920000</v>
      </c>
      <c r="AN103" s="20">
        <f t="shared" si="100"/>
        <v>75944000</v>
      </c>
      <c r="AO103" s="20">
        <f t="shared" si="100"/>
        <v>77462000</v>
      </c>
      <c r="AP103" s="20">
        <f t="shared" si="100"/>
        <v>79380000</v>
      </c>
      <c r="AQ103" s="20">
        <f t="shared" si="100"/>
        <v>78494000</v>
      </c>
      <c r="AR103" s="20">
        <f t="shared" si="100"/>
        <v>80712000</v>
      </c>
      <c r="AS103" s="21">
        <f t="shared" si="100"/>
        <v>79730000</v>
      </c>
      <c r="AT103" s="19">
        <f>T103</f>
        <v>821042000</v>
      </c>
      <c r="AU103" s="21">
        <f>AG103</f>
        <v>821042000</v>
      </c>
      <c r="AV103" s="19">
        <f t="shared" si="98"/>
        <v>0</v>
      </c>
      <c r="AW103" s="21">
        <f>IF(AT103=0,AT103,AV103/AT103)</f>
        <v>0</v>
      </c>
    </row>
    <row r="104" spans="1:49" ht="15.75" thickBot="1" x14ac:dyDescent="0.3">
      <c r="A104" t="str">
        <f t="shared" si="76"/>
        <v>1809000</v>
      </c>
      <c r="B104">
        <f t="shared" si="92"/>
        <v>1809000</v>
      </c>
      <c r="F104">
        <v>1</v>
      </c>
      <c r="G104">
        <v>0</v>
      </c>
      <c r="I104">
        <f t="shared" si="87"/>
        <v>1</v>
      </c>
      <c r="J104">
        <f t="shared" si="64"/>
        <v>0</v>
      </c>
      <c r="M104">
        <f>IF($A104&amp;""="",0,IFERROR(MATCH($A104,base_report[id1],0),0))</f>
        <v>96</v>
      </c>
      <c r="N104">
        <f>IF($A104&amp;""="",0,IFERROR(MATCH($A104,current_report[id1],0),0))</f>
        <v>96</v>
      </c>
      <c r="O104" t="str">
        <f>IF($M104=0,0,INDEX(base_report[],$M104,O$1)&amp;"")</f>
        <v/>
      </c>
      <c r="P104" t="str">
        <f>IF($M104=0,0,INDEX(base_report[],$M104,P$1)&amp;"")</f>
        <v/>
      </c>
      <c r="R104" s="44"/>
      <c r="S104" s="30"/>
      <c r="T104" s="31"/>
      <c r="U104" s="32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4"/>
      <c r="AG104" s="31"/>
      <c r="AH104" s="32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4"/>
      <c r="AT104" s="32"/>
      <c r="AU104" s="34"/>
      <c r="AV104" s="32"/>
      <c r="AW104" s="34"/>
    </row>
    <row r="105" spans="1:49" hidden="1" x14ac:dyDescent="0.25">
      <c r="A105" t="str">
        <f t="shared" si="76"/>
        <v>1810000</v>
      </c>
      <c r="B105">
        <f t="shared" si="92"/>
        <v>1810000</v>
      </c>
      <c r="F105">
        <v>1</v>
      </c>
      <c r="G105">
        <v>5</v>
      </c>
      <c r="H105">
        <v>5</v>
      </c>
      <c r="I105">
        <f t="shared" si="87"/>
        <v>0</v>
      </c>
      <c r="J105">
        <f t="shared" si="64"/>
        <v>0</v>
      </c>
      <c r="M105">
        <f>IF($A105&amp;""="",0,IFERROR(MATCH($A105,base_report[id1],0),0))</f>
        <v>97</v>
      </c>
      <c r="N105">
        <f>IF($A105&amp;""="",0,IFERROR(MATCH($A105,current_report[id1],0),0))</f>
        <v>97</v>
      </c>
      <c r="O105" t="str">
        <f>IF($M105=0,0,INDEX(base_report[],$M105,O$1)&amp;"")</f>
        <v/>
      </c>
      <c r="P105" t="str">
        <f>IF($M105=0,0,INDEX(base_report[],$M105,P$1)&amp;"")</f>
        <v>Check sum</v>
      </c>
      <c r="R105" s="45"/>
      <c r="S105" t="s">
        <v>726</v>
      </c>
      <c r="T105" s="35">
        <f>T99-T109</f>
        <v>0</v>
      </c>
      <c r="U105" s="35">
        <f>U99-U109</f>
        <v>0</v>
      </c>
      <c r="V105" s="35">
        <f t="shared" ref="V105:AS105" si="101">V99-V109</f>
        <v>0</v>
      </c>
      <c r="W105" s="35">
        <f t="shared" si="101"/>
        <v>0</v>
      </c>
      <c r="X105" s="35">
        <f t="shared" si="101"/>
        <v>0</v>
      </c>
      <c r="Y105" s="35">
        <f t="shared" si="101"/>
        <v>0</v>
      </c>
      <c r="Z105" s="35">
        <f t="shared" si="101"/>
        <v>0</v>
      </c>
      <c r="AA105" s="35">
        <f t="shared" si="101"/>
        <v>0</v>
      </c>
      <c r="AB105" s="35">
        <f t="shared" si="101"/>
        <v>0</v>
      </c>
      <c r="AC105" s="35">
        <f t="shared" si="101"/>
        <v>0</v>
      </c>
      <c r="AD105" s="35">
        <f t="shared" si="101"/>
        <v>0</v>
      </c>
      <c r="AE105" s="35">
        <f t="shared" si="101"/>
        <v>0</v>
      </c>
      <c r="AF105" s="35">
        <f t="shared" si="101"/>
        <v>0</v>
      </c>
      <c r="AG105" s="35">
        <f>AG99-AG109</f>
        <v>0</v>
      </c>
      <c r="AH105" s="35">
        <f t="shared" si="101"/>
        <v>0</v>
      </c>
      <c r="AI105" s="35">
        <f t="shared" si="101"/>
        <v>0</v>
      </c>
      <c r="AJ105" s="35">
        <f t="shared" si="101"/>
        <v>0</v>
      </c>
      <c r="AK105" s="35">
        <f t="shared" si="101"/>
        <v>0</v>
      </c>
      <c r="AL105" s="35">
        <f t="shared" si="101"/>
        <v>0</v>
      </c>
      <c r="AM105" s="35">
        <f t="shared" si="101"/>
        <v>0</v>
      </c>
      <c r="AN105" s="35">
        <f t="shared" si="101"/>
        <v>0</v>
      </c>
      <c r="AO105" s="35">
        <f t="shared" si="101"/>
        <v>0</v>
      </c>
      <c r="AP105" s="35">
        <f t="shared" si="101"/>
        <v>0</v>
      </c>
      <c r="AQ105" s="35">
        <f t="shared" si="101"/>
        <v>0</v>
      </c>
      <c r="AR105" s="35">
        <f t="shared" si="101"/>
        <v>0</v>
      </c>
      <c r="AS105" s="35">
        <f t="shared" si="101"/>
        <v>0</v>
      </c>
      <c r="AT105" s="35">
        <f>AT99-AT109</f>
        <v>0</v>
      </c>
      <c r="AU105" s="35">
        <f>AU99-AU109</f>
        <v>0</v>
      </c>
      <c r="AV105" s="35">
        <f>AV99-AV109</f>
        <v>0</v>
      </c>
      <c r="AW105" s="35">
        <f>AW99-AW109</f>
        <v>0</v>
      </c>
    </row>
    <row r="106" spans="1:49" ht="15.75" thickBot="1" x14ac:dyDescent="0.3">
      <c r="A106" t="str">
        <f t="shared" si="76"/>
        <v>1811000</v>
      </c>
      <c r="B106">
        <f t="shared" si="92"/>
        <v>1811000</v>
      </c>
      <c r="F106">
        <v>2</v>
      </c>
      <c r="G106">
        <v>0</v>
      </c>
      <c r="I106">
        <f t="shared" si="87"/>
        <v>1</v>
      </c>
      <c r="J106">
        <f t="shared" si="64"/>
        <v>0</v>
      </c>
      <c r="M106">
        <f>IF($A106&amp;""="",0,IFERROR(MATCH($A106,base_report[id1],0),0))</f>
        <v>98</v>
      </c>
      <c r="N106">
        <f>IF($A106&amp;""="",0,IFERROR(MATCH($A106,current_report[id1],0),0))</f>
        <v>98</v>
      </c>
      <c r="O106" t="str">
        <f>IF($M106=0,0,INDEX(base_report[],$M106,O$1)&amp;"")</f>
        <v/>
      </c>
      <c r="P106" t="str">
        <f>IF($M106=0,0,INDEX(base_report[],$M106,P$1)&amp;"")</f>
        <v/>
      </c>
      <c r="R106" s="45"/>
    </row>
    <row r="107" spans="1:49" ht="15.75" thickBot="1" x14ac:dyDescent="0.3">
      <c r="A107" t="str">
        <f t="shared" si="76"/>
        <v>2000000</v>
      </c>
      <c r="B107">
        <v>2000000</v>
      </c>
      <c r="F107">
        <v>2</v>
      </c>
      <c r="G107">
        <v>0</v>
      </c>
      <c r="H107">
        <v>9</v>
      </c>
      <c r="I107">
        <f t="shared" si="87"/>
        <v>1</v>
      </c>
      <c r="J107">
        <f t="shared" si="64"/>
        <v>0</v>
      </c>
      <c r="M107">
        <f>IF($A107&amp;""="",0,IFERROR(MATCH($A107,base_report[id1],0),0))</f>
        <v>99</v>
      </c>
      <c r="N107">
        <f>IF($A107&amp;""="",0,IFERROR(MATCH($A107,current_report[id1],0),0))</f>
        <v>99</v>
      </c>
      <c r="O107" t="str">
        <f>IF($M107=0,0,INDEX(base_report[],$M107,O$1)&amp;"")</f>
        <v/>
      </c>
      <c r="P107" t="str">
        <f>IF($M107=0,0,INDEX(base_report[],$M107,P$1)&amp;"")</f>
        <v>Cash Flow</v>
      </c>
      <c r="R107" s="36"/>
      <c r="S107" s="7" t="s">
        <v>727</v>
      </c>
      <c r="T107" s="8" t="s">
        <v>868</v>
      </c>
      <c r="U107" s="9" t="s">
        <v>869</v>
      </c>
      <c r="V107" s="10" t="s">
        <v>870</v>
      </c>
      <c r="W107" s="10" t="s">
        <v>871</v>
      </c>
      <c r="X107" s="10" t="s">
        <v>872</v>
      </c>
      <c r="Y107" s="10" t="s">
        <v>873</v>
      </c>
      <c r="Z107" s="10" t="s">
        <v>874</v>
      </c>
      <c r="AA107" s="10" t="s">
        <v>875</v>
      </c>
      <c r="AB107" s="10" t="s">
        <v>876</v>
      </c>
      <c r="AC107" s="10" t="s">
        <v>877</v>
      </c>
      <c r="AD107" s="10" t="s">
        <v>878</v>
      </c>
      <c r="AE107" s="10" t="s">
        <v>879</v>
      </c>
      <c r="AF107" s="11" t="s">
        <v>880</v>
      </c>
      <c r="AG107" s="8" t="s">
        <v>868</v>
      </c>
      <c r="AH107" s="9" t="s">
        <v>869</v>
      </c>
      <c r="AI107" s="10" t="s">
        <v>870</v>
      </c>
      <c r="AJ107" s="10" t="s">
        <v>871</v>
      </c>
      <c r="AK107" s="10" t="s">
        <v>872</v>
      </c>
      <c r="AL107" s="10" t="s">
        <v>873</v>
      </c>
      <c r="AM107" s="10" t="s">
        <v>874</v>
      </c>
      <c r="AN107" s="10" t="s">
        <v>875</v>
      </c>
      <c r="AO107" s="10" t="s">
        <v>876</v>
      </c>
      <c r="AP107" s="10" t="s">
        <v>877</v>
      </c>
      <c r="AQ107" s="10" t="s">
        <v>878</v>
      </c>
      <c r="AR107" s="10" t="s">
        <v>879</v>
      </c>
      <c r="AS107" s="11" t="s">
        <v>880</v>
      </c>
      <c r="AT107" s="9" t="s">
        <v>916</v>
      </c>
      <c r="AU107" s="11" t="s">
        <v>917</v>
      </c>
      <c r="AV107" s="9" t="s">
        <v>918</v>
      </c>
      <c r="AW107" s="11" t="s">
        <v>919</v>
      </c>
    </row>
    <row r="108" spans="1:49" x14ac:dyDescent="0.25">
      <c r="A108" t="str">
        <f t="shared" si="76"/>
        <v>2001000</v>
      </c>
      <c r="B108">
        <f>B107+1000</f>
        <v>2001000</v>
      </c>
      <c r="F108">
        <v>2</v>
      </c>
      <c r="G108">
        <v>0</v>
      </c>
      <c r="I108">
        <f t="shared" si="87"/>
        <v>1</v>
      </c>
      <c r="J108">
        <f t="shared" si="64"/>
        <v>0</v>
      </c>
      <c r="M108">
        <f>IF($A108&amp;""="",0,IFERROR(MATCH($A108,base_report[id1],0),0))</f>
        <v>100</v>
      </c>
      <c r="N108">
        <f>IF($A108&amp;""="",0,IFERROR(MATCH($A108,current_report[id1],0),0))</f>
        <v>100</v>
      </c>
      <c r="O108" t="str">
        <f>IF($M108=0,0,INDEX(base_report[],$M108,O$1)&amp;"")</f>
        <v/>
      </c>
      <c r="P108" t="str">
        <f>IF($M108=0,0,INDEX(base_report[],$M108,P$1)&amp;"")</f>
        <v/>
      </c>
      <c r="R108" s="37"/>
      <c r="S108" s="12"/>
      <c r="T108" s="13"/>
      <c r="U108" s="14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6"/>
      <c r="AG108" s="13"/>
      <c r="AH108" s="14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6"/>
      <c r="AT108" s="14"/>
      <c r="AU108" s="16"/>
      <c r="AV108" s="14"/>
      <c r="AW108" s="16"/>
    </row>
    <row r="109" spans="1:49" x14ac:dyDescent="0.25">
      <c r="A109" t="str">
        <f t="shared" si="76"/>
        <v>2002000</v>
      </c>
      <c r="B109">
        <f>B108+1000</f>
        <v>2002000</v>
      </c>
      <c r="C109">
        <v>2110</v>
      </c>
      <c r="F109">
        <v>2</v>
      </c>
      <c r="G109">
        <v>0</v>
      </c>
      <c r="I109">
        <f t="shared" si="87"/>
        <v>1</v>
      </c>
      <c r="J109">
        <f t="shared" si="64"/>
        <v>1</v>
      </c>
      <c r="M109">
        <f>IF($A109&amp;""="",0,IFERROR(MATCH($A109,base_report[id1],0),0))</f>
        <v>101</v>
      </c>
      <c r="N109">
        <f>IF($A109&amp;""="",0,IFERROR(MATCH($A109,current_report[id1],0),0))</f>
        <v>101</v>
      </c>
      <c r="O109" t="str">
        <f>IF($M109=0,0,INDEX(base_report[],$M109,O$1)&amp;"")</f>
        <v/>
      </c>
      <c r="P109" t="str">
        <f>IF($M109=0,0,INDEX(base_report[],$M109,P$1)&amp;"")</f>
        <v>Net Income</v>
      </c>
      <c r="R109" s="38"/>
      <c r="S109" s="17" t="s">
        <v>722</v>
      </c>
      <c r="T109" s="18">
        <f>SUMPRODUCT(U109:AF109,U$3:AF$3)</f>
        <v>921042000</v>
      </c>
      <c r="U109" s="19">
        <f>U99</f>
        <v>72320000</v>
      </c>
      <c r="V109" s="20">
        <f t="shared" ref="V109:AF109" si="102">V99</f>
        <v>76120000</v>
      </c>
      <c r="W109" s="20">
        <f t="shared" si="102"/>
        <v>73520000</v>
      </c>
      <c r="X109" s="20">
        <f t="shared" si="102"/>
        <v>75720000</v>
      </c>
      <c r="Y109" s="20">
        <f t="shared" si="102"/>
        <v>74720000</v>
      </c>
      <c r="Z109" s="20">
        <f t="shared" si="102"/>
        <v>76920000</v>
      </c>
      <c r="AA109" s="20">
        <f t="shared" si="102"/>
        <v>75944000</v>
      </c>
      <c r="AB109" s="20">
        <f t="shared" si="102"/>
        <v>77462000</v>
      </c>
      <c r="AC109" s="20">
        <f t="shared" si="102"/>
        <v>79380000</v>
      </c>
      <c r="AD109" s="20">
        <f t="shared" si="102"/>
        <v>78494000</v>
      </c>
      <c r="AE109" s="20">
        <f t="shared" si="102"/>
        <v>80712000</v>
      </c>
      <c r="AF109" s="21">
        <f t="shared" si="102"/>
        <v>79730000</v>
      </c>
      <c r="AG109" s="18">
        <f>SUMPRODUCT(AH109:AS109,AH$3:AS$3)</f>
        <v>921042000</v>
      </c>
      <c r="AH109" s="19">
        <f>AH99</f>
        <v>72320000</v>
      </c>
      <c r="AI109" s="20">
        <f t="shared" ref="AI109:AS109" si="103">AI99</f>
        <v>76120000</v>
      </c>
      <c r="AJ109" s="20">
        <f t="shared" si="103"/>
        <v>73520000</v>
      </c>
      <c r="AK109" s="20">
        <f t="shared" si="103"/>
        <v>75720000</v>
      </c>
      <c r="AL109" s="20">
        <f t="shared" si="103"/>
        <v>74720000</v>
      </c>
      <c r="AM109" s="20">
        <f t="shared" si="103"/>
        <v>76920000</v>
      </c>
      <c r="AN109" s="20">
        <f t="shared" si="103"/>
        <v>75944000</v>
      </c>
      <c r="AO109" s="20">
        <f t="shared" si="103"/>
        <v>77462000</v>
      </c>
      <c r="AP109" s="20">
        <f t="shared" si="103"/>
        <v>79380000</v>
      </c>
      <c r="AQ109" s="20">
        <f t="shared" si="103"/>
        <v>78494000</v>
      </c>
      <c r="AR109" s="20">
        <f t="shared" si="103"/>
        <v>80712000</v>
      </c>
      <c r="AS109" s="21">
        <f t="shared" si="103"/>
        <v>79730000</v>
      </c>
      <c r="AT109" s="19">
        <f>T109</f>
        <v>921042000</v>
      </c>
      <c r="AU109" s="21">
        <f>AG109</f>
        <v>921042000</v>
      </c>
      <c r="AV109" s="19">
        <f t="shared" ref="AV109:AV111" si="104">AU109-AT109</f>
        <v>0</v>
      </c>
      <c r="AW109" s="21">
        <f>IF(AT109=0,AT109,AV109/AT109)</f>
        <v>0</v>
      </c>
    </row>
    <row r="110" spans="1:49" x14ac:dyDescent="0.25">
      <c r="A110" t="str">
        <f t="shared" si="76"/>
        <v>2003000</v>
      </c>
      <c r="B110">
        <f>B109+1000</f>
        <v>2003000</v>
      </c>
      <c r="C110">
        <v>2125</v>
      </c>
      <c r="F110">
        <v>2</v>
      </c>
      <c r="G110">
        <v>1</v>
      </c>
      <c r="I110">
        <f t="shared" si="87"/>
        <v>1</v>
      </c>
      <c r="J110">
        <f t="shared" si="64"/>
        <v>1</v>
      </c>
      <c r="M110">
        <f>IF($A110&amp;""="",0,IFERROR(MATCH($A110,base_report[id1],0),0))</f>
        <v>102</v>
      </c>
      <c r="N110">
        <f>IF($A110&amp;""="",0,IFERROR(MATCH($A110,current_report[id1],0),0))</f>
        <v>102</v>
      </c>
      <c r="O110" t="str">
        <f>IF($M110=0,0,INDEX(base_report[],$M110,O$1)&amp;"")</f>
        <v/>
      </c>
      <c r="P110" t="str">
        <f>IF($M110=0,0,INDEX(base_report[],$M110,P$1)&amp;"")</f>
        <v>Depreciation &amp; Amortization</v>
      </c>
      <c r="R110" s="38"/>
      <c r="S110" s="17" t="s">
        <v>728</v>
      </c>
      <c r="T110" s="18">
        <f>SUMPRODUCT(U110:AF110,U$3:AF$3)</f>
        <v>543375000</v>
      </c>
      <c r="U110" s="19">
        <f>U45</f>
        <v>45000000</v>
      </c>
      <c r="V110" s="20">
        <f t="shared" ref="V110:AS110" si="105">V45</f>
        <v>45000000</v>
      </c>
      <c r="W110" s="20">
        <f t="shared" si="105"/>
        <v>45000000</v>
      </c>
      <c r="X110" s="20">
        <f t="shared" si="105"/>
        <v>45000000</v>
      </c>
      <c r="Y110" s="20">
        <f t="shared" si="105"/>
        <v>45000000</v>
      </c>
      <c r="Z110" s="20">
        <f t="shared" si="105"/>
        <v>45000000</v>
      </c>
      <c r="AA110" s="20">
        <f t="shared" si="105"/>
        <v>45000000</v>
      </c>
      <c r="AB110" s="20">
        <f t="shared" si="105"/>
        <v>45375000</v>
      </c>
      <c r="AC110" s="20">
        <f t="shared" si="105"/>
        <v>45750000</v>
      </c>
      <c r="AD110" s="20">
        <f t="shared" si="105"/>
        <v>45750000</v>
      </c>
      <c r="AE110" s="20">
        <f t="shared" si="105"/>
        <v>45750000</v>
      </c>
      <c r="AF110" s="21">
        <f t="shared" si="105"/>
        <v>45750000</v>
      </c>
      <c r="AG110" s="18">
        <f>SUMPRODUCT(AH110:AS110,AH$3:AS$3)</f>
        <v>543375000</v>
      </c>
      <c r="AH110" s="19">
        <f t="shared" si="105"/>
        <v>45000000</v>
      </c>
      <c r="AI110" s="20">
        <f t="shared" si="105"/>
        <v>45000000</v>
      </c>
      <c r="AJ110" s="20">
        <f t="shared" si="105"/>
        <v>45000000</v>
      </c>
      <c r="AK110" s="20">
        <f t="shared" si="105"/>
        <v>45000000</v>
      </c>
      <c r="AL110" s="20">
        <f t="shared" si="105"/>
        <v>45000000</v>
      </c>
      <c r="AM110" s="20">
        <f t="shared" si="105"/>
        <v>45000000</v>
      </c>
      <c r="AN110" s="20">
        <f t="shared" si="105"/>
        <v>45000000</v>
      </c>
      <c r="AO110" s="20">
        <f t="shared" si="105"/>
        <v>45375000</v>
      </c>
      <c r="AP110" s="20">
        <f t="shared" si="105"/>
        <v>45750000</v>
      </c>
      <c r="AQ110" s="20">
        <f t="shared" si="105"/>
        <v>45750000</v>
      </c>
      <c r="AR110" s="20">
        <f t="shared" si="105"/>
        <v>45750000</v>
      </c>
      <c r="AS110" s="21">
        <f t="shared" si="105"/>
        <v>45750000</v>
      </c>
      <c r="AT110" s="19">
        <f>T110</f>
        <v>543375000</v>
      </c>
      <c r="AU110" s="21">
        <f>AG110</f>
        <v>543375000</v>
      </c>
      <c r="AV110" s="19">
        <f t="shared" si="104"/>
        <v>0</v>
      </c>
      <c r="AW110" s="21">
        <f>IF(AT110=0,AT110,AV110/AT110)</f>
        <v>0</v>
      </c>
    </row>
    <row r="111" spans="1:49" x14ac:dyDescent="0.25">
      <c r="A111" t="str">
        <f t="shared" si="76"/>
        <v>2004000</v>
      </c>
      <c r="B111">
        <f>B110+1000</f>
        <v>2004000</v>
      </c>
      <c r="F111">
        <v>2</v>
      </c>
      <c r="G111">
        <v>0</v>
      </c>
      <c r="H111">
        <v>1</v>
      </c>
      <c r="I111">
        <f t="shared" si="87"/>
        <v>1</v>
      </c>
      <c r="J111">
        <f t="shared" si="64"/>
        <v>1</v>
      </c>
      <c r="M111">
        <f>IF($A111&amp;""="",0,IFERROR(MATCH($A111,base_report[id1],0),0))</f>
        <v>103</v>
      </c>
      <c r="N111">
        <f>IF($A111&amp;""="",0,IFERROR(MATCH($A111,current_report[id1],0),0))</f>
        <v>103</v>
      </c>
      <c r="O111" t="str">
        <f>IF($M111=0,0,INDEX(base_report[],$M111,O$1)&amp;"")</f>
        <v/>
      </c>
      <c r="P111" t="str">
        <f>IF($M111=0,0,INDEX(base_report[],$M111,P$1)&amp;"")</f>
        <v>Net Cash Flow</v>
      </c>
      <c r="R111" s="38"/>
      <c r="S111" s="17" t="s">
        <v>729</v>
      </c>
      <c r="T111" s="18">
        <f>SUMPRODUCT(U111:AF111,U$3:AF$3)</f>
        <v>1464417000</v>
      </c>
      <c r="U111" s="19">
        <f>U109+U110</f>
        <v>117320000</v>
      </c>
      <c r="V111" s="20">
        <f t="shared" ref="V111:AF111" si="106">V109+V110</f>
        <v>121120000</v>
      </c>
      <c r="W111" s="20">
        <f t="shared" si="106"/>
        <v>118520000</v>
      </c>
      <c r="X111" s="20">
        <f t="shared" si="106"/>
        <v>120720000</v>
      </c>
      <c r="Y111" s="20">
        <f t="shared" si="106"/>
        <v>119720000</v>
      </c>
      <c r="Z111" s="20">
        <f t="shared" si="106"/>
        <v>121920000</v>
      </c>
      <c r="AA111" s="20">
        <f t="shared" si="106"/>
        <v>120944000</v>
      </c>
      <c r="AB111" s="20">
        <f t="shared" si="106"/>
        <v>122837000</v>
      </c>
      <c r="AC111" s="20">
        <f t="shared" si="106"/>
        <v>125130000</v>
      </c>
      <c r="AD111" s="20">
        <f t="shared" si="106"/>
        <v>124244000</v>
      </c>
      <c r="AE111" s="20">
        <f t="shared" si="106"/>
        <v>126462000</v>
      </c>
      <c r="AF111" s="21">
        <f t="shared" si="106"/>
        <v>125480000</v>
      </c>
      <c r="AG111" s="18">
        <f>SUMPRODUCT(AH111:AS111,AH$3:AS$3)</f>
        <v>1464417000</v>
      </c>
      <c r="AH111" s="19">
        <f>AH109+AH110</f>
        <v>117320000</v>
      </c>
      <c r="AI111" s="20">
        <f t="shared" ref="AI111:AS111" si="107">AI109+AI110</f>
        <v>121120000</v>
      </c>
      <c r="AJ111" s="20">
        <f t="shared" si="107"/>
        <v>118520000</v>
      </c>
      <c r="AK111" s="20">
        <f t="shared" si="107"/>
        <v>120720000</v>
      </c>
      <c r="AL111" s="20">
        <f t="shared" si="107"/>
        <v>119720000</v>
      </c>
      <c r="AM111" s="20">
        <f t="shared" si="107"/>
        <v>121920000</v>
      </c>
      <c r="AN111" s="20">
        <f t="shared" si="107"/>
        <v>120944000</v>
      </c>
      <c r="AO111" s="20">
        <f t="shared" si="107"/>
        <v>122837000</v>
      </c>
      <c r="AP111" s="20">
        <f t="shared" si="107"/>
        <v>125130000</v>
      </c>
      <c r="AQ111" s="20">
        <f t="shared" si="107"/>
        <v>124244000</v>
      </c>
      <c r="AR111" s="20">
        <f t="shared" si="107"/>
        <v>126462000</v>
      </c>
      <c r="AS111" s="21">
        <f t="shared" si="107"/>
        <v>125480000</v>
      </c>
      <c r="AT111" s="19">
        <f>T111</f>
        <v>1464417000</v>
      </c>
      <c r="AU111" s="21">
        <f>AG111</f>
        <v>1464417000</v>
      </c>
      <c r="AV111" s="19">
        <f t="shared" si="104"/>
        <v>0</v>
      </c>
      <c r="AW111" s="21">
        <f>IF(AT111=0,AT111,AV111/AT111)</f>
        <v>0</v>
      </c>
    </row>
    <row r="112" spans="1:49" x14ac:dyDescent="0.25">
      <c r="A112" t="str">
        <f t="shared" si="76"/>
        <v>2005000</v>
      </c>
      <c r="B112">
        <f>B111+1000</f>
        <v>2005000</v>
      </c>
      <c r="F112">
        <v>2</v>
      </c>
      <c r="G112">
        <v>0</v>
      </c>
      <c r="I112">
        <f t="shared" si="87"/>
        <v>1</v>
      </c>
      <c r="J112">
        <f t="shared" si="64"/>
        <v>0</v>
      </c>
      <c r="M112">
        <f>IF($A112&amp;""="",0,IFERROR(MATCH($A112,base_report[id1],0),0))</f>
        <v>104</v>
      </c>
      <c r="N112">
        <f>IF($A112&amp;""="",0,IFERROR(MATCH($A112,current_report[id1],0),0))</f>
        <v>104</v>
      </c>
      <c r="O112" t="str">
        <f>IF($M112=0,0,INDEX(base_report[],$M112,O$1)&amp;"")</f>
        <v/>
      </c>
      <c r="P112" t="str">
        <f>IF($M112=0,0,INDEX(base_report[],$M112,P$1)&amp;"")</f>
        <v/>
      </c>
      <c r="R112" s="38"/>
      <c r="S112" s="17"/>
      <c r="T112" s="18"/>
      <c r="U112" s="19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1"/>
      <c r="AG112" s="18"/>
      <c r="AH112" s="19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1"/>
      <c r="AT112" s="19"/>
      <c r="AU112" s="21"/>
      <c r="AV112" s="19"/>
      <c r="AW112" s="21"/>
    </row>
    <row r="113" spans="1:49" x14ac:dyDescent="0.25">
      <c r="A113" t="str">
        <f t="shared" si="76"/>
        <v>2100000</v>
      </c>
      <c r="B113">
        <v>2100000</v>
      </c>
      <c r="F113">
        <v>2</v>
      </c>
      <c r="G113">
        <v>0</v>
      </c>
      <c r="H113">
        <v>1</v>
      </c>
      <c r="I113">
        <f t="shared" si="87"/>
        <v>1</v>
      </c>
      <c r="J113">
        <f t="shared" si="64"/>
        <v>1</v>
      </c>
      <c r="M113">
        <f>IF($A113&amp;""="",0,IFERROR(MATCH($A113,base_report[id1],0),0))</f>
        <v>105</v>
      </c>
      <c r="N113">
        <f>IF($A113&amp;""="",0,IFERROR(MATCH($A113,current_report[id1],0),0))</f>
        <v>105</v>
      </c>
      <c r="O113" t="str">
        <f>IF($M113=0,0,INDEX(base_report[],$M113,O$1)&amp;"")</f>
        <v/>
      </c>
      <c r="P113" t="str">
        <f>IF($M113=0,0,INDEX(base_report[],$M113,P$1)&amp;"")</f>
        <v>Changes in operating assets and liabilities</v>
      </c>
      <c r="R113" s="38"/>
      <c r="S113" s="17" t="s">
        <v>730</v>
      </c>
      <c r="T113" s="18">
        <f t="shared" ref="T113:T143" si="108">SUMPRODUCT(U113:AF113,U$3:AF$3)</f>
        <v>-6830000</v>
      </c>
      <c r="U113" s="19">
        <f>U114+U117+U120+U121+U122+U125+U128+U129+U130+U131+U134</f>
        <v>-2270000</v>
      </c>
      <c r="V113" s="20">
        <f t="shared" ref="V113:AS113" si="109">V114+V117+V120+V121+V122+V125+V128+V129+V130+V131+V134</f>
        <v>-3800000</v>
      </c>
      <c r="W113" s="20">
        <f t="shared" si="109"/>
        <v>2600000</v>
      </c>
      <c r="X113" s="20">
        <f t="shared" si="109"/>
        <v>-2200000</v>
      </c>
      <c r="Y113" s="20">
        <f t="shared" si="109"/>
        <v>1000000</v>
      </c>
      <c r="Z113" s="20">
        <f t="shared" si="109"/>
        <v>-2200000</v>
      </c>
      <c r="AA113" s="20">
        <f t="shared" si="109"/>
        <v>-123224000</v>
      </c>
      <c r="AB113" s="20">
        <f t="shared" si="109"/>
        <v>90027000</v>
      </c>
      <c r="AC113" s="20">
        <f t="shared" si="109"/>
        <v>15467000</v>
      </c>
      <c r="AD113" s="20">
        <f t="shared" si="109"/>
        <v>19006000</v>
      </c>
      <c r="AE113" s="20">
        <f t="shared" si="109"/>
        <v>-2218000</v>
      </c>
      <c r="AF113" s="21">
        <f t="shared" si="109"/>
        <v>982000</v>
      </c>
      <c r="AG113" s="18">
        <f t="shared" ref="AG113:AG136" si="110">SUMPRODUCT(AH113:AS113,AH$3:AS$3)</f>
        <v>-6830000</v>
      </c>
      <c r="AH113" s="19">
        <f t="shared" si="109"/>
        <v>-2270000</v>
      </c>
      <c r="AI113" s="20">
        <f t="shared" si="109"/>
        <v>-3800000</v>
      </c>
      <c r="AJ113" s="20">
        <f t="shared" si="109"/>
        <v>2600000</v>
      </c>
      <c r="AK113" s="20">
        <f t="shared" si="109"/>
        <v>-2200000</v>
      </c>
      <c r="AL113" s="20">
        <f t="shared" si="109"/>
        <v>1000000</v>
      </c>
      <c r="AM113" s="20">
        <f t="shared" si="109"/>
        <v>-2200000</v>
      </c>
      <c r="AN113" s="20">
        <f t="shared" si="109"/>
        <v>-123224000</v>
      </c>
      <c r="AO113" s="20">
        <f t="shared" si="109"/>
        <v>90027000</v>
      </c>
      <c r="AP113" s="20">
        <f t="shared" si="109"/>
        <v>15467000</v>
      </c>
      <c r="AQ113" s="20">
        <f t="shared" si="109"/>
        <v>19006000</v>
      </c>
      <c r="AR113" s="20">
        <f t="shared" si="109"/>
        <v>-2218000</v>
      </c>
      <c r="AS113" s="21">
        <f t="shared" si="109"/>
        <v>982000</v>
      </c>
      <c r="AT113" s="19">
        <f t="shared" ref="AT113:AT136" si="111">T113</f>
        <v>-6830000</v>
      </c>
      <c r="AU113" s="21">
        <f t="shared" ref="AU113:AU136" si="112">AG113</f>
        <v>-6830000</v>
      </c>
      <c r="AV113" s="19">
        <f t="shared" ref="AV113:AV143" si="113">AU113-AT113</f>
        <v>0</v>
      </c>
      <c r="AW113" s="21">
        <f t="shared" ref="AW113:AW143" si="114">IF(AT113=0,AT113,AV113/AT113)</f>
        <v>0</v>
      </c>
    </row>
    <row r="114" spans="1:49" hidden="1" x14ac:dyDescent="0.25">
      <c r="A114" t="str">
        <f t="shared" si="76"/>
        <v>2101000</v>
      </c>
      <c r="B114">
        <f t="shared" ref="B114:B137" si="115">B113+1000</f>
        <v>2101000</v>
      </c>
      <c r="F114">
        <v>2</v>
      </c>
      <c r="G114">
        <v>2</v>
      </c>
      <c r="H114">
        <v>2</v>
      </c>
      <c r="I114">
        <f t="shared" si="87"/>
        <v>0</v>
      </c>
      <c r="J114">
        <f t="shared" si="64"/>
        <v>0</v>
      </c>
      <c r="M114">
        <f>IF($A114&amp;""="",0,IFERROR(MATCH($A114,base_report[id1],0),0))</f>
        <v>106</v>
      </c>
      <c r="N114">
        <f>IF($A114&amp;""="",0,IFERROR(MATCH($A114,current_report[id1],0),0))</f>
        <v>106</v>
      </c>
      <c r="O114" t="str">
        <f>IF($M114=0,0,INDEX(base_report[],$M114,O$1)&amp;"")</f>
        <v>2300</v>
      </c>
      <c r="P114" t="str">
        <f>IF($M114=0,0,INDEX(base_report[],$M114,P$1)&amp;"")</f>
        <v>Receivables</v>
      </c>
      <c r="R114" s="38" t="s">
        <v>731</v>
      </c>
      <c r="S114" s="22" t="s">
        <v>732</v>
      </c>
      <c r="T114" s="18">
        <f t="shared" si="108"/>
        <v>0</v>
      </c>
      <c r="U114" s="19">
        <f>U115+U116</f>
        <v>0</v>
      </c>
      <c r="V114" s="20">
        <f t="shared" ref="V114:AS114" si="116">V115+V116</f>
        <v>0</v>
      </c>
      <c r="W114" s="20">
        <f t="shared" si="116"/>
        <v>0</v>
      </c>
      <c r="X114" s="20">
        <f t="shared" si="116"/>
        <v>0</v>
      </c>
      <c r="Y114" s="20">
        <f t="shared" si="116"/>
        <v>0</v>
      </c>
      <c r="Z114" s="20">
        <f t="shared" si="116"/>
        <v>0</v>
      </c>
      <c r="AA114" s="20">
        <f t="shared" si="116"/>
        <v>0</v>
      </c>
      <c r="AB114" s="20">
        <f t="shared" si="116"/>
        <v>0</v>
      </c>
      <c r="AC114" s="20">
        <f t="shared" si="116"/>
        <v>0</v>
      </c>
      <c r="AD114" s="20">
        <f t="shared" si="116"/>
        <v>0</v>
      </c>
      <c r="AE114" s="20">
        <f t="shared" si="116"/>
        <v>0</v>
      </c>
      <c r="AF114" s="21">
        <f t="shared" si="116"/>
        <v>0</v>
      </c>
      <c r="AG114" s="18">
        <f t="shared" si="110"/>
        <v>0</v>
      </c>
      <c r="AH114" s="19">
        <f t="shared" si="116"/>
        <v>0</v>
      </c>
      <c r="AI114" s="20">
        <f t="shared" si="116"/>
        <v>0</v>
      </c>
      <c r="AJ114" s="20">
        <f t="shared" si="116"/>
        <v>0</v>
      </c>
      <c r="AK114" s="20">
        <f t="shared" si="116"/>
        <v>0</v>
      </c>
      <c r="AL114" s="20">
        <f t="shared" si="116"/>
        <v>0</v>
      </c>
      <c r="AM114" s="20">
        <f t="shared" si="116"/>
        <v>0</v>
      </c>
      <c r="AN114" s="20">
        <f t="shared" si="116"/>
        <v>0</v>
      </c>
      <c r="AO114" s="20">
        <f t="shared" si="116"/>
        <v>0</v>
      </c>
      <c r="AP114" s="20">
        <f t="shared" si="116"/>
        <v>0</v>
      </c>
      <c r="AQ114" s="20">
        <f t="shared" si="116"/>
        <v>0</v>
      </c>
      <c r="AR114" s="20">
        <f t="shared" si="116"/>
        <v>0</v>
      </c>
      <c r="AS114" s="21">
        <f t="shared" si="116"/>
        <v>0</v>
      </c>
      <c r="AT114" s="19">
        <f t="shared" si="111"/>
        <v>0</v>
      </c>
      <c r="AU114" s="21">
        <f t="shared" si="112"/>
        <v>0</v>
      </c>
      <c r="AV114" s="19">
        <f t="shared" si="113"/>
        <v>0</v>
      </c>
      <c r="AW114" s="21">
        <f t="shared" si="114"/>
        <v>0</v>
      </c>
    </row>
    <row r="115" spans="1:49" hidden="1" x14ac:dyDescent="0.25">
      <c r="A115" t="str">
        <f t="shared" si="76"/>
        <v>2102000</v>
      </c>
      <c r="B115">
        <f t="shared" si="115"/>
        <v>2102000</v>
      </c>
      <c r="C115">
        <v>2170</v>
      </c>
      <c r="D115" t="s">
        <v>733</v>
      </c>
      <c r="F115">
        <v>2</v>
      </c>
      <c r="G115">
        <v>3</v>
      </c>
      <c r="I115">
        <f t="shared" si="87"/>
        <v>0</v>
      </c>
      <c r="J115">
        <f t="shared" si="64"/>
        <v>0</v>
      </c>
      <c r="M115">
        <f>IF($A115&amp;""="",0,IFERROR(MATCH($A115,base_report[id1],0),0))</f>
        <v>107</v>
      </c>
      <c r="N115">
        <f>IF($A115&amp;""="",0,IFERROR(MATCH($A115,current_report[id1],0),0))</f>
        <v>107</v>
      </c>
      <c r="O115" t="str">
        <f>IF($M115=0,0,INDEX(base_report[],$M115,O$1)&amp;"")</f>
        <v>2310</v>
      </c>
      <c r="P115" t="str">
        <f>IF($M115=0,0,INDEX(base_report[],$M115,P$1)&amp;"")</f>
        <v>Receivables on transportation services</v>
      </c>
      <c r="R115" s="38" t="s">
        <v>733</v>
      </c>
      <c r="S115" s="23" t="s">
        <v>734</v>
      </c>
      <c r="T115" s="18">
        <f t="shared" si="108"/>
        <v>0</v>
      </c>
      <c r="U115" s="19">
        <f t="shared" ref="U115:AF115" si="117">T169-U169</f>
        <v>0</v>
      </c>
      <c r="V115" s="20">
        <f t="shared" si="117"/>
        <v>0</v>
      </c>
      <c r="W115" s="20">
        <f t="shared" si="117"/>
        <v>0</v>
      </c>
      <c r="X115" s="20">
        <f t="shared" si="117"/>
        <v>0</v>
      </c>
      <c r="Y115" s="20">
        <f t="shared" si="117"/>
        <v>0</v>
      </c>
      <c r="Z115" s="20">
        <f t="shared" si="117"/>
        <v>0</v>
      </c>
      <c r="AA115" s="20">
        <f t="shared" si="117"/>
        <v>0</v>
      </c>
      <c r="AB115" s="20">
        <f t="shared" si="117"/>
        <v>0</v>
      </c>
      <c r="AC115" s="20">
        <f t="shared" si="117"/>
        <v>0</v>
      </c>
      <c r="AD115" s="20">
        <f t="shared" si="117"/>
        <v>0</v>
      </c>
      <c r="AE115" s="20">
        <f t="shared" si="117"/>
        <v>0</v>
      </c>
      <c r="AF115" s="21">
        <f t="shared" si="117"/>
        <v>0</v>
      </c>
      <c r="AG115" s="18">
        <f t="shared" si="110"/>
        <v>0</v>
      </c>
      <c r="AH115" s="19">
        <f t="shared" ref="AH115:AS115" si="118">AG169-AH169</f>
        <v>0</v>
      </c>
      <c r="AI115" s="20">
        <f t="shared" si="118"/>
        <v>0</v>
      </c>
      <c r="AJ115" s="20">
        <f t="shared" si="118"/>
        <v>0</v>
      </c>
      <c r="AK115" s="20">
        <f t="shared" si="118"/>
        <v>0</v>
      </c>
      <c r="AL115" s="20">
        <f t="shared" si="118"/>
        <v>0</v>
      </c>
      <c r="AM115" s="20">
        <f t="shared" si="118"/>
        <v>0</v>
      </c>
      <c r="AN115" s="20">
        <f t="shared" si="118"/>
        <v>0</v>
      </c>
      <c r="AO115" s="20">
        <f t="shared" si="118"/>
        <v>0</v>
      </c>
      <c r="AP115" s="20">
        <f t="shared" si="118"/>
        <v>0</v>
      </c>
      <c r="AQ115" s="20">
        <f t="shared" si="118"/>
        <v>0</v>
      </c>
      <c r="AR115" s="20">
        <f t="shared" si="118"/>
        <v>0</v>
      </c>
      <c r="AS115" s="21">
        <f t="shared" si="118"/>
        <v>0</v>
      </c>
      <c r="AT115" s="19">
        <f t="shared" si="111"/>
        <v>0</v>
      </c>
      <c r="AU115" s="21">
        <f t="shared" si="112"/>
        <v>0</v>
      </c>
      <c r="AV115" s="19">
        <f t="shared" si="113"/>
        <v>0</v>
      </c>
      <c r="AW115" s="21">
        <f t="shared" si="114"/>
        <v>0</v>
      </c>
    </row>
    <row r="116" spans="1:49" hidden="1" x14ac:dyDescent="0.25">
      <c r="A116" t="str">
        <f t="shared" si="76"/>
        <v>2103000</v>
      </c>
      <c r="B116">
        <f t="shared" si="115"/>
        <v>2103000</v>
      </c>
      <c r="C116">
        <v>2179</v>
      </c>
      <c r="D116" t="s">
        <v>735</v>
      </c>
      <c r="F116">
        <v>2</v>
      </c>
      <c r="G116">
        <v>3</v>
      </c>
      <c r="I116">
        <f t="shared" si="87"/>
        <v>0</v>
      </c>
      <c r="J116">
        <f t="shared" si="64"/>
        <v>0</v>
      </c>
      <c r="M116">
        <f>IF($A116&amp;""="",0,IFERROR(MATCH($A116,base_report[id1],0),0))</f>
        <v>108</v>
      </c>
      <c r="N116">
        <f>IF($A116&amp;""="",0,IFERROR(MATCH($A116,current_report[id1],0),0))</f>
        <v>108</v>
      </c>
      <c r="O116" t="str">
        <f>IF($M116=0,0,INDEX(base_report[],$M116,O$1)&amp;"")</f>
        <v>2390</v>
      </c>
      <c r="P116" t="str">
        <f>IF($M116=0,0,INDEX(base_report[],$M116,P$1)&amp;"")</f>
        <v>Receivables on other operations</v>
      </c>
      <c r="R116" s="38" t="s">
        <v>735</v>
      </c>
      <c r="S116" s="23" t="s">
        <v>736</v>
      </c>
      <c r="T116" s="18">
        <f t="shared" si="108"/>
        <v>0</v>
      </c>
      <c r="U116" s="19">
        <f t="shared" ref="U116:AF116" si="119">T170-U170</f>
        <v>0</v>
      </c>
      <c r="V116" s="20">
        <f t="shared" si="119"/>
        <v>0</v>
      </c>
      <c r="W116" s="20">
        <f t="shared" si="119"/>
        <v>0</v>
      </c>
      <c r="X116" s="20">
        <f t="shared" si="119"/>
        <v>0</v>
      </c>
      <c r="Y116" s="20">
        <f t="shared" si="119"/>
        <v>0</v>
      </c>
      <c r="Z116" s="20">
        <f t="shared" si="119"/>
        <v>0</v>
      </c>
      <c r="AA116" s="20">
        <f t="shared" si="119"/>
        <v>0</v>
      </c>
      <c r="AB116" s="20">
        <f t="shared" si="119"/>
        <v>0</v>
      </c>
      <c r="AC116" s="20">
        <f t="shared" si="119"/>
        <v>0</v>
      </c>
      <c r="AD116" s="20">
        <f t="shared" si="119"/>
        <v>0</v>
      </c>
      <c r="AE116" s="20">
        <f t="shared" si="119"/>
        <v>0</v>
      </c>
      <c r="AF116" s="21">
        <f t="shared" si="119"/>
        <v>0</v>
      </c>
      <c r="AG116" s="18">
        <f t="shared" si="110"/>
        <v>0</v>
      </c>
      <c r="AH116" s="19">
        <f t="shared" ref="AH116:AS116" si="120">AG170-AH170</f>
        <v>0</v>
      </c>
      <c r="AI116" s="20">
        <f t="shared" si="120"/>
        <v>0</v>
      </c>
      <c r="AJ116" s="20">
        <f t="shared" si="120"/>
        <v>0</v>
      </c>
      <c r="AK116" s="20">
        <f t="shared" si="120"/>
        <v>0</v>
      </c>
      <c r="AL116" s="20">
        <f t="shared" si="120"/>
        <v>0</v>
      </c>
      <c r="AM116" s="20">
        <f t="shared" si="120"/>
        <v>0</v>
      </c>
      <c r="AN116" s="20">
        <f t="shared" si="120"/>
        <v>0</v>
      </c>
      <c r="AO116" s="20">
        <f t="shared" si="120"/>
        <v>0</v>
      </c>
      <c r="AP116" s="20">
        <f t="shared" si="120"/>
        <v>0</v>
      </c>
      <c r="AQ116" s="20">
        <f t="shared" si="120"/>
        <v>0</v>
      </c>
      <c r="AR116" s="20">
        <f t="shared" si="120"/>
        <v>0</v>
      </c>
      <c r="AS116" s="21">
        <f t="shared" si="120"/>
        <v>0</v>
      </c>
      <c r="AT116" s="19">
        <f t="shared" si="111"/>
        <v>0</v>
      </c>
      <c r="AU116" s="21">
        <f t="shared" si="112"/>
        <v>0</v>
      </c>
      <c r="AV116" s="19">
        <f t="shared" si="113"/>
        <v>0</v>
      </c>
      <c r="AW116" s="21">
        <f t="shared" si="114"/>
        <v>0</v>
      </c>
    </row>
    <row r="117" spans="1:49" x14ac:dyDescent="0.25">
      <c r="A117" t="str">
        <f t="shared" si="76"/>
        <v>2104000</v>
      </c>
      <c r="B117">
        <f t="shared" si="115"/>
        <v>2104000</v>
      </c>
      <c r="F117">
        <v>2</v>
      </c>
      <c r="G117">
        <v>2</v>
      </c>
      <c r="H117">
        <v>2</v>
      </c>
      <c r="I117">
        <f t="shared" si="87"/>
        <v>1</v>
      </c>
      <c r="J117">
        <f t="shared" si="64"/>
        <v>1</v>
      </c>
      <c r="M117">
        <f>IF($A117&amp;""="",0,IFERROR(MATCH($A117,base_report[id1],0),0))</f>
        <v>109</v>
      </c>
      <c r="N117">
        <f>IF($A117&amp;""="",0,IFERROR(MATCH($A117,current_report[id1],0),0))</f>
        <v>109</v>
      </c>
      <c r="O117" t="str">
        <f>IF($M117=0,0,INDEX(base_report[],$M117,O$1)&amp;"")</f>
        <v>2400</v>
      </c>
      <c r="P117" t="str">
        <f>IF($M117=0,0,INDEX(base_report[],$M117,P$1)&amp;"")</f>
        <v>Prepaid expenses</v>
      </c>
      <c r="R117" s="38" t="s">
        <v>737</v>
      </c>
      <c r="S117" s="22" t="s">
        <v>738</v>
      </c>
      <c r="T117" s="18">
        <f t="shared" si="108"/>
        <v>0</v>
      </c>
      <c r="U117" s="19">
        <f>U118+U119</f>
        <v>0</v>
      </c>
      <c r="V117" s="20">
        <f t="shared" ref="V117:AF117" si="121">V118+V119</f>
        <v>0</v>
      </c>
      <c r="W117" s="20">
        <f t="shared" si="121"/>
        <v>0</v>
      </c>
      <c r="X117" s="20">
        <f t="shared" si="121"/>
        <v>0</v>
      </c>
      <c r="Y117" s="20">
        <f t="shared" si="121"/>
        <v>0</v>
      </c>
      <c r="Z117" s="20">
        <f t="shared" si="121"/>
        <v>0</v>
      </c>
      <c r="AA117" s="20">
        <f t="shared" si="121"/>
        <v>-108000000</v>
      </c>
      <c r="AB117" s="20">
        <f t="shared" si="121"/>
        <v>108000000</v>
      </c>
      <c r="AC117" s="20">
        <f t="shared" si="121"/>
        <v>0</v>
      </c>
      <c r="AD117" s="20">
        <f t="shared" si="121"/>
        <v>0</v>
      </c>
      <c r="AE117" s="20">
        <f t="shared" si="121"/>
        <v>0</v>
      </c>
      <c r="AF117" s="21">
        <f t="shared" si="121"/>
        <v>0</v>
      </c>
      <c r="AG117" s="18">
        <f t="shared" si="110"/>
        <v>0</v>
      </c>
      <c r="AH117" s="19">
        <f>AH118+AH119</f>
        <v>0</v>
      </c>
      <c r="AI117" s="20">
        <f t="shared" ref="AI117:AS117" si="122">AI118+AI119</f>
        <v>0</v>
      </c>
      <c r="AJ117" s="20">
        <f t="shared" si="122"/>
        <v>0</v>
      </c>
      <c r="AK117" s="20">
        <f t="shared" si="122"/>
        <v>0</v>
      </c>
      <c r="AL117" s="20">
        <f t="shared" si="122"/>
        <v>0</v>
      </c>
      <c r="AM117" s="20">
        <f t="shared" si="122"/>
        <v>0</v>
      </c>
      <c r="AN117" s="20">
        <f t="shared" si="122"/>
        <v>-108000000</v>
      </c>
      <c r="AO117" s="20">
        <f t="shared" si="122"/>
        <v>108000000</v>
      </c>
      <c r="AP117" s="20">
        <f t="shared" si="122"/>
        <v>0</v>
      </c>
      <c r="AQ117" s="20">
        <f t="shared" si="122"/>
        <v>0</v>
      </c>
      <c r="AR117" s="20">
        <f t="shared" si="122"/>
        <v>0</v>
      </c>
      <c r="AS117" s="21">
        <f t="shared" si="122"/>
        <v>0</v>
      </c>
      <c r="AT117" s="19">
        <f t="shared" si="111"/>
        <v>0</v>
      </c>
      <c r="AU117" s="21">
        <f t="shared" si="112"/>
        <v>0</v>
      </c>
      <c r="AV117" s="19">
        <f t="shared" si="113"/>
        <v>0</v>
      </c>
      <c r="AW117" s="21">
        <f t="shared" si="114"/>
        <v>0</v>
      </c>
    </row>
    <row r="118" spans="1:49" hidden="1" x14ac:dyDescent="0.25">
      <c r="A118" t="str">
        <f t="shared" si="76"/>
        <v>2105000</v>
      </c>
      <c r="B118">
        <f t="shared" si="115"/>
        <v>2105000</v>
      </c>
      <c r="C118">
        <v>2180</v>
      </c>
      <c r="D118" t="s">
        <v>739</v>
      </c>
      <c r="F118">
        <v>2</v>
      </c>
      <c r="G118">
        <v>3</v>
      </c>
      <c r="I118">
        <f t="shared" si="87"/>
        <v>0</v>
      </c>
      <c r="J118">
        <f t="shared" si="64"/>
        <v>0</v>
      </c>
      <c r="M118">
        <f>IF($A118&amp;""="",0,IFERROR(MATCH($A118,base_report[id1],0),0))</f>
        <v>110</v>
      </c>
      <c r="N118">
        <f>IF($A118&amp;""="",0,IFERROR(MATCH($A118,current_report[id1],0),0))</f>
        <v>110</v>
      </c>
      <c r="O118" t="str">
        <f>IF($M118=0,0,INDEX(base_report[],$M118,O$1)&amp;"")</f>
        <v>2410</v>
      </c>
      <c r="P118" t="str">
        <f>IF($M118=0,0,INDEX(base_report[],$M118,P$1)&amp;"")</f>
        <v>Advances to suppliers on transportation services</v>
      </c>
      <c r="R118" s="38" t="s">
        <v>739</v>
      </c>
      <c r="S118" s="23" t="s">
        <v>740</v>
      </c>
      <c r="T118" s="18">
        <f t="shared" si="108"/>
        <v>0</v>
      </c>
      <c r="U118" s="19">
        <f t="shared" ref="U118:AF119" si="123">T172-U172</f>
        <v>0</v>
      </c>
      <c r="V118" s="20">
        <f t="shared" si="123"/>
        <v>0</v>
      </c>
      <c r="W118" s="20">
        <f t="shared" si="123"/>
        <v>0</v>
      </c>
      <c r="X118" s="20">
        <f t="shared" si="123"/>
        <v>0</v>
      </c>
      <c r="Y118" s="20">
        <f t="shared" si="123"/>
        <v>0</v>
      </c>
      <c r="Z118" s="20">
        <f t="shared" si="123"/>
        <v>0</v>
      </c>
      <c r="AA118" s="20">
        <f t="shared" si="123"/>
        <v>0</v>
      </c>
      <c r="AB118" s="20">
        <f t="shared" si="123"/>
        <v>0</v>
      </c>
      <c r="AC118" s="20">
        <f t="shared" si="123"/>
        <v>0</v>
      </c>
      <c r="AD118" s="20">
        <f t="shared" si="123"/>
        <v>0</v>
      </c>
      <c r="AE118" s="20">
        <f t="shared" si="123"/>
        <v>0</v>
      </c>
      <c r="AF118" s="21">
        <f t="shared" si="123"/>
        <v>0</v>
      </c>
      <c r="AG118" s="18">
        <f t="shared" si="110"/>
        <v>0</v>
      </c>
      <c r="AH118" s="19">
        <f>AG172-AH172</f>
        <v>0</v>
      </c>
      <c r="AI118" s="20">
        <f t="shared" ref="AI118:AI120" si="124">AH172-AI172</f>
        <v>0</v>
      </c>
      <c r="AJ118" s="20">
        <f t="shared" ref="AJ118:AJ120" si="125">AI172-AJ172</f>
        <v>0</v>
      </c>
      <c r="AK118" s="20">
        <f t="shared" ref="AK118:AK120" si="126">AJ172-AK172</f>
        <v>0</v>
      </c>
      <c r="AL118" s="20">
        <f t="shared" ref="AL118:AL120" si="127">AK172-AL172</f>
        <v>0</v>
      </c>
      <c r="AM118" s="20">
        <f t="shared" ref="AM118:AM120" si="128">AL172-AM172</f>
        <v>0</v>
      </c>
      <c r="AN118" s="20">
        <f t="shared" ref="AN118:AN120" si="129">AM172-AN172</f>
        <v>0</v>
      </c>
      <c r="AO118" s="20">
        <f t="shared" ref="AO118:AO120" si="130">AN172-AO172</f>
        <v>0</v>
      </c>
      <c r="AP118" s="20">
        <f t="shared" ref="AP118:AP120" si="131">AO172-AP172</f>
        <v>0</v>
      </c>
      <c r="AQ118" s="20">
        <f t="shared" ref="AQ118:AQ120" si="132">AP172-AQ172</f>
        <v>0</v>
      </c>
      <c r="AR118" s="20">
        <f t="shared" ref="AR118:AR120" si="133">AQ172-AR172</f>
        <v>0</v>
      </c>
      <c r="AS118" s="21">
        <f t="shared" ref="AS118:AS120" si="134">AR172-AS172</f>
        <v>0</v>
      </c>
      <c r="AT118" s="19">
        <f t="shared" si="111"/>
        <v>0</v>
      </c>
      <c r="AU118" s="21">
        <f t="shared" si="112"/>
        <v>0</v>
      </c>
      <c r="AV118" s="19">
        <f t="shared" si="113"/>
        <v>0</v>
      </c>
      <c r="AW118" s="21">
        <f t="shared" si="114"/>
        <v>0</v>
      </c>
    </row>
    <row r="119" spans="1:49" hidden="1" x14ac:dyDescent="0.25">
      <c r="A119" t="str">
        <f t="shared" si="76"/>
        <v>2106000</v>
      </c>
      <c r="B119">
        <f t="shared" si="115"/>
        <v>2106000</v>
      </c>
      <c r="C119">
        <v>2189</v>
      </c>
      <c r="D119" t="s">
        <v>741</v>
      </c>
      <c r="F119">
        <v>2</v>
      </c>
      <c r="G119">
        <v>3</v>
      </c>
      <c r="I119">
        <f t="shared" si="87"/>
        <v>0</v>
      </c>
      <c r="J119">
        <f t="shared" si="64"/>
        <v>1</v>
      </c>
      <c r="M119">
        <f>IF($A119&amp;""="",0,IFERROR(MATCH($A119,base_report[id1],0),0))</f>
        <v>111</v>
      </c>
      <c r="N119">
        <f>IF($A119&amp;""="",0,IFERROR(MATCH($A119,current_report[id1],0),0))</f>
        <v>111</v>
      </c>
      <c r="O119" t="str">
        <f>IF($M119=0,0,INDEX(base_report[],$M119,O$1)&amp;"")</f>
        <v>2490</v>
      </c>
      <c r="P119" t="str">
        <f>IF($M119=0,0,INDEX(base_report[],$M119,P$1)&amp;"")</f>
        <v>Advances to suppliers on other operations</v>
      </c>
      <c r="R119" s="38" t="s">
        <v>741</v>
      </c>
      <c r="S119" s="23" t="s">
        <v>742</v>
      </c>
      <c r="T119" s="18">
        <f t="shared" si="108"/>
        <v>0</v>
      </c>
      <c r="U119" s="19">
        <f t="shared" si="123"/>
        <v>0</v>
      </c>
      <c r="V119" s="20">
        <f t="shared" si="123"/>
        <v>0</v>
      </c>
      <c r="W119" s="20">
        <f t="shared" si="123"/>
        <v>0</v>
      </c>
      <c r="X119" s="20">
        <f t="shared" si="123"/>
        <v>0</v>
      </c>
      <c r="Y119" s="20">
        <f t="shared" si="123"/>
        <v>0</v>
      </c>
      <c r="Z119" s="20">
        <f t="shared" si="123"/>
        <v>0</v>
      </c>
      <c r="AA119" s="20">
        <f t="shared" si="123"/>
        <v>-108000000</v>
      </c>
      <c r="AB119" s="20">
        <f t="shared" si="123"/>
        <v>108000000</v>
      </c>
      <c r="AC119" s="20">
        <f t="shared" si="123"/>
        <v>0</v>
      </c>
      <c r="AD119" s="20">
        <f t="shared" si="123"/>
        <v>0</v>
      </c>
      <c r="AE119" s="20">
        <f t="shared" si="123"/>
        <v>0</v>
      </c>
      <c r="AF119" s="21">
        <f t="shared" si="123"/>
        <v>0</v>
      </c>
      <c r="AG119" s="18">
        <f t="shared" si="110"/>
        <v>0</v>
      </c>
      <c r="AH119" s="19">
        <f>AG173-AH173</f>
        <v>0</v>
      </c>
      <c r="AI119" s="20">
        <f t="shared" si="124"/>
        <v>0</v>
      </c>
      <c r="AJ119" s="20">
        <f t="shared" si="125"/>
        <v>0</v>
      </c>
      <c r="AK119" s="20">
        <f t="shared" si="126"/>
        <v>0</v>
      </c>
      <c r="AL119" s="20">
        <f t="shared" si="127"/>
        <v>0</v>
      </c>
      <c r="AM119" s="20">
        <f t="shared" si="128"/>
        <v>0</v>
      </c>
      <c r="AN119" s="20">
        <f t="shared" si="129"/>
        <v>-108000000</v>
      </c>
      <c r="AO119" s="20">
        <f t="shared" si="130"/>
        <v>108000000</v>
      </c>
      <c r="AP119" s="20">
        <f t="shared" si="131"/>
        <v>0</v>
      </c>
      <c r="AQ119" s="20">
        <f t="shared" si="132"/>
        <v>0</v>
      </c>
      <c r="AR119" s="20">
        <f t="shared" si="133"/>
        <v>0</v>
      </c>
      <c r="AS119" s="21">
        <f t="shared" si="134"/>
        <v>0</v>
      </c>
      <c r="AT119" s="19">
        <f t="shared" si="111"/>
        <v>0</v>
      </c>
      <c r="AU119" s="21">
        <f t="shared" si="112"/>
        <v>0</v>
      </c>
      <c r="AV119" s="19">
        <f t="shared" si="113"/>
        <v>0</v>
      </c>
      <c r="AW119" s="21">
        <f t="shared" si="114"/>
        <v>0</v>
      </c>
    </row>
    <row r="120" spans="1:49" hidden="1" x14ac:dyDescent="0.25">
      <c r="A120" t="str">
        <f t="shared" si="76"/>
        <v>2107000</v>
      </c>
      <c r="B120">
        <f t="shared" si="115"/>
        <v>2107000</v>
      </c>
      <c r="C120">
        <v>2150</v>
      </c>
      <c r="D120" t="s">
        <v>743</v>
      </c>
      <c r="F120">
        <v>2</v>
      </c>
      <c r="G120">
        <v>2</v>
      </c>
      <c r="H120">
        <v>2</v>
      </c>
      <c r="I120">
        <f t="shared" si="87"/>
        <v>0</v>
      </c>
      <c r="J120">
        <f t="shared" si="64"/>
        <v>0</v>
      </c>
      <c r="M120">
        <f>IF($A120&amp;""="",0,IFERROR(MATCH($A120,base_report[id1],0),0))</f>
        <v>112</v>
      </c>
      <c r="N120">
        <f>IF($A120&amp;""="",0,IFERROR(MATCH($A120,current_report[id1],0),0))</f>
        <v>112</v>
      </c>
      <c r="O120" t="str">
        <f>IF($M120=0,0,INDEX(base_report[],$M120,O$1)&amp;"")</f>
        <v>2100</v>
      </c>
      <c r="P120" t="str">
        <f>IF($M120=0,0,INDEX(base_report[],$M120,P$1)&amp;"")</f>
        <v>Inventories</v>
      </c>
      <c r="R120" s="38" t="s">
        <v>744</v>
      </c>
      <c r="S120" s="22" t="s">
        <v>745</v>
      </c>
      <c r="T120" s="18">
        <f t="shared" si="108"/>
        <v>0</v>
      </c>
      <c r="U120" s="19">
        <f t="shared" ref="U120:AF120" si="135">T174-U174</f>
        <v>0</v>
      </c>
      <c r="V120" s="20">
        <f t="shared" si="135"/>
        <v>0</v>
      </c>
      <c r="W120" s="20">
        <f t="shared" si="135"/>
        <v>0</v>
      </c>
      <c r="X120" s="20">
        <f t="shared" si="135"/>
        <v>0</v>
      </c>
      <c r="Y120" s="20">
        <f t="shared" si="135"/>
        <v>0</v>
      </c>
      <c r="Z120" s="20">
        <f t="shared" si="135"/>
        <v>0</v>
      </c>
      <c r="AA120" s="20">
        <f t="shared" si="135"/>
        <v>0</v>
      </c>
      <c r="AB120" s="20">
        <f t="shared" si="135"/>
        <v>0</v>
      </c>
      <c r="AC120" s="20">
        <f t="shared" si="135"/>
        <v>0</v>
      </c>
      <c r="AD120" s="20">
        <f t="shared" si="135"/>
        <v>0</v>
      </c>
      <c r="AE120" s="20">
        <f t="shared" si="135"/>
        <v>0</v>
      </c>
      <c r="AF120" s="21">
        <f t="shared" si="135"/>
        <v>0</v>
      </c>
      <c r="AG120" s="18">
        <f t="shared" si="110"/>
        <v>0</v>
      </c>
      <c r="AH120" s="19">
        <f>AG174-AH174</f>
        <v>0</v>
      </c>
      <c r="AI120" s="20">
        <f t="shared" si="124"/>
        <v>0</v>
      </c>
      <c r="AJ120" s="20">
        <f t="shared" si="125"/>
        <v>0</v>
      </c>
      <c r="AK120" s="20">
        <f t="shared" si="126"/>
        <v>0</v>
      </c>
      <c r="AL120" s="20">
        <f t="shared" si="127"/>
        <v>0</v>
      </c>
      <c r="AM120" s="20">
        <f t="shared" si="128"/>
        <v>0</v>
      </c>
      <c r="AN120" s="20">
        <f t="shared" si="129"/>
        <v>0</v>
      </c>
      <c r="AO120" s="20">
        <f t="shared" si="130"/>
        <v>0</v>
      </c>
      <c r="AP120" s="20">
        <f t="shared" si="131"/>
        <v>0</v>
      </c>
      <c r="AQ120" s="20">
        <f t="shared" si="132"/>
        <v>0</v>
      </c>
      <c r="AR120" s="20">
        <f t="shared" si="133"/>
        <v>0</v>
      </c>
      <c r="AS120" s="21">
        <f t="shared" si="134"/>
        <v>0</v>
      </c>
      <c r="AT120" s="19">
        <f t="shared" si="111"/>
        <v>0</v>
      </c>
      <c r="AU120" s="21">
        <f t="shared" si="112"/>
        <v>0</v>
      </c>
      <c r="AV120" s="19">
        <f t="shared" si="113"/>
        <v>0</v>
      </c>
      <c r="AW120" s="21">
        <f t="shared" si="114"/>
        <v>0</v>
      </c>
    </row>
    <row r="121" spans="1:49" x14ac:dyDescent="0.25">
      <c r="A121" t="str">
        <f t="shared" si="76"/>
        <v>2108000</v>
      </c>
      <c r="B121">
        <f t="shared" si="115"/>
        <v>2108000</v>
      </c>
      <c r="F121">
        <v>2</v>
      </c>
      <c r="G121">
        <v>2</v>
      </c>
      <c r="H121">
        <v>2</v>
      </c>
      <c r="I121">
        <f t="shared" si="87"/>
        <v>1</v>
      </c>
      <c r="J121">
        <f t="shared" si="64"/>
        <v>1</v>
      </c>
      <c r="M121">
        <f>IF($A121&amp;""="",0,IFERROR(MATCH($A121,base_report[id1],0),0))</f>
        <v>113</v>
      </c>
      <c r="N121">
        <f>IF($A121&amp;""="",0,IFERROR(MATCH($A121,current_report[id1],0),0))</f>
        <v>113</v>
      </c>
      <c r="O121" t="str">
        <f>IF($M121=0,0,INDEX(base_report[],$M121,O$1)&amp;"")</f>
        <v/>
      </c>
      <c r="P121" t="str">
        <f>IF($M121=0,0,INDEX(base_report[],$M121,P$1)&amp;"")</f>
        <v>Other current assets</v>
      </c>
      <c r="R121" s="38"/>
      <c r="S121" s="22" t="s">
        <v>746</v>
      </c>
      <c r="T121" s="18">
        <f t="shared" si="108"/>
        <v>0</v>
      </c>
      <c r="U121" s="19">
        <f t="shared" ref="U121:AF121" si="136">T175-U175+T180-U180</f>
        <v>0</v>
      </c>
      <c r="V121" s="20">
        <f t="shared" si="136"/>
        <v>0</v>
      </c>
      <c r="W121" s="20">
        <f t="shared" si="136"/>
        <v>0</v>
      </c>
      <c r="X121" s="20">
        <f t="shared" si="136"/>
        <v>0</v>
      </c>
      <c r="Y121" s="20">
        <f t="shared" si="136"/>
        <v>0</v>
      </c>
      <c r="Z121" s="20">
        <f t="shared" si="136"/>
        <v>0</v>
      </c>
      <c r="AA121" s="20">
        <f t="shared" si="136"/>
        <v>-18000000</v>
      </c>
      <c r="AB121" s="20">
        <f t="shared" si="136"/>
        <v>0</v>
      </c>
      <c r="AC121" s="20">
        <f t="shared" si="136"/>
        <v>18000000</v>
      </c>
      <c r="AD121" s="20">
        <f t="shared" si="136"/>
        <v>0</v>
      </c>
      <c r="AE121" s="20">
        <f t="shared" si="136"/>
        <v>0</v>
      </c>
      <c r="AF121" s="21">
        <f t="shared" si="136"/>
        <v>0</v>
      </c>
      <c r="AG121" s="18">
        <f t="shared" si="110"/>
        <v>0</v>
      </c>
      <c r="AH121" s="19">
        <f t="shared" ref="AH121:AS121" si="137">AG175-AH175+AG180-AH180</f>
        <v>0</v>
      </c>
      <c r="AI121" s="20">
        <f t="shared" si="137"/>
        <v>0</v>
      </c>
      <c r="AJ121" s="20">
        <f t="shared" si="137"/>
        <v>0</v>
      </c>
      <c r="AK121" s="20">
        <f t="shared" si="137"/>
        <v>0</v>
      </c>
      <c r="AL121" s="20">
        <f t="shared" si="137"/>
        <v>0</v>
      </c>
      <c r="AM121" s="20">
        <f t="shared" si="137"/>
        <v>0</v>
      </c>
      <c r="AN121" s="20">
        <f t="shared" si="137"/>
        <v>-18000000</v>
      </c>
      <c r="AO121" s="20">
        <f t="shared" si="137"/>
        <v>0</v>
      </c>
      <c r="AP121" s="20">
        <f t="shared" si="137"/>
        <v>18000000</v>
      </c>
      <c r="AQ121" s="20">
        <f t="shared" si="137"/>
        <v>0</v>
      </c>
      <c r="AR121" s="20">
        <f t="shared" si="137"/>
        <v>0</v>
      </c>
      <c r="AS121" s="21">
        <f t="shared" si="137"/>
        <v>0</v>
      </c>
      <c r="AT121" s="19">
        <f t="shared" si="111"/>
        <v>0</v>
      </c>
      <c r="AU121" s="21">
        <f t="shared" si="112"/>
        <v>0</v>
      </c>
      <c r="AV121" s="19">
        <f t="shared" si="113"/>
        <v>0</v>
      </c>
      <c r="AW121" s="21">
        <f t="shared" si="114"/>
        <v>0</v>
      </c>
    </row>
    <row r="122" spans="1:49" x14ac:dyDescent="0.25">
      <c r="A122" t="str">
        <f t="shared" si="76"/>
        <v>2109000</v>
      </c>
      <c r="B122">
        <f t="shared" si="115"/>
        <v>2109000</v>
      </c>
      <c r="F122">
        <v>2</v>
      </c>
      <c r="G122">
        <v>2</v>
      </c>
      <c r="H122">
        <v>2</v>
      </c>
      <c r="I122">
        <f t="shared" si="87"/>
        <v>1</v>
      </c>
      <c r="J122">
        <f t="shared" si="64"/>
        <v>1</v>
      </c>
      <c r="M122">
        <f>IF($A122&amp;""="",0,IFERROR(MATCH($A122,base_report[id1],0),0))</f>
        <v>114</v>
      </c>
      <c r="N122">
        <f>IF($A122&amp;""="",0,IFERROR(MATCH($A122,current_report[id1],0),0))</f>
        <v>114</v>
      </c>
      <c r="O122" t="str">
        <f>IF($M122=0,0,INDEX(base_report[],$M122,O$1)&amp;"")</f>
        <v>5400</v>
      </c>
      <c r="P122" t="str">
        <f>IF($M122=0,0,INDEX(base_report[],$M122,P$1)&amp;"")</f>
        <v>Payables</v>
      </c>
      <c r="R122" s="38" t="s">
        <v>747</v>
      </c>
      <c r="S122" s="22" t="s">
        <v>748</v>
      </c>
      <c r="T122" s="18">
        <f t="shared" si="108"/>
        <v>0</v>
      </c>
      <c r="U122" s="19">
        <f>U123+U124</f>
        <v>0</v>
      </c>
      <c r="V122" s="20">
        <f t="shared" ref="V122:AF122" si="138">V123+V124</f>
        <v>-4800000</v>
      </c>
      <c r="W122" s="20">
        <f t="shared" si="138"/>
        <v>4800000</v>
      </c>
      <c r="X122" s="20">
        <f t="shared" si="138"/>
        <v>-2400000</v>
      </c>
      <c r="Y122" s="20">
        <f t="shared" si="138"/>
        <v>2400000</v>
      </c>
      <c r="Z122" s="20">
        <f t="shared" si="138"/>
        <v>-2400000</v>
      </c>
      <c r="AA122" s="20">
        <f t="shared" si="138"/>
        <v>2400000</v>
      </c>
      <c r="AB122" s="20">
        <f t="shared" si="138"/>
        <v>0</v>
      </c>
      <c r="AC122" s="20">
        <f t="shared" si="138"/>
        <v>-2400000</v>
      </c>
      <c r="AD122" s="20">
        <f t="shared" si="138"/>
        <v>2400000</v>
      </c>
      <c r="AE122" s="20">
        <f t="shared" si="138"/>
        <v>-2400000</v>
      </c>
      <c r="AF122" s="21">
        <f t="shared" si="138"/>
        <v>2400000</v>
      </c>
      <c r="AG122" s="18">
        <f t="shared" si="110"/>
        <v>0</v>
      </c>
      <c r="AH122" s="19">
        <f>AH123+AH124</f>
        <v>0</v>
      </c>
      <c r="AI122" s="20">
        <f t="shared" ref="AI122:AS122" si="139">AI123+AI124</f>
        <v>-4800000</v>
      </c>
      <c r="AJ122" s="20">
        <f t="shared" si="139"/>
        <v>4800000</v>
      </c>
      <c r="AK122" s="20">
        <f t="shared" si="139"/>
        <v>-2400000</v>
      </c>
      <c r="AL122" s="20">
        <f t="shared" si="139"/>
        <v>2400000</v>
      </c>
      <c r="AM122" s="20">
        <f t="shared" si="139"/>
        <v>-2400000</v>
      </c>
      <c r="AN122" s="20">
        <f t="shared" si="139"/>
        <v>2400000</v>
      </c>
      <c r="AO122" s="20">
        <f t="shared" si="139"/>
        <v>0</v>
      </c>
      <c r="AP122" s="20">
        <f t="shared" si="139"/>
        <v>-2400000</v>
      </c>
      <c r="AQ122" s="20">
        <f t="shared" si="139"/>
        <v>2400000</v>
      </c>
      <c r="AR122" s="20">
        <f t="shared" si="139"/>
        <v>-2400000</v>
      </c>
      <c r="AS122" s="21">
        <f t="shared" si="139"/>
        <v>2400000</v>
      </c>
      <c r="AT122" s="19">
        <f t="shared" si="111"/>
        <v>0</v>
      </c>
      <c r="AU122" s="21">
        <f t="shared" si="112"/>
        <v>0</v>
      </c>
      <c r="AV122" s="19">
        <f t="shared" si="113"/>
        <v>0</v>
      </c>
      <c r="AW122" s="21">
        <f t="shared" si="114"/>
        <v>0</v>
      </c>
    </row>
    <row r="123" spans="1:49" hidden="1" x14ac:dyDescent="0.25">
      <c r="A123" t="str">
        <f t="shared" si="76"/>
        <v>2110000</v>
      </c>
      <c r="B123">
        <f t="shared" si="115"/>
        <v>2110000</v>
      </c>
      <c r="C123">
        <v>2190</v>
      </c>
      <c r="D123" t="s">
        <v>749</v>
      </c>
      <c r="F123">
        <v>2</v>
      </c>
      <c r="G123">
        <v>3</v>
      </c>
      <c r="I123">
        <f t="shared" si="87"/>
        <v>0</v>
      </c>
      <c r="J123">
        <f t="shared" si="64"/>
        <v>1</v>
      </c>
      <c r="M123">
        <f>IF($A123&amp;""="",0,IFERROR(MATCH($A123,base_report[id1],0),0))</f>
        <v>115</v>
      </c>
      <c r="N123">
        <f>IF($A123&amp;""="",0,IFERROR(MATCH($A123,current_report[id1],0),0))</f>
        <v>115</v>
      </c>
      <c r="O123" t="str">
        <f>IF($M123=0,0,INDEX(base_report[],$M123,O$1)&amp;"")</f>
        <v>5410</v>
      </c>
      <c r="P123" t="str">
        <f>IF($M123=0,0,INDEX(base_report[],$M123,P$1)&amp;"")</f>
        <v>Payables on transportation services</v>
      </c>
      <c r="R123" s="38" t="s">
        <v>749</v>
      </c>
      <c r="S123" s="23" t="s">
        <v>750</v>
      </c>
      <c r="T123" s="18">
        <f t="shared" si="108"/>
        <v>0</v>
      </c>
      <c r="U123" s="19">
        <f t="shared" ref="U123:AF123" si="140">U200-T200</f>
        <v>0</v>
      </c>
      <c r="V123" s="20">
        <f t="shared" si="140"/>
        <v>-4800000</v>
      </c>
      <c r="W123" s="20">
        <f t="shared" si="140"/>
        <v>4800000</v>
      </c>
      <c r="X123" s="20">
        <f t="shared" si="140"/>
        <v>-2400000</v>
      </c>
      <c r="Y123" s="20">
        <f t="shared" si="140"/>
        <v>2400000</v>
      </c>
      <c r="Z123" s="20">
        <f t="shared" si="140"/>
        <v>-2400000</v>
      </c>
      <c r="AA123" s="20">
        <f t="shared" si="140"/>
        <v>2400000</v>
      </c>
      <c r="AB123" s="20">
        <f t="shared" si="140"/>
        <v>0</v>
      </c>
      <c r="AC123" s="20">
        <f t="shared" si="140"/>
        <v>-2400000</v>
      </c>
      <c r="AD123" s="20">
        <f t="shared" si="140"/>
        <v>2400000</v>
      </c>
      <c r="AE123" s="20">
        <f t="shared" si="140"/>
        <v>-2400000</v>
      </c>
      <c r="AF123" s="21">
        <f t="shared" si="140"/>
        <v>2400000</v>
      </c>
      <c r="AG123" s="18">
        <f t="shared" si="110"/>
        <v>0</v>
      </c>
      <c r="AH123" s="19">
        <f>AH200-AG200</f>
        <v>0</v>
      </c>
      <c r="AI123" s="20">
        <f t="shared" ref="AI123" si="141">AI200-AH200</f>
        <v>-4800000</v>
      </c>
      <c r="AJ123" s="20">
        <f t="shared" ref="AJ123" si="142">AJ200-AI200</f>
        <v>4800000</v>
      </c>
      <c r="AK123" s="20">
        <f t="shared" ref="AK123" si="143">AK200-AJ200</f>
        <v>-2400000</v>
      </c>
      <c r="AL123" s="20">
        <f t="shared" ref="AL123" si="144">AL200-AK200</f>
        <v>2400000</v>
      </c>
      <c r="AM123" s="20">
        <f t="shared" ref="AM123" si="145">AM200-AL200</f>
        <v>-2400000</v>
      </c>
      <c r="AN123" s="20">
        <f t="shared" ref="AN123" si="146">AN200-AM200</f>
        <v>2400000</v>
      </c>
      <c r="AO123" s="20">
        <f t="shared" ref="AO123" si="147">AO200-AN200</f>
        <v>0</v>
      </c>
      <c r="AP123" s="20">
        <f t="shared" ref="AP123" si="148">AP200-AO200</f>
        <v>-2400000</v>
      </c>
      <c r="AQ123" s="20">
        <f t="shared" ref="AQ123" si="149">AQ200-AP200</f>
        <v>2400000</v>
      </c>
      <c r="AR123" s="20">
        <f t="shared" ref="AR123" si="150">AR200-AQ200</f>
        <v>-2400000</v>
      </c>
      <c r="AS123" s="21">
        <f t="shared" ref="AS123" si="151">AS200-AR200</f>
        <v>2400000</v>
      </c>
      <c r="AT123" s="19">
        <f t="shared" si="111"/>
        <v>0</v>
      </c>
      <c r="AU123" s="21">
        <f t="shared" si="112"/>
        <v>0</v>
      </c>
      <c r="AV123" s="19">
        <f t="shared" si="113"/>
        <v>0</v>
      </c>
      <c r="AW123" s="21">
        <f t="shared" si="114"/>
        <v>0</v>
      </c>
    </row>
    <row r="124" spans="1:49" hidden="1" x14ac:dyDescent="0.25">
      <c r="A124" t="str">
        <f t="shared" si="76"/>
        <v>2111000</v>
      </c>
      <c r="B124">
        <f t="shared" si="115"/>
        <v>2111000</v>
      </c>
      <c r="C124">
        <v>2199</v>
      </c>
      <c r="D124" t="s">
        <v>751</v>
      </c>
      <c r="F124">
        <v>2</v>
      </c>
      <c r="G124">
        <v>3</v>
      </c>
      <c r="I124">
        <f t="shared" si="87"/>
        <v>0</v>
      </c>
      <c r="J124">
        <f t="shared" si="64"/>
        <v>0</v>
      </c>
      <c r="M124">
        <f>IF($A124&amp;""="",0,IFERROR(MATCH($A124,base_report[id1],0),0))</f>
        <v>116</v>
      </c>
      <c r="N124">
        <f>IF($A124&amp;""="",0,IFERROR(MATCH($A124,current_report[id1],0),0))</f>
        <v>116</v>
      </c>
      <c r="O124" t="str">
        <f>IF($M124=0,0,INDEX(base_report[],$M124,O$1)&amp;"")</f>
        <v>5490</v>
      </c>
      <c r="P124" t="str">
        <f>IF($M124=0,0,INDEX(base_report[],$M124,P$1)&amp;"")</f>
        <v>Payables on other operations</v>
      </c>
      <c r="R124" s="38" t="s">
        <v>751</v>
      </c>
      <c r="S124" s="23" t="s">
        <v>752</v>
      </c>
      <c r="T124" s="18">
        <f t="shared" si="108"/>
        <v>0</v>
      </c>
      <c r="U124" s="19">
        <f t="shared" ref="U124:AF124" si="152">U201-T201</f>
        <v>0</v>
      </c>
      <c r="V124" s="20">
        <f t="shared" si="152"/>
        <v>0</v>
      </c>
      <c r="W124" s="20">
        <f t="shared" si="152"/>
        <v>0</v>
      </c>
      <c r="X124" s="20">
        <f t="shared" si="152"/>
        <v>0</v>
      </c>
      <c r="Y124" s="20">
        <f t="shared" si="152"/>
        <v>0</v>
      </c>
      <c r="Z124" s="20">
        <f t="shared" si="152"/>
        <v>0</v>
      </c>
      <c r="AA124" s="20">
        <f t="shared" si="152"/>
        <v>0</v>
      </c>
      <c r="AB124" s="20">
        <f t="shared" si="152"/>
        <v>0</v>
      </c>
      <c r="AC124" s="20">
        <f t="shared" si="152"/>
        <v>0</v>
      </c>
      <c r="AD124" s="20">
        <f t="shared" si="152"/>
        <v>0</v>
      </c>
      <c r="AE124" s="20">
        <f t="shared" si="152"/>
        <v>0</v>
      </c>
      <c r="AF124" s="21">
        <f t="shared" si="152"/>
        <v>0</v>
      </c>
      <c r="AG124" s="18">
        <f t="shared" si="110"/>
        <v>0</v>
      </c>
      <c r="AH124" s="19">
        <f>AH201-AG201</f>
        <v>0</v>
      </c>
      <c r="AI124" s="20">
        <f t="shared" ref="AI124" si="153">AI201-AH201</f>
        <v>0</v>
      </c>
      <c r="AJ124" s="20">
        <f t="shared" ref="AJ124" si="154">AJ201-AI201</f>
        <v>0</v>
      </c>
      <c r="AK124" s="20">
        <f t="shared" ref="AK124" si="155">AK201-AJ201</f>
        <v>0</v>
      </c>
      <c r="AL124" s="20">
        <f t="shared" ref="AL124" si="156">AL201-AK201</f>
        <v>0</v>
      </c>
      <c r="AM124" s="20">
        <f t="shared" ref="AM124" si="157">AM201-AL201</f>
        <v>0</v>
      </c>
      <c r="AN124" s="20">
        <f t="shared" ref="AN124" si="158">AN201-AM201</f>
        <v>0</v>
      </c>
      <c r="AO124" s="20">
        <f t="shared" ref="AO124" si="159">AO201-AN201</f>
        <v>0</v>
      </c>
      <c r="AP124" s="20">
        <f t="shared" ref="AP124" si="160">AP201-AO201</f>
        <v>0</v>
      </c>
      <c r="AQ124" s="20">
        <f t="shared" ref="AQ124" si="161">AQ201-AP201</f>
        <v>0</v>
      </c>
      <c r="AR124" s="20">
        <f t="shared" ref="AR124" si="162">AR201-AQ201</f>
        <v>0</v>
      </c>
      <c r="AS124" s="21">
        <f t="shared" ref="AS124" si="163">AS201-AR201</f>
        <v>0</v>
      </c>
      <c r="AT124" s="19">
        <f t="shared" si="111"/>
        <v>0</v>
      </c>
      <c r="AU124" s="21">
        <f t="shared" si="112"/>
        <v>0</v>
      </c>
      <c r="AV124" s="19">
        <f t="shared" si="113"/>
        <v>0</v>
      </c>
      <c r="AW124" s="21">
        <f t="shared" si="114"/>
        <v>0</v>
      </c>
    </row>
    <row r="125" spans="1:49" hidden="1" x14ac:dyDescent="0.25">
      <c r="A125" t="str">
        <f t="shared" si="76"/>
        <v>2112000</v>
      </c>
      <c r="B125">
        <f t="shared" si="115"/>
        <v>2112000</v>
      </c>
      <c r="F125">
        <v>2</v>
      </c>
      <c r="G125">
        <v>2</v>
      </c>
      <c r="H125">
        <v>2</v>
      </c>
      <c r="I125">
        <f t="shared" si="87"/>
        <v>0</v>
      </c>
      <c r="J125">
        <f t="shared" si="64"/>
        <v>0</v>
      </c>
      <c r="M125">
        <f>IF($A125&amp;""="",0,IFERROR(MATCH($A125,base_report[id1],0),0))</f>
        <v>117</v>
      </c>
      <c r="N125">
        <f>IF($A125&amp;""="",0,IFERROR(MATCH($A125,current_report[id1],0),0))</f>
        <v>117</v>
      </c>
      <c r="O125" t="str">
        <f>IF($M125=0,0,INDEX(base_report[],$M125,O$1)&amp;"")</f>
        <v>5300</v>
      </c>
      <c r="P125" t="str">
        <f>IF($M125=0,0,INDEX(base_report[],$M125,P$1)&amp;"")</f>
        <v>Advances received</v>
      </c>
      <c r="R125" s="38" t="s">
        <v>753</v>
      </c>
      <c r="S125" s="22" t="s">
        <v>754</v>
      </c>
      <c r="T125" s="18">
        <f t="shared" si="108"/>
        <v>0</v>
      </c>
      <c r="U125" s="19">
        <f>U126+U127</f>
        <v>0</v>
      </c>
      <c r="V125" s="20">
        <f t="shared" ref="V125:AS125" si="164">V126+V127</f>
        <v>0</v>
      </c>
      <c r="W125" s="20">
        <f t="shared" si="164"/>
        <v>0</v>
      </c>
      <c r="X125" s="20">
        <f t="shared" si="164"/>
        <v>0</v>
      </c>
      <c r="Y125" s="20">
        <f t="shared" si="164"/>
        <v>0</v>
      </c>
      <c r="Z125" s="20">
        <f t="shared" si="164"/>
        <v>0</v>
      </c>
      <c r="AA125" s="20">
        <f t="shared" si="164"/>
        <v>0</v>
      </c>
      <c r="AB125" s="20">
        <f t="shared" si="164"/>
        <v>0</v>
      </c>
      <c r="AC125" s="20">
        <f t="shared" si="164"/>
        <v>0</v>
      </c>
      <c r="AD125" s="20">
        <f t="shared" si="164"/>
        <v>0</v>
      </c>
      <c r="AE125" s="20">
        <f t="shared" si="164"/>
        <v>0</v>
      </c>
      <c r="AF125" s="21">
        <f t="shared" si="164"/>
        <v>0</v>
      </c>
      <c r="AG125" s="18">
        <f t="shared" si="110"/>
        <v>0</v>
      </c>
      <c r="AH125" s="19">
        <f t="shared" si="164"/>
        <v>0</v>
      </c>
      <c r="AI125" s="20">
        <f t="shared" si="164"/>
        <v>0</v>
      </c>
      <c r="AJ125" s="20">
        <f t="shared" si="164"/>
        <v>0</v>
      </c>
      <c r="AK125" s="20">
        <f t="shared" si="164"/>
        <v>0</v>
      </c>
      <c r="AL125" s="20">
        <f t="shared" si="164"/>
        <v>0</v>
      </c>
      <c r="AM125" s="20">
        <f t="shared" si="164"/>
        <v>0</v>
      </c>
      <c r="AN125" s="20">
        <f t="shared" si="164"/>
        <v>0</v>
      </c>
      <c r="AO125" s="20">
        <f t="shared" si="164"/>
        <v>0</v>
      </c>
      <c r="AP125" s="20">
        <f t="shared" si="164"/>
        <v>0</v>
      </c>
      <c r="AQ125" s="20">
        <f t="shared" si="164"/>
        <v>0</v>
      </c>
      <c r="AR125" s="20">
        <f t="shared" si="164"/>
        <v>0</v>
      </c>
      <c r="AS125" s="21">
        <f t="shared" si="164"/>
        <v>0</v>
      </c>
      <c r="AT125" s="19">
        <f t="shared" si="111"/>
        <v>0</v>
      </c>
      <c r="AU125" s="21">
        <f t="shared" si="112"/>
        <v>0</v>
      </c>
      <c r="AV125" s="19">
        <f t="shared" si="113"/>
        <v>0</v>
      </c>
      <c r="AW125" s="21">
        <f t="shared" si="114"/>
        <v>0</v>
      </c>
    </row>
    <row r="126" spans="1:49" hidden="1" x14ac:dyDescent="0.25">
      <c r="A126" t="str">
        <f t="shared" si="76"/>
        <v>2113000</v>
      </c>
      <c r="B126">
        <f t="shared" si="115"/>
        <v>2113000</v>
      </c>
      <c r="C126">
        <v>2280</v>
      </c>
      <c r="D126" t="s">
        <v>755</v>
      </c>
      <c r="F126">
        <v>2</v>
      </c>
      <c r="G126">
        <v>3</v>
      </c>
      <c r="I126">
        <f t="shared" si="87"/>
        <v>0</v>
      </c>
      <c r="J126">
        <f t="shared" si="64"/>
        <v>0</v>
      </c>
      <c r="M126">
        <f>IF($A126&amp;""="",0,IFERROR(MATCH($A126,base_report[id1],0),0))</f>
        <v>118</v>
      </c>
      <c r="N126">
        <f>IF($A126&amp;""="",0,IFERROR(MATCH($A126,current_report[id1],0),0))</f>
        <v>118</v>
      </c>
      <c r="O126" t="str">
        <f>IF($M126=0,0,INDEX(base_report[],$M126,O$1)&amp;"")</f>
        <v>5310</v>
      </c>
      <c r="P126" t="str">
        <f>IF($M126=0,0,INDEX(base_report[],$M126,P$1)&amp;"")</f>
        <v>Advances received on transportation services</v>
      </c>
      <c r="R126" s="38" t="s">
        <v>755</v>
      </c>
      <c r="S126" s="23" t="s">
        <v>756</v>
      </c>
      <c r="T126" s="18">
        <f t="shared" si="108"/>
        <v>0</v>
      </c>
      <c r="U126" s="19">
        <f t="shared" ref="U126:AF126" si="165">U203-T203</f>
        <v>0</v>
      </c>
      <c r="V126" s="20">
        <f t="shared" si="165"/>
        <v>0</v>
      </c>
      <c r="W126" s="20">
        <f t="shared" si="165"/>
        <v>0</v>
      </c>
      <c r="X126" s="20">
        <f t="shared" si="165"/>
        <v>0</v>
      </c>
      <c r="Y126" s="20">
        <f t="shared" si="165"/>
        <v>0</v>
      </c>
      <c r="Z126" s="20">
        <f t="shared" si="165"/>
        <v>0</v>
      </c>
      <c r="AA126" s="20">
        <f t="shared" si="165"/>
        <v>0</v>
      </c>
      <c r="AB126" s="20">
        <f t="shared" si="165"/>
        <v>0</v>
      </c>
      <c r="AC126" s="20">
        <f t="shared" si="165"/>
        <v>0</v>
      </c>
      <c r="AD126" s="20">
        <f t="shared" si="165"/>
        <v>0</v>
      </c>
      <c r="AE126" s="20">
        <f t="shared" si="165"/>
        <v>0</v>
      </c>
      <c r="AF126" s="21">
        <f t="shared" si="165"/>
        <v>0</v>
      </c>
      <c r="AG126" s="18">
        <f t="shared" si="110"/>
        <v>0</v>
      </c>
      <c r="AH126" s="19">
        <f t="shared" ref="AH126:AS126" si="166">AH203-AG203</f>
        <v>0</v>
      </c>
      <c r="AI126" s="20">
        <f t="shared" si="166"/>
        <v>0</v>
      </c>
      <c r="AJ126" s="20">
        <f t="shared" si="166"/>
        <v>0</v>
      </c>
      <c r="AK126" s="20">
        <f t="shared" si="166"/>
        <v>0</v>
      </c>
      <c r="AL126" s="20">
        <f t="shared" si="166"/>
        <v>0</v>
      </c>
      <c r="AM126" s="20">
        <f t="shared" si="166"/>
        <v>0</v>
      </c>
      <c r="AN126" s="20">
        <f t="shared" si="166"/>
        <v>0</v>
      </c>
      <c r="AO126" s="20">
        <f t="shared" si="166"/>
        <v>0</v>
      </c>
      <c r="AP126" s="20">
        <f t="shared" si="166"/>
        <v>0</v>
      </c>
      <c r="AQ126" s="20">
        <f t="shared" si="166"/>
        <v>0</v>
      </c>
      <c r="AR126" s="20">
        <f t="shared" si="166"/>
        <v>0</v>
      </c>
      <c r="AS126" s="21">
        <f t="shared" si="166"/>
        <v>0</v>
      </c>
      <c r="AT126" s="19">
        <f t="shared" si="111"/>
        <v>0</v>
      </c>
      <c r="AU126" s="21">
        <f t="shared" si="112"/>
        <v>0</v>
      </c>
      <c r="AV126" s="19">
        <f t="shared" si="113"/>
        <v>0</v>
      </c>
      <c r="AW126" s="21">
        <f t="shared" si="114"/>
        <v>0</v>
      </c>
    </row>
    <row r="127" spans="1:49" hidden="1" x14ac:dyDescent="0.25">
      <c r="A127" t="str">
        <f t="shared" si="76"/>
        <v>2114000</v>
      </c>
      <c r="B127">
        <f t="shared" si="115"/>
        <v>2114000</v>
      </c>
      <c r="C127">
        <v>2289</v>
      </c>
      <c r="D127" t="s">
        <v>757</v>
      </c>
      <c r="F127">
        <v>2</v>
      </c>
      <c r="G127">
        <v>3</v>
      </c>
      <c r="I127">
        <f t="shared" si="87"/>
        <v>0</v>
      </c>
      <c r="J127">
        <f t="shared" si="64"/>
        <v>0</v>
      </c>
      <c r="M127">
        <f>IF($A127&amp;""="",0,IFERROR(MATCH($A127,base_report[id1],0),0))</f>
        <v>119</v>
      </c>
      <c r="N127">
        <f>IF($A127&amp;""="",0,IFERROR(MATCH($A127,current_report[id1],0),0))</f>
        <v>119</v>
      </c>
      <c r="O127" t="str">
        <f>IF($M127=0,0,INDEX(base_report[],$M127,O$1)&amp;"")</f>
        <v>5390</v>
      </c>
      <c r="P127" t="str">
        <f>IF($M127=0,0,INDEX(base_report[],$M127,P$1)&amp;"")</f>
        <v>Advances received on other operations</v>
      </c>
      <c r="R127" s="38" t="s">
        <v>757</v>
      </c>
      <c r="S127" s="23" t="s">
        <v>758</v>
      </c>
      <c r="T127" s="18">
        <f t="shared" si="108"/>
        <v>0</v>
      </c>
      <c r="U127" s="19">
        <f t="shared" ref="U127:AF129" si="167">U204-T204</f>
        <v>0</v>
      </c>
      <c r="V127" s="20">
        <f t="shared" si="167"/>
        <v>0</v>
      </c>
      <c r="W127" s="20">
        <f t="shared" si="167"/>
        <v>0</v>
      </c>
      <c r="X127" s="20">
        <f t="shared" si="167"/>
        <v>0</v>
      </c>
      <c r="Y127" s="20">
        <f t="shared" si="167"/>
        <v>0</v>
      </c>
      <c r="Z127" s="20">
        <f t="shared" si="167"/>
        <v>0</v>
      </c>
      <c r="AA127" s="20">
        <f t="shared" si="167"/>
        <v>0</v>
      </c>
      <c r="AB127" s="20">
        <f t="shared" si="167"/>
        <v>0</v>
      </c>
      <c r="AC127" s="20">
        <f t="shared" si="167"/>
        <v>0</v>
      </c>
      <c r="AD127" s="20">
        <f t="shared" si="167"/>
        <v>0</v>
      </c>
      <c r="AE127" s="20">
        <f t="shared" si="167"/>
        <v>0</v>
      </c>
      <c r="AF127" s="21">
        <f t="shared" si="167"/>
        <v>0</v>
      </c>
      <c r="AG127" s="18">
        <f t="shared" si="110"/>
        <v>0</v>
      </c>
      <c r="AH127" s="19">
        <f>AH204-AG204</f>
        <v>0</v>
      </c>
      <c r="AI127" s="20">
        <f t="shared" ref="AI127:AI129" si="168">AI204-AH204</f>
        <v>0</v>
      </c>
      <c r="AJ127" s="20">
        <f t="shared" ref="AJ127:AJ129" si="169">AJ204-AI204</f>
        <v>0</v>
      </c>
      <c r="AK127" s="20">
        <f t="shared" ref="AK127:AK129" si="170">AK204-AJ204</f>
        <v>0</v>
      </c>
      <c r="AL127" s="20">
        <f t="shared" ref="AL127:AL129" si="171">AL204-AK204</f>
        <v>0</v>
      </c>
      <c r="AM127" s="20">
        <f t="shared" ref="AM127:AM129" si="172">AM204-AL204</f>
        <v>0</v>
      </c>
      <c r="AN127" s="20">
        <f t="shared" ref="AN127:AN129" si="173">AN204-AM204</f>
        <v>0</v>
      </c>
      <c r="AO127" s="20">
        <f t="shared" ref="AO127:AO129" si="174">AO204-AN204</f>
        <v>0</v>
      </c>
      <c r="AP127" s="20">
        <f t="shared" ref="AP127:AP129" si="175">AP204-AO204</f>
        <v>0</v>
      </c>
      <c r="AQ127" s="20">
        <f t="shared" ref="AQ127:AQ129" si="176">AQ204-AP204</f>
        <v>0</v>
      </c>
      <c r="AR127" s="20">
        <f t="shared" ref="AR127:AR129" si="177">AR204-AQ204</f>
        <v>0</v>
      </c>
      <c r="AS127" s="21">
        <f t="shared" ref="AS127:AS129" si="178">AS204-AR204</f>
        <v>0</v>
      </c>
      <c r="AT127" s="19">
        <f t="shared" si="111"/>
        <v>0</v>
      </c>
      <c r="AU127" s="21">
        <f t="shared" si="112"/>
        <v>0</v>
      </c>
      <c r="AV127" s="19">
        <f t="shared" si="113"/>
        <v>0</v>
      </c>
      <c r="AW127" s="21">
        <f t="shared" si="114"/>
        <v>0</v>
      </c>
    </row>
    <row r="128" spans="1:49" hidden="1" x14ac:dyDescent="0.25">
      <c r="A128" t="str">
        <f t="shared" si="76"/>
        <v>2115000</v>
      </c>
      <c r="B128">
        <f t="shared" si="115"/>
        <v>2115000</v>
      </c>
      <c r="C128">
        <v>2290</v>
      </c>
      <c r="D128" t="s">
        <v>759</v>
      </c>
      <c r="F128">
        <v>2</v>
      </c>
      <c r="G128">
        <v>2</v>
      </c>
      <c r="H128">
        <v>2</v>
      </c>
      <c r="I128">
        <f t="shared" si="87"/>
        <v>0</v>
      </c>
      <c r="J128">
        <f t="shared" si="64"/>
        <v>0</v>
      </c>
      <c r="M128">
        <f>IF($A128&amp;""="",0,IFERROR(MATCH($A128,base_report[id1],0),0))</f>
        <v>120</v>
      </c>
      <c r="N128">
        <f>IF($A128&amp;""="",0,IFERROR(MATCH($A128,current_report[id1],0),0))</f>
        <v>120</v>
      </c>
      <c r="O128" t="str">
        <f>IF($M128=0,0,INDEX(base_report[],$M128,O$1)&amp;"")</f>
        <v>5500</v>
      </c>
      <c r="P128" t="str">
        <f>IF($M128=0,0,INDEX(base_report[],$M128,P$1)&amp;"")</f>
        <v>Wages and salaries</v>
      </c>
      <c r="R128" s="38" t="s">
        <v>760</v>
      </c>
      <c r="S128" s="22" t="s">
        <v>761</v>
      </c>
      <c r="T128" s="18">
        <f t="shared" si="108"/>
        <v>0</v>
      </c>
      <c r="U128" s="19">
        <f t="shared" si="167"/>
        <v>0</v>
      </c>
      <c r="V128" s="20">
        <f t="shared" si="167"/>
        <v>0</v>
      </c>
      <c r="W128" s="20">
        <f t="shared" si="167"/>
        <v>0</v>
      </c>
      <c r="X128" s="20">
        <f t="shared" si="167"/>
        <v>0</v>
      </c>
      <c r="Y128" s="20">
        <f t="shared" si="167"/>
        <v>0</v>
      </c>
      <c r="Z128" s="20">
        <f t="shared" si="167"/>
        <v>0</v>
      </c>
      <c r="AA128" s="20">
        <f t="shared" si="167"/>
        <v>0</v>
      </c>
      <c r="AB128" s="20">
        <f t="shared" si="167"/>
        <v>0</v>
      </c>
      <c r="AC128" s="20">
        <f t="shared" si="167"/>
        <v>0</v>
      </c>
      <c r="AD128" s="20">
        <f t="shared" si="167"/>
        <v>0</v>
      </c>
      <c r="AE128" s="20">
        <f t="shared" si="167"/>
        <v>0</v>
      </c>
      <c r="AF128" s="21">
        <f t="shared" si="167"/>
        <v>0</v>
      </c>
      <c r="AG128" s="18">
        <f t="shared" si="110"/>
        <v>0</v>
      </c>
      <c r="AH128" s="19">
        <f>AH205-AG205</f>
        <v>0</v>
      </c>
      <c r="AI128" s="20">
        <f t="shared" si="168"/>
        <v>0</v>
      </c>
      <c r="AJ128" s="20">
        <f t="shared" si="169"/>
        <v>0</v>
      </c>
      <c r="AK128" s="20">
        <f t="shared" si="170"/>
        <v>0</v>
      </c>
      <c r="AL128" s="20">
        <f t="shared" si="171"/>
        <v>0</v>
      </c>
      <c r="AM128" s="20">
        <f t="shared" si="172"/>
        <v>0</v>
      </c>
      <c r="AN128" s="20">
        <f t="shared" si="173"/>
        <v>0</v>
      </c>
      <c r="AO128" s="20">
        <f t="shared" si="174"/>
        <v>0</v>
      </c>
      <c r="AP128" s="20">
        <f t="shared" si="175"/>
        <v>0</v>
      </c>
      <c r="AQ128" s="20">
        <f t="shared" si="176"/>
        <v>0</v>
      </c>
      <c r="AR128" s="20">
        <f t="shared" si="177"/>
        <v>0</v>
      </c>
      <c r="AS128" s="21">
        <f t="shared" si="178"/>
        <v>0</v>
      </c>
      <c r="AT128" s="19">
        <f t="shared" si="111"/>
        <v>0</v>
      </c>
      <c r="AU128" s="21">
        <f t="shared" si="112"/>
        <v>0</v>
      </c>
      <c r="AV128" s="19">
        <f t="shared" si="113"/>
        <v>0</v>
      </c>
      <c r="AW128" s="21">
        <f t="shared" si="114"/>
        <v>0</v>
      </c>
    </row>
    <row r="129" spans="1:49" x14ac:dyDescent="0.25">
      <c r="A129" t="str">
        <f t="shared" si="76"/>
        <v>2116000</v>
      </c>
      <c r="B129">
        <f t="shared" si="115"/>
        <v>2116000</v>
      </c>
      <c r="F129">
        <v>2</v>
      </c>
      <c r="G129">
        <v>2</v>
      </c>
      <c r="H129">
        <v>2</v>
      </c>
      <c r="I129">
        <f t="shared" si="87"/>
        <v>1</v>
      </c>
      <c r="J129">
        <f t="shared" si="64"/>
        <v>1</v>
      </c>
      <c r="M129">
        <f>IF($A129&amp;""="",0,IFERROR(MATCH($A129,base_report[id1],0),0))</f>
        <v>121</v>
      </c>
      <c r="N129">
        <f>IF($A129&amp;""="",0,IFERROR(MATCH($A129,current_report[id1],0),0))</f>
        <v>121</v>
      </c>
      <c r="O129" t="str">
        <f>IF($M129=0,0,INDEX(base_report[],$M129,O$1)&amp;"")</f>
        <v>5200</v>
      </c>
      <c r="P129" t="str">
        <f>IF($M129=0,0,INDEX(base_report[],$M129,P$1)&amp;"")</f>
        <v>Tax liabilities</v>
      </c>
      <c r="R129" s="38" t="s">
        <v>762</v>
      </c>
      <c r="S129" s="22" t="s">
        <v>763</v>
      </c>
      <c r="T129" s="18">
        <f t="shared" si="108"/>
        <v>932500</v>
      </c>
      <c r="U129" s="19">
        <f t="shared" si="167"/>
        <v>-1520000</v>
      </c>
      <c r="V129" s="20">
        <f t="shared" si="167"/>
        <v>1750000</v>
      </c>
      <c r="W129" s="20">
        <f t="shared" si="167"/>
        <v>-1450000</v>
      </c>
      <c r="X129" s="20">
        <f t="shared" si="167"/>
        <v>950000</v>
      </c>
      <c r="Y129" s="20">
        <f t="shared" si="167"/>
        <v>-650000</v>
      </c>
      <c r="Z129" s="20">
        <f t="shared" si="167"/>
        <v>950000</v>
      </c>
      <c r="AA129" s="20">
        <f t="shared" si="167"/>
        <v>-344000</v>
      </c>
      <c r="AB129" s="20">
        <f t="shared" si="167"/>
        <v>-17320500</v>
      </c>
      <c r="AC129" s="20">
        <f t="shared" si="167"/>
        <v>879500</v>
      </c>
      <c r="AD129" s="20">
        <f t="shared" si="167"/>
        <v>17378500</v>
      </c>
      <c r="AE129" s="20">
        <f t="shared" si="167"/>
        <v>954500</v>
      </c>
      <c r="AF129" s="21">
        <f t="shared" si="167"/>
        <v>-645500</v>
      </c>
      <c r="AG129" s="18">
        <f t="shared" si="110"/>
        <v>932500</v>
      </c>
      <c r="AH129" s="19">
        <f>AH206-AG206</f>
        <v>-1520000</v>
      </c>
      <c r="AI129" s="20">
        <f t="shared" si="168"/>
        <v>1750000</v>
      </c>
      <c r="AJ129" s="20">
        <f t="shared" si="169"/>
        <v>-1450000</v>
      </c>
      <c r="AK129" s="20">
        <f t="shared" si="170"/>
        <v>950000</v>
      </c>
      <c r="AL129" s="20">
        <f t="shared" si="171"/>
        <v>-650000</v>
      </c>
      <c r="AM129" s="20">
        <f t="shared" si="172"/>
        <v>950000</v>
      </c>
      <c r="AN129" s="20">
        <f t="shared" si="173"/>
        <v>-344000</v>
      </c>
      <c r="AO129" s="20">
        <f t="shared" si="174"/>
        <v>-17320500</v>
      </c>
      <c r="AP129" s="20">
        <f t="shared" si="175"/>
        <v>879500</v>
      </c>
      <c r="AQ129" s="20">
        <f t="shared" si="176"/>
        <v>17378500</v>
      </c>
      <c r="AR129" s="20">
        <f t="shared" si="177"/>
        <v>954500</v>
      </c>
      <c r="AS129" s="21">
        <f t="shared" si="178"/>
        <v>-645500</v>
      </c>
      <c r="AT129" s="19">
        <f t="shared" si="111"/>
        <v>932500</v>
      </c>
      <c r="AU129" s="21">
        <f t="shared" si="112"/>
        <v>932500</v>
      </c>
      <c r="AV129" s="19">
        <f t="shared" si="113"/>
        <v>0</v>
      </c>
      <c r="AW129" s="21">
        <f t="shared" si="114"/>
        <v>0</v>
      </c>
    </row>
    <row r="130" spans="1:49" hidden="1" x14ac:dyDescent="0.25">
      <c r="A130" t="str">
        <f t="shared" si="76"/>
        <v>2117000</v>
      </c>
      <c r="B130">
        <f t="shared" si="115"/>
        <v>2117000</v>
      </c>
      <c r="F130">
        <v>2</v>
      </c>
      <c r="G130">
        <v>2</v>
      </c>
      <c r="H130">
        <v>2</v>
      </c>
      <c r="I130">
        <f t="shared" si="87"/>
        <v>0</v>
      </c>
      <c r="J130">
        <f t="shared" si="64"/>
        <v>0</v>
      </c>
      <c r="M130">
        <f>IF($A130&amp;""="",0,IFERROR(MATCH($A130,base_report[id1],0),0))</f>
        <v>122</v>
      </c>
      <c r="N130">
        <f>IF($A130&amp;""="",0,IFERROR(MATCH($A130,current_report[id1],0),0))</f>
        <v>122</v>
      </c>
      <c r="O130" t="str">
        <f>IF($M130=0,0,INDEX(base_report[],$M130,O$1)&amp;"")</f>
        <v/>
      </c>
      <c r="P130" t="str">
        <f>IF($M130=0,0,INDEX(base_report[],$M130,P$1)&amp;"")</f>
        <v>Other current liabilities</v>
      </c>
      <c r="R130" s="38"/>
      <c r="S130" s="22" t="s">
        <v>764</v>
      </c>
      <c r="T130" s="18">
        <f t="shared" si="108"/>
        <v>0</v>
      </c>
      <c r="U130" s="19">
        <f>U211-T211</f>
        <v>0</v>
      </c>
      <c r="V130" s="20">
        <f t="shared" ref="V130:AF130" si="179">V211-U211</f>
        <v>0</v>
      </c>
      <c r="W130" s="20">
        <f>W211-V211</f>
        <v>0</v>
      </c>
      <c r="X130" s="20">
        <f t="shared" si="179"/>
        <v>0</v>
      </c>
      <c r="Y130" s="20">
        <f t="shared" si="179"/>
        <v>0</v>
      </c>
      <c r="Z130" s="20">
        <f t="shared" si="179"/>
        <v>0</v>
      </c>
      <c r="AA130" s="20">
        <f t="shared" si="179"/>
        <v>0</v>
      </c>
      <c r="AB130" s="20">
        <f t="shared" si="179"/>
        <v>0</v>
      </c>
      <c r="AC130" s="20">
        <f t="shared" si="179"/>
        <v>0</v>
      </c>
      <c r="AD130" s="20">
        <f t="shared" si="179"/>
        <v>0</v>
      </c>
      <c r="AE130" s="20">
        <f t="shared" si="179"/>
        <v>0</v>
      </c>
      <c r="AF130" s="21">
        <f t="shared" si="179"/>
        <v>0</v>
      </c>
      <c r="AG130" s="18">
        <f t="shared" si="110"/>
        <v>0</v>
      </c>
      <c r="AH130" s="19">
        <f>AH211-AG211</f>
        <v>0</v>
      </c>
      <c r="AI130" s="20">
        <f t="shared" ref="AI130" si="180">AI211-AH211</f>
        <v>0</v>
      </c>
      <c r="AJ130" s="20">
        <f>AJ211-AI211</f>
        <v>0</v>
      </c>
      <c r="AK130" s="20">
        <f t="shared" ref="AK130" si="181">AK211-AJ211</f>
        <v>0</v>
      </c>
      <c r="AL130" s="20">
        <f t="shared" ref="AL130" si="182">AL211-AK211</f>
        <v>0</v>
      </c>
      <c r="AM130" s="20">
        <f t="shared" ref="AM130" si="183">AM211-AL211</f>
        <v>0</v>
      </c>
      <c r="AN130" s="20">
        <f t="shared" ref="AN130" si="184">AN211-AM211</f>
        <v>0</v>
      </c>
      <c r="AO130" s="20">
        <f t="shared" ref="AO130" si="185">AO211-AN211</f>
        <v>0</v>
      </c>
      <c r="AP130" s="20">
        <f t="shared" ref="AP130" si="186">AP211-AO211</f>
        <v>0</v>
      </c>
      <c r="AQ130" s="20">
        <f t="shared" ref="AQ130" si="187">AQ211-AP211</f>
        <v>0</v>
      </c>
      <c r="AR130" s="20">
        <f t="shared" ref="AR130" si="188">AR211-AQ211</f>
        <v>0</v>
      </c>
      <c r="AS130" s="21">
        <f t="shared" ref="AS130" si="189">AS211-AR211</f>
        <v>0</v>
      </c>
      <c r="AT130" s="19">
        <f t="shared" si="111"/>
        <v>0</v>
      </c>
      <c r="AU130" s="21">
        <f t="shared" si="112"/>
        <v>0</v>
      </c>
      <c r="AV130" s="19">
        <f t="shared" si="113"/>
        <v>0</v>
      </c>
      <c r="AW130" s="21">
        <f t="shared" si="114"/>
        <v>0</v>
      </c>
    </row>
    <row r="131" spans="1:49" x14ac:dyDescent="0.25">
      <c r="A131" t="str">
        <f t="shared" si="76"/>
        <v>2118000</v>
      </c>
      <c r="B131">
        <f t="shared" si="115"/>
        <v>2118000</v>
      </c>
      <c r="F131">
        <v>2</v>
      </c>
      <c r="G131">
        <v>2</v>
      </c>
      <c r="H131">
        <v>2</v>
      </c>
      <c r="I131">
        <f t="shared" ref="I131:I136" si="190">IF(AND(OR($F$1=0,F131=$F$1),G131&lt;=$G$1,OR($J$1=1,J131=1,G131=0)),1,0)</f>
        <v>1</v>
      </c>
      <c r="J131">
        <f t="shared" si="64"/>
        <v>1</v>
      </c>
      <c r="M131">
        <f>IF($A131&amp;""="",0,IFERROR(MATCH($A131,base_report[id1],0),0))</f>
        <v>123</v>
      </c>
      <c r="N131">
        <f>IF($A131&amp;""="",0,IFERROR(MATCH($A131,current_report[id1],0),0))</f>
        <v>123</v>
      </c>
      <c r="O131" t="str">
        <f>IF($M131=0,0,INDEX(base_report[],$M131,O$1)&amp;"")</f>
        <v/>
      </c>
      <c r="P131" t="str">
        <f>IF($M131=0,0,INDEX(base_report[],$M131,P$1)&amp;"")</f>
        <v>Interest expenses</v>
      </c>
      <c r="R131" s="38"/>
      <c r="S131" s="22" t="s">
        <v>765</v>
      </c>
      <c r="T131" s="18">
        <f t="shared" ref="T131:T136" si="191">SUMPRODUCT(U131:AF131,U$3:AF$3)</f>
        <v>390622500</v>
      </c>
      <c r="U131" s="19">
        <f>U132+U133</f>
        <v>36000000</v>
      </c>
      <c r="V131" s="20">
        <f t="shared" ref="V131:AF131" si="192">V132+V133</f>
        <v>35250000</v>
      </c>
      <c r="W131" s="20">
        <f t="shared" si="192"/>
        <v>34500000</v>
      </c>
      <c r="X131" s="20">
        <f t="shared" si="192"/>
        <v>33750000</v>
      </c>
      <c r="Y131" s="20">
        <f t="shared" si="192"/>
        <v>33000000</v>
      </c>
      <c r="Z131" s="20">
        <f t="shared" si="192"/>
        <v>32250000</v>
      </c>
      <c r="AA131" s="20">
        <f t="shared" si="192"/>
        <v>32970000</v>
      </c>
      <c r="AB131" s="20">
        <f t="shared" si="192"/>
        <v>32197500</v>
      </c>
      <c r="AC131" s="20">
        <f t="shared" si="192"/>
        <v>31425000</v>
      </c>
      <c r="AD131" s="20">
        <f t="shared" si="192"/>
        <v>30532500</v>
      </c>
      <c r="AE131" s="20">
        <f t="shared" si="192"/>
        <v>29760000</v>
      </c>
      <c r="AF131" s="21">
        <f t="shared" si="192"/>
        <v>28987500</v>
      </c>
      <c r="AG131" s="18">
        <f t="shared" si="110"/>
        <v>390622500</v>
      </c>
      <c r="AH131" s="19">
        <f>AH132+AH133</f>
        <v>36000000</v>
      </c>
      <c r="AI131" s="20">
        <f t="shared" ref="AI131:AS131" si="193">AI132+AI133</f>
        <v>35250000</v>
      </c>
      <c r="AJ131" s="20">
        <f t="shared" si="193"/>
        <v>34500000</v>
      </c>
      <c r="AK131" s="20">
        <f t="shared" si="193"/>
        <v>33750000</v>
      </c>
      <c r="AL131" s="20">
        <f t="shared" si="193"/>
        <v>33000000</v>
      </c>
      <c r="AM131" s="20">
        <f t="shared" si="193"/>
        <v>32250000</v>
      </c>
      <c r="AN131" s="20">
        <f t="shared" si="193"/>
        <v>32970000</v>
      </c>
      <c r="AO131" s="20">
        <f t="shared" si="193"/>
        <v>32197500</v>
      </c>
      <c r="AP131" s="20">
        <f t="shared" si="193"/>
        <v>31425000</v>
      </c>
      <c r="AQ131" s="20">
        <f t="shared" si="193"/>
        <v>30532500</v>
      </c>
      <c r="AR131" s="20">
        <f t="shared" si="193"/>
        <v>29760000</v>
      </c>
      <c r="AS131" s="21">
        <f t="shared" si="193"/>
        <v>28987500</v>
      </c>
      <c r="AT131" s="19">
        <f t="shared" si="111"/>
        <v>390622500</v>
      </c>
      <c r="AU131" s="21">
        <f t="shared" si="112"/>
        <v>390622500</v>
      </c>
      <c r="AV131" s="19">
        <f t="shared" ref="AV131:AV136" si="194">AU131-AT131</f>
        <v>0</v>
      </c>
      <c r="AW131" s="21">
        <f t="shared" ref="AW131:AW136" si="195">IF(AT131=0,AT131,AV131/AT131)</f>
        <v>0</v>
      </c>
    </row>
    <row r="132" spans="1:49" hidden="1" x14ac:dyDescent="0.25">
      <c r="A132" t="str">
        <f t="shared" si="76"/>
        <v>2119000</v>
      </c>
      <c r="B132">
        <f t="shared" si="115"/>
        <v>2119000</v>
      </c>
      <c r="C132">
        <v>2215</v>
      </c>
      <c r="D132" t="s">
        <v>766</v>
      </c>
      <c r="F132">
        <v>2</v>
      </c>
      <c r="G132">
        <v>3</v>
      </c>
      <c r="I132">
        <f t="shared" si="190"/>
        <v>0</v>
      </c>
      <c r="J132">
        <f t="shared" si="64"/>
        <v>1</v>
      </c>
      <c r="M132">
        <f>IF($A132&amp;""="",0,IFERROR(MATCH($A132,base_report[id1],0),0))</f>
        <v>124</v>
      </c>
      <c r="N132">
        <f>IF($A132&amp;""="",0,IFERROR(MATCH($A132,current_report[id1],0),0))</f>
        <v>124</v>
      </c>
      <c r="O132" t="str">
        <f>IF($M132=0,0,INDEX(base_report[],$M132,O$1)&amp;"")</f>
        <v>5120</v>
      </c>
      <c r="P132" t="str">
        <f>IF($M132=0,0,INDEX(base_report[],$M132,P$1)&amp;"")</f>
        <v>Interest expenses on short-term borrowings</v>
      </c>
      <c r="R132" s="38" t="s">
        <v>766</v>
      </c>
      <c r="S132" s="23" t="s">
        <v>767</v>
      </c>
      <c r="T132" s="18">
        <f t="shared" si="191"/>
        <v>360000</v>
      </c>
      <c r="U132" s="19">
        <f t="shared" ref="U132:AF132" si="196">U78</f>
        <v>0</v>
      </c>
      <c r="V132" s="20">
        <f t="shared" si="196"/>
        <v>0</v>
      </c>
      <c r="W132" s="20">
        <f t="shared" si="196"/>
        <v>0</v>
      </c>
      <c r="X132" s="20">
        <f t="shared" si="196"/>
        <v>0</v>
      </c>
      <c r="Y132" s="20">
        <f t="shared" si="196"/>
        <v>0</v>
      </c>
      <c r="Z132" s="20">
        <f t="shared" si="196"/>
        <v>0</v>
      </c>
      <c r="AA132" s="20">
        <f t="shared" si="196"/>
        <v>120000</v>
      </c>
      <c r="AB132" s="20">
        <f t="shared" si="196"/>
        <v>120000</v>
      </c>
      <c r="AC132" s="20">
        <f t="shared" si="196"/>
        <v>120000</v>
      </c>
      <c r="AD132" s="20">
        <f t="shared" si="196"/>
        <v>0</v>
      </c>
      <c r="AE132" s="20">
        <f t="shared" si="196"/>
        <v>0</v>
      </c>
      <c r="AF132" s="21">
        <f t="shared" si="196"/>
        <v>0</v>
      </c>
      <c r="AG132" s="18">
        <f t="shared" si="110"/>
        <v>360000</v>
      </c>
      <c r="AH132" s="19">
        <f t="shared" ref="AH132:AS132" si="197">AH78</f>
        <v>0</v>
      </c>
      <c r="AI132" s="20">
        <f t="shared" si="197"/>
        <v>0</v>
      </c>
      <c r="AJ132" s="20">
        <f t="shared" si="197"/>
        <v>0</v>
      </c>
      <c r="AK132" s="20">
        <f t="shared" si="197"/>
        <v>0</v>
      </c>
      <c r="AL132" s="20">
        <f t="shared" si="197"/>
        <v>0</v>
      </c>
      <c r="AM132" s="20">
        <f t="shared" si="197"/>
        <v>0</v>
      </c>
      <c r="AN132" s="20">
        <f t="shared" si="197"/>
        <v>120000</v>
      </c>
      <c r="AO132" s="20">
        <f t="shared" si="197"/>
        <v>120000</v>
      </c>
      <c r="AP132" s="20">
        <f t="shared" si="197"/>
        <v>120000</v>
      </c>
      <c r="AQ132" s="20">
        <f t="shared" si="197"/>
        <v>0</v>
      </c>
      <c r="AR132" s="20">
        <f t="shared" si="197"/>
        <v>0</v>
      </c>
      <c r="AS132" s="21">
        <f t="shared" si="197"/>
        <v>0</v>
      </c>
      <c r="AT132" s="19">
        <f t="shared" si="111"/>
        <v>360000</v>
      </c>
      <c r="AU132" s="21">
        <f t="shared" si="112"/>
        <v>360000</v>
      </c>
      <c r="AV132" s="19">
        <f t="shared" si="194"/>
        <v>0</v>
      </c>
      <c r="AW132" s="21">
        <f t="shared" si="195"/>
        <v>0</v>
      </c>
    </row>
    <row r="133" spans="1:49" hidden="1" x14ac:dyDescent="0.25">
      <c r="A133" t="str">
        <f t="shared" si="76"/>
        <v>2120000</v>
      </c>
      <c r="B133">
        <f t="shared" si="115"/>
        <v>2120000</v>
      </c>
      <c r="C133">
        <v>2220</v>
      </c>
      <c r="D133" t="s">
        <v>768</v>
      </c>
      <c r="F133">
        <v>2</v>
      </c>
      <c r="G133">
        <v>3</v>
      </c>
      <c r="I133">
        <f t="shared" si="190"/>
        <v>0</v>
      </c>
      <c r="J133">
        <f t="shared" si="64"/>
        <v>1</v>
      </c>
      <c r="M133">
        <f>IF($A133&amp;""="",0,IFERROR(MATCH($A133,base_report[id1],0),0))</f>
        <v>125</v>
      </c>
      <c r="N133">
        <f>IF($A133&amp;""="",0,IFERROR(MATCH($A133,current_report[id1],0),0))</f>
        <v>125</v>
      </c>
      <c r="O133" t="str">
        <f>IF($M133=0,0,INDEX(base_report[],$M133,O$1)&amp;"")</f>
        <v>5130</v>
      </c>
      <c r="P133" t="str">
        <f>IF($M133=0,0,INDEX(base_report[],$M133,P$1)&amp;"")</f>
        <v>Interest expenses on long-term borrowings</v>
      </c>
      <c r="R133" s="38" t="s">
        <v>768</v>
      </c>
      <c r="S133" s="23" t="s">
        <v>769</v>
      </c>
      <c r="T133" s="18">
        <f t="shared" si="191"/>
        <v>390262500</v>
      </c>
      <c r="U133" s="19">
        <f t="shared" ref="U133:AF133" si="198">U82</f>
        <v>36000000</v>
      </c>
      <c r="V133" s="20">
        <f t="shared" si="198"/>
        <v>35250000</v>
      </c>
      <c r="W133" s="20">
        <f t="shared" si="198"/>
        <v>34500000</v>
      </c>
      <c r="X133" s="20">
        <f t="shared" si="198"/>
        <v>33750000</v>
      </c>
      <c r="Y133" s="20">
        <f t="shared" si="198"/>
        <v>33000000</v>
      </c>
      <c r="Z133" s="20">
        <f t="shared" si="198"/>
        <v>32250000</v>
      </c>
      <c r="AA133" s="20">
        <f t="shared" si="198"/>
        <v>32850000</v>
      </c>
      <c r="AB133" s="20">
        <f t="shared" si="198"/>
        <v>32077500</v>
      </c>
      <c r="AC133" s="20">
        <f t="shared" si="198"/>
        <v>31305000</v>
      </c>
      <c r="AD133" s="20">
        <f t="shared" si="198"/>
        <v>30532500</v>
      </c>
      <c r="AE133" s="20">
        <f t="shared" si="198"/>
        <v>29760000</v>
      </c>
      <c r="AF133" s="21">
        <f t="shared" si="198"/>
        <v>28987500</v>
      </c>
      <c r="AG133" s="18">
        <f t="shared" si="110"/>
        <v>390262500</v>
      </c>
      <c r="AH133" s="19">
        <f t="shared" ref="AH133:AS133" si="199">AH82</f>
        <v>36000000</v>
      </c>
      <c r="AI133" s="20">
        <f t="shared" si="199"/>
        <v>35250000</v>
      </c>
      <c r="AJ133" s="20">
        <f t="shared" si="199"/>
        <v>34500000</v>
      </c>
      <c r="AK133" s="20">
        <f t="shared" si="199"/>
        <v>33750000</v>
      </c>
      <c r="AL133" s="20">
        <f t="shared" si="199"/>
        <v>33000000</v>
      </c>
      <c r="AM133" s="20">
        <f t="shared" si="199"/>
        <v>32250000</v>
      </c>
      <c r="AN133" s="20">
        <f t="shared" si="199"/>
        <v>32850000</v>
      </c>
      <c r="AO133" s="20">
        <f t="shared" si="199"/>
        <v>32077500</v>
      </c>
      <c r="AP133" s="20">
        <f t="shared" si="199"/>
        <v>31305000</v>
      </c>
      <c r="AQ133" s="20">
        <f t="shared" si="199"/>
        <v>30532500</v>
      </c>
      <c r="AR133" s="20">
        <f t="shared" si="199"/>
        <v>29760000</v>
      </c>
      <c r="AS133" s="21">
        <f t="shared" si="199"/>
        <v>28987500</v>
      </c>
      <c r="AT133" s="19">
        <f t="shared" si="111"/>
        <v>390262500</v>
      </c>
      <c r="AU133" s="21">
        <f t="shared" si="112"/>
        <v>390262500</v>
      </c>
      <c r="AV133" s="19">
        <f t="shared" si="194"/>
        <v>0</v>
      </c>
      <c r="AW133" s="21">
        <f t="shared" si="195"/>
        <v>0</v>
      </c>
    </row>
    <row r="134" spans="1:49" x14ac:dyDescent="0.25">
      <c r="A134" t="str">
        <f t="shared" si="76"/>
        <v>2121000</v>
      </c>
      <c r="B134">
        <f t="shared" si="115"/>
        <v>2121000</v>
      </c>
      <c r="F134">
        <v>2</v>
      </c>
      <c r="G134">
        <v>2</v>
      </c>
      <c r="H134">
        <v>2</v>
      </c>
      <c r="I134">
        <f t="shared" si="190"/>
        <v>1</v>
      </c>
      <c r="J134">
        <f t="shared" si="64"/>
        <v>1</v>
      </c>
      <c r="M134">
        <f>IF($A134&amp;""="",0,IFERROR(MATCH($A134,base_report[id1],0),0))</f>
        <v>126</v>
      </c>
      <c r="N134">
        <f>IF($A134&amp;""="",0,IFERROR(MATCH($A134,current_report[id1],0),0))</f>
        <v>126</v>
      </c>
      <c r="O134" t="str">
        <f>IF($M134=0,0,INDEX(base_report[],$M134,O$1)&amp;"")</f>
        <v/>
      </c>
      <c r="P134" t="str">
        <f>IF($M134=0,0,INDEX(base_report[],$M134,P$1)&amp;"")</f>
        <v>Interest on loans and borrowings</v>
      </c>
      <c r="R134" s="38"/>
      <c r="S134" s="22" t="s">
        <v>770</v>
      </c>
      <c r="T134" s="18">
        <f t="shared" si="191"/>
        <v>-398385000</v>
      </c>
      <c r="U134" s="19">
        <f>U135+U136</f>
        <v>-36750000</v>
      </c>
      <c r="V134" s="20">
        <f t="shared" ref="V134:AF134" si="200">V135+V136</f>
        <v>-36000000</v>
      </c>
      <c r="W134" s="20">
        <f t="shared" si="200"/>
        <v>-35250000</v>
      </c>
      <c r="X134" s="20">
        <f t="shared" si="200"/>
        <v>-34500000</v>
      </c>
      <c r="Y134" s="20">
        <f t="shared" si="200"/>
        <v>-33750000</v>
      </c>
      <c r="Z134" s="20">
        <f t="shared" si="200"/>
        <v>-33000000</v>
      </c>
      <c r="AA134" s="20">
        <f t="shared" si="200"/>
        <v>-32250000</v>
      </c>
      <c r="AB134" s="20">
        <f t="shared" si="200"/>
        <v>-32850000</v>
      </c>
      <c r="AC134" s="20">
        <f t="shared" si="200"/>
        <v>-32437500</v>
      </c>
      <c r="AD134" s="20">
        <f t="shared" si="200"/>
        <v>-31305000</v>
      </c>
      <c r="AE134" s="20">
        <f t="shared" si="200"/>
        <v>-30532500</v>
      </c>
      <c r="AF134" s="21">
        <f t="shared" si="200"/>
        <v>-29760000</v>
      </c>
      <c r="AG134" s="18">
        <f t="shared" si="110"/>
        <v>-398385000</v>
      </c>
      <c r="AH134" s="19">
        <f>AH135+AH136</f>
        <v>-36750000</v>
      </c>
      <c r="AI134" s="20">
        <f t="shared" ref="AI134:AS134" si="201">AI135+AI136</f>
        <v>-36000000</v>
      </c>
      <c r="AJ134" s="20">
        <f t="shared" si="201"/>
        <v>-35250000</v>
      </c>
      <c r="AK134" s="20">
        <f t="shared" si="201"/>
        <v>-34500000</v>
      </c>
      <c r="AL134" s="20">
        <f t="shared" si="201"/>
        <v>-33750000</v>
      </c>
      <c r="AM134" s="20">
        <f t="shared" si="201"/>
        <v>-33000000</v>
      </c>
      <c r="AN134" s="20">
        <f t="shared" si="201"/>
        <v>-32250000</v>
      </c>
      <c r="AO134" s="20">
        <f t="shared" si="201"/>
        <v>-32850000</v>
      </c>
      <c r="AP134" s="20">
        <f t="shared" si="201"/>
        <v>-32437500</v>
      </c>
      <c r="AQ134" s="20">
        <f t="shared" si="201"/>
        <v>-31305000</v>
      </c>
      <c r="AR134" s="20">
        <f t="shared" si="201"/>
        <v>-30532500</v>
      </c>
      <c r="AS134" s="21">
        <f t="shared" si="201"/>
        <v>-29760000</v>
      </c>
      <c r="AT134" s="19">
        <f t="shared" si="111"/>
        <v>-398385000</v>
      </c>
      <c r="AU134" s="21">
        <f t="shared" si="112"/>
        <v>-398385000</v>
      </c>
      <c r="AV134" s="19">
        <f t="shared" si="194"/>
        <v>0</v>
      </c>
      <c r="AW134" s="21">
        <f t="shared" si="195"/>
        <v>0</v>
      </c>
    </row>
    <row r="135" spans="1:49" hidden="1" x14ac:dyDescent="0.25">
      <c r="A135" t="str">
        <f t="shared" si="76"/>
        <v>2122000</v>
      </c>
      <c r="B135">
        <f t="shared" si="115"/>
        <v>2122000</v>
      </c>
      <c r="C135">
        <v>2215</v>
      </c>
      <c r="D135" t="s">
        <v>766</v>
      </c>
      <c r="F135">
        <v>2</v>
      </c>
      <c r="G135">
        <v>3</v>
      </c>
      <c r="I135">
        <f t="shared" si="190"/>
        <v>0</v>
      </c>
      <c r="J135">
        <f t="shared" si="64"/>
        <v>1</v>
      </c>
      <c r="M135">
        <f>IF($A135&amp;""="",0,IFERROR(MATCH($A135,base_report[id1],0),0))</f>
        <v>127</v>
      </c>
      <c r="N135">
        <f>IF($A135&amp;""="",0,IFERROR(MATCH($A135,current_report[id1],0),0))</f>
        <v>127</v>
      </c>
      <c r="O135" t="str">
        <f>IF($M135=0,0,INDEX(base_report[],$M135,O$1)&amp;"")</f>
        <v>5120</v>
      </c>
      <c r="P135" t="str">
        <f>IF($M135=0,0,INDEX(base_report[],$M135,P$1)&amp;"")</f>
        <v>Interest on short-term loans</v>
      </c>
      <c r="R135" s="38" t="s">
        <v>766</v>
      </c>
      <c r="S135" s="23" t="s">
        <v>699</v>
      </c>
      <c r="T135" s="18">
        <f t="shared" si="191"/>
        <v>-360000</v>
      </c>
      <c r="U135" s="19">
        <f t="shared" ref="U135:AF135" si="202">-U281</f>
        <v>0</v>
      </c>
      <c r="V135" s="20">
        <f t="shared" si="202"/>
        <v>0</v>
      </c>
      <c r="W135" s="20">
        <f t="shared" si="202"/>
        <v>0</v>
      </c>
      <c r="X135" s="20">
        <f t="shared" si="202"/>
        <v>0</v>
      </c>
      <c r="Y135" s="20">
        <f t="shared" si="202"/>
        <v>0</v>
      </c>
      <c r="Z135" s="20">
        <f t="shared" si="202"/>
        <v>0</v>
      </c>
      <c r="AA135" s="20">
        <f t="shared" si="202"/>
        <v>0</v>
      </c>
      <c r="AB135" s="20">
        <f t="shared" si="202"/>
        <v>0</v>
      </c>
      <c r="AC135" s="20">
        <f t="shared" si="202"/>
        <v>-360000</v>
      </c>
      <c r="AD135" s="20">
        <f t="shared" si="202"/>
        <v>0</v>
      </c>
      <c r="AE135" s="20">
        <f t="shared" si="202"/>
        <v>0</v>
      </c>
      <c r="AF135" s="21">
        <f t="shared" si="202"/>
        <v>0</v>
      </c>
      <c r="AG135" s="18">
        <f t="shared" si="110"/>
        <v>-360000</v>
      </c>
      <c r="AH135" s="19">
        <f t="shared" ref="AH135:AS135" si="203">-AH281</f>
        <v>0</v>
      </c>
      <c r="AI135" s="20">
        <f t="shared" si="203"/>
        <v>0</v>
      </c>
      <c r="AJ135" s="20">
        <f t="shared" si="203"/>
        <v>0</v>
      </c>
      <c r="AK135" s="20">
        <f t="shared" si="203"/>
        <v>0</v>
      </c>
      <c r="AL135" s="20">
        <f t="shared" si="203"/>
        <v>0</v>
      </c>
      <c r="AM135" s="20">
        <f t="shared" si="203"/>
        <v>0</v>
      </c>
      <c r="AN135" s="20">
        <f t="shared" si="203"/>
        <v>0</v>
      </c>
      <c r="AO135" s="20">
        <f t="shared" si="203"/>
        <v>0</v>
      </c>
      <c r="AP135" s="20">
        <f t="shared" si="203"/>
        <v>-360000</v>
      </c>
      <c r="AQ135" s="20">
        <f t="shared" si="203"/>
        <v>0</v>
      </c>
      <c r="AR135" s="20">
        <f t="shared" si="203"/>
        <v>0</v>
      </c>
      <c r="AS135" s="21">
        <f t="shared" si="203"/>
        <v>0</v>
      </c>
      <c r="AT135" s="19">
        <f t="shared" si="111"/>
        <v>-360000</v>
      </c>
      <c r="AU135" s="21">
        <f t="shared" si="112"/>
        <v>-360000</v>
      </c>
      <c r="AV135" s="19">
        <f t="shared" si="194"/>
        <v>0</v>
      </c>
      <c r="AW135" s="21">
        <f t="shared" si="195"/>
        <v>0</v>
      </c>
    </row>
    <row r="136" spans="1:49" hidden="1" x14ac:dyDescent="0.25">
      <c r="A136" t="str">
        <f t="shared" si="76"/>
        <v>2123000</v>
      </c>
      <c r="B136">
        <f t="shared" si="115"/>
        <v>2123000</v>
      </c>
      <c r="C136">
        <v>2220</v>
      </c>
      <c r="D136" t="s">
        <v>768</v>
      </c>
      <c r="F136">
        <v>2</v>
      </c>
      <c r="G136">
        <v>3</v>
      </c>
      <c r="I136">
        <f t="shared" si="190"/>
        <v>0</v>
      </c>
      <c r="J136">
        <f t="shared" si="64"/>
        <v>1</v>
      </c>
      <c r="M136">
        <f>IF($A136&amp;""="",0,IFERROR(MATCH($A136,base_report[id1],0),0))</f>
        <v>128</v>
      </c>
      <c r="N136">
        <f>IF($A136&amp;""="",0,IFERROR(MATCH($A136,current_report[id1],0),0))</f>
        <v>128</v>
      </c>
      <c r="O136" t="str">
        <f>IF($M136=0,0,INDEX(base_report[],$M136,O$1)&amp;"")</f>
        <v>5130</v>
      </c>
      <c r="P136" t="str">
        <f>IF($M136=0,0,INDEX(base_report[],$M136,P$1)&amp;"")</f>
        <v>Interest on long-term loans</v>
      </c>
      <c r="R136" s="38" t="s">
        <v>768</v>
      </c>
      <c r="S136" s="23" t="s">
        <v>704</v>
      </c>
      <c r="T136" s="18">
        <f t="shared" si="191"/>
        <v>-398025000</v>
      </c>
      <c r="U136" s="19">
        <f t="shared" ref="U136:AF136" si="204">-U282</f>
        <v>-36750000</v>
      </c>
      <c r="V136" s="20">
        <f t="shared" si="204"/>
        <v>-36000000</v>
      </c>
      <c r="W136" s="20">
        <f t="shared" si="204"/>
        <v>-35250000</v>
      </c>
      <c r="X136" s="20">
        <f t="shared" si="204"/>
        <v>-34500000</v>
      </c>
      <c r="Y136" s="20">
        <f t="shared" si="204"/>
        <v>-33750000</v>
      </c>
      <c r="Z136" s="20">
        <f t="shared" si="204"/>
        <v>-33000000</v>
      </c>
      <c r="AA136" s="20">
        <f t="shared" si="204"/>
        <v>-32250000</v>
      </c>
      <c r="AB136" s="20">
        <f t="shared" si="204"/>
        <v>-32850000</v>
      </c>
      <c r="AC136" s="20">
        <f t="shared" si="204"/>
        <v>-32077500</v>
      </c>
      <c r="AD136" s="20">
        <f t="shared" si="204"/>
        <v>-31305000</v>
      </c>
      <c r="AE136" s="20">
        <f t="shared" si="204"/>
        <v>-30532500</v>
      </c>
      <c r="AF136" s="21">
        <f t="shared" si="204"/>
        <v>-29760000</v>
      </c>
      <c r="AG136" s="18">
        <f t="shared" si="110"/>
        <v>-398025000</v>
      </c>
      <c r="AH136" s="19">
        <f t="shared" ref="AH136:AS136" si="205">-AH282</f>
        <v>-36750000</v>
      </c>
      <c r="AI136" s="20">
        <f t="shared" si="205"/>
        <v>-36000000</v>
      </c>
      <c r="AJ136" s="20">
        <f t="shared" si="205"/>
        <v>-35250000</v>
      </c>
      <c r="AK136" s="20">
        <f t="shared" si="205"/>
        <v>-34500000</v>
      </c>
      <c r="AL136" s="20">
        <f t="shared" si="205"/>
        <v>-33750000</v>
      </c>
      <c r="AM136" s="20">
        <f t="shared" si="205"/>
        <v>-33000000</v>
      </c>
      <c r="AN136" s="20">
        <f t="shared" si="205"/>
        <v>-32250000</v>
      </c>
      <c r="AO136" s="20">
        <f t="shared" si="205"/>
        <v>-32850000</v>
      </c>
      <c r="AP136" s="20">
        <f t="shared" si="205"/>
        <v>-32077500</v>
      </c>
      <c r="AQ136" s="20">
        <f t="shared" si="205"/>
        <v>-31305000</v>
      </c>
      <c r="AR136" s="20">
        <f t="shared" si="205"/>
        <v>-30532500</v>
      </c>
      <c r="AS136" s="21">
        <f t="shared" si="205"/>
        <v>-29760000</v>
      </c>
      <c r="AT136" s="19">
        <f t="shared" si="111"/>
        <v>-398025000</v>
      </c>
      <c r="AU136" s="21">
        <f t="shared" si="112"/>
        <v>-398025000</v>
      </c>
      <c r="AV136" s="19">
        <f t="shared" si="194"/>
        <v>0</v>
      </c>
      <c r="AW136" s="21">
        <f t="shared" si="195"/>
        <v>0</v>
      </c>
    </row>
    <row r="137" spans="1:49" x14ac:dyDescent="0.25">
      <c r="A137" t="str">
        <f t="shared" si="76"/>
        <v>2124000</v>
      </c>
      <c r="B137">
        <f t="shared" si="115"/>
        <v>2124000</v>
      </c>
      <c r="F137">
        <v>2</v>
      </c>
      <c r="G137">
        <v>0</v>
      </c>
      <c r="I137">
        <f t="shared" ref="I137:I139" si="206">IF(AND(OR($F$1=0,F137=$F$1),G137&lt;=$G$1,OR($J$1=1,J137=1,G137=0)),1,0)</f>
        <v>1</v>
      </c>
      <c r="J137">
        <f t="shared" ref="J137:J200" si="207">IF($M$1=1,IF(COUNTIF(T137:AF137,"&gt;0")&gt;0,1,IF(COUNTIF(T137:AF137,"&lt;0")&gt;0,1,0)),IF($M$1=2,IF(COUNTIF(AH137:AS137,"&gt;0")&gt;0,1,IF(COUNTIF(AH137:AS137,"&lt;0")&gt;0,1,0)),IF($M$1=3,IF(COUNTIF(AT137:AU137,"&gt;0")&gt;0,1,IF(COUNTIF(AT137:AU137,"&lt;0")&gt;0,1,0)))))</f>
        <v>0</v>
      </c>
      <c r="M137">
        <f>IF($A137&amp;""="",0,IFERROR(MATCH($A137,base_report[id1],0),0))</f>
        <v>129</v>
      </c>
      <c r="N137">
        <f>IF($A137&amp;""="",0,IFERROR(MATCH($A137,current_report[id1],0),0))</f>
        <v>129</v>
      </c>
      <c r="O137" t="str">
        <f>IF($M137=0,0,INDEX(base_report[],$M137,O$1)&amp;"")</f>
        <v/>
      </c>
      <c r="P137" t="str">
        <f>IF($M137=0,0,INDEX(base_report[],$M137,P$1)&amp;"")</f>
        <v/>
      </c>
      <c r="R137" s="38"/>
      <c r="S137" s="17"/>
      <c r="T137" s="18"/>
      <c r="U137" s="19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1"/>
      <c r="AG137" s="18"/>
      <c r="AH137" s="19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1"/>
      <c r="AT137" s="19"/>
      <c r="AU137" s="21"/>
      <c r="AV137" s="19"/>
      <c r="AW137" s="21"/>
    </row>
    <row r="138" spans="1:49" x14ac:dyDescent="0.25">
      <c r="A138" t="str">
        <f t="shared" si="76"/>
        <v>2200000</v>
      </c>
      <c r="B138">
        <v>2200000</v>
      </c>
      <c r="F138">
        <v>2</v>
      </c>
      <c r="G138">
        <v>0</v>
      </c>
      <c r="H138">
        <v>1</v>
      </c>
      <c r="I138">
        <f t="shared" si="206"/>
        <v>1</v>
      </c>
      <c r="J138">
        <f t="shared" si="207"/>
        <v>1</v>
      </c>
      <c r="M138">
        <f>IF($A138&amp;""="",0,IFERROR(MATCH($A138,base_report[id1],0),0))</f>
        <v>130</v>
      </c>
      <c r="N138">
        <f>IF($A138&amp;""="",0,IFERROR(MATCH($A138,current_report[id1],0),0))</f>
        <v>130</v>
      </c>
      <c r="O138" t="str">
        <f>IF($M138=0,0,INDEX(base_report[],$M138,O$1)&amp;"")</f>
        <v/>
      </c>
      <c r="P138" t="str">
        <f>IF($M138=0,0,INDEX(base_report[],$M138,P$1)&amp;"")</f>
        <v>Cash Flows from Operating Activities</v>
      </c>
      <c r="R138" s="38"/>
      <c r="S138" s="17" t="s">
        <v>771</v>
      </c>
      <c r="T138" s="18">
        <f>SUMPRODUCT(U138:AF138,U$3:AF$3)</f>
        <v>1457587000</v>
      </c>
      <c r="U138" s="19">
        <f>U111+U113</f>
        <v>115050000</v>
      </c>
      <c r="V138" s="20">
        <f t="shared" ref="V138:AS138" si="208">V111+V113</f>
        <v>117320000</v>
      </c>
      <c r="W138" s="20">
        <f t="shared" si="208"/>
        <v>121120000</v>
      </c>
      <c r="X138" s="20">
        <f t="shared" si="208"/>
        <v>118520000</v>
      </c>
      <c r="Y138" s="20">
        <f t="shared" si="208"/>
        <v>120720000</v>
      </c>
      <c r="Z138" s="20">
        <f t="shared" si="208"/>
        <v>119720000</v>
      </c>
      <c r="AA138" s="20">
        <f t="shared" si="208"/>
        <v>-2280000</v>
      </c>
      <c r="AB138" s="20">
        <f t="shared" si="208"/>
        <v>212864000</v>
      </c>
      <c r="AC138" s="20">
        <f t="shared" si="208"/>
        <v>140597000</v>
      </c>
      <c r="AD138" s="20">
        <f t="shared" si="208"/>
        <v>143250000</v>
      </c>
      <c r="AE138" s="20">
        <f t="shared" si="208"/>
        <v>124244000</v>
      </c>
      <c r="AF138" s="21">
        <f t="shared" si="208"/>
        <v>126462000</v>
      </c>
      <c r="AG138" s="18">
        <f>SUMPRODUCT(AH138:AS138,AH$3:AS$3)</f>
        <v>1457587000</v>
      </c>
      <c r="AH138" s="19">
        <f t="shared" si="208"/>
        <v>115050000</v>
      </c>
      <c r="AI138" s="20">
        <f t="shared" si="208"/>
        <v>117320000</v>
      </c>
      <c r="AJ138" s="20">
        <f t="shared" si="208"/>
        <v>121120000</v>
      </c>
      <c r="AK138" s="20">
        <f t="shared" si="208"/>
        <v>118520000</v>
      </c>
      <c r="AL138" s="20">
        <f t="shared" si="208"/>
        <v>120720000</v>
      </c>
      <c r="AM138" s="20">
        <f t="shared" si="208"/>
        <v>119720000</v>
      </c>
      <c r="AN138" s="20">
        <f t="shared" si="208"/>
        <v>-2280000</v>
      </c>
      <c r="AO138" s="20">
        <f t="shared" si="208"/>
        <v>212864000</v>
      </c>
      <c r="AP138" s="20">
        <f t="shared" si="208"/>
        <v>140597000</v>
      </c>
      <c r="AQ138" s="20">
        <f t="shared" si="208"/>
        <v>143250000</v>
      </c>
      <c r="AR138" s="20">
        <f t="shared" si="208"/>
        <v>124244000</v>
      </c>
      <c r="AS138" s="21">
        <f t="shared" si="208"/>
        <v>126462000</v>
      </c>
      <c r="AT138" s="19">
        <f>T138</f>
        <v>1457587000</v>
      </c>
      <c r="AU138" s="21">
        <f>AG138</f>
        <v>1457587000</v>
      </c>
      <c r="AV138" s="19">
        <f t="shared" ref="AV138" si="209">AU138-AT138</f>
        <v>0</v>
      </c>
      <c r="AW138" s="21">
        <f>IF(AT138=0,AT138,AV138/AT138)</f>
        <v>0</v>
      </c>
    </row>
    <row r="139" spans="1:49" x14ac:dyDescent="0.25">
      <c r="A139" t="str">
        <f t="shared" si="76"/>
        <v>2201000</v>
      </c>
      <c r="B139">
        <f>B138+1000</f>
        <v>2201000</v>
      </c>
      <c r="F139">
        <v>2</v>
      </c>
      <c r="G139">
        <v>0</v>
      </c>
      <c r="I139">
        <f t="shared" si="206"/>
        <v>1</v>
      </c>
      <c r="J139">
        <f t="shared" si="207"/>
        <v>0</v>
      </c>
      <c r="M139">
        <f>IF($A139&amp;""="",0,IFERROR(MATCH($A139,base_report[id1],0),0))</f>
        <v>131</v>
      </c>
      <c r="N139">
        <f>IF($A139&amp;""="",0,IFERROR(MATCH($A139,current_report[id1],0),0))</f>
        <v>131</v>
      </c>
      <c r="O139" t="str">
        <f>IF($M139=0,0,INDEX(base_report[],$M139,O$1)&amp;"")</f>
        <v/>
      </c>
      <c r="P139" t="str">
        <f>IF($M139=0,0,INDEX(base_report[],$M139,P$1)&amp;"")</f>
        <v/>
      </c>
      <c r="R139" s="38"/>
      <c r="S139" s="17"/>
      <c r="T139" s="18"/>
      <c r="U139" s="19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1"/>
      <c r="AG139" s="18"/>
      <c r="AH139" s="19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1"/>
      <c r="AT139" s="19"/>
      <c r="AU139" s="21"/>
      <c r="AV139" s="19"/>
      <c r="AW139" s="21"/>
    </row>
    <row r="140" spans="1:49" x14ac:dyDescent="0.25">
      <c r="A140" t="str">
        <f t="shared" si="76"/>
        <v>2300000</v>
      </c>
      <c r="B140">
        <v>2300000</v>
      </c>
      <c r="F140">
        <v>2</v>
      </c>
      <c r="G140">
        <v>1</v>
      </c>
      <c r="H140">
        <v>1</v>
      </c>
      <c r="I140">
        <f t="shared" si="87"/>
        <v>1</v>
      </c>
      <c r="J140">
        <f t="shared" si="207"/>
        <v>1</v>
      </c>
      <c r="M140">
        <f>IF($A140&amp;""="",0,IFERROR(MATCH($A140,base_report[id1],0),0))</f>
        <v>132</v>
      </c>
      <c r="N140">
        <f>IF($A140&amp;""="",0,IFERROR(MATCH($A140,current_report[id1],0),0))</f>
        <v>132</v>
      </c>
      <c r="O140" t="str">
        <f>IF($M140=0,0,INDEX(base_report[],$M140,O$1)&amp;"")</f>
        <v/>
      </c>
      <c r="P140" t="str">
        <f>IF($M140=0,0,INDEX(base_report[],$M140,P$1)&amp;"")</f>
        <v>Cash Flows from Investing Activities</v>
      </c>
      <c r="R140" s="38"/>
      <c r="S140" s="17" t="s">
        <v>772</v>
      </c>
      <c r="T140" s="18">
        <f t="shared" si="108"/>
        <v>-180000000</v>
      </c>
      <c r="U140" s="19">
        <f>U141+U143</f>
        <v>0</v>
      </c>
      <c r="V140" s="20">
        <f t="shared" ref="V140:AS140" si="210">V141+V143</f>
        <v>0</v>
      </c>
      <c r="W140" s="20">
        <f t="shared" si="210"/>
        <v>0</v>
      </c>
      <c r="X140" s="20">
        <f t="shared" si="210"/>
        <v>0</v>
      </c>
      <c r="Y140" s="20">
        <f t="shared" si="210"/>
        <v>0</v>
      </c>
      <c r="Z140" s="20">
        <f t="shared" si="210"/>
        <v>0</v>
      </c>
      <c r="AA140" s="20">
        <f t="shared" si="210"/>
        <v>-90000000</v>
      </c>
      <c r="AB140" s="20">
        <f t="shared" si="210"/>
        <v>-90000000</v>
      </c>
      <c r="AC140" s="20">
        <f t="shared" si="210"/>
        <v>0</v>
      </c>
      <c r="AD140" s="20">
        <f t="shared" si="210"/>
        <v>0</v>
      </c>
      <c r="AE140" s="20">
        <f t="shared" si="210"/>
        <v>0</v>
      </c>
      <c r="AF140" s="21">
        <f t="shared" si="210"/>
        <v>0</v>
      </c>
      <c r="AG140" s="18">
        <f>SUMPRODUCT(AH140:AS140,AH$3:AS$3)</f>
        <v>-180000000</v>
      </c>
      <c r="AH140" s="19">
        <f t="shared" si="210"/>
        <v>0</v>
      </c>
      <c r="AI140" s="20">
        <f t="shared" si="210"/>
        <v>0</v>
      </c>
      <c r="AJ140" s="20">
        <f t="shared" si="210"/>
        <v>0</v>
      </c>
      <c r="AK140" s="20">
        <f t="shared" si="210"/>
        <v>0</v>
      </c>
      <c r="AL140" s="20">
        <f t="shared" si="210"/>
        <v>0</v>
      </c>
      <c r="AM140" s="20">
        <f t="shared" si="210"/>
        <v>0</v>
      </c>
      <c r="AN140" s="20">
        <f t="shared" si="210"/>
        <v>-90000000</v>
      </c>
      <c r="AO140" s="20">
        <f t="shared" si="210"/>
        <v>-90000000</v>
      </c>
      <c r="AP140" s="20">
        <f t="shared" si="210"/>
        <v>0</v>
      </c>
      <c r="AQ140" s="20">
        <f t="shared" si="210"/>
        <v>0</v>
      </c>
      <c r="AR140" s="20">
        <f t="shared" si="210"/>
        <v>0</v>
      </c>
      <c r="AS140" s="21">
        <f t="shared" si="210"/>
        <v>0</v>
      </c>
      <c r="AT140" s="19">
        <f>T140</f>
        <v>-180000000</v>
      </c>
      <c r="AU140" s="21">
        <f>AG140</f>
        <v>-180000000</v>
      </c>
      <c r="AV140" s="19">
        <f t="shared" si="113"/>
        <v>0</v>
      </c>
      <c r="AW140" s="21">
        <f t="shared" si="114"/>
        <v>0</v>
      </c>
    </row>
    <row r="141" spans="1:49" x14ac:dyDescent="0.25">
      <c r="A141" t="str">
        <f t="shared" si="76"/>
        <v>2301000</v>
      </c>
      <c r="B141">
        <f>B140+1000</f>
        <v>2301000</v>
      </c>
      <c r="F141">
        <v>2</v>
      </c>
      <c r="G141">
        <v>2</v>
      </c>
      <c r="H141">
        <v>2</v>
      </c>
      <c r="I141">
        <f t="shared" si="87"/>
        <v>1</v>
      </c>
      <c r="J141">
        <f t="shared" si="207"/>
        <v>1</v>
      </c>
      <c r="M141">
        <f>IF($A141&amp;""="",0,IFERROR(MATCH($A141,base_report[id1],0),0))</f>
        <v>133</v>
      </c>
      <c r="N141">
        <f>IF($A141&amp;""="",0,IFERROR(MATCH($A141,current_report[id1],0),0))</f>
        <v>133</v>
      </c>
      <c r="O141" t="str">
        <f>IF($M141=0,0,INDEX(base_report[],$M141,O$1)&amp;"")</f>
        <v/>
      </c>
      <c r="P141" t="str">
        <f>IF($M141=0,0,INDEX(base_report[],$M141,P$1)&amp;"")</f>
        <v>Purchase of Non-Current Assets</v>
      </c>
      <c r="R141" s="38"/>
      <c r="S141" s="22" t="s">
        <v>773</v>
      </c>
      <c r="T141" s="18">
        <f t="shared" si="108"/>
        <v>-180000000</v>
      </c>
      <c r="U141" s="19">
        <f>U142</f>
        <v>0</v>
      </c>
      <c r="V141" s="20">
        <f t="shared" ref="V141:AS141" si="211">V142</f>
        <v>0</v>
      </c>
      <c r="W141" s="20">
        <f t="shared" si="211"/>
        <v>0</v>
      </c>
      <c r="X141" s="20">
        <f t="shared" si="211"/>
        <v>0</v>
      </c>
      <c r="Y141" s="20">
        <f t="shared" si="211"/>
        <v>0</v>
      </c>
      <c r="Z141" s="20">
        <f t="shared" si="211"/>
        <v>0</v>
      </c>
      <c r="AA141" s="20">
        <f t="shared" si="211"/>
        <v>-90000000</v>
      </c>
      <c r="AB141" s="20">
        <f t="shared" si="211"/>
        <v>-90000000</v>
      </c>
      <c r="AC141" s="20">
        <f t="shared" si="211"/>
        <v>0</v>
      </c>
      <c r="AD141" s="20">
        <f t="shared" si="211"/>
        <v>0</v>
      </c>
      <c r="AE141" s="20">
        <f t="shared" si="211"/>
        <v>0</v>
      </c>
      <c r="AF141" s="21">
        <f t="shared" si="211"/>
        <v>0</v>
      </c>
      <c r="AG141" s="18">
        <f>SUMPRODUCT(AH141:AS141,AH$3:AS$3)</f>
        <v>-180000000</v>
      </c>
      <c r="AH141" s="19">
        <f t="shared" si="211"/>
        <v>0</v>
      </c>
      <c r="AI141" s="20">
        <f t="shared" si="211"/>
        <v>0</v>
      </c>
      <c r="AJ141" s="20">
        <f t="shared" si="211"/>
        <v>0</v>
      </c>
      <c r="AK141" s="20">
        <f t="shared" si="211"/>
        <v>0</v>
      </c>
      <c r="AL141" s="20">
        <f t="shared" si="211"/>
        <v>0</v>
      </c>
      <c r="AM141" s="20">
        <f t="shared" si="211"/>
        <v>0</v>
      </c>
      <c r="AN141" s="20">
        <f t="shared" si="211"/>
        <v>-90000000</v>
      </c>
      <c r="AO141" s="20">
        <f t="shared" si="211"/>
        <v>-90000000</v>
      </c>
      <c r="AP141" s="20">
        <f t="shared" si="211"/>
        <v>0</v>
      </c>
      <c r="AQ141" s="20">
        <f t="shared" si="211"/>
        <v>0</v>
      </c>
      <c r="AR141" s="20">
        <f t="shared" si="211"/>
        <v>0</v>
      </c>
      <c r="AS141" s="21">
        <f t="shared" si="211"/>
        <v>0</v>
      </c>
      <c r="AT141" s="19">
        <f>T141</f>
        <v>-180000000</v>
      </c>
      <c r="AU141" s="21">
        <f>AG141</f>
        <v>-180000000</v>
      </c>
      <c r="AV141" s="19">
        <f t="shared" si="113"/>
        <v>0</v>
      </c>
      <c r="AW141" s="21">
        <f t="shared" si="114"/>
        <v>0</v>
      </c>
    </row>
    <row r="142" spans="1:49" hidden="1" x14ac:dyDescent="0.25">
      <c r="A142" t="str">
        <f t="shared" si="76"/>
        <v>2302000</v>
      </c>
      <c r="B142">
        <f>B141+1000</f>
        <v>2302000</v>
      </c>
      <c r="C142">
        <v>2610</v>
      </c>
      <c r="D142" t="s">
        <v>774</v>
      </c>
      <c r="F142">
        <v>2</v>
      </c>
      <c r="G142">
        <v>3</v>
      </c>
      <c r="I142">
        <f t="shared" si="87"/>
        <v>0</v>
      </c>
      <c r="J142">
        <f t="shared" si="207"/>
        <v>1</v>
      </c>
      <c r="M142">
        <f>IF($A142&amp;""="",0,IFERROR(MATCH($A142,base_report[id1],0),0))</f>
        <v>134</v>
      </c>
      <c r="N142">
        <f>IF($A142&amp;""="",0,IFERROR(MATCH($A142,current_report[id1],0),0))</f>
        <v>134</v>
      </c>
      <c r="O142" t="str">
        <f>IF($M142=0,0,INDEX(base_report[],$M142,O$1)&amp;"")</f>
        <v>1110</v>
      </c>
      <c r="P142" t="str">
        <f>IF($M142=0,0,INDEX(base_report[],$M142,P$1)&amp;"")</f>
        <v>Purchase of Rolling stock</v>
      </c>
      <c r="R142" s="38" t="s">
        <v>774</v>
      </c>
      <c r="S142" s="23" t="s">
        <v>775</v>
      </c>
      <c r="T142" s="18">
        <f t="shared" si="108"/>
        <v>-180000000</v>
      </c>
      <c r="U142" s="19">
        <f>T184-U184</f>
        <v>0</v>
      </c>
      <c r="V142" s="20">
        <f t="shared" ref="V142:AF142" si="212">U184-V184</f>
        <v>0</v>
      </c>
      <c r="W142" s="20">
        <f>V184-W184</f>
        <v>0</v>
      </c>
      <c r="X142" s="20">
        <f t="shared" si="212"/>
        <v>0</v>
      </c>
      <c r="Y142" s="20">
        <f t="shared" si="212"/>
        <v>0</v>
      </c>
      <c r="Z142" s="20">
        <f t="shared" si="212"/>
        <v>0</v>
      </c>
      <c r="AA142" s="20">
        <f t="shared" si="212"/>
        <v>-90000000</v>
      </c>
      <c r="AB142" s="20">
        <f t="shared" si="212"/>
        <v>-90000000</v>
      </c>
      <c r="AC142" s="20">
        <f t="shared" si="212"/>
        <v>0</v>
      </c>
      <c r="AD142" s="20">
        <f t="shared" si="212"/>
        <v>0</v>
      </c>
      <c r="AE142" s="20">
        <f t="shared" si="212"/>
        <v>0</v>
      </c>
      <c r="AF142" s="21">
        <f t="shared" si="212"/>
        <v>0</v>
      </c>
      <c r="AG142" s="18">
        <f>SUMPRODUCT(AH142:AS142,AH$3:AS$3)</f>
        <v>-180000000</v>
      </c>
      <c r="AH142" s="19">
        <f>AG184-AH184</f>
        <v>0</v>
      </c>
      <c r="AI142" s="20">
        <f t="shared" ref="AI142" si="213">AH184-AI184</f>
        <v>0</v>
      </c>
      <c r="AJ142" s="20">
        <f>AI184-AJ184</f>
        <v>0</v>
      </c>
      <c r="AK142" s="20">
        <f t="shared" ref="AK142" si="214">AJ184-AK184</f>
        <v>0</v>
      </c>
      <c r="AL142" s="20">
        <f t="shared" ref="AL142" si="215">AK184-AL184</f>
        <v>0</v>
      </c>
      <c r="AM142" s="20">
        <f t="shared" ref="AM142" si="216">AL184-AM184</f>
        <v>0</v>
      </c>
      <c r="AN142" s="20">
        <f t="shared" ref="AN142" si="217">AM184-AN184</f>
        <v>-90000000</v>
      </c>
      <c r="AO142" s="20">
        <f t="shared" ref="AO142" si="218">AN184-AO184</f>
        <v>-90000000</v>
      </c>
      <c r="AP142" s="20">
        <f t="shared" ref="AP142" si="219">AO184-AP184</f>
        <v>0</v>
      </c>
      <c r="AQ142" s="20">
        <f t="shared" ref="AQ142" si="220">AP184-AQ184</f>
        <v>0</v>
      </c>
      <c r="AR142" s="20">
        <f t="shared" ref="AR142" si="221">AQ184-AR184</f>
        <v>0</v>
      </c>
      <c r="AS142" s="21">
        <f t="shared" ref="AS142" si="222">AR184-AS184</f>
        <v>0</v>
      </c>
      <c r="AT142" s="19">
        <f>T142</f>
        <v>-180000000</v>
      </c>
      <c r="AU142" s="21">
        <f>AG142</f>
        <v>-180000000</v>
      </c>
      <c r="AV142" s="19">
        <f t="shared" si="113"/>
        <v>0</v>
      </c>
      <c r="AW142" s="21">
        <f t="shared" si="114"/>
        <v>0</v>
      </c>
    </row>
    <row r="143" spans="1:49" hidden="1" x14ac:dyDescent="0.25">
      <c r="A143" t="str">
        <f t="shared" si="76"/>
        <v>2303000</v>
      </c>
      <c r="B143">
        <f>B142+1000</f>
        <v>2303000</v>
      </c>
      <c r="F143">
        <v>2</v>
      </c>
      <c r="G143">
        <v>2</v>
      </c>
      <c r="H143">
        <v>2</v>
      </c>
      <c r="I143">
        <f t="shared" si="87"/>
        <v>0</v>
      </c>
      <c r="J143">
        <f t="shared" si="207"/>
        <v>0</v>
      </c>
      <c r="M143">
        <f>IF($A143&amp;""="",0,IFERROR(MATCH($A143,base_report[id1],0),0))</f>
        <v>135</v>
      </c>
      <c r="N143">
        <f>IF($A143&amp;""="",0,IFERROR(MATCH($A143,current_report[id1],0),0))</f>
        <v>135</v>
      </c>
      <c r="O143" t="str">
        <f>IF($M143=0,0,INDEX(base_report[],$M143,O$1)&amp;"")</f>
        <v/>
      </c>
      <c r="P143" t="str">
        <f>IF($M143=0,0,INDEX(base_report[],$M143,P$1)&amp;"")</f>
        <v>Other non-current assets</v>
      </c>
      <c r="R143" s="38"/>
      <c r="S143" s="22" t="s">
        <v>776</v>
      </c>
      <c r="T143" s="18">
        <f t="shared" si="108"/>
        <v>0</v>
      </c>
      <c r="U143" s="19">
        <f>T188-U188</f>
        <v>0</v>
      </c>
      <c r="V143" s="20">
        <f t="shared" ref="V143:AF143" si="223">U188-V188</f>
        <v>0</v>
      </c>
      <c r="W143" s="20">
        <f>V188-W188</f>
        <v>0</v>
      </c>
      <c r="X143" s="20">
        <f t="shared" si="223"/>
        <v>0</v>
      </c>
      <c r="Y143" s="20">
        <f t="shared" si="223"/>
        <v>0</v>
      </c>
      <c r="Z143" s="20">
        <f t="shared" si="223"/>
        <v>0</v>
      </c>
      <c r="AA143" s="20">
        <f t="shared" si="223"/>
        <v>0</v>
      </c>
      <c r="AB143" s="20">
        <f t="shared" si="223"/>
        <v>0</v>
      </c>
      <c r="AC143" s="20">
        <f t="shared" si="223"/>
        <v>0</v>
      </c>
      <c r="AD143" s="20">
        <f t="shared" si="223"/>
        <v>0</v>
      </c>
      <c r="AE143" s="20">
        <f t="shared" si="223"/>
        <v>0</v>
      </c>
      <c r="AF143" s="21">
        <f t="shared" si="223"/>
        <v>0</v>
      </c>
      <c r="AG143" s="18">
        <f>SUMPRODUCT(AH143:AS143,AH$3:AS$3)</f>
        <v>0</v>
      </c>
      <c r="AH143" s="19">
        <f>AG188-AH188</f>
        <v>0</v>
      </c>
      <c r="AI143" s="20">
        <f t="shared" ref="AI143" si="224">AH188-AI188</f>
        <v>0</v>
      </c>
      <c r="AJ143" s="20">
        <f>AI188-AJ188</f>
        <v>0</v>
      </c>
      <c r="AK143" s="20">
        <f t="shared" ref="AK143" si="225">AJ188-AK188</f>
        <v>0</v>
      </c>
      <c r="AL143" s="20">
        <f t="shared" ref="AL143" si="226">AK188-AL188</f>
        <v>0</v>
      </c>
      <c r="AM143" s="20">
        <f t="shared" ref="AM143" si="227">AL188-AM188</f>
        <v>0</v>
      </c>
      <c r="AN143" s="20">
        <f t="shared" ref="AN143" si="228">AM188-AN188</f>
        <v>0</v>
      </c>
      <c r="AO143" s="20">
        <f t="shared" ref="AO143" si="229">AN188-AO188</f>
        <v>0</v>
      </c>
      <c r="AP143" s="20">
        <f t="shared" ref="AP143" si="230">AO188-AP188</f>
        <v>0</v>
      </c>
      <c r="AQ143" s="20">
        <f t="shared" ref="AQ143" si="231">AP188-AQ188</f>
        <v>0</v>
      </c>
      <c r="AR143" s="20">
        <f t="shared" ref="AR143" si="232">AQ188-AR188</f>
        <v>0</v>
      </c>
      <c r="AS143" s="21">
        <f t="shared" ref="AS143" si="233">AR188-AS188</f>
        <v>0</v>
      </c>
      <c r="AT143" s="19">
        <f>T143</f>
        <v>0</v>
      </c>
      <c r="AU143" s="21">
        <f>AG143</f>
        <v>0</v>
      </c>
      <c r="AV143" s="19">
        <f t="shared" si="113"/>
        <v>0</v>
      </c>
      <c r="AW143" s="21">
        <f t="shared" si="114"/>
        <v>0</v>
      </c>
    </row>
    <row r="144" spans="1:49" x14ac:dyDescent="0.25">
      <c r="A144" t="str">
        <f t="shared" ref="A144:A207" si="234">IF(B144="","",IF(L144="",B144&amp;"",B144&amp;"-"&amp;L144))</f>
        <v>2304000</v>
      </c>
      <c r="B144">
        <f>B143+1000</f>
        <v>2304000</v>
      </c>
      <c r="F144">
        <v>2</v>
      </c>
      <c r="G144">
        <v>0</v>
      </c>
      <c r="H144">
        <v>2</v>
      </c>
      <c r="I144">
        <f t="shared" ref="I144:I187" si="235">IF(AND(OR($F$1=0,F144=$F$1),G144&lt;=$G$1,OR($J$1=1,J144=1,G144=0)),1,0)</f>
        <v>1</v>
      </c>
      <c r="J144">
        <f t="shared" si="207"/>
        <v>0</v>
      </c>
      <c r="M144">
        <f>IF($A144&amp;""="",0,IFERROR(MATCH($A144,base_report[id1],0),0))</f>
        <v>136</v>
      </c>
      <c r="N144">
        <f>IF($A144&amp;""="",0,IFERROR(MATCH($A144,current_report[id1],0),0))</f>
        <v>136</v>
      </c>
      <c r="O144" t="str">
        <f>IF($M144=0,0,INDEX(base_report[],$M144,O$1)&amp;"")</f>
        <v/>
      </c>
      <c r="P144" t="str">
        <f>IF($M144=0,0,INDEX(base_report[],$M144,P$1)&amp;"")</f>
        <v/>
      </c>
      <c r="R144" s="38"/>
      <c r="S144" s="17"/>
      <c r="T144" s="18"/>
      <c r="U144" s="19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1"/>
      <c r="AG144" s="18"/>
      <c r="AH144" s="19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1"/>
      <c r="AT144" s="19"/>
      <c r="AU144" s="21"/>
      <c r="AV144" s="19"/>
      <c r="AW144" s="21"/>
    </row>
    <row r="145" spans="1:49" x14ac:dyDescent="0.25">
      <c r="A145" t="str">
        <f t="shared" si="234"/>
        <v>2400000</v>
      </c>
      <c r="B145">
        <v>2400000</v>
      </c>
      <c r="F145">
        <v>2</v>
      </c>
      <c r="G145">
        <v>1</v>
      </c>
      <c r="H145">
        <v>1</v>
      </c>
      <c r="I145">
        <f t="shared" si="235"/>
        <v>1</v>
      </c>
      <c r="J145">
        <f t="shared" si="207"/>
        <v>1</v>
      </c>
      <c r="M145">
        <f>IF($A145&amp;""="",0,IFERROR(MATCH($A145,base_report[id1],0),0))</f>
        <v>137</v>
      </c>
      <c r="N145">
        <f>IF($A145&amp;""="",0,IFERROR(MATCH($A145,current_report[id1],0),0))</f>
        <v>137</v>
      </c>
      <c r="O145" t="str">
        <f>IF($M145=0,0,INDEX(base_report[],$M145,O$1)&amp;"")</f>
        <v/>
      </c>
      <c r="P145" t="str">
        <f>IF($M145=0,0,INDEX(base_report[],$M145,P$1)&amp;"")</f>
        <v>Cash Flows from Financing Activities</v>
      </c>
      <c r="R145" s="39"/>
      <c r="S145" s="17" t="s">
        <v>777</v>
      </c>
      <c r="T145" s="40">
        <f t="shared" ref="T145:T155" si="236">SUMPRODUCT(U145:AF145,U$3:AF$3)</f>
        <v>-1375000000</v>
      </c>
      <c r="U145" s="41">
        <f>U146+U149+U152+U153</f>
        <v>-120000000</v>
      </c>
      <c r="V145" s="42">
        <f t="shared" ref="V145:AS145" si="237">V146+V149+V152+V153</f>
        <v>-120000000</v>
      </c>
      <c r="W145" s="42">
        <f t="shared" si="237"/>
        <v>-220000000</v>
      </c>
      <c r="X145" s="42">
        <f t="shared" si="237"/>
        <v>-120000000</v>
      </c>
      <c r="Y145" s="42">
        <f t="shared" si="237"/>
        <v>-120000000</v>
      </c>
      <c r="Z145" s="42">
        <f t="shared" si="237"/>
        <v>-120000000</v>
      </c>
      <c r="AA145" s="42">
        <f t="shared" si="237"/>
        <v>96000000</v>
      </c>
      <c r="AB145" s="42">
        <f t="shared" si="237"/>
        <v>-123000000</v>
      </c>
      <c r="AC145" s="42">
        <f t="shared" si="237"/>
        <v>-159000000</v>
      </c>
      <c r="AD145" s="42">
        <f t="shared" si="237"/>
        <v>-123000000</v>
      </c>
      <c r="AE145" s="42">
        <f t="shared" si="237"/>
        <v>-123000000</v>
      </c>
      <c r="AF145" s="43">
        <f t="shared" si="237"/>
        <v>-123000000</v>
      </c>
      <c r="AG145" s="40">
        <f t="shared" ref="AG145:AG153" si="238">SUMPRODUCT(AH145:AS145,AH$3:AS$3)</f>
        <v>-1375000000</v>
      </c>
      <c r="AH145" s="41">
        <f t="shared" si="237"/>
        <v>-120000000</v>
      </c>
      <c r="AI145" s="42">
        <f t="shared" si="237"/>
        <v>-120000000</v>
      </c>
      <c r="AJ145" s="42">
        <f t="shared" si="237"/>
        <v>-220000000</v>
      </c>
      <c r="AK145" s="42">
        <f t="shared" si="237"/>
        <v>-120000000</v>
      </c>
      <c r="AL145" s="42">
        <f t="shared" si="237"/>
        <v>-120000000</v>
      </c>
      <c r="AM145" s="42">
        <f t="shared" si="237"/>
        <v>-120000000</v>
      </c>
      <c r="AN145" s="42">
        <f t="shared" si="237"/>
        <v>96000000</v>
      </c>
      <c r="AO145" s="42">
        <f t="shared" si="237"/>
        <v>-123000000</v>
      </c>
      <c r="AP145" s="42">
        <f t="shared" si="237"/>
        <v>-159000000</v>
      </c>
      <c r="AQ145" s="42">
        <f t="shared" si="237"/>
        <v>-123000000</v>
      </c>
      <c r="AR145" s="42">
        <f t="shared" si="237"/>
        <v>-123000000</v>
      </c>
      <c r="AS145" s="43">
        <f t="shared" si="237"/>
        <v>-123000000</v>
      </c>
      <c r="AT145" s="41">
        <f t="shared" ref="AT145:AT153" si="239">T145</f>
        <v>-1375000000</v>
      </c>
      <c r="AU145" s="43">
        <f t="shared" ref="AU145:AU153" si="240">AG145</f>
        <v>-1375000000</v>
      </c>
      <c r="AV145" s="41">
        <f t="shared" ref="AV145:AV155" si="241">AU145-AT145</f>
        <v>0</v>
      </c>
      <c r="AW145" s="43">
        <f t="shared" ref="AW145:AW155" si="242">IF(AT145=0,AT145,AV145/AT145)</f>
        <v>0</v>
      </c>
    </row>
    <row r="146" spans="1:49" x14ac:dyDescent="0.25">
      <c r="A146" t="str">
        <f t="shared" si="234"/>
        <v>2401000</v>
      </c>
      <c r="B146">
        <f t="shared" ref="B146:B154" si="243">B145+1000</f>
        <v>2401000</v>
      </c>
      <c r="F146">
        <v>2</v>
      </c>
      <c r="G146">
        <v>1</v>
      </c>
      <c r="H146">
        <v>2</v>
      </c>
      <c r="I146">
        <f t="shared" si="235"/>
        <v>1</v>
      </c>
      <c r="J146">
        <f t="shared" si="207"/>
        <v>1</v>
      </c>
      <c r="M146">
        <f>IF($A146&amp;""="",0,IFERROR(MATCH($A146,base_report[id1],0),0))</f>
        <v>138</v>
      </c>
      <c r="N146">
        <f>IF($A146&amp;""="",0,IFERROR(MATCH($A146,current_report[id1],0),0))</f>
        <v>138</v>
      </c>
      <c r="O146" t="str">
        <f>IF($M146=0,0,INDEX(base_report[],$M146,O$1)&amp;"")</f>
        <v/>
      </c>
      <c r="P146" t="str">
        <f>IF($M146=0,0,INDEX(base_report[],$M146,P$1)&amp;"")</f>
        <v>Proceeds from borrowings</v>
      </c>
      <c r="R146" s="38"/>
      <c r="S146" s="22" t="s">
        <v>778</v>
      </c>
      <c r="T146" s="18">
        <f t="shared" si="236"/>
        <v>216000000</v>
      </c>
      <c r="U146" s="19">
        <f>U147+U148</f>
        <v>0</v>
      </c>
      <c r="V146" s="20">
        <f t="shared" ref="V146:AF146" si="244">V147+V148</f>
        <v>0</v>
      </c>
      <c r="W146" s="20">
        <f t="shared" si="244"/>
        <v>0</v>
      </c>
      <c r="X146" s="20">
        <f t="shared" si="244"/>
        <v>0</v>
      </c>
      <c r="Y146" s="20">
        <f t="shared" si="244"/>
        <v>0</v>
      </c>
      <c r="Z146" s="20">
        <f t="shared" si="244"/>
        <v>0</v>
      </c>
      <c r="AA146" s="20">
        <f t="shared" si="244"/>
        <v>216000000</v>
      </c>
      <c r="AB146" s="20">
        <f t="shared" si="244"/>
        <v>0</v>
      </c>
      <c r="AC146" s="20">
        <f t="shared" si="244"/>
        <v>0</v>
      </c>
      <c r="AD146" s="20">
        <f t="shared" si="244"/>
        <v>0</v>
      </c>
      <c r="AE146" s="20">
        <f t="shared" si="244"/>
        <v>0</v>
      </c>
      <c r="AF146" s="21">
        <f t="shared" si="244"/>
        <v>0</v>
      </c>
      <c r="AG146" s="18">
        <f t="shared" si="238"/>
        <v>216000000</v>
      </c>
      <c r="AH146" s="19">
        <f>AH147+AH148</f>
        <v>0</v>
      </c>
      <c r="AI146" s="20">
        <f t="shared" ref="AI146:AS146" si="245">AI147+AI148</f>
        <v>0</v>
      </c>
      <c r="AJ146" s="20">
        <f t="shared" si="245"/>
        <v>0</v>
      </c>
      <c r="AK146" s="20">
        <f t="shared" si="245"/>
        <v>0</v>
      </c>
      <c r="AL146" s="20">
        <f t="shared" si="245"/>
        <v>0</v>
      </c>
      <c r="AM146" s="20">
        <f t="shared" si="245"/>
        <v>0</v>
      </c>
      <c r="AN146" s="20">
        <f t="shared" si="245"/>
        <v>216000000</v>
      </c>
      <c r="AO146" s="20">
        <f t="shared" si="245"/>
        <v>0</v>
      </c>
      <c r="AP146" s="20">
        <f t="shared" si="245"/>
        <v>0</v>
      </c>
      <c r="AQ146" s="20">
        <f t="shared" si="245"/>
        <v>0</v>
      </c>
      <c r="AR146" s="20">
        <f t="shared" si="245"/>
        <v>0</v>
      </c>
      <c r="AS146" s="21">
        <f t="shared" si="245"/>
        <v>0</v>
      </c>
      <c r="AT146" s="19">
        <f t="shared" si="239"/>
        <v>216000000</v>
      </c>
      <c r="AU146" s="21">
        <f t="shared" si="240"/>
        <v>216000000</v>
      </c>
      <c r="AV146" s="19">
        <f t="shared" si="241"/>
        <v>0</v>
      </c>
      <c r="AW146" s="21">
        <f t="shared" si="242"/>
        <v>0</v>
      </c>
    </row>
    <row r="147" spans="1:49" hidden="1" x14ac:dyDescent="0.25">
      <c r="A147" t="str">
        <f t="shared" si="234"/>
        <v>2402000</v>
      </c>
      <c r="B147">
        <f t="shared" si="243"/>
        <v>2402000</v>
      </c>
      <c r="C147">
        <v>2860</v>
      </c>
      <c r="D147" t="s">
        <v>779</v>
      </c>
      <c r="F147">
        <v>2</v>
      </c>
      <c r="G147">
        <v>3</v>
      </c>
      <c r="I147">
        <f t="shared" si="235"/>
        <v>0</v>
      </c>
      <c r="J147">
        <f t="shared" si="207"/>
        <v>1</v>
      </c>
      <c r="M147">
        <f>IF($A147&amp;""="",0,IFERROR(MATCH($A147,base_report[id1],0),0))</f>
        <v>139</v>
      </c>
      <c r="N147">
        <f>IF($A147&amp;""="",0,IFERROR(MATCH($A147,current_report[id1],0),0))</f>
        <v>139</v>
      </c>
      <c r="O147" t="str">
        <f>IF($M147=0,0,INDEX(base_report[],$M147,O$1)&amp;"")</f>
        <v>18.01</v>
      </c>
      <c r="P147" t="str">
        <f>IF($M147=0,0,INDEX(base_report[],$M147,P$1)&amp;"")</f>
        <v>Proceeds from short-term borrowings</v>
      </c>
      <c r="R147" s="38" t="s">
        <v>49</v>
      </c>
      <c r="S147" s="23" t="s">
        <v>780</v>
      </c>
      <c r="T147" s="18">
        <f t="shared" si="236"/>
        <v>36000000</v>
      </c>
      <c r="U147" s="19">
        <f t="shared" ref="U147:AF148" si="246">U248</f>
        <v>0</v>
      </c>
      <c r="V147" s="20">
        <f t="shared" si="246"/>
        <v>0</v>
      </c>
      <c r="W147" s="20">
        <f>W248</f>
        <v>0</v>
      </c>
      <c r="X147" s="20">
        <f t="shared" si="246"/>
        <v>0</v>
      </c>
      <c r="Y147" s="20">
        <f t="shared" si="246"/>
        <v>0</v>
      </c>
      <c r="Z147" s="20">
        <f t="shared" si="246"/>
        <v>0</v>
      </c>
      <c r="AA147" s="20">
        <f t="shared" si="246"/>
        <v>36000000</v>
      </c>
      <c r="AB147" s="20">
        <f t="shared" si="246"/>
        <v>0</v>
      </c>
      <c r="AC147" s="20">
        <f t="shared" si="246"/>
        <v>0</v>
      </c>
      <c r="AD147" s="20">
        <f t="shared" si="246"/>
        <v>0</v>
      </c>
      <c r="AE147" s="20">
        <f t="shared" si="246"/>
        <v>0</v>
      </c>
      <c r="AF147" s="21">
        <f t="shared" si="246"/>
        <v>0</v>
      </c>
      <c r="AG147" s="18">
        <f t="shared" si="238"/>
        <v>36000000</v>
      </c>
      <c r="AH147" s="19">
        <f t="shared" ref="AH147:AI147" si="247">AH248</f>
        <v>0</v>
      </c>
      <c r="AI147" s="20">
        <f t="shared" si="247"/>
        <v>0</v>
      </c>
      <c r="AJ147" s="20">
        <f t="shared" ref="AJ147:AS147" si="248">AJ248</f>
        <v>0</v>
      </c>
      <c r="AK147" s="20">
        <f t="shared" si="248"/>
        <v>0</v>
      </c>
      <c r="AL147" s="20">
        <f t="shared" si="248"/>
        <v>0</v>
      </c>
      <c r="AM147" s="20">
        <f t="shared" si="248"/>
        <v>0</v>
      </c>
      <c r="AN147" s="20">
        <f t="shared" si="248"/>
        <v>36000000</v>
      </c>
      <c r="AO147" s="20">
        <f t="shared" si="248"/>
        <v>0</v>
      </c>
      <c r="AP147" s="20">
        <f t="shared" si="248"/>
        <v>0</v>
      </c>
      <c r="AQ147" s="20">
        <f t="shared" si="248"/>
        <v>0</v>
      </c>
      <c r="AR147" s="20">
        <f t="shared" si="248"/>
        <v>0</v>
      </c>
      <c r="AS147" s="21">
        <f t="shared" si="248"/>
        <v>0</v>
      </c>
      <c r="AT147" s="19">
        <f t="shared" si="239"/>
        <v>36000000</v>
      </c>
      <c r="AU147" s="21">
        <f t="shared" si="240"/>
        <v>36000000</v>
      </c>
      <c r="AV147" s="19">
        <f t="shared" si="241"/>
        <v>0</v>
      </c>
      <c r="AW147" s="21">
        <f t="shared" si="242"/>
        <v>0</v>
      </c>
    </row>
    <row r="148" spans="1:49" hidden="1" x14ac:dyDescent="0.25">
      <c r="A148" t="str">
        <f t="shared" si="234"/>
        <v>2403000</v>
      </c>
      <c r="B148">
        <f t="shared" si="243"/>
        <v>2403000</v>
      </c>
      <c r="C148">
        <v>2870</v>
      </c>
      <c r="D148" t="s">
        <v>781</v>
      </c>
      <c r="F148">
        <v>2</v>
      </c>
      <c r="G148">
        <v>3</v>
      </c>
      <c r="I148">
        <f t="shared" si="235"/>
        <v>0</v>
      </c>
      <c r="J148">
        <f t="shared" si="207"/>
        <v>1</v>
      </c>
      <c r="M148">
        <f>IF($A148&amp;""="",0,IFERROR(MATCH($A148,base_report[id1],0),0))</f>
        <v>140</v>
      </c>
      <c r="N148">
        <f>IF($A148&amp;""="",0,IFERROR(MATCH($A148,current_report[id1],0),0))</f>
        <v>140</v>
      </c>
      <c r="O148" t="str">
        <f>IF($M148=0,0,INDEX(base_report[],$M148,O$1)&amp;"")</f>
        <v>18.02</v>
      </c>
      <c r="P148" t="str">
        <f>IF($M148=0,0,INDEX(base_report[],$M148,P$1)&amp;"")</f>
        <v>Proceeds from long-term borrowings</v>
      </c>
      <c r="R148" s="38" t="s">
        <v>50</v>
      </c>
      <c r="S148" s="23" t="s">
        <v>782</v>
      </c>
      <c r="T148" s="18">
        <f t="shared" si="236"/>
        <v>180000000</v>
      </c>
      <c r="U148" s="19">
        <f t="shared" si="246"/>
        <v>0</v>
      </c>
      <c r="V148" s="20">
        <f t="shared" si="246"/>
        <v>0</v>
      </c>
      <c r="W148" s="20">
        <f t="shared" si="246"/>
        <v>0</v>
      </c>
      <c r="X148" s="20">
        <f t="shared" si="246"/>
        <v>0</v>
      </c>
      <c r="Y148" s="20">
        <f t="shared" si="246"/>
        <v>0</v>
      </c>
      <c r="Z148" s="20">
        <f t="shared" si="246"/>
        <v>0</v>
      </c>
      <c r="AA148" s="20">
        <f t="shared" si="246"/>
        <v>180000000</v>
      </c>
      <c r="AB148" s="20">
        <f t="shared" si="246"/>
        <v>0</v>
      </c>
      <c r="AC148" s="20">
        <f t="shared" si="246"/>
        <v>0</v>
      </c>
      <c r="AD148" s="20">
        <f t="shared" si="246"/>
        <v>0</v>
      </c>
      <c r="AE148" s="20">
        <f t="shared" si="246"/>
        <v>0</v>
      </c>
      <c r="AF148" s="21">
        <f t="shared" si="246"/>
        <v>0</v>
      </c>
      <c r="AG148" s="18">
        <f t="shared" si="238"/>
        <v>180000000</v>
      </c>
      <c r="AH148" s="19">
        <f t="shared" ref="AH148:AS148" si="249">AH249</f>
        <v>0</v>
      </c>
      <c r="AI148" s="20">
        <f t="shared" si="249"/>
        <v>0</v>
      </c>
      <c r="AJ148" s="20">
        <f t="shared" si="249"/>
        <v>0</v>
      </c>
      <c r="AK148" s="20">
        <f t="shared" si="249"/>
        <v>0</v>
      </c>
      <c r="AL148" s="20">
        <f t="shared" si="249"/>
        <v>0</v>
      </c>
      <c r="AM148" s="20">
        <f t="shared" si="249"/>
        <v>0</v>
      </c>
      <c r="AN148" s="20">
        <f t="shared" si="249"/>
        <v>180000000</v>
      </c>
      <c r="AO148" s="20">
        <f t="shared" si="249"/>
        <v>0</v>
      </c>
      <c r="AP148" s="20">
        <f t="shared" si="249"/>
        <v>0</v>
      </c>
      <c r="AQ148" s="20">
        <f t="shared" si="249"/>
        <v>0</v>
      </c>
      <c r="AR148" s="20">
        <f t="shared" si="249"/>
        <v>0</v>
      </c>
      <c r="AS148" s="21">
        <f t="shared" si="249"/>
        <v>0</v>
      </c>
      <c r="AT148" s="19">
        <f t="shared" si="239"/>
        <v>180000000</v>
      </c>
      <c r="AU148" s="21">
        <f t="shared" si="240"/>
        <v>180000000</v>
      </c>
      <c r="AV148" s="19">
        <f t="shared" si="241"/>
        <v>0</v>
      </c>
      <c r="AW148" s="21">
        <f t="shared" si="242"/>
        <v>0</v>
      </c>
    </row>
    <row r="149" spans="1:49" x14ac:dyDescent="0.25">
      <c r="A149" t="str">
        <f t="shared" si="234"/>
        <v>2404000</v>
      </c>
      <c r="B149">
        <f t="shared" si="243"/>
        <v>2404000</v>
      </c>
      <c r="F149">
        <v>2</v>
      </c>
      <c r="G149">
        <v>1</v>
      </c>
      <c r="H149">
        <v>2</v>
      </c>
      <c r="I149">
        <f t="shared" si="235"/>
        <v>1</v>
      </c>
      <c r="J149">
        <f t="shared" si="207"/>
        <v>1</v>
      </c>
      <c r="M149">
        <f>IF($A149&amp;""="",0,IFERROR(MATCH($A149,base_report[id1],0),0))</f>
        <v>141</v>
      </c>
      <c r="N149">
        <f>IF($A149&amp;""="",0,IFERROR(MATCH($A149,current_report[id1],0),0))</f>
        <v>141</v>
      </c>
      <c r="O149" t="str">
        <f>IF($M149=0,0,INDEX(base_report[],$M149,O$1)&amp;"")</f>
        <v/>
      </c>
      <c r="P149" t="str">
        <f>IF($M149=0,0,INDEX(base_report[],$M149,P$1)&amp;"")</f>
        <v>Repayment of borrowings</v>
      </c>
      <c r="R149" s="38"/>
      <c r="S149" s="22" t="s">
        <v>783</v>
      </c>
      <c r="T149" s="18">
        <f t="shared" si="236"/>
        <v>-1491000000</v>
      </c>
      <c r="U149" s="19">
        <f>U150+U151</f>
        <v>-120000000</v>
      </c>
      <c r="V149" s="20">
        <f t="shared" ref="V149:AF149" si="250">V150+V151</f>
        <v>-120000000</v>
      </c>
      <c r="W149" s="20">
        <f t="shared" si="250"/>
        <v>-120000000</v>
      </c>
      <c r="X149" s="20">
        <f t="shared" si="250"/>
        <v>-120000000</v>
      </c>
      <c r="Y149" s="20">
        <f t="shared" si="250"/>
        <v>-120000000</v>
      </c>
      <c r="Z149" s="20">
        <f t="shared" si="250"/>
        <v>-120000000</v>
      </c>
      <c r="AA149" s="20">
        <f t="shared" si="250"/>
        <v>-120000000</v>
      </c>
      <c r="AB149" s="20">
        <f t="shared" si="250"/>
        <v>-123000000</v>
      </c>
      <c r="AC149" s="20">
        <f t="shared" si="250"/>
        <v>-159000000</v>
      </c>
      <c r="AD149" s="20">
        <f t="shared" si="250"/>
        <v>-123000000</v>
      </c>
      <c r="AE149" s="20">
        <f t="shared" si="250"/>
        <v>-123000000</v>
      </c>
      <c r="AF149" s="21">
        <f t="shared" si="250"/>
        <v>-123000000</v>
      </c>
      <c r="AG149" s="18">
        <f t="shared" si="238"/>
        <v>-1491000000</v>
      </c>
      <c r="AH149" s="19">
        <f>AH150+AH151</f>
        <v>-120000000</v>
      </c>
      <c r="AI149" s="20">
        <f t="shared" ref="AI149:AS149" si="251">AI150+AI151</f>
        <v>-120000000</v>
      </c>
      <c r="AJ149" s="20">
        <f t="shared" si="251"/>
        <v>-120000000</v>
      </c>
      <c r="AK149" s="20">
        <f t="shared" si="251"/>
        <v>-120000000</v>
      </c>
      <c r="AL149" s="20">
        <f t="shared" si="251"/>
        <v>-120000000</v>
      </c>
      <c r="AM149" s="20">
        <f t="shared" si="251"/>
        <v>-120000000</v>
      </c>
      <c r="AN149" s="20">
        <f t="shared" si="251"/>
        <v>-120000000</v>
      </c>
      <c r="AO149" s="20">
        <f t="shared" si="251"/>
        <v>-123000000</v>
      </c>
      <c r="AP149" s="20">
        <f t="shared" si="251"/>
        <v>-159000000</v>
      </c>
      <c r="AQ149" s="20">
        <f t="shared" si="251"/>
        <v>-123000000</v>
      </c>
      <c r="AR149" s="20">
        <f t="shared" si="251"/>
        <v>-123000000</v>
      </c>
      <c r="AS149" s="21">
        <f t="shared" si="251"/>
        <v>-123000000</v>
      </c>
      <c r="AT149" s="19">
        <f t="shared" si="239"/>
        <v>-1491000000</v>
      </c>
      <c r="AU149" s="21">
        <f t="shared" si="240"/>
        <v>-1491000000</v>
      </c>
      <c r="AV149" s="19">
        <f t="shared" si="241"/>
        <v>0</v>
      </c>
      <c r="AW149" s="21">
        <f t="shared" si="242"/>
        <v>0</v>
      </c>
    </row>
    <row r="150" spans="1:49" hidden="1" x14ac:dyDescent="0.25">
      <c r="A150" t="str">
        <f t="shared" si="234"/>
        <v>2405000</v>
      </c>
      <c r="B150">
        <f t="shared" si="243"/>
        <v>2405000</v>
      </c>
      <c r="C150">
        <v>2910</v>
      </c>
      <c r="D150" t="s">
        <v>779</v>
      </c>
      <c r="F150">
        <v>2</v>
      </c>
      <c r="G150">
        <v>3</v>
      </c>
      <c r="I150">
        <f t="shared" si="235"/>
        <v>0</v>
      </c>
      <c r="J150">
        <f t="shared" si="207"/>
        <v>1</v>
      </c>
      <c r="M150">
        <f>IF($A150&amp;""="",0,IFERROR(MATCH($A150,base_report[id1],0),0))</f>
        <v>142</v>
      </c>
      <c r="N150">
        <f>IF($A150&amp;""="",0,IFERROR(MATCH($A150,current_report[id1],0),0))</f>
        <v>142</v>
      </c>
      <c r="O150" t="str">
        <f>IF($M150=0,0,INDEX(base_report[],$M150,O$1)&amp;"")</f>
        <v>38.01</v>
      </c>
      <c r="P150" t="str">
        <f>IF($M150=0,0,INDEX(base_report[],$M150,P$1)&amp;"")</f>
        <v>Repayment of short-term loans</v>
      </c>
      <c r="R150" s="38" t="s">
        <v>51</v>
      </c>
      <c r="S150" s="23" t="s">
        <v>784</v>
      </c>
      <c r="T150" s="18">
        <f t="shared" si="236"/>
        <v>-36000000</v>
      </c>
      <c r="U150" s="19">
        <f>-U289</f>
        <v>0</v>
      </c>
      <c r="V150" s="20">
        <f t="shared" ref="V150:AF151" si="252">-V289</f>
        <v>0</v>
      </c>
      <c r="W150" s="20">
        <f>-W289</f>
        <v>0</v>
      </c>
      <c r="X150" s="20">
        <f t="shared" si="252"/>
        <v>0</v>
      </c>
      <c r="Y150" s="20">
        <f t="shared" si="252"/>
        <v>0</v>
      </c>
      <c r="Z150" s="20">
        <f t="shared" si="252"/>
        <v>0</v>
      </c>
      <c r="AA150" s="20">
        <f t="shared" si="252"/>
        <v>0</v>
      </c>
      <c r="AB150" s="20">
        <f t="shared" si="252"/>
        <v>0</v>
      </c>
      <c r="AC150" s="20">
        <f t="shared" si="252"/>
        <v>-36000000</v>
      </c>
      <c r="AD150" s="20">
        <f t="shared" si="252"/>
        <v>0</v>
      </c>
      <c r="AE150" s="20">
        <f t="shared" si="252"/>
        <v>0</v>
      </c>
      <c r="AF150" s="21">
        <f t="shared" si="252"/>
        <v>0</v>
      </c>
      <c r="AG150" s="18">
        <f t="shared" si="238"/>
        <v>-36000000</v>
      </c>
      <c r="AH150" s="19">
        <f>-AH289</f>
        <v>0</v>
      </c>
      <c r="AI150" s="20">
        <f t="shared" ref="AI150" si="253">-AI289</f>
        <v>0</v>
      </c>
      <c r="AJ150" s="20">
        <f t="shared" ref="AJ150:AS150" si="254">-AJ289</f>
        <v>0</v>
      </c>
      <c r="AK150" s="20">
        <f t="shared" si="254"/>
        <v>0</v>
      </c>
      <c r="AL150" s="20">
        <f t="shared" si="254"/>
        <v>0</v>
      </c>
      <c r="AM150" s="20">
        <f t="shared" si="254"/>
        <v>0</v>
      </c>
      <c r="AN150" s="20">
        <f t="shared" si="254"/>
        <v>0</v>
      </c>
      <c r="AO150" s="20">
        <f t="shared" si="254"/>
        <v>0</v>
      </c>
      <c r="AP150" s="20">
        <f t="shared" si="254"/>
        <v>-36000000</v>
      </c>
      <c r="AQ150" s="20">
        <f t="shared" si="254"/>
        <v>0</v>
      </c>
      <c r="AR150" s="20">
        <f t="shared" si="254"/>
        <v>0</v>
      </c>
      <c r="AS150" s="21">
        <f t="shared" si="254"/>
        <v>0</v>
      </c>
      <c r="AT150" s="19">
        <f t="shared" si="239"/>
        <v>-36000000</v>
      </c>
      <c r="AU150" s="21">
        <f t="shared" si="240"/>
        <v>-36000000</v>
      </c>
      <c r="AV150" s="19">
        <f t="shared" si="241"/>
        <v>0</v>
      </c>
      <c r="AW150" s="21">
        <f t="shared" si="242"/>
        <v>0</v>
      </c>
    </row>
    <row r="151" spans="1:49" hidden="1" x14ac:dyDescent="0.25">
      <c r="A151" t="str">
        <f t="shared" si="234"/>
        <v>2406000</v>
      </c>
      <c r="B151">
        <f t="shared" si="243"/>
        <v>2406000</v>
      </c>
      <c r="C151">
        <v>2920</v>
      </c>
      <c r="D151" t="s">
        <v>781</v>
      </c>
      <c r="F151">
        <v>2</v>
      </c>
      <c r="G151">
        <v>3</v>
      </c>
      <c r="I151">
        <f t="shared" si="235"/>
        <v>0</v>
      </c>
      <c r="J151">
        <f t="shared" si="207"/>
        <v>1</v>
      </c>
      <c r="M151">
        <f>IF($A151&amp;""="",0,IFERROR(MATCH($A151,base_report[id1],0),0))</f>
        <v>143</v>
      </c>
      <c r="N151">
        <f>IF($A151&amp;""="",0,IFERROR(MATCH($A151,current_report[id1],0),0))</f>
        <v>143</v>
      </c>
      <c r="O151" t="str">
        <f>IF($M151=0,0,INDEX(base_report[],$M151,O$1)&amp;"")</f>
        <v>38.02</v>
      </c>
      <c r="P151" t="str">
        <f>IF($M151=0,0,INDEX(base_report[],$M151,P$1)&amp;"")</f>
        <v>Repayment of long-term loans</v>
      </c>
      <c r="R151" s="38" t="s">
        <v>52</v>
      </c>
      <c r="S151" s="23" t="s">
        <v>785</v>
      </c>
      <c r="T151" s="18">
        <f t="shared" si="236"/>
        <v>-1455000000</v>
      </c>
      <c r="U151" s="19">
        <f>-U290</f>
        <v>-120000000</v>
      </c>
      <c r="V151" s="20">
        <f t="shared" si="252"/>
        <v>-120000000</v>
      </c>
      <c r="W151" s="20">
        <f>-W290</f>
        <v>-120000000</v>
      </c>
      <c r="X151" s="20">
        <f t="shared" si="252"/>
        <v>-120000000</v>
      </c>
      <c r="Y151" s="20">
        <f t="shared" si="252"/>
        <v>-120000000</v>
      </c>
      <c r="Z151" s="20">
        <f t="shared" si="252"/>
        <v>-120000000</v>
      </c>
      <c r="AA151" s="20">
        <f t="shared" si="252"/>
        <v>-120000000</v>
      </c>
      <c r="AB151" s="20">
        <f t="shared" si="252"/>
        <v>-123000000</v>
      </c>
      <c r="AC151" s="20">
        <f t="shared" si="252"/>
        <v>-123000000</v>
      </c>
      <c r="AD151" s="20">
        <f t="shared" si="252"/>
        <v>-123000000</v>
      </c>
      <c r="AE151" s="20">
        <f t="shared" si="252"/>
        <v>-123000000</v>
      </c>
      <c r="AF151" s="21">
        <f t="shared" si="252"/>
        <v>-123000000</v>
      </c>
      <c r="AG151" s="18">
        <f t="shared" si="238"/>
        <v>-1455000000</v>
      </c>
      <c r="AH151" s="19">
        <f>-AH290</f>
        <v>-120000000</v>
      </c>
      <c r="AI151" s="20">
        <f t="shared" ref="AI151" si="255">-AI290</f>
        <v>-120000000</v>
      </c>
      <c r="AJ151" s="20">
        <f t="shared" ref="AJ151:AS151" si="256">-AJ290</f>
        <v>-120000000</v>
      </c>
      <c r="AK151" s="20">
        <f t="shared" si="256"/>
        <v>-120000000</v>
      </c>
      <c r="AL151" s="20">
        <f t="shared" si="256"/>
        <v>-120000000</v>
      </c>
      <c r="AM151" s="20">
        <f t="shared" si="256"/>
        <v>-120000000</v>
      </c>
      <c r="AN151" s="20">
        <f t="shared" si="256"/>
        <v>-120000000</v>
      </c>
      <c r="AO151" s="20">
        <f t="shared" si="256"/>
        <v>-123000000</v>
      </c>
      <c r="AP151" s="20">
        <f t="shared" si="256"/>
        <v>-123000000</v>
      </c>
      <c r="AQ151" s="20">
        <f t="shared" si="256"/>
        <v>-123000000</v>
      </c>
      <c r="AR151" s="20">
        <f t="shared" si="256"/>
        <v>-123000000</v>
      </c>
      <c r="AS151" s="21">
        <f t="shared" si="256"/>
        <v>-123000000</v>
      </c>
      <c r="AT151" s="19">
        <f t="shared" si="239"/>
        <v>-1455000000</v>
      </c>
      <c r="AU151" s="21">
        <f t="shared" si="240"/>
        <v>-1455000000</v>
      </c>
      <c r="AV151" s="19">
        <f t="shared" si="241"/>
        <v>0</v>
      </c>
      <c r="AW151" s="21">
        <f t="shared" si="242"/>
        <v>0</v>
      </c>
    </row>
    <row r="152" spans="1:49" hidden="1" x14ac:dyDescent="0.25">
      <c r="A152" t="str">
        <f t="shared" si="234"/>
        <v>2407000</v>
      </c>
      <c r="B152">
        <f t="shared" si="243"/>
        <v>2407000</v>
      </c>
      <c r="C152">
        <v>2990</v>
      </c>
      <c r="D152" t="s">
        <v>786</v>
      </c>
      <c r="F152">
        <v>2</v>
      </c>
      <c r="G152">
        <v>3</v>
      </c>
      <c r="H152">
        <v>2</v>
      </c>
      <c r="I152">
        <f>IF(AND(OR($F$1=0,F152=$F$1),G152&lt;=$G$1,OR($J$1=1,J152=1,G152=0)),1,0)</f>
        <v>0</v>
      </c>
      <c r="J152">
        <f t="shared" si="207"/>
        <v>1</v>
      </c>
      <c r="M152">
        <f>IF($A152&amp;""="",0,IFERROR(MATCH($A152,base_report[id1],0),0))</f>
        <v>144</v>
      </c>
      <c r="N152">
        <f>IF($A152&amp;""="",0,IFERROR(MATCH($A152,current_report[id1],0),0))</f>
        <v>144</v>
      </c>
      <c r="O152" t="str">
        <f>IF($M152=0,0,INDEX(base_report[],$M152,O$1)&amp;"")</f>
        <v/>
      </c>
      <c r="P152" t="str">
        <f>IF($M152=0,0,INDEX(base_report[],$M152,P$1)&amp;"")</f>
        <v>Dividends</v>
      </c>
      <c r="R152" s="38"/>
      <c r="S152" s="22" t="s">
        <v>724</v>
      </c>
      <c r="T152" s="18">
        <f>SUMPRODUCT(U152:AF152,U$3:AF$3)</f>
        <v>-100000000</v>
      </c>
      <c r="U152" s="19">
        <f t="shared" ref="U152:AF152" si="257">U223-T223</f>
        <v>0</v>
      </c>
      <c r="V152" s="20">
        <f t="shared" si="257"/>
        <v>0</v>
      </c>
      <c r="W152" s="20">
        <f t="shared" si="257"/>
        <v>-100000000</v>
      </c>
      <c r="X152" s="20">
        <f t="shared" si="257"/>
        <v>0</v>
      </c>
      <c r="Y152" s="20">
        <f t="shared" si="257"/>
        <v>0</v>
      </c>
      <c r="Z152" s="20">
        <f t="shared" si="257"/>
        <v>0</v>
      </c>
      <c r="AA152" s="20">
        <f t="shared" si="257"/>
        <v>0</v>
      </c>
      <c r="AB152" s="20">
        <f t="shared" si="257"/>
        <v>0</v>
      </c>
      <c r="AC152" s="20">
        <f t="shared" si="257"/>
        <v>0</v>
      </c>
      <c r="AD152" s="20">
        <f t="shared" si="257"/>
        <v>0</v>
      </c>
      <c r="AE152" s="20">
        <f t="shared" si="257"/>
        <v>0</v>
      </c>
      <c r="AF152" s="21">
        <f t="shared" si="257"/>
        <v>0</v>
      </c>
      <c r="AG152" s="18">
        <f t="shared" si="238"/>
        <v>-100000000</v>
      </c>
      <c r="AH152" s="19">
        <f t="shared" ref="AH152:AS152" si="258">AH223-AG223</f>
        <v>0</v>
      </c>
      <c r="AI152" s="20">
        <f t="shared" si="258"/>
        <v>0</v>
      </c>
      <c r="AJ152" s="20">
        <f t="shared" si="258"/>
        <v>-100000000</v>
      </c>
      <c r="AK152" s="20">
        <f t="shared" si="258"/>
        <v>0</v>
      </c>
      <c r="AL152" s="20">
        <f t="shared" si="258"/>
        <v>0</v>
      </c>
      <c r="AM152" s="20">
        <f t="shared" si="258"/>
        <v>0</v>
      </c>
      <c r="AN152" s="20">
        <f t="shared" si="258"/>
        <v>0</v>
      </c>
      <c r="AO152" s="20">
        <f t="shared" si="258"/>
        <v>0</v>
      </c>
      <c r="AP152" s="20">
        <f t="shared" si="258"/>
        <v>0</v>
      </c>
      <c r="AQ152" s="20">
        <f t="shared" si="258"/>
        <v>0</v>
      </c>
      <c r="AR152" s="20">
        <f t="shared" si="258"/>
        <v>0</v>
      </c>
      <c r="AS152" s="21">
        <f t="shared" si="258"/>
        <v>0</v>
      </c>
      <c r="AT152" s="19">
        <f t="shared" si="239"/>
        <v>-100000000</v>
      </c>
      <c r="AU152" s="21">
        <f t="shared" si="240"/>
        <v>-100000000</v>
      </c>
      <c r="AV152" s="19">
        <f>AU152-AT152</f>
        <v>0</v>
      </c>
      <c r="AW152" s="21">
        <f>IF(AT152=0,AT152,AV152/AT152)</f>
        <v>0</v>
      </c>
    </row>
    <row r="153" spans="1:49" hidden="1" x14ac:dyDescent="0.25">
      <c r="A153" t="str">
        <f t="shared" si="234"/>
        <v>2408000</v>
      </c>
      <c r="B153">
        <f t="shared" si="243"/>
        <v>2408000</v>
      </c>
      <c r="F153">
        <v>2</v>
      </c>
      <c r="G153">
        <v>3</v>
      </c>
      <c r="H153">
        <v>2</v>
      </c>
      <c r="I153">
        <f>IF(AND(OR($F$1=0,F153=$F$1),G153&lt;=$G$1,OR($J$1=1,J153=1,G153=0)),1,0)</f>
        <v>0</v>
      </c>
      <c r="J153">
        <f t="shared" si="207"/>
        <v>0</v>
      </c>
      <c r="M153">
        <f>IF($A153&amp;""="",0,IFERROR(MATCH($A153,base_report[id1],0),0))</f>
        <v>145</v>
      </c>
      <c r="N153">
        <f>IF($A153&amp;""="",0,IFERROR(MATCH($A153,current_report[id1],0),0))</f>
        <v>145</v>
      </c>
      <c r="O153" t="str">
        <f>IF($M153=0,0,INDEX(base_report[],$M153,O$1)&amp;"")</f>
        <v/>
      </c>
      <c r="P153" t="str">
        <f>IF($M153=0,0,INDEX(base_report[],$M153,P$1)&amp;"")</f>
        <v>Changes in Share Capital</v>
      </c>
      <c r="R153" s="38"/>
      <c r="S153" s="22" t="s">
        <v>787</v>
      </c>
      <c r="T153" s="18">
        <f>SUMPRODUCT(U153:AF153,U$3:AF$3)</f>
        <v>0</v>
      </c>
      <c r="U153" s="19">
        <f t="shared" ref="U153:AF153" si="259">U221-T221</f>
        <v>0</v>
      </c>
      <c r="V153" s="20">
        <f t="shared" si="259"/>
        <v>0</v>
      </c>
      <c r="W153" s="20">
        <f t="shared" si="259"/>
        <v>0</v>
      </c>
      <c r="X153" s="20">
        <f t="shared" si="259"/>
        <v>0</v>
      </c>
      <c r="Y153" s="20">
        <f t="shared" si="259"/>
        <v>0</v>
      </c>
      <c r="Z153" s="20">
        <f t="shared" si="259"/>
        <v>0</v>
      </c>
      <c r="AA153" s="20">
        <f t="shared" si="259"/>
        <v>0</v>
      </c>
      <c r="AB153" s="20">
        <f t="shared" si="259"/>
        <v>0</v>
      </c>
      <c r="AC153" s="20">
        <f t="shared" si="259"/>
        <v>0</v>
      </c>
      <c r="AD153" s="20">
        <f t="shared" si="259"/>
        <v>0</v>
      </c>
      <c r="AE153" s="20">
        <f t="shared" si="259"/>
        <v>0</v>
      </c>
      <c r="AF153" s="21">
        <f t="shared" si="259"/>
        <v>0</v>
      </c>
      <c r="AG153" s="18">
        <f t="shared" si="238"/>
        <v>0</v>
      </c>
      <c r="AH153" s="19">
        <f t="shared" ref="AH153:AS153" si="260">AH221-AG221</f>
        <v>0</v>
      </c>
      <c r="AI153" s="20">
        <f t="shared" si="260"/>
        <v>0</v>
      </c>
      <c r="AJ153" s="20">
        <f t="shared" si="260"/>
        <v>0</v>
      </c>
      <c r="AK153" s="20">
        <f t="shared" si="260"/>
        <v>0</v>
      </c>
      <c r="AL153" s="20">
        <f t="shared" si="260"/>
        <v>0</v>
      </c>
      <c r="AM153" s="20">
        <f t="shared" si="260"/>
        <v>0</v>
      </c>
      <c r="AN153" s="20">
        <f t="shared" si="260"/>
        <v>0</v>
      </c>
      <c r="AO153" s="20">
        <f t="shared" si="260"/>
        <v>0</v>
      </c>
      <c r="AP153" s="20">
        <f t="shared" si="260"/>
        <v>0</v>
      </c>
      <c r="AQ153" s="20">
        <f t="shared" si="260"/>
        <v>0</v>
      </c>
      <c r="AR153" s="20">
        <f t="shared" si="260"/>
        <v>0</v>
      </c>
      <c r="AS153" s="21">
        <f t="shared" si="260"/>
        <v>0</v>
      </c>
      <c r="AT153" s="19">
        <f t="shared" si="239"/>
        <v>0</v>
      </c>
      <c r="AU153" s="21">
        <f t="shared" si="240"/>
        <v>0</v>
      </c>
      <c r="AV153" s="19">
        <f>AU153-AT153</f>
        <v>0</v>
      </c>
      <c r="AW153" s="21">
        <f>IF(AT153=0,AT153,AV153/AT153)</f>
        <v>0</v>
      </c>
    </row>
    <row r="154" spans="1:49" x14ac:dyDescent="0.25">
      <c r="A154" t="str">
        <f t="shared" si="234"/>
        <v>2409000</v>
      </c>
      <c r="B154">
        <f t="shared" si="243"/>
        <v>2409000</v>
      </c>
      <c r="F154">
        <v>2</v>
      </c>
      <c r="G154">
        <v>0</v>
      </c>
      <c r="I154">
        <f t="shared" ref="I154" si="261">IF(AND(OR($F$1=0,F154=$F$1),G154&lt;=$G$1,OR($J$1=1,J154=1,G154=0)),1,0)</f>
        <v>1</v>
      </c>
      <c r="J154">
        <f t="shared" si="207"/>
        <v>0</v>
      </c>
      <c r="M154">
        <f>IF($A154&amp;""="",0,IFERROR(MATCH($A154,base_report[id1],0),0))</f>
        <v>146</v>
      </c>
      <c r="N154">
        <f>IF($A154&amp;""="",0,IFERROR(MATCH($A154,current_report[id1],0),0))</f>
        <v>146</v>
      </c>
      <c r="O154" t="str">
        <f>IF($M154=0,0,INDEX(base_report[],$M154,O$1)&amp;"")</f>
        <v/>
      </c>
      <c r="P154" t="str">
        <f>IF($M154=0,0,INDEX(base_report[],$M154,P$1)&amp;"")</f>
        <v/>
      </c>
      <c r="R154" s="38"/>
      <c r="S154" s="17"/>
      <c r="T154" s="18"/>
      <c r="U154" s="19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1"/>
      <c r="AG154" s="18"/>
      <c r="AH154" s="19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1"/>
      <c r="AT154" s="19"/>
      <c r="AU154" s="21"/>
      <c r="AV154" s="19"/>
      <c r="AW154" s="21"/>
    </row>
    <row r="155" spans="1:49" x14ac:dyDescent="0.25">
      <c r="A155" t="str">
        <f t="shared" si="234"/>
        <v>2500000</v>
      </c>
      <c r="B155">
        <v>2500000</v>
      </c>
      <c r="C155">
        <v>2970</v>
      </c>
      <c r="F155">
        <v>2</v>
      </c>
      <c r="G155">
        <v>0</v>
      </c>
      <c r="H155">
        <v>1</v>
      </c>
      <c r="I155">
        <f t="shared" si="235"/>
        <v>1</v>
      </c>
      <c r="J155">
        <f t="shared" si="207"/>
        <v>1</v>
      </c>
      <c r="M155">
        <f>IF($A155&amp;""="",0,IFERROR(MATCH($A155,base_report[id1],0),0))</f>
        <v>147</v>
      </c>
      <c r="N155">
        <f>IF($A155&amp;""="",0,IFERROR(MATCH($A155,current_report[id1],0),0))</f>
        <v>147</v>
      </c>
      <c r="O155" t="str">
        <f>IF($M155=0,0,INDEX(base_report[],$M155,O$1)&amp;"")</f>
        <v/>
      </c>
      <c r="P155" t="str">
        <f>IF($M155=0,0,INDEX(base_report[],$M155,P$1)&amp;"")</f>
        <v>Net Change in Cash</v>
      </c>
      <c r="R155" s="38"/>
      <c r="S155" s="17" t="s">
        <v>788</v>
      </c>
      <c r="T155" s="18">
        <f t="shared" si="236"/>
        <v>-97413000</v>
      </c>
      <c r="U155" s="19">
        <f>U138+U140+U145</f>
        <v>-4950000</v>
      </c>
      <c r="V155" s="20">
        <f t="shared" ref="V155:AS155" si="262">V138+V140+V145</f>
        <v>-2680000</v>
      </c>
      <c r="W155" s="20">
        <f t="shared" si="262"/>
        <v>-98880000</v>
      </c>
      <c r="X155" s="20">
        <f t="shared" si="262"/>
        <v>-1480000</v>
      </c>
      <c r="Y155" s="20">
        <f t="shared" si="262"/>
        <v>720000</v>
      </c>
      <c r="Z155" s="20">
        <f t="shared" si="262"/>
        <v>-280000</v>
      </c>
      <c r="AA155" s="20">
        <f t="shared" si="262"/>
        <v>3720000</v>
      </c>
      <c r="AB155" s="20">
        <f t="shared" si="262"/>
        <v>-136000</v>
      </c>
      <c r="AC155" s="20">
        <f t="shared" si="262"/>
        <v>-18403000</v>
      </c>
      <c r="AD155" s="20">
        <f t="shared" si="262"/>
        <v>20250000</v>
      </c>
      <c r="AE155" s="20">
        <f t="shared" si="262"/>
        <v>1244000</v>
      </c>
      <c r="AF155" s="21">
        <f t="shared" si="262"/>
        <v>3462000</v>
      </c>
      <c r="AG155" s="18">
        <f>SUMPRODUCT(AH155:AS155,AH$3:AS$3)</f>
        <v>-97413000</v>
      </c>
      <c r="AH155" s="19">
        <f t="shared" si="262"/>
        <v>-4950000</v>
      </c>
      <c r="AI155" s="20">
        <f t="shared" si="262"/>
        <v>-2680000</v>
      </c>
      <c r="AJ155" s="20">
        <f t="shared" si="262"/>
        <v>-98880000</v>
      </c>
      <c r="AK155" s="20">
        <f t="shared" si="262"/>
        <v>-1480000</v>
      </c>
      <c r="AL155" s="20">
        <f t="shared" si="262"/>
        <v>720000</v>
      </c>
      <c r="AM155" s="20">
        <f t="shared" si="262"/>
        <v>-280000</v>
      </c>
      <c r="AN155" s="20">
        <f t="shared" si="262"/>
        <v>3720000</v>
      </c>
      <c r="AO155" s="20">
        <f t="shared" si="262"/>
        <v>-136000</v>
      </c>
      <c r="AP155" s="20">
        <f t="shared" si="262"/>
        <v>-18403000</v>
      </c>
      <c r="AQ155" s="20">
        <f t="shared" si="262"/>
        <v>20250000</v>
      </c>
      <c r="AR155" s="20">
        <f t="shared" si="262"/>
        <v>1244000</v>
      </c>
      <c r="AS155" s="21">
        <f t="shared" si="262"/>
        <v>3462000</v>
      </c>
      <c r="AT155" s="19">
        <f>T155</f>
        <v>-97413000</v>
      </c>
      <c r="AU155" s="21">
        <f>AG155</f>
        <v>-97413000</v>
      </c>
      <c r="AV155" s="19">
        <f t="shared" si="241"/>
        <v>0</v>
      </c>
      <c r="AW155" s="21">
        <f t="shared" si="242"/>
        <v>0</v>
      </c>
    </row>
    <row r="156" spans="1:49" x14ac:dyDescent="0.25">
      <c r="A156" t="str">
        <f t="shared" si="234"/>
        <v>2501000</v>
      </c>
      <c r="B156">
        <f t="shared" ref="B156:B161" si="263">B155+1000</f>
        <v>2501000</v>
      </c>
      <c r="F156">
        <v>2</v>
      </c>
      <c r="G156">
        <v>0</v>
      </c>
      <c r="I156">
        <f t="shared" si="235"/>
        <v>1</v>
      </c>
      <c r="J156">
        <f t="shared" si="207"/>
        <v>0</v>
      </c>
      <c r="M156">
        <f>IF($A156&amp;""="",0,IFERROR(MATCH($A156,base_report[id1],0),0))</f>
        <v>148</v>
      </c>
      <c r="N156">
        <f>IF($A156&amp;""="",0,IFERROR(MATCH($A156,current_report[id1],0),0))</f>
        <v>148</v>
      </c>
      <c r="O156" t="str">
        <f>IF($M156=0,0,INDEX(base_report[],$M156,O$1)&amp;"")</f>
        <v/>
      </c>
      <c r="P156" t="str">
        <f>IF($M156=0,0,INDEX(base_report[],$M156,P$1)&amp;"")</f>
        <v/>
      </c>
      <c r="R156" s="38"/>
      <c r="S156" s="17"/>
      <c r="T156" s="18"/>
      <c r="U156" s="19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1"/>
      <c r="AG156" s="18"/>
      <c r="AH156" s="19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1"/>
      <c r="AT156" s="19"/>
      <c r="AU156" s="21"/>
      <c r="AV156" s="19"/>
      <c r="AW156" s="21"/>
    </row>
    <row r="157" spans="1:49" x14ac:dyDescent="0.25">
      <c r="A157" t="str">
        <f t="shared" si="234"/>
        <v>2502000</v>
      </c>
      <c r="B157">
        <f t="shared" si="263"/>
        <v>2502000</v>
      </c>
      <c r="C157">
        <v>2980</v>
      </c>
      <c r="F157">
        <v>2</v>
      </c>
      <c r="G157">
        <v>0</v>
      </c>
      <c r="I157">
        <f t="shared" si="235"/>
        <v>1</v>
      </c>
      <c r="J157">
        <f t="shared" si="207"/>
        <v>1</v>
      </c>
      <c r="M157">
        <f>IF($A157&amp;""="",0,IFERROR(MATCH($A157,base_report[id1],0),0))</f>
        <v>149</v>
      </c>
      <c r="N157">
        <f>IF($A157&amp;""="",0,IFERROR(MATCH($A157,current_report[id1],0),0))</f>
        <v>149</v>
      </c>
      <c r="O157" t="str">
        <f>IF($M157=0,0,INDEX(base_report[],$M157,O$1)&amp;"")</f>
        <v/>
      </c>
      <c r="P157" t="str">
        <f>IF($M157=0,0,INDEX(base_report[],$M157,P$1)&amp;"")</f>
        <v>Cash at the Beginning of Period</v>
      </c>
      <c r="R157" s="38"/>
      <c r="S157" s="17" t="s">
        <v>789</v>
      </c>
      <c r="T157" s="18">
        <f>T167</f>
        <v>500000000</v>
      </c>
      <c r="U157" s="19">
        <f>T157</f>
        <v>500000000</v>
      </c>
      <c r="V157" s="20">
        <f>U158</f>
        <v>495050000</v>
      </c>
      <c r="W157" s="20">
        <f>V158</f>
        <v>492370000</v>
      </c>
      <c r="X157" s="20">
        <f t="shared" ref="X157:AF157" si="264">W158</f>
        <v>393490000</v>
      </c>
      <c r="Y157" s="20">
        <f t="shared" si="264"/>
        <v>392010000</v>
      </c>
      <c r="Z157" s="20">
        <f t="shared" si="264"/>
        <v>392730000</v>
      </c>
      <c r="AA157" s="20">
        <f t="shared" si="264"/>
        <v>392450000</v>
      </c>
      <c r="AB157" s="20">
        <f t="shared" si="264"/>
        <v>396170000</v>
      </c>
      <c r="AC157" s="20">
        <f t="shared" si="264"/>
        <v>396034000</v>
      </c>
      <c r="AD157" s="20">
        <f t="shared" si="264"/>
        <v>377631000</v>
      </c>
      <c r="AE157" s="20">
        <f t="shared" si="264"/>
        <v>397881000</v>
      </c>
      <c r="AF157" s="21">
        <f t="shared" si="264"/>
        <v>399125000</v>
      </c>
      <c r="AG157" s="18">
        <f>AG167</f>
        <v>500000000</v>
      </c>
      <c r="AH157" s="19">
        <f>AG157</f>
        <v>500000000</v>
      </c>
      <c r="AI157" s="20">
        <f>AH158</f>
        <v>495050000</v>
      </c>
      <c r="AJ157" s="20">
        <f>AI158</f>
        <v>492370000</v>
      </c>
      <c r="AK157" s="20">
        <f t="shared" ref="AK157" si="265">AJ158</f>
        <v>393490000</v>
      </c>
      <c r="AL157" s="20">
        <f t="shared" ref="AL157" si="266">AK158</f>
        <v>392010000</v>
      </c>
      <c r="AM157" s="20">
        <f t="shared" ref="AM157" si="267">AL158</f>
        <v>392730000</v>
      </c>
      <c r="AN157" s="20">
        <f t="shared" ref="AN157" si="268">AM158</f>
        <v>392450000</v>
      </c>
      <c r="AO157" s="20">
        <f t="shared" ref="AO157" si="269">AN158</f>
        <v>396170000</v>
      </c>
      <c r="AP157" s="20">
        <f t="shared" ref="AP157" si="270">AO158</f>
        <v>396034000</v>
      </c>
      <c r="AQ157" s="20">
        <f t="shared" ref="AQ157" si="271">AP158</f>
        <v>377631000</v>
      </c>
      <c r="AR157" s="20">
        <f t="shared" ref="AR157" si="272">AQ158</f>
        <v>397881000</v>
      </c>
      <c r="AS157" s="21">
        <f t="shared" ref="AS157" si="273">AR158</f>
        <v>399125000</v>
      </c>
      <c r="AT157" s="19">
        <f>T157</f>
        <v>500000000</v>
      </c>
      <c r="AU157" s="21">
        <f>AG157</f>
        <v>500000000</v>
      </c>
      <c r="AV157" s="19">
        <f t="shared" ref="AV157:AV158" si="274">AU157-AT157</f>
        <v>0</v>
      </c>
      <c r="AW157" s="21">
        <f>IF(AT157=0,AT157,AV157/AT157)</f>
        <v>0</v>
      </c>
    </row>
    <row r="158" spans="1:49" x14ac:dyDescent="0.25">
      <c r="A158" t="str">
        <f t="shared" si="234"/>
        <v>2503000</v>
      </c>
      <c r="B158">
        <f t="shared" si="263"/>
        <v>2503000</v>
      </c>
      <c r="C158">
        <v>2990</v>
      </c>
      <c r="F158">
        <v>2</v>
      </c>
      <c r="G158">
        <v>0</v>
      </c>
      <c r="H158">
        <v>2</v>
      </c>
      <c r="I158">
        <f t="shared" si="235"/>
        <v>1</v>
      </c>
      <c r="J158">
        <f t="shared" si="207"/>
        <v>1</v>
      </c>
      <c r="M158">
        <f>IF($A158&amp;""="",0,IFERROR(MATCH($A158,base_report[id1],0),0))</f>
        <v>150</v>
      </c>
      <c r="N158">
        <f>IF($A158&amp;""="",0,IFERROR(MATCH($A158,current_report[id1],0),0))</f>
        <v>150</v>
      </c>
      <c r="O158" t="str">
        <f>IF($M158=0,0,INDEX(base_report[],$M158,O$1)&amp;"")</f>
        <v/>
      </c>
      <c r="P158" t="str">
        <f>IF($M158=0,0,INDEX(base_report[],$M158,P$1)&amp;"")</f>
        <v>Cash at the End of Period</v>
      </c>
      <c r="R158" s="38"/>
      <c r="S158" s="17" t="s">
        <v>790</v>
      </c>
      <c r="T158" s="18">
        <f>T157+T155</f>
        <v>402587000</v>
      </c>
      <c r="U158" s="19">
        <f>U157+U155</f>
        <v>495050000</v>
      </c>
      <c r="V158" s="20">
        <f t="shared" ref="V158:AF158" si="275">V157+V155</f>
        <v>492370000</v>
      </c>
      <c r="W158" s="20">
        <f t="shared" si="275"/>
        <v>393490000</v>
      </c>
      <c r="X158" s="20">
        <f t="shared" si="275"/>
        <v>392010000</v>
      </c>
      <c r="Y158" s="20">
        <f>Y157+Y155</f>
        <v>392730000</v>
      </c>
      <c r="Z158" s="20">
        <f t="shared" si="275"/>
        <v>392450000</v>
      </c>
      <c r="AA158" s="20">
        <f t="shared" si="275"/>
        <v>396170000</v>
      </c>
      <c r="AB158" s="20">
        <f t="shared" si="275"/>
        <v>396034000</v>
      </c>
      <c r="AC158" s="20">
        <f t="shared" si="275"/>
        <v>377631000</v>
      </c>
      <c r="AD158" s="20">
        <f t="shared" si="275"/>
        <v>397881000</v>
      </c>
      <c r="AE158" s="20">
        <f t="shared" si="275"/>
        <v>399125000</v>
      </c>
      <c r="AF158" s="21">
        <f t="shared" si="275"/>
        <v>402587000</v>
      </c>
      <c r="AG158" s="18">
        <f>AG157+AG155</f>
        <v>402587000</v>
      </c>
      <c r="AH158" s="19">
        <f>AH157+AH155</f>
        <v>495050000</v>
      </c>
      <c r="AI158" s="20">
        <f t="shared" ref="AI158:AK158" si="276">AI157+AI155</f>
        <v>492370000</v>
      </c>
      <c r="AJ158" s="20">
        <f t="shared" si="276"/>
        <v>393490000</v>
      </c>
      <c r="AK158" s="20">
        <f t="shared" si="276"/>
        <v>392010000</v>
      </c>
      <c r="AL158" s="20">
        <f t="shared" ref="AL158:AS158" si="277">AL157+AL155</f>
        <v>392730000</v>
      </c>
      <c r="AM158" s="20">
        <f t="shared" si="277"/>
        <v>392450000</v>
      </c>
      <c r="AN158" s="20">
        <f t="shared" si="277"/>
        <v>396170000</v>
      </c>
      <c r="AO158" s="20">
        <f t="shared" si="277"/>
        <v>396034000</v>
      </c>
      <c r="AP158" s="20">
        <f t="shared" si="277"/>
        <v>377631000</v>
      </c>
      <c r="AQ158" s="20">
        <f t="shared" si="277"/>
        <v>397881000</v>
      </c>
      <c r="AR158" s="20">
        <f t="shared" si="277"/>
        <v>399125000</v>
      </c>
      <c r="AS158" s="21">
        <f t="shared" si="277"/>
        <v>402587000</v>
      </c>
      <c r="AT158" s="19">
        <f>T158</f>
        <v>402587000</v>
      </c>
      <c r="AU158" s="21">
        <f>AG158</f>
        <v>402587000</v>
      </c>
      <c r="AV158" s="19">
        <f t="shared" si="274"/>
        <v>0</v>
      </c>
      <c r="AW158" s="21">
        <f>IF(AT158=0,AT158,AV158/AT158)</f>
        <v>0</v>
      </c>
    </row>
    <row r="159" spans="1:49" ht="15.75" thickBot="1" x14ac:dyDescent="0.3">
      <c r="A159" t="str">
        <f t="shared" si="234"/>
        <v>2504000</v>
      </c>
      <c r="B159">
        <f t="shared" si="263"/>
        <v>2504000</v>
      </c>
      <c r="F159">
        <v>2</v>
      </c>
      <c r="G159">
        <v>0</v>
      </c>
      <c r="I159">
        <f t="shared" si="235"/>
        <v>1</v>
      </c>
      <c r="J159">
        <f t="shared" si="207"/>
        <v>0</v>
      </c>
      <c r="M159">
        <f>IF($A159&amp;""="",0,IFERROR(MATCH($A159,base_report[id1],0),0))</f>
        <v>151</v>
      </c>
      <c r="N159">
        <f>IF($A159&amp;""="",0,IFERROR(MATCH($A159,current_report[id1],0),0))</f>
        <v>151</v>
      </c>
      <c r="O159" t="str">
        <f>IF($M159=0,0,INDEX(base_report[],$M159,O$1)&amp;"")</f>
        <v/>
      </c>
      <c r="P159" t="str">
        <f>IF($M159=0,0,INDEX(base_report[],$M159,P$1)&amp;"")</f>
        <v/>
      </c>
      <c r="R159" s="44"/>
      <c r="S159" s="30"/>
      <c r="T159" s="31"/>
      <c r="U159" s="32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4"/>
      <c r="AG159" s="31"/>
      <c r="AH159" s="32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4"/>
      <c r="AT159" s="32"/>
      <c r="AU159" s="34"/>
      <c r="AV159" s="32"/>
      <c r="AW159" s="34"/>
    </row>
    <row r="160" spans="1:49" hidden="1" x14ac:dyDescent="0.25">
      <c r="A160" t="str">
        <f t="shared" si="234"/>
        <v>2505000</v>
      </c>
      <c r="B160">
        <f t="shared" si="263"/>
        <v>2505000</v>
      </c>
      <c r="F160">
        <v>2</v>
      </c>
      <c r="G160">
        <v>5</v>
      </c>
      <c r="H160">
        <v>5</v>
      </c>
      <c r="I160">
        <f t="shared" si="235"/>
        <v>0</v>
      </c>
      <c r="J160">
        <f t="shared" si="207"/>
        <v>0</v>
      </c>
      <c r="M160">
        <f>IF($A160&amp;""="",0,IFERROR(MATCH($A160,base_report[id1],0),0))</f>
        <v>152</v>
      </c>
      <c r="N160">
        <f>IF($A160&amp;""="",0,IFERROR(MATCH($A160,current_report[id1],0),0))</f>
        <v>152</v>
      </c>
      <c r="O160" t="str">
        <f>IF($M160=0,0,INDEX(base_report[],$M160,O$1)&amp;"")</f>
        <v/>
      </c>
      <c r="P160" t="str">
        <f>IF($M160=0,0,INDEX(base_report[],$M160,P$1)&amp;"")</f>
        <v>Check sum</v>
      </c>
      <c r="R160" s="45"/>
      <c r="S160" t="s">
        <v>726</v>
      </c>
      <c r="T160" s="35"/>
      <c r="U160" s="35">
        <f>U158-U167</f>
        <v>0</v>
      </c>
      <c r="V160" s="35">
        <f t="shared" ref="V160:AF160" si="278">V158-V167</f>
        <v>0</v>
      </c>
      <c r="W160" s="35">
        <f>W158-W167</f>
        <v>0</v>
      </c>
      <c r="X160" s="35">
        <f t="shared" si="278"/>
        <v>0</v>
      </c>
      <c r="Y160" s="35">
        <f t="shared" si="278"/>
        <v>0</v>
      </c>
      <c r="Z160" s="35">
        <f t="shared" si="278"/>
        <v>0</v>
      </c>
      <c r="AA160" s="35">
        <f t="shared" si="278"/>
        <v>0</v>
      </c>
      <c r="AB160" s="35">
        <f>AB158-AB167</f>
        <v>0</v>
      </c>
      <c r="AC160" s="35">
        <f t="shared" si="278"/>
        <v>0</v>
      </c>
      <c r="AD160" s="35">
        <f t="shared" si="278"/>
        <v>0</v>
      </c>
      <c r="AE160" s="35">
        <f t="shared" si="278"/>
        <v>0</v>
      </c>
      <c r="AF160" s="35">
        <f t="shared" si="278"/>
        <v>0</v>
      </c>
      <c r="AG160" s="35"/>
      <c r="AH160" s="35">
        <f>AH158-AH167</f>
        <v>0</v>
      </c>
      <c r="AI160" s="35">
        <f t="shared" ref="AI160" si="279">AI158-AI167</f>
        <v>0</v>
      </c>
      <c r="AJ160" s="35">
        <f t="shared" ref="AJ160:AW160" si="280">AJ158-AJ167</f>
        <v>0</v>
      </c>
      <c r="AK160" s="35">
        <f t="shared" si="280"/>
        <v>0</v>
      </c>
      <c r="AL160" s="35">
        <f t="shared" si="280"/>
        <v>0</v>
      </c>
      <c r="AM160" s="35">
        <f t="shared" si="280"/>
        <v>0</v>
      </c>
      <c r="AN160" s="35">
        <f t="shared" si="280"/>
        <v>0</v>
      </c>
      <c r="AO160" s="35">
        <f t="shared" si="280"/>
        <v>0</v>
      </c>
      <c r="AP160" s="35">
        <f t="shared" si="280"/>
        <v>0</v>
      </c>
      <c r="AQ160" s="35">
        <f t="shared" si="280"/>
        <v>0</v>
      </c>
      <c r="AR160" s="35">
        <f t="shared" si="280"/>
        <v>0</v>
      </c>
      <c r="AS160" s="35">
        <f t="shared" si="280"/>
        <v>0</v>
      </c>
      <c r="AT160" s="35">
        <f t="shared" si="280"/>
        <v>0</v>
      </c>
      <c r="AU160" s="35">
        <f t="shared" si="280"/>
        <v>0</v>
      </c>
      <c r="AV160" s="35">
        <f t="shared" si="280"/>
        <v>0</v>
      </c>
      <c r="AW160" s="35">
        <f t="shared" si="280"/>
        <v>0</v>
      </c>
    </row>
    <row r="161" spans="1:49" ht="15.75" thickBot="1" x14ac:dyDescent="0.3">
      <c r="A161" t="str">
        <f t="shared" si="234"/>
        <v>2506000</v>
      </c>
      <c r="B161">
        <f t="shared" si="263"/>
        <v>2506000</v>
      </c>
      <c r="F161">
        <v>3</v>
      </c>
      <c r="G161">
        <v>0</v>
      </c>
      <c r="I161">
        <f t="shared" si="235"/>
        <v>1</v>
      </c>
      <c r="J161">
        <f t="shared" si="207"/>
        <v>0</v>
      </c>
      <c r="M161">
        <f>IF($A161&amp;""="",0,IFERROR(MATCH($A161,base_report[id1],0),0))</f>
        <v>153</v>
      </c>
      <c r="N161">
        <f>IF($A161&amp;""="",0,IFERROR(MATCH($A161,current_report[id1],0),0))</f>
        <v>153</v>
      </c>
      <c r="O161" t="str">
        <f>IF($M161=0,0,INDEX(base_report[],$M161,O$1)&amp;"")</f>
        <v/>
      </c>
      <c r="P161" t="str">
        <f>IF($M161=0,0,INDEX(base_report[],$M161,P$1)&amp;"")</f>
        <v/>
      </c>
      <c r="R161" s="45"/>
    </row>
    <row r="162" spans="1:49" ht="15.75" thickBot="1" x14ac:dyDescent="0.3">
      <c r="A162" t="str">
        <f t="shared" si="234"/>
        <v>3000000</v>
      </c>
      <c r="B162">
        <v>3000000</v>
      </c>
      <c r="F162">
        <v>3</v>
      </c>
      <c r="G162">
        <v>0</v>
      </c>
      <c r="H162">
        <v>9</v>
      </c>
      <c r="I162">
        <f t="shared" si="235"/>
        <v>1</v>
      </c>
      <c r="J162">
        <f t="shared" si="207"/>
        <v>0</v>
      </c>
      <c r="M162">
        <f>IF($A162&amp;""="",0,IFERROR(MATCH($A162,base_report[id1],0),0))</f>
        <v>154</v>
      </c>
      <c r="N162">
        <f>IF($A162&amp;""="",0,IFERROR(MATCH($A162,current_report[id1],0),0))</f>
        <v>154</v>
      </c>
      <c r="O162" t="str">
        <f>IF($M162=0,0,INDEX(base_report[],$M162,O$1)&amp;"")</f>
        <v/>
      </c>
      <c r="P162" t="str">
        <f>IF($M162=0,0,INDEX(base_report[],$M162,P$1)&amp;"")</f>
        <v>Balance Sheet</v>
      </c>
      <c r="R162" s="36"/>
      <c r="S162" s="7" t="s">
        <v>791</v>
      </c>
      <c r="T162" s="8" t="s">
        <v>881</v>
      </c>
      <c r="U162" s="9" t="s">
        <v>869</v>
      </c>
      <c r="V162" s="10" t="s">
        <v>870</v>
      </c>
      <c r="W162" s="10" t="s">
        <v>871</v>
      </c>
      <c r="X162" s="10" t="s">
        <v>872</v>
      </c>
      <c r="Y162" s="10" t="s">
        <v>873</v>
      </c>
      <c r="Z162" s="10" t="s">
        <v>874</v>
      </c>
      <c r="AA162" s="10" t="s">
        <v>875</v>
      </c>
      <c r="AB162" s="10" t="s">
        <v>876</v>
      </c>
      <c r="AC162" s="10" t="s">
        <v>877</v>
      </c>
      <c r="AD162" s="10" t="s">
        <v>878</v>
      </c>
      <c r="AE162" s="10" t="s">
        <v>879</v>
      </c>
      <c r="AF162" s="11" t="s">
        <v>880</v>
      </c>
      <c r="AG162" s="8" t="s">
        <v>881</v>
      </c>
      <c r="AH162" s="9" t="s">
        <v>869</v>
      </c>
      <c r="AI162" s="10" t="s">
        <v>870</v>
      </c>
      <c r="AJ162" s="10" t="s">
        <v>871</v>
      </c>
      <c r="AK162" s="10" t="s">
        <v>872</v>
      </c>
      <c r="AL162" s="10" t="s">
        <v>873</v>
      </c>
      <c r="AM162" s="10" t="s">
        <v>874</v>
      </c>
      <c r="AN162" s="10" t="s">
        <v>875</v>
      </c>
      <c r="AO162" s="10" t="s">
        <v>876</v>
      </c>
      <c r="AP162" s="10" t="s">
        <v>877</v>
      </c>
      <c r="AQ162" s="10" t="s">
        <v>878</v>
      </c>
      <c r="AR162" s="10" t="s">
        <v>879</v>
      </c>
      <c r="AS162" s="11" t="s">
        <v>880</v>
      </c>
      <c r="AT162" s="9" t="s">
        <v>916</v>
      </c>
      <c r="AU162" s="11" t="s">
        <v>917</v>
      </c>
      <c r="AV162" s="9" t="s">
        <v>918</v>
      </c>
      <c r="AW162" s="11" t="s">
        <v>919</v>
      </c>
    </row>
    <row r="163" spans="1:49" x14ac:dyDescent="0.25">
      <c r="A163" t="str">
        <f t="shared" si="234"/>
        <v>3001000</v>
      </c>
      <c r="B163">
        <f>B162+1000</f>
        <v>3001000</v>
      </c>
      <c r="F163">
        <v>3</v>
      </c>
      <c r="G163">
        <v>0</v>
      </c>
      <c r="I163">
        <f t="shared" si="235"/>
        <v>1</v>
      </c>
      <c r="J163">
        <f t="shared" si="207"/>
        <v>0</v>
      </c>
      <c r="M163">
        <f>IF($A163&amp;""="",0,IFERROR(MATCH($A163,base_report[id1],0),0))</f>
        <v>155</v>
      </c>
      <c r="N163">
        <f>IF($A163&amp;""="",0,IFERROR(MATCH($A163,current_report[id1],0),0))</f>
        <v>155</v>
      </c>
      <c r="O163" t="str">
        <f>IF($M163=0,0,INDEX(base_report[],$M163,O$1)&amp;"")</f>
        <v/>
      </c>
      <c r="P163" t="str">
        <f>IF($M163=0,0,INDEX(base_report[],$M163,P$1)&amp;"")</f>
        <v/>
      </c>
      <c r="R163" s="37"/>
      <c r="S163" s="12"/>
      <c r="T163" s="13"/>
      <c r="U163" s="14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6"/>
      <c r="AG163" s="13"/>
      <c r="AH163" s="14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6"/>
      <c r="AT163" s="14"/>
      <c r="AU163" s="16"/>
      <c r="AV163" s="14"/>
      <c r="AW163" s="16"/>
    </row>
    <row r="164" spans="1:49" x14ac:dyDescent="0.25">
      <c r="A164" t="str">
        <f t="shared" si="234"/>
        <v>3002000</v>
      </c>
      <c r="B164">
        <f>B163+1000</f>
        <v>3002000</v>
      </c>
      <c r="F164">
        <v>3</v>
      </c>
      <c r="G164">
        <v>0</v>
      </c>
      <c r="H164">
        <v>2</v>
      </c>
      <c r="I164">
        <f t="shared" si="235"/>
        <v>1</v>
      </c>
      <c r="J164">
        <f t="shared" si="207"/>
        <v>0</v>
      </c>
      <c r="K164" s="45"/>
      <c r="M164">
        <f>IF($A164&amp;""="",0,IFERROR(MATCH($A164,base_report[id1],0),0))</f>
        <v>156</v>
      </c>
      <c r="N164">
        <f>IF($A164&amp;""="",0,IFERROR(MATCH($A164,current_report[id1],0),0))</f>
        <v>156</v>
      </c>
      <c r="O164" t="str">
        <f>IF($M164=0,0,INDEX(base_report[],$M164,O$1)&amp;"")</f>
        <v/>
      </c>
      <c r="P164" t="str">
        <f>IF($M164=0,0,INDEX(base_report[],$M164,P$1)&amp;"")</f>
        <v>ASSETS</v>
      </c>
      <c r="R164" s="38"/>
      <c r="S164" s="25" t="s">
        <v>792</v>
      </c>
      <c r="T164" s="18"/>
      <c r="U164" s="19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1"/>
      <c r="AG164" s="18"/>
      <c r="AH164" s="19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1"/>
      <c r="AT164" s="19"/>
      <c r="AU164" s="21"/>
      <c r="AV164" s="19"/>
      <c r="AW164" s="21"/>
    </row>
    <row r="165" spans="1:49" x14ac:dyDescent="0.25">
      <c r="A165" t="str">
        <f t="shared" si="234"/>
        <v>3003000</v>
      </c>
      <c r="B165">
        <f>B164+1000</f>
        <v>3003000</v>
      </c>
      <c r="F165">
        <v>3</v>
      </c>
      <c r="G165">
        <v>0</v>
      </c>
      <c r="I165">
        <f t="shared" si="235"/>
        <v>1</v>
      </c>
      <c r="J165">
        <f t="shared" si="207"/>
        <v>0</v>
      </c>
      <c r="K165" s="45"/>
      <c r="M165">
        <f>IF($A165&amp;""="",0,IFERROR(MATCH($A165,base_report[id1],0),0))</f>
        <v>157</v>
      </c>
      <c r="N165">
        <f>IF($A165&amp;""="",0,IFERROR(MATCH($A165,current_report[id1],0),0))</f>
        <v>157</v>
      </c>
      <c r="O165" t="str">
        <f>IF($M165=0,0,INDEX(base_report[],$M165,O$1)&amp;"")</f>
        <v/>
      </c>
      <c r="P165" t="str">
        <f>IF($M165=0,0,INDEX(base_report[],$M165,P$1)&amp;"")</f>
        <v/>
      </c>
      <c r="R165" s="38"/>
      <c r="S165" s="17"/>
      <c r="T165" s="18"/>
      <c r="U165" s="19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1"/>
      <c r="AG165" s="18"/>
      <c r="AH165" s="19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1"/>
      <c r="AT165" s="19"/>
      <c r="AU165" s="21"/>
      <c r="AV165" s="19"/>
      <c r="AW165" s="21"/>
    </row>
    <row r="166" spans="1:49" x14ac:dyDescent="0.25">
      <c r="A166" t="str">
        <f t="shared" si="234"/>
        <v>3100000</v>
      </c>
      <c r="B166">
        <v>3100000</v>
      </c>
      <c r="C166">
        <v>3200</v>
      </c>
      <c r="F166">
        <v>3</v>
      </c>
      <c r="G166">
        <v>0</v>
      </c>
      <c r="H166">
        <v>1</v>
      </c>
      <c r="I166">
        <f t="shared" si="235"/>
        <v>1</v>
      </c>
      <c r="J166">
        <f t="shared" si="207"/>
        <v>1</v>
      </c>
      <c r="K166" s="45"/>
      <c r="M166">
        <f>IF($A166&amp;""="",0,IFERROR(MATCH($A166,base_report[id1],0),0))</f>
        <v>158</v>
      </c>
      <c r="N166">
        <f>IF($A166&amp;""="",0,IFERROR(MATCH($A166,current_report[id1],0),0))</f>
        <v>158</v>
      </c>
      <c r="O166" t="str">
        <f>IF($M166=0,0,INDEX(base_report[],$M166,O$1)&amp;"")</f>
        <v/>
      </c>
      <c r="P166" t="str">
        <f>IF($M166=0,0,INDEX(base_report[],$M166,P$1)&amp;"")</f>
        <v>Current Assets</v>
      </c>
      <c r="R166" s="38"/>
      <c r="S166" s="17" t="s">
        <v>793</v>
      </c>
      <c r="T166" s="18">
        <f>T167+T168+T171+T174+T175</f>
        <v>573100000</v>
      </c>
      <c r="U166" s="19">
        <f>U167+U168+U171+U174+U175</f>
        <v>568150000</v>
      </c>
      <c r="V166" s="20">
        <f t="shared" ref="V166:AS166" si="281">V167+V168+V171+V174+V175</f>
        <v>565470000</v>
      </c>
      <c r="W166" s="20">
        <f t="shared" si="281"/>
        <v>466590000</v>
      </c>
      <c r="X166" s="20">
        <f t="shared" si="281"/>
        <v>465110000</v>
      </c>
      <c r="Y166" s="20">
        <f t="shared" si="281"/>
        <v>465830000</v>
      </c>
      <c r="Z166" s="20">
        <f t="shared" si="281"/>
        <v>465550000</v>
      </c>
      <c r="AA166" s="20">
        <f t="shared" si="281"/>
        <v>595270000</v>
      </c>
      <c r="AB166" s="20">
        <f t="shared" si="281"/>
        <v>487134000</v>
      </c>
      <c r="AC166" s="20">
        <f t="shared" si="281"/>
        <v>450731000</v>
      </c>
      <c r="AD166" s="20">
        <f t="shared" si="281"/>
        <v>470981000</v>
      </c>
      <c r="AE166" s="20">
        <f t="shared" si="281"/>
        <v>472225000</v>
      </c>
      <c r="AF166" s="21">
        <f t="shared" si="281"/>
        <v>475687000</v>
      </c>
      <c r="AG166" s="18">
        <f t="shared" si="281"/>
        <v>573100000</v>
      </c>
      <c r="AH166" s="19">
        <f t="shared" si="281"/>
        <v>568150000</v>
      </c>
      <c r="AI166" s="20">
        <f t="shared" si="281"/>
        <v>565470000</v>
      </c>
      <c r="AJ166" s="20">
        <f t="shared" si="281"/>
        <v>466590000</v>
      </c>
      <c r="AK166" s="20">
        <f t="shared" si="281"/>
        <v>465110000</v>
      </c>
      <c r="AL166" s="20">
        <f t="shared" si="281"/>
        <v>465830000</v>
      </c>
      <c r="AM166" s="20">
        <f t="shared" si="281"/>
        <v>465550000</v>
      </c>
      <c r="AN166" s="20">
        <f t="shared" si="281"/>
        <v>595270000</v>
      </c>
      <c r="AO166" s="20">
        <f t="shared" si="281"/>
        <v>487134000</v>
      </c>
      <c r="AP166" s="20">
        <f t="shared" si="281"/>
        <v>450731000</v>
      </c>
      <c r="AQ166" s="20">
        <f t="shared" si="281"/>
        <v>470981000</v>
      </c>
      <c r="AR166" s="20">
        <f t="shared" si="281"/>
        <v>472225000</v>
      </c>
      <c r="AS166" s="21">
        <f t="shared" si="281"/>
        <v>475687000</v>
      </c>
      <c r="AT166" s="19">
        <f t="shared" ref="AT166:AT180" si="282">INDEX(U166:AF166,1,AT$4)</f>
        <v>475687000</v>
      </c>
      <c r="AU166" s="21">
        <f t="shared" ref="AU166:AU180" si="283">INDEX(AH166:AS166,1,AT$4)</f>
        <v>475687000</v>
      </c>
      <c r="AV166" s="19">
        <f t="shared" ref="AV166" si="284">AU166-AT166</f>
        <v>0</v>
      </c>
      <c r="AW166" s="21">
        <f t="shared" ref="AW166:AW180" si="285">IF(AT166=0,AT166,AV166/AT166)</f>
        <v>0</v>
      </c>
    </row>
    <row r="167" spans="1:49" x14ac:dyDescent="0.25">
      <c r="A167" t="str">
        <f t="shared" si="234"/>
        <v>3101000</v>
      </c>
      <c r="B167">
        <f>B166+1000</f>
        <v>3101000</v>
      </c>
      <c r="F167">
        <v>3</v>
      </c>
      <c r="G167">
        <v>1</v>
      </c>
      <c r="H167">
        <v>2</v>
      </c>
      <c r="I167">
        <f t="shared" si="235"/>
        <v>1</v>
      </c>
      <c r="J167">
        <f t="shared" si="207"/>
        <v>1</v>
      </c>
      <c r="K167" s="45" t="s">
        <v>794</v>
      </c>
      <c r="M167">
        <f>IF($A167&amp;""="",0,IFERROR(MATCH($A167,base_report[id1],0),0))</f>
        <v>159</v>
      </c>
      <c r="N167">
        <f>IF($A167&amp;""="",0,IFERROR(MATCH($A167,current_report[id1],0),0))</f>
        <v>159</v>
      </c>
      <c r="O167" t="str">
        <f>IF($M167=0,0,INDEX(base_report[],$M167,O$1)&amp;"")</f>
        <v>2510</v>
      </c>
      <c r="P167" t="str">
        <f>IF($M167=0,0,INDEX(base_report[],$M167,P$1)&amp;"")</f>
        <v>Cash</v>
      </c>
      <c r="R167" s="38" t="s">
        <v>794</v>
      </c>
      <c r="S167" s="17" t="s">
        <v>795</v>
      </c>
      <c r="T167" s="18">
        <f>IF($M167=0,0,INDEX(base_report[],$M167,T$6)*T$5)</f>
        <v>500000000</v>
      </c>
      <c r="U167" s="19">
        <f>IF($M167=0,0,INDEX(base_report[],$M167,U$6)*U$5)</f>
        <v>495050000</v>
      </c>
      <c r="V167" s="20">
        <f>IF($M167=0,0,INDEX(base_report[],$M167,V$6)*V$5)</f>
        <v>492370000</v>
      </c>
      <c r="W167" s="20">
        <f>IF($M167=0,0,INDEX(base_report[],$M167,W$6)*W$5)</f>
        <v>393490000</v>
      </c>
      <c r="X167" s="20">
        <f>IF($M167=0,0,INDEX(base_report[],$M167,X$6)*X$5)</f>
        <v>392010000</v>
      </c>
      <c r="Y167" s="20">
        <f>IF($M167=0,0,INDEX(base_report[],$M167,Y$6)*Y$5)</f>
        <v>392730000</v>
      </c>
      <c r="Z167" s="20">
        <f>IF($M167=0,0,INDEX(base_report[],$M167,Z$6)*Z$5)</f>
        <v>392450000</v>
      </c>
      <c r="AA167" s="20">
        <f>IF($M167=0,0,INDEX(base_report[],$M167,AA$6)*AA$5)</f>
        <v>396170000</v>
      </c>
      <c r="AB167" s="20">
        <f>IF($M167=0,0,INDEX(base_report[],$M167,AB$6)*AB$5)</f>
        <v>396034000</v>
      </c>
      <c r="AC167" s="20">
        <f>IF($M167=0,0,INDEX(base_report[],$M167,AC$6)*AC$5)</f>
        <v>377631000</v>
      </c>
      <c r="AD167" s="20">
        <f>IF($M167=0,0,INDEX(base_report[],$M167,AD$6)*AD$5)</f>
        <v>397881000</v>
      </c>
      <c r="AE167" s="20">
        <f>IF($M167=0,0,INDEX(base_report[],$M167,AE$6)*AE$5)</f>
        <v>399125000</v>
      </c>
      <c r="AF167" s="21">
        <f>IF($M167=0,0,INDEX(base_report[],$M167,AF$6)*AF$5)</f>
        <v>402587000</v>
      </c>
      <c r="AG167" s="18">
        <f>IF($N167=0,0,INDEX(current_report[],$N167,AG$6)*AG$5)</f>
        <v>500000000</v>
      </c>
      <c r="AH167" s="19">
        <f>IF($N167=0,0,INDEX(current_report[],$N167,AH$6)*AH$5)</f>
        <v>495050000</v>
      </c>
      <c r="AI167" s="20">
        <f>IF($N167=0,0,INDEX(current_report[],$N167,AI$6)*AI$5)</f>
        <v>492370000</v>
      </c>
      <c r="AJ167" s="20">
        <f>IF($N167=0,0,INDEX(current_report[],$N167,AJ$6)*AJ$5)</f>
        <v>393490000</v>
      </c>
      <c r="AK167" s="20">
        <f>IF($N167=0,0,INDEX(current_report[],$N167,AK$6)*AK$5)</f>
        <v>392010000</v>
      </c>
      <c r="AL167" s="20">
        <f>IF($N167=0,0,INDEX(current_report[],$N167,AL$6)*AL$5)</f>
        <v>392730000</v>
      </c>
      <c r="AM167" s="20">
        <f>IF($N167=0,0,INDEX(current_report[],$N167,AM$6)*AM$5)</f>
        <v>392450000</v>
      </c>
      <c r="AN167" s="20">
        <f>IF($N167=0,0,INDEX(current_report[],$N167,AN$6)*AN$5)</f>
        <v>396170000</v>
      </c>
      <c r="AO167" s="20">
        <f>IF($N167=0,0,INDEX(current_report[],$N167,AO$6)*AO$5)</f>
        <v>396034000</v>
      </c>
      <c r="AP167" s="20">
        <f>IF($N167=0,0,INDEX(current_report[],$N167,AP$6)*AP$5)</f>
        <v>377631000</v>
      </c>
      <c r="AQ167" s="20">
        <f>IF($N167=0,0,INDEX(current_report[],$N167,AQ$6)*AQ$5)</f>
        <v>397881000</v>
      </c>
      <c r="AR167" s="20">
        <f>IF($N167=0,0,INDEX(current_report[],$N167,AR$6)*AR$5)</f>
        <v>399125000</v>
      </c>
      <c r="AS167" s="21">
        <f>IF($N167=0,0,INDEX(current_report[],$N167,AS$6)*AS$5)</f>
        <v>402587000</v>
      </c>
      <c r="AT167" s="19">
        <f t="shared" si="282"/>
        <v>402587000</v>
      </c>
      <c r="AU167" s="21">
        <f t="shared" si="283"/>
        <v>402587000</v>
      </c>
      <c r="AV167" s="19">
        <f t="shared" ref="AV167" si="286">AU167-AT167</f>
        <v>0</v>
      </c>
      <c r="AW167" s="21">
        <f t="shared" si="285"/>
        <v>0</v>
      </c>
    </row>
    <row r="168" spans="1:49" hidden="1" x14ac:dyDescent="0.25">
      <c r="A168" t="str">
        <f t="shared" si="234"/>
        <v>3102000</v>
      </c>
      <c r="B168">
        <f>B167+1000</f>
        <v>3102000</v>
      </c>
      <c r="F168">
        <v>3</v>
      </c>
      <c r="G168">
        <v>1</v>
      </c>
      <c r="H168">
        <v>2</v>
      </c>
      <c r="I168">
        <f t="shared" si="235"/>
        <v>0</v>
      </c>
      <c r="J168">
        <f t="shared" si="207"/>
        <v>0</v>
      </c>
      <c r="K168" s="45"/>
      <c r="M168">
        <f>IF($A168&amp;""="",0,IFERROR(MATCH($A168,base_report[id1],0),0))</f>
        <v>160</v>
      </c>
      <c r="N168">
        <f>IF($A168&amp;""="",0,IFERROR(MATCH($A168,current_report[id1],0),0))</f>
        <v>160</v>
      </c>
      <c r="O168" t="str">
        <f>IF($M168=0,0,INDEX(base_report[],$M168,O$1)&amp;"")</f>
        <v>2300</v>
      </c>
      <c r="P168" t="str">
        <f>IF($M168=0,0,INDEX(base_report[],$M168,P$1)&amp;"")</f>
        <v>Receivables</v>
      </c>
      <c r="R168" s="38" t="s">
        <v>731</v>
      </c>
      <c r="S168" s="17" t="s">
        <v>732</v>
      </c>
      <c r="T168" s="18">
        <f>T169+T170</f>
        <v>0</v>
      </c>
      <c r="U168" s="19">
        <f>U169+U170</f>
        <v>0</v>
      </c>
      <c r="V168" s="20">
        <f t="shared" ref="V168:AS168" si="287">V169+V170</f>
        <v>0</v>
      </c>
      <c r="W168" s="20">
        <f t="shared" si="287"/>
        <v>0</v>
      </c>
      <c r="X168" s="20">
        <f t="shared" si="287"/>
        <v>0</v>
      </c>
      <c r="Y168" s="20">
        <f t="shared" si="287"/>
        <v>0</v>
      </c>
      <c r="Z168" s="20">
        <f t="shared" si="287"/>
        <v>0</v>
      </c>
      <c r="AA168" s="20">
        <f t="shared" si="287"/>
        <v>0</v>
      </c>
      <c r="AB168" s="20">
        <f t="shared" si="287"/>
        <v>0</v>
      </c>
      <c r="AC168" s="20">
        <f t="shared" si="287"/>
        <v>0</v>
      </c>
      <c r="AD168" s="20">
        <f t="shared" si="287"/>
        <v>0</v>
      </c>
      <c r="AE168" s="20">
        <f t="shared" si="287"/>
        <v>0</v>
      </c>
      <c r="AF168" s="21">
        <f t="shared" si="287"/>
        <v>0</v>
      </c>
      <c r="AG168" s="18">
        <f t="shared" si="287"/>
        <v>0</v>
      </c>
      <c r="AH168" s="19">
        <f t="shared" si="287"/>
        <v>0</v>
      </c>
      <c r="AI168" s="20">
        <f t="shared" si="287"/>
        <v>0</v>
      </c>
      <c r="AJ168" s="20">
        <f t="shared" si="287"/>
        <v>0</v>
      </c>
      <c r="AK168" s="20">
        <f t="shared" si="287"/>
        <v>0</v>
      </c>
      <c r="AL168" s="20">
        <f t="shared" si="287"/>
        <v>0</v>
      </c>
      <c r="AM168" s="20">
        <f t="shared" si="287"/>
        <v>0</v>
      </c>
      <c r="AN168" s="20">
        <f t="shared" si="287"/>
        <v>0</v>
      </c>
      <c r="AO168" s="20">
        <f t="shared" si="287"/>
        <v>0</v>
      </c>
      <c r="AP168" s="20">
        <f t="shared" si="287"/>
        <v>0</v>
      </c>
      <c r="AQ168" s="20">
        <f t="shared" si="287"/>
        <v>0</v>
      </c>
      <c r="AR168" s="20">
        <f t="shared" si="287"/>
        <v>0</v>
      </c>
      <c r="AS168" s="21">
        <f t="shared" si="287"/>
        <v>0</v>
      </c>
      <c r="AT168" s="19">
        <f t="shared" si="282"/>
        <v>0</v>
      </c>
      <c r="AU168" s="21">
        <f t="shared" si="283"/>
        <v>0</v>
      </c>
      <c r="AV168" s="19">
        <f t="shared" ref="AV168:AV180" si="288">AU168-AT168</f>
        <v>0</v>
      </c>
      <c r="AW168" s="21">
        <f t="shared" si="285"/>
        <v>0</v>
      </c>
    </row>
    <row r="169" spans="1:49" hidden="1" x14ac:dyDescent="0.25">
      <c r="A169" t="str">
        <f t="shared" si="234"/>
        <v>3103000</v>
      </c>
      <c r="B169">
        <f>B168+1000</f>
        <v>3103000</v>
      </c>
      <c r="C169">
        <v>3240</v>
      </c>
      <c r="D169" t="s">
        <v>733</v>
      </c>
      <c r="F169">
        <v>3</v>
      </c>
      <c r="G169">
        <v>3</v>
      </c>
      <c r="I169">
        <f t="shared" si="235"/>
        <v>0</v>
      </c>
      <c r="J169">
        <f t="shared" si="207"/>
        <v>0</v>
      </c>
      <c r="K169" s="45" t="s">
        <v>733</v>
      </c>
      <c r="M169">
        <f>IF($A169&amp;""="",0,IFERROR(MATCH($A169,base_report[id1],0),0))</f>
        <v>161</v>
      </c>
      <c r="N169">
        <f>IF($A169&amp;""="",0,IFERROR(MATCH($A169,current_report[id1],0),0))</f>
        <v>161</v>
      </c>
      <c r="O169" t="str">
        <f>IF($M169=0,0,INDEX(base_report[],$M169,O$1)&amp;"")</f>
        <v>2310</v>
      </c>
      <c r="P169" t="str">
        <f>IF($M169=0,0,INDEX(base_report[],$M169,P$1)&amp;"")</f>
        <v>Receivables on transportation services</v>
      </c>
      <c r="R169" s="38" t="s">
        <v>733</v>
      </c>
      <c r="S169" s="23" t="s">
        <v>734</v>
      </c>
      <c r="T169" s="18">
        <f>IF($M169=0,0,INDEX(base_report[],$M169,T$6)*T$5)</f>
        <v>0</v>
      </c>
      <c r="U169" s="19">
        <f>IF($M169=0,0,INDEX(base_report[],$M169,U$6)*U$5)</f>
        <v>0</v>
      </c>
      <c r="V169" s="20">
        <f>IF($M169=0,0,INDEX(base_report[],$M169,V$6)*V$5)</f>
        <v>0</v>
      </c>
      <c r="W169" s="20">
        <f>IF($M169=0,0,INDEX(base_report[],$M169,W$6)*W$5)</f>
        <v>0</v>
      </c>
      <c r="X169" s="20">
        <f>IF($M169=0,0,INDEX(base_report[],$M169,X$6)*X$5)</f>
        <v>0</v>
      </c>
      <c r="Y169" s="20">
        <f>IF($M169=0,0,INDEX(base_report[],$M169,Y$6)*Y$5)</f>
        <v>0</v>
      </c>
      <c r="Z169" s="20">
        <f>IF($M169=0,0,INDEX(base_report[],$M169,Z$6)*Z$5)</f>
        <v>0</v>
      </c>
      <c r="AA169" s="20">
        <f>IF($M169=0,0,INDEX(base_report[],$M169,AA$6)*AA$5)</f>
        <v>0</v>
      </c>
      <c r="AB169" s="20">
        <f>IF($M169=0,0,INDEX(base_report[],$M169,AB$6)*AB$5)</f>
        <v>0</v>
      </c>
      <c r="AC169" s="20">
        <f>IF($M169=0,0,INDEX(base_report[],$M169,AC$6)*AC$5)</f>
        <v>0</v>
      </c>
      <c r="AD169" s="20">
        <f>IF($M169=0,0,INDEX(base_report[],$M169,AD$6)*AD$5)</f>
        <v>0</v>
      </c>
      <c r="AE169" s="20">
        <f>IF($M169=0,0,INDEX(base_report[],$M169,AE$6)*AE$5)</f>
        <v>0</v>
      </c>
      <c r="AF169" s="21">
        <f>IF($M169=0,0,INDEX(base_report[],$M169,AF$6)*AF$5)</f>
        <v>0</v>
      </c>
      <c r="AG169" s="18">
        <f>IF($N169=0,0,INDEX(current_report[],$N169,AG$6)*AG$5)</f>
        <v>0</v>
      </c>
      <c r="AH169" s="19">
        <f>IF($N169=0,0,INDEX(current_report[],$N169,AH$6)*AH$5)</f>
        <v>0</v>
      </c>
      <c r="AI169" s="20">
        <f>IF($N169=0,0,INDEX(current_report[],$N169,AI$6)*AI$5)</f>
        <v>0</v>
      </c>
      <c r="AJ169" s="20">
        <f>IF($N169=0,0,INDEX(current_report[],$N169,AJ$6)*AJ$5)</f>
        <v>0</v>
      </c>
      <c r="AK169" s="20">
        <f>IF($N169=0,0,INDEX(current_report[],$N169,AK$6)*AK$5)</f>
        <v>0</v>
      </c>
      <c r="AL169" s="20">
        <f>IF($N169=0,0,INDEX(current_report[],$N169,AL$6)*AL$5)</f>
        <v>0</v>
      </c>
      <c r="AM169" s="20">
        <f>IF($N169=0,0,INDEX(current_report[],$N169,AM$6)*AM$5)</f>
        <v>0</v>
      </c>
      <c r="AN169" s="20">
        <f>IF($N169=0,0,INDEX(current_report[],$N169,AN$6)*AN$5)</f>
        <v>0</v>
      </c>
      <c r="AO169" s="20">
        <f>IF($N169=0,0,INDEX(current_report[],$N169,AO$6)*AO$5)</f>
        <v>0</v>
      </c>
      <c r="AP169" s="20">
        <f>IF($N169=0,0,INDEX(current_report[],$N169,AP$6)*AP$5)</f>
        <v>0</v>
      </c>
      <c r="AQ169" s="20">
        <f>IF($N169=0,0,INDEX(current_report[],$N169,AQ$6)*AQ$5)</f>
        <v>0</v>
      </c>
      <c r="AR169" s="20">
        <f>IF($N169=0,0,INDEX(current_report[],$N169,AR$6)*AR$5)</f>
        <v>0</v>
      </c>
      <c r="AS169" s="21">
        <f>IF($N169=0,0,INDEX(current_report[],$N169,AS$6)*AS$5)</f>
        <v>0</v>
      </c>
      <c r="AT169" s="19">
        <f t="shared" si="282"/>
        <v>0</v>
      </c>
      <c r="AU169" s="21">
        <f t="shared" si="283"/>
        <v>0</v>
      </c>
      <c r="AV169" s="19">
        <f t="shared" si="288"/>
        <v>0</v>
      </c>
      <c r="AW169" s="21">
        <f t="shared" si="285"/>
        <v>0</v>
      </c>
    </row>
    <row r="170" spans="1:49" hidden="1" x14ac:dyDescent="0.25">
      <c r="A170" t="str">
        <f t="shared" si="234"/>
        <v>3104000</v>
      </c>
      <c r="B170">
        <f>B169+1000</f>
        <v>3104000</v>
      </c>
      <c r="C170">
        <v>3249</v>
      </c>
      <c r="D170" t="s">
        <v>735</v>
      </c>
      <c r="F170">
        <v>3</v>
      </c>
      <c r="G170">
        <v>3</v>
      </c>
      <c r="I170">
        <f t="shared" si="235"/>
        <v>0</v>
      </c>
      <c r="J170">
        <f t="shared" si="207"/>
        <v>0</v>
      </c>
      <c r="K170" s="45" t="s">
        <v>735</v>
      </c>
      <c r="M170">
        <f>IF($A170&amp;""="",0,IFERROR(MATCH($A170,base_report[id1],0),0))</f>
        <v>162</v>
      </c>
      <c r="N170">
        <f>IF($A170&amp;""="",0,IFERROR(MATCH($A170,current_report[id1],0),0))</f>
        <v>162</v>
      </c>
      <c r="O170" t="str">
        <f>IF($M170=0,0,INDEX(base_report[],$M170,O$1)&amp;"")</f>
        <v>2390</v>
      </c>
      <c r="P170" t="str">
        <f>IF($M170=0,0,INDEX(base_report[],$M170,P$1)&amp;"")</f>
        <v>Receivables on other operations</v>
      </c>
      <c r="R170" s="38" t="s">
        <v>735</v>
      </c>
      <c r="S170" s="23" t="s">
        <v>736</v>
      </c>
      <c r="T170" s="18">
        <f>IF($M170=0,0,INDEX(base_report[],$M170,T$6)*T$5)</f>
        <v>0</v>
      </c>
      <c r="U170" s="19">
        <f>IF($M170=0,0,INDEX(base_report[],$M170,U$6)*U$5)</f>
        <v>0</v>
      </c>
      <c r="V170" s="20">
        <f>IF($M170=0,0,INDEX(base_report[],$M170,V$6)*V$5)</f>
        <v>0</v>
      </c>
      <c r="W170" s="20">
        <f>IF($M170=0,0,INDEX(base_report[],$M170,W$6)*W$5)</f>
        <v>0</v>
      </c>
      <c r="X170" s="20">
        <f>IF($M170=0,0,INDEX(base_report[],$M170,X$6)*X$5)</f>
        <v>0</v>
      </c>
      <c r="Y170" s="20">
        <f>IF($M170=0,0,INDEX(base_report[],$M170,Y$6)*Y$5)</f>
        <v>0</v>
      </c>
      <c r="Z170" s="20">
        <f>IF($M170=0,0,INDEX(base_report[],$M170,Z$6)*Z$5)</f>
        <v>0</v>
      </c>
      <c r="AA170" s="20">
        <f>IF($M170=0,0,INDEX(base_report[],$M170,AA$6)*AA$5)</f>
        <v>0</v>
      </c>
      <c r="AB170" s="20">
        <f>IF($M170=0,0,INDEX(base_report[],$M170,AB$6)*AB$5)</f>
        <v>0</v>
      </c>
      <c r="AC170" s="20">
        <f>IF($M170=0,0,INDEX(base_report[],$M170,AC$6)*AC$5)</f>
        <v>0</v>
      </c>
      <c r="AD170" s="20">
        <f>IF($M170=0,0,INDEX(base_report[],$M170,AD$6)*AD$5)</f>
        <v>0</v>
      </c>
      <c r="AE170" s="20">
        <f>IF($M170=0,0,INDEX(base_report[],$M170,AE$6)*AE$5)</f>
        <v>0</v>
      </c>
      <c r="AF170" s="21">
        <f>IF($M170=0,0,INDEX(base_report[],$M170,AF$6)*AF$5)</f>
        <v>0</v>
      </c>
      <c r="AG170" s="18">
        <f>IF($N170=0,0,INDEX(current_report[],$N170,AG$6)*AG$5)</f>
        <v>0</v>
      </c>
      <c r="AH170" s="19">
        <f>IF($N170=0,0,INDEX(current_report[],$N170,AH$6)*AH$5)</f>
        <v>0</v>
      </c>
      <c r="AI170" s="20">
        <f>IF($N170=0,0,INDEX(current_report[],$N170,AI$6)*AI$5)</f>
        <v>0</v>
      </c>
      <c r="AJ170" s="20">
        <f>IF($N170=0,0,INDEX(current_report[],$N170,AJ$6)*AJ$5)</f>
        <v>0</v>
      </c>
      <c r="AK170" s="20">
        <f>IF($N170=0,0,INDEX(current_report[],$N170,AK$6)*AK$5)</f>
        <v>0</v>
      </c>
      <c r="AL170" s="20">
        <f>IF($N170=0,0,INDEX(current_report[],$N170,AL$6)*AL$5)</f>
        <v>0</v>
      </c>
      <c r="AM170" s="20">
        <f>IF($N170=0,0,INDEX(current_report[],$N170,AM$6)*AM$5)</f>
        <v>0</v>
      </c>
      <c r="AN170" s="20">
        <f>IF($N170=0,0,INDEX(current_report[],$N170,AN$6)*AN$5)</f>
        <v>0</v>
      </c>
      <c r="AO170" s="20">
        <f>IF($N170=0,0,INDEX(current_report[],$N170,AO$6)*AO$5)</f>
        <v>0</v>
      </c>
      <c r="AP170" s="20">
        <f>IF($N170=0,0,INDEX(current_report[],$N170,AP$6)*AP$5)</f>
        <v>0</v>
      </c>
      <c r="AQ170" s="20">
        <f>IF($N170=0,0,INDEX(current_report[],$N170,AQ$6)*AQ$5)</f>
        <v>0</v>
      </c>
      <c r="AR170" s="20">
        <f>IF($N170=0,0,INDEX(current_report[],$N170,AR$6)*AR$5)</f>
        <v>0</v>
      </c>
      <c r="AS170" s="21">
        <f>IF($N170=0,0,INDEX(current_report[],$N170,AS$6)*AS$5)</f>
        <v>0</v>
      </c>
      <c r="AT170" s="19">
        <f t="shared" si="282"/>
        <v>0</v>
      </c>
      <c r="AU170" s="21">
        <f t="shared" si="283"/>
        <v>0</v>
      </c>
      <c r="AV170" s="19">
        <f t="shared" si="288"/>
        <v>0</v>
      </c>
      <c r="AW170" s="21">
        <f t="shared" si="285"/>
        <v>0</v>
      </c>
    </row>
    <row r="171" spans="1:49" x14ac:dyDescent="0.25">
      <c r="A171" t="str">
        <f t="shared" si="234"/>
        <v>3105000</v>
      </c>
      <c r="B171">
        <f t="shared" ref="B171:B234" si="289">B170+1000</f>
        <v>3105000</v>
      </c>
      <c r="F171">
        <v>3</v>
      </c>
      <c r="G171">
        <v>1</v>
      </c>
      <c r="H171">
        <v>2</v>
      </c>
      <c r="I171">
        <f t="shared" si="235"/>
        <v>1</v>
      </c>
      <c r="J171">
        <f t="shared" si="207"/>
        <v>1</v>
      </c>
      <c r="K171" s="45"/>
      <c r="M171">
        <f>IF($A171&amp;""="",0,IFERROR(MATCH($A171,base_report[id1],0),0))</f>
        <v>163</v>
      </c>
      <c r="N171">
        <f>IF($A171&amp;""="",0,IFERROR(MATCH($A171,current_report[id1],0),0))</f>
        <v>163</v>
      </c>
      <c r="O171" t="str">
        <f>IF($M171=0,0,INDEX(base_report[],$M171,O$1)&amp;"")</f>
        <v>2400</v>
      </c>
      <c r="P171" t="str">
        <f>IF($M171=0,0,INDEX(base_report[],$M171,P$1)&amp;"")</f>
        <v>Prepaid expenses</v>
      </c>
      <c r="R171" s="38" t="s">
        <v>737</v>
      </c>
      <c r="S171" s="17" t="s">
        <v>738</v>
      </c>
      <c r="T171" s="18">
        <f>T172+T173</f>
        <v>72000000</v>
      </c>
      <c r="U171" s="19">
        <f>U172+U173</f>
        <v>72000000</v>
      </c>
      <c r="V171" s="20">
        <f t="shared" ref="V171:AF171" si="290">V172+V173</f>
        <v>72000000</v>
      </c>
      <c r="W171" s="20">
        <f t="shared" si="290"/>
        <v>72000000</v>
      </c>
      <c r="X171" s="20">
        <f t="shared" si="290"/>
        <v>72000000</v>
      </c>
      <c r="Y171" s="20">
        <f t="shared" si="290"/>
        <v>72000000</v>
      </c>
      <c r="Z171" s="20">
        <f t="shared" si="290"/>
        <v>72000000</v>
      </c>
      <c r="AA171" s="20">
        <f t="shared" si="290"/>
        <v>180000000</v>
      </c>
      <c r="AB171" s="20">
        <f t="shared" si="290"/>
        <v>72000000</v>
      </c>
      <c r="AC171" s="20">
        <f t="shared" si="290"/>
        <v>72000000</v>
      </c>
      <c r="AD171" s="20">
        <f t="shared" si="290"/>
        <v>72000000</v>
      </c>
      <c r="AE171" s="20">
        <f t="shared" si="290"/>
        <v>72000000</v>
      </c>
      <c r="AF171" s="21">
        <f t="shared" si="290"/>
        <v>72000000</v>
      </c>
      <c r="AG171" s="18">
        <f>AG172+AG173</f>
        <v>72000000</v>
      </c>
      <c r="AH171" s="19">
        <f>AH172+AH173</f>
        <v>72000000</v>
      </c>
      <c r="AI171" s="20">
        <f t="shared" ref="AI171:AS171" si="291">AI172+AI173</f>
        <v>72000000</v>
      </c>
      <c r="AJ171" s="20">
        <f t="shared" si="291"/>
        <v>72000000</v>
      </c>
      <c r="AK171" s="20">
        <f t="shared" si="291"/>
        <v>72000000</v>
      </c>
      <c r="AL171" s="20">
        <f t="shared" si="291"/>
        <v>72000000</v>
      </c>
      <c r="AM171" s="20">
        <f t="shared" si="291"/>
        <v>72000000</v>
      </c>
      <c r="AN171" s="20">
        <f t="shared" si="291"/>
        <v>180000000</v>
      </c>
      <c r="AO171" s="20">
        <f t="shared" si="291"/>
        <v>72000000</v>
      </c>
      <c r="AP171" s="20">
        <f t="shared" si="291"/>
        <v>72000000</v>
      </c>
      <c r="AQ171" s="20">
        <f t="shared" si="291"/>
        <v>72000000</v>
      </c>
      <c r="AR171" s="20">
        <f t="shared" si="291"/>
        <v>72000000</v>
      </c>
      <c r="AS171" s="21">
        <f t="shared" si="291"/>
        <v>72000000</v>
      </c>
      <c r="AT171" s="19">
        <f t="shared" si="282"/>
        <v>72000000</v>
      </c>
      <c r="AU171" s="21">
        <f t="shared" si="283"/>
        <v>72000000</v>
      </c>
      <c r="AV171" s="19">
        <f t="shared" si="288"/>
        <v>0</v>
      </c>
      <c r="AW171" s="21">
        <f t="shared" si="285"/>
        <v>0</v>
      </c>
    </row>
    <row r="172" spans="1:49" hidden="1" x14ac:dyDescent="0.25">
      <c r="A172" t="str">
        <f t="shared" si="234"/>
        <v>3106000</v>
      </c>
      <c r="B172">
        <f t="shared" si="289"/>
        <v>3106000</v>
      </c>
      <c r="C172">
        <v>3250</v>
      </c>
      <c r="D172" t="s">
        <v>739</v>
      </c>
      <c r="F172">
        <v>3</v>
      </c>
      <c r="G172">
        <v>3</v>
      </c>
      <c r="I172">
        <f t="shared" si="235"/>
        <v>0</v>
      </c>
      <c r="J172">
        <f t="shared" si="207"/>
        <v>1</v>
      </c>
      <c r="K172" s="45" t="s">
        <v>739</v>
      </c>
      <c r="M172">
        <f>IF($A172&amp;""="",0,IFERROR(MATCH($A172,base_report[id1],0),0))</f>
        <v>164</v>
      </c>
      <c r="N172">
        <f>IF($A172&amp;""="",0,IFERROR(MATCH($A172,current_report[id1],0),0))</f>
        <v>164</v>
      </c>
      <c r="O172" t="str">
        <f>IF($M172=0,0,INDEX(base_report[],$M172,O$1)&amp;"")</f>
        <v>2410</v>
      </c>
      <c r="P172" t="str">
        <f>IF($M172=0,0,INDEX(base_report[],$M172,P$1)&amp;"")</f>
        <v>Advances to suppliers on transportation services</v>
      </c>
      <c r="R172" s="38" t="s">
        <v>739</v>
      </c>
      <c r="S172" s="23" t="s">
        <v>740</v>
      </c>
      <c r="T172" s="18">
        <f>IF($M172=0,0,INDEX(base_report[],$M172,T$6)*T$5)</f>
        <v>72000000</v>
      </c>
      <c r="U172" s="19">
        <f>IF($M172=0,0,INDEX(base_report[],$M172,U$6)*U$5)</f>
        <v>72000000</v>
      </c>
      <c r="V172" s="20">
        <f>IF($M172=0,0,INDEX(base_report[],$M172,V$6)*V$5)</f>
        <v>72000000</v>
      </c>
      <c r="W172" s="20">
        <f>IF($M172=0,0,INDEX(base_report[],$M172,W$6)*W$5)</f>
        <v>72000000</v>
      </c>
      <c r="X172" s="20">
        <f>IF($M172=0,0,INDEX(base_report[],$M172,X$6)*X$5)</f>
        <v>72000000</v>
      </c>
      <c r="Y172" s="20">
        <f>IF($M172=0,0,INDEX(base_report[],$M172,Y$6)*Y$5)</f>
        <v>72000000</v>
      </c>
      <c r="Z172" s="20">
        <f>IF($M172=0,0,INDEX(base_report[],$M172,Z$6)*Z$5)</f>
        <v>72000000</v>
      </c>
      <c r="AA172" s="20">
        <f>IF($M172=0,0,INDEX(base_report[],$M172,AA$6)*AA$5)</f>
        <v>72000000</v>
      </c>
      <c r="AB172" s="20">
        <f>IF($M172=0,0,INDEX(base_report[],$M172,AB$6)*AB$5)</f>
        <v>72000000</v>
      </c>
      <c r="AC172" s="20">
        <f>IF($M172=0,0,INDEX(base_report[],$M172,AC$6)*AC$5)</f>
        <v>72000000</v>
      </c>
      <c r="AD172" s="20">
        <f>IF($M172=0,0,INDEX(base_report[],$M172,AD$6)*AD$5)</f>
        <v>72000000</v>
      </c>
      <c r="AE172" s="20">
        <f>IF($M172=0,0,INDEX(base_report[],$M172,AE$6)*AE$5)</f>
        <v>72000000</v>
      </c>
      <c r="AF172" s="21">
        <f>IF($M172=0,0,INDEX(base_report[],$M172,AF$6)*AF$5)</f>
        <v>72000000</v>
      </c>
      <c r="AG172" s="18">
        <f>IF($N172=0,0,INDEX(current_report[],$N172,AG$6)*AG$5)</f>
        <v>72000000</v>
      </c>
      <c r="AH172" s="19">
        <f>IF($N172=0,0,INDEX(current_report[],$N172,AH$6)*AH$5)</f>
        <v>72000000</v>
      </c>
      <c r="AI172" s="20">
        <f>IF($N172=0,0,INDEX(current_report[],$N172,AI$6)*AI$5)</f>
        <v>72000000</v>
      </c>
      <c r="AJ172" s="20">
        <f>IF($N172=0,0,INDEX(current_report[],$N172,AJ$6)*AJ$5)</f>
        <v>72000000</v>
      </c>
      <c r="AK172" s="20">
        <f>IF($N172=0,0,INDEX(current_report[],$N172,AK$6)*AK$5)</f>
        <v>72000000</v>
      </c>
      <c r="AL172" s="20">
        <f>IF($N172=0,0,INDEX(current_report[],$N172,AL$6)*AL$5)</f>
        <v>72000000</v>
      </c>
      <c r="AM172" s="20">
        <f>IF($N172=0,0,INDEX(current_report[],$N172,AM$6)*AM$5)</f>
        <v>72000000</v>
      </c>
      <c r="AN172" s="20">
        <f>IF($N172=0,0,INDEX(current_report[],$N172,AN$6)*AN$5)</f>
        <v>72000000</v>
      </c>
      <c r="AO172" s="20">
        <f>IF($N172=0,0,INDEX(current_report[],$N172,AO$6)*AO$5)</f>
        <v>72000000</v>
      </c>
      <c r="AP172" s="20">
        <f>IF($N172=0,0,INDEX(current_report[],$N172,AP$6)*AP$5)</f>
        <v>72000000</v>
      </c>
      <c r="AQ172" s="20">
        <f>IF($N172=0,0,INDEX(current_report[],$N172,AQ$6)*AQ$5)</f>
        <v>72000000</v>
      </c>
      <c r="AR172" s="20">
        <f>IF($N172=0,0,INDEX(current_report[],$N172,AR$6)*AR$5)</f>
        <v>72000000</v>
      </c>
      <c r="AS172" s="21">
        <f>IF($N172=0,0,INDEX(current_report[],$N172,AS$6)*AS$5)</f>
        <v>72000000</v>
      </c>
      <c r="AT172" s="19">
        <f t="shared" si="282"/>
        <v>72000000</v>
      </c>
      <c r="AU172" s="21">
        <f t="shared" si="283"/>
        <v>72000000</v>
      </c>
      <c r="AV172" s="19">
        <f t="shared" si="288"/>
        <v>0</v>
      </c>
      <c r="AW172" s="21">
        <f t="shared" si="285"/>
        <v>0</v>
      </c>
    </row>
    <row r="173" spans="1:49" hidden="1" x14ac:dyDescent="0.25">
      <c r="A173" t="str">
        <f t="shared" si="234"/>
        <v>3107000</v>
      </c>
      <c r="B173">
        <f t="shared" si="289"/>
        <v>3107000</v>
      </c>
      <c r="C173">
        <v>3259</v>
      </c>
      <c r="D173" t="s">
        <v>741</v>
      </c>
      <c r="F173">
        <v>3</v>
      </c>
      <c r="G173">
        <v>3</v>
      </c>
      <c r="I173">
        <f t="shared" si="235"/>
        <v>0</v>
      </c>
      <c r="J173">
        <f t="shared" si="207"/>
        <v>1</v>
      </c>
      <c r="K173" s="45" t="s">
        <v>741</v>
      </c>
      <c r="M173">
        <f>IF($A173&amp;""="",0,IFERROR(MATCH($A173,base_report[id1],0),0))</f>
        <v>165</v>
      </c>
      <c r="N173">
        <f>IF($A173&amp;""="",0,IFERROR(MATCH($A173,current_report[id1],0),0))</f>
        <v>165</v>
      </c>
      <c r="O173" t="str">
        <f>IF($M173=0,0,INDEX(base_report[],$M173,O$1)&amp;"")</f>
        <v>2490</v>
      </c>
      <c r="P173" t="str">
        <f>IF($M173=0,0,INDEX(base_report[],$M173,P$1)&amp;"")</f>
        <v>Advances to suppliers on other operations</v>
      </c>
      <c r="R173" s="38" t="s">
        <v>741</v>
      </c>
      <c r="S173" s="23" t="s">
        <v>742</v>
      </c>
      <c r="T173" s="18">
        <f>IF($M173=0,0,INDEX(base_report[],$M173,T$6)*T$5)</f>
        <v>0</v>
      </c>
      <c r="U173" s="19">
        <f>IF($M173=0,0,INDEX(base_report[],$M173,U$6)*U$5)</f>
        <v>0</v>
      </c>
      <c r="V173" s="20">
        <f>IF($M173=0,0,INDEX(base_report[],$M173,V$6)*V$5)</f>
        <v>0</v>
      </c>
      <c r="W173" s="20">
        <f>IF($M173=0,0,INDEX(base_report[],$M173,W$6)*W$5)</f>
        <v>0</v>
      </c>
      <c r="X173" s="20">
        <f>IF($M173=0,0,INDEX(base_report[],$M173,X$6)*X$5)</f>
        <v>0</v>
      </c>
      <c r="Y173" s="20">
        <f>IF($M173=0,0,INDEX(base_report[],$M173,Y$6)*Y$5)</f>
        <v>0</v>
      </c>
      <c r="Z173" s="20">
        <f>IF($M173=0,0,INDEX(base_report[],$M173,Z$6)*Z$5)</f>
        <v>0</v>
      </c>
      <c r="AA173" s="20">
        <f>IF($M173=0,0,INDEX(base_report[],$M173,AA$6)*AA$5)</f>
        <v>108000000</v>
      </c>
      <c r="AB173" s="20">
        <f>IF($M173=0,0,INDEX(base_report[],$M173,AB$6)*AB$5)</f>
        <v>0</v>
      </c>
      <c r="AC173" s="20">
        <f>IF($M173=0,0,INDEX(base_report[],$M173,AC$6)*AC$5)</f>
        <v>0</v>
      </c>
      <c r="AD173" s="20">
        <f>IF($M173=0,0,INDEX(base_report[],$M173,AD$6)*AD$5)</f>
        <v>0</v>
      </c>
      <c r="AE173" s="20">
        <f>IF($M173=0,0,INDEX(base_report[],$M173,AE$6)*AE$5)</f>
        <v>0</v>
      </c>
      <c r="AF173" s="21">
        <f>IF($M173=0,0,INDEX(base_report[],$M173,AF$6)*AF$5)</f>
        <v>0</v>
      </c>
      <c r="AG173" s="18">
        <f>IF($N173=0,0,INDEX(current_report[],$N173,AG$6)*AG$5)</f>
        <v>0</v>
      </c>
      <c r="AH173" s="19">
        <f>IF($N173=0,0,INDEX(current_report[],$N173,AH$6)*AH$5)</f>
        <v>0</v>
      </c>
      <c r="AI173" s="20">
        <f>IF($N173=0,0,INDEX(current_report[],$N173,AI$6)*AI$5)</f>
        <v>0</v>
      </c>
      <c r="AJ173" s="20">
        <f>IF($N173=0,0,INDEX(current_report[],$N173,AJ$6)*AJ$5)</f>
        <v>0</v>
      </c>
      <c r="AK173" s="20">
        <f>IF($N173=0,0,INDEX(current_report[],$N173,AK$6)*AK$5)</f>
        <v>0</v>
      </c>
      <c r="AL173" s="20">
        <f>IF($N173=0,0,INDEX(current_report[],$N173,AL$6)*AL$5)</f>
        <v>0</v>
      </c>
      <c r="AM173" s="20">
        <f>IF($N173=0,0,INDEX(current_report[],$N173,AM$6)*AM$5)</f>
        <v>0</v>
      </c>
      <c r="AN173" s="20">
        <f>IF($N173=0,0,INDEX(current_report[],$N173,AN$6)*AN$5)</f>
        <v>108000000</v>
      </c>
      <c r="AO173" s="20">
        <f>IF($N173=0,0,INDEX(current_report[],$N173,AO$6)*AO$5)</f>
        <v>0</v>
      </c>
      <c r="AP173" s="20">
        <f>IF($N173=0,0,INDEX(current_report[],$N173,AP$6)*AP$5)</f>
        <v>0</v>
      </c>
      <c r="AQ173" s="20">
        <f>IF($N173=0,0,INDEX(current_report[],$N173,AQ$6)*AQ$5)</f>
        <v>0</v>
      </c>
      <c r="AR173" s="20">
        <f>IF($N173=0,0,INDEX(current_report[],$N173,AR$6)*AR$5)</f>
        <v>0</v>
      </c>
      <c r="AS173" s="21">
        <f>IF($N173=0,0,INDEX(current_report[],$N173,AS$6)*AS$5)</f>
        <v>0</v>
      </c>
      <c r="AT173" s="19">
        <f t="shared" si="282"/>
        <v>0</v>
      </c>
      <c r="AU173" s="21">
        <f t="shared" si="283"/>
        <v>0</v>
      </c>
      <c r="AV173" s="19">
        <f t="shared" si="288"/>
        <v>0</v>
      </c>
      <c r="AW173" s="21">
        <f t="shared" si="285"/>
        <v>0</v>
      </c>
    </row>
    <row r="174" spans="1:49" x14ac:dyDescent="0.25">
      <c r="A174" t="str">
        <f t="shared" si="234"/>
        <v>3108000</v>
      </c>
      <c r="B174">
        <f t="shared" si="289"/>
        <v>3108000</v>
      </c>
      <c r="C174">
        <v>3220</v>
      </c>
      <c r="D174" t="s">
        <v>743</v>
      </c>
      <c r="F174">
        <v>3</v>
      </c>
      <c r="G174">
        <v>1</v>
      </c>
      <c r="H174">
        <v>2</v>
      </c>
      <c r="I174">
        <f t="shared" si="235"/>
        <v>1</v>
      </c>
      <c r="J174">
        <f t="shared" si="207"/>
        <v>1</v>
      </c>
      <c r="K174" s="45" t="s">
        <v>743</v>
      </c>
      <c r="M174">
        <f>IF($A174&amp;""="",0,IFERROR(MATCH($A174,base_report[id1],0),0))</f>
        <v>166</v>
      </c>
      <c r="N174">
        <f>IF($A174&amp;""="",0,IFERROR(MATCH($A174,current_report[id1],0),0))</f>
        <v>166</v>
      </c>
      <c r="O174" t="str">
        <f>IF($M174=0,0,INDEX(base_report[],$M174,O$1)&amp;"")</f>
        <v>2100</v>
      </c>
      <c r="P174" t="str">
        <f>IF($M174=0,0,INDEX(base_report[],$M174,P$1)&amp;"")</f>
        <v>Inventories</v>
      </c>
      <c r="R174" s="38" t="s">
        <v>744</v>
      </c>
      <c r="S174" s="17" t="s">
        <v>745</v>
      </c>
      <c r="T174" s="18">
        <f>IF($M174=0,0,INDEX(base_report[],$M174,T$6)*T$5)</f>
        <v>1000000</v>
      </c>
      <c r="U174" s="19">
        <f>IF($M174=0,0,INDEX(base_report[],$M174,U$6)*U$5)</f>
        <v>1000000</v>
      </c>
      <c r="V174" s="20">
        <f>IF($M174=0,0,INDEX(base_report[],$M174,V$6)*V$5)</f>
        <v>1000000</v>
      </c>
      <c r="W174" s="20">
        <f>IF($M174=0,0,INDEX(base_report[],$M174,W$6)*W$5)</f>
        <v>1000000</v>
      </c>
      <c r="X174" s="20">
        <f>IF($M174=0,0,INDEX(base_report[],$M174,X$6)*X$5)</f>
        <v>1000000</v>
      </c>
      <c r="Y174" s="20">
        <f>IF($M174=0,0,INDEX(base_report[],$M174,Y$6)*Y$5)</f>
        <v>1000000</v>
      </c>
      <c r="Z174" s="20">
        <f>IF($M174=0,0,INDEX(base_report[],$M174,Z$6)*Z$5)</f>
        <v>1000000</v>
      </c>
      <c r="AA174" s="20">
        <f>IF($M174=0,0,INDEX(base_report[],$M174,AA$6)*AA$5)</f>
        <v>1000000</v>
      </c>
      <c r="AB174" s="20">
        <f>IF($M174=0,0,INDEX(base_report[],$M174,AB$6)*AB$5)</f>
        <v>1000000</v>
      </c>
      <c r="AC174" s="20">
        <f>IF($M174=0,0,INDEX(base_report[],$M174,AC$6)*AC$5)</f>
        <v>1000000</v>
      </c>
      <c r="AD174" s="20">
        <f>IF($M174=0,0,INDEX(base_report[],$M174,AD$6)*AD$5)</f>
        <v>1000000</v>
      </c>
      <c r="AE174" s="20">
        <f>IF($M174=0,0,INDEX(base_report[],$M174,AE$6)*AE$5)</f>
        <v>1000000</v>
      </c>
      <c r="AF174" s="21">
        <f>IF($M174=0,0,INDEX(base_report[],$M174,AF$6)*AF$5)</f>
        <v>1000000</v>
      </c>
      <c r="AG174" s="18">
        <f>IF($N174=0,0,INDEX(current_report[],$N174,AG$6)*AG$5)</f>
        <v>1000000</v>
      </c>
      <c r="AH174" s="19">
        <f>IF($N174=0,0,INDEX(current_report[],$N174,AH$6)*AH$5)</f>
        <v>1000000</v>
      </c>
      <c r="AI174" s="20">
        <f>IF($N174=0,0,INDEX(current_report[],$N174,AI$6)*AI$5)</f>
        <v>1000000</v>
      </c>
      <c r="AJ174" s="20">
        <f>IF($N174=0,0,INDEX(current_report[],$N174,AJ$6)*AJ$5)</f>
        <v>1000000</v>
      </c>
      <c r="AK174" s="20">
        <f>IF($N174=0,0,INDEX(current_report[],$N174,AK$6)*AK$5)</f>
        <v>1000000</v>
      </c>
      <c r="AL174" s="20">
        <f>IF($N174=0,0,INDEX(current_report[],$N174,AL$6)*AL$5)</f>
        <v>1000000</v>
      </c>
      <c r="AM174" s="20">
        <f>IF($N174=0,0,INDEX(current_report[],$N174,AM$6)*AM$5)</f>
        <v>1000000</v>
      </c>
      <c r="AN174" s="20">
        <f>IF($N174=0,0,INDEX(current_report[],$N174,AN$6)*AN$5)</f>
        <v>1000000</v>
      </c>
      <c r="AO174" s="20">
        <f>IF($N174=0,0,INDEX(current_report[],$N174,AO$6)*AO$5)</f>
        <v>1000000</v>
      </c>
      <c r="AP174" s="20">
        <f>IF($N174=0,0,INDEX(current_report[],$N174,AP$6)*AP$5)</f>
        <v>1000000</v>
      </c>
      <c r="AQ174" s="20">
        <f>IF($N174=0,0,INDEX(current_report[],$N174,AQ$6)*AQ$5)</f>
        <v>1000000</v>
      </c>
      <c r="AR174" s="20">
        <f>IF($N174=0,0,INDEX(current_report[],$N174,AR$6)*AR$5)</f>
        <v>1000000</v>
      </c>
      <c r="AS174" s="21">
        <f>IF($N174=0,0,INDEX(current_report[],$N174,AS$6)*AS$5)</f>
        <v>1000000</v>
      </c>
      <c r="AT174" s="19">
        <f t="shared" si="282"/>
        <v>1000000</v>
      </c>
      <c r="AU174" s="21">
        <f t="shared" si="283"/>
        <v>1000000</v>
      </c>
      <c r="AV174" s="19">
        <f t="shared" si="288"/>
        <v>0</v>
      </c>
      <c r="AW174" s="21">
        <f t="shared" si="285"/>
        <v>0</v>
      </c>
    </row>
    <row r="175" spans="1:49" x14ac:dyDescent="0.25">
      <c r="A175" t="str">
        <f t="shared" si="234"/>
        <v>3109000</v>
      </c>
      <c r="B175">
        <f t="shared" si="289"/>
        <v>3109000</v>
      </c>
      <c r="F175">
        <v>3</v>
      </c>
      <c r="G175">
        <v>1</v>
      </c>
      <c r="H175">
        <v>2</v>
      </c>
      <c r="I175">
        <f t="shared" si="235"/>
        <v>1</v>
      </c>
      <c r="J175">
        <f t="shared" si="207"/>
        <v>1</v>
      </c>
      <c r="K175" s="45"/>
      <c r="M175">
        <f>IF($A175&amp;""="",0,IFERROR(MATCH($A175,base_report[id1],0),0))</f>
        <v>167</v>
      </c>
      <c r="N175">
        <f>IF($A175&amp;""="",0,IFERROR(MATCH($A175,current_report[id1],0),0))</f>
        <v>167</v>
      </c>
      <c r="O175" t="str">
        <f>IF($M175=0,0,INDEX(base_report[],$M175,O$1)&amp;"")</f>
        <v/>
      </c>
      <c r="P175" t="str">
        <f>IF($M175=0,0,INDEX(base_report[],$M175,P$1)&amp;"")</f>
        <v>Other current assets</v>
      </c>
      <c r="R175" s="38"/>
      <c r="S175" s="17" t="s">
        <v>746</v>
      </c>
      <c r="T175" s="18">
        <f>IF($M175=0,0,INDEX(base_report[],$M175,T$6)*T$5)</f>
        <v>100000</v>
      </c>
      <c r="U175" s="19">
        <f>IF($M175=0,0,INDEX(base_report[],$M175,U$6)*U$5)</f>
        <v>100000</v>
      </c>
      <c r="V175" s="20">
        <f>IF($M175=0,0,INDEX(base_report[],$M175,V$6)*V$5)</f>
        <v>100000</v>
      </c>
      <c r="W175" s="20">
        <f>IF($M175=0,0,INDEX(base_report[],$M175,W$6)*W$5)</f>
        <v>100000</v>
      </c>
      <c r="X175" s="20">
        <f>IF($M175=0,0,INDEX(base_report[],$M175,X$6)*X$5)</f>
        <v>100000</v>
      </c>
      <c r="Y175" s="20">
        <f>IF($M175=0,0,INDEX(base_report[],$M175,Y$6)*Y$5)</f>
        <v>100000</v>
      </c>
      <c r="Z175" s="20">
        <f>IF($M175=0,0,INDEX(base_report[],$M175,Z$6)*Z$5)</f>
        <v>100000</v>
      </c>
      <c r="AA175" s="20">
        <f>IF($M175=0,0,INDEX(base_report[],$M175,AA$6)*AA$5)</f>
        <v>18100000</v>
      </c>
      <c r="AB175" s="20">
        <f>IF($M175=0,0,INDEX(base_report[],$M175,AB$6)*AB$5)</f>
        <v>18100000</v>
      </c>
      <c r="AC175" s="20">
        <f>IF($M175=0,0,INDEX(base_report[],$M175,AC$6)*AC$5)</f>
        <v>100000</v>
      </c>
      <c r="AD175" s="20">
        <f>IF($M175=0,0,INDEX(base_report[],$M175,AD$6)*AD$5)</f>
        <v>100000</v>
      </c>
      <c r="AE175" s="20">
        <f>IF($M175=0,0,INDEX(base_report[],$M175,AE$6)*AE$5)</f>
        <v>100000</v>
      </c>
      <c r="AF175" s="21">
        <f>IF($M175=0,0,INDEX(base_report[],$M175,AF$6)*AF$5)</f>
        <v>100000</v>
      </c>
      <c r="AG175" s="18">
        <f>IF($N175=0,0,INDEX(current_report[],$N175,AG$6)*AG$5)</f>
        <v>100000</v>
      </c>
      <c r="AH175" s="19">
        <f>IF($N175=0,0,INDEX(current_report[],$N175,AH$6)*AH$5)</f>
        <v>100000</v>
      </c>
      <c r="AI175" s="20">
        <f>IF($N175=0,0,INDEX(current_report[],$N175,AI$6)*AI$5)</f>
        <v>100000</v>
      </c>
      <c r="AJ175" s="20">
        <f>IF($N175=0,0,INDEX(current_report[],$N175,AJ$6)*AJ$5)</f>
        <v>100000</v>
      </c>
      <c r="AK175" s="20">
        <f>IF($N175=0,0,INDEX(current_report[],$N175,AK$6)*AK$5)</f>
        <v>100000</v>
      </c>
      <c r="AL175" s="20">
        <f>IF($N175=0,0,INDEX(current_report[],$N175,AL$6)*AL$5)</f>
        <v>100000</v>
      </c>
      <c r="AM175" s="20">
        <f>IF($N175=0,0,INDEX(current_report[],$N175,AM$6)*AM$5)</f>
        <v>100000</v>
      </c>
      <c r="AN175" s="20">
        <f>IF($N175=0,0,INDEX(current_report[],$N175,AN$6)*AN$5)</f>
        <v>18100000</v>
      </c>
      <c r="AO175" s="20">
        <f>IF($N175=0,0,INDEX(current_report[],$N175,AO$6)*AO$5)</f>
        <v>18100000</v>
      </c>
      <c r="AP175" s="20">
        <f>IF($N175=0,0,INDEX(current_report[],$N175,AP$6)*AP$5)</f>
        <v>100000</v>
      </c>
      <c r="AQ175" s="20">
        <f>IF($N175=0,0,INDEX(current_report[],$N175,AQ$6)*AQ$5)</f>
        <v>100000</v>
      </c>
      <c r="AR175" s="20">
        <f>IF($N175=0,0,INDEX(current_report[],$N175,AR$6)*AR$5)</f>
        <v>100000</v>
      </c>
      <c r="AS175" s="21">
        <f>IF($N175=0,0,INDEX(current_report[],$N175,AS$6)*AS$5)</f>
        <v>100000</v>
      </c>
      <c r="AT175" s="19">
        <f t="shared" si="282"/>
        <v>100000</v>
      </c>
      <c r="AU175" s="21">
        <f t="shared" si="283"/>
        <v>100000</v>
      </c>
      <c r="AV175" s="19">
        <f t="shared" si="288"/>
        <v>0</v>
      </c>
      <c r="AW175" s="21">
        <f t="shared" si="285"/>
        <v>0</v>
      </c>
    </row>
    <row r="176" spans="1:49" hidden="1" x14ac:dyDescent="0.25">
      <c r="A176" t="str">
        <f t="shared" si="234"/>
        <v>3110000</v>
      </c>
      <c r="B176">
        <f t="shared" si="289"/>
        <v>3110000</v>
      </c>
      <c r="F176">
        <v>3</v>
      </c>
      <c r="G176">
        <v>3</v>
      </c>
      <c r="I176">
        <f t="shared" si="235"/>
        <v>0</v>
      </c>
      <c r="J176">
        <f t="shared" si="207"/>
        <v>1</v>
      </c>
      <c r="K176" s="45"/>
      <c r="M176">
        <f>IF($A176&amp;""="",0,IFERROR(MATCH($A176,base_report[id1],0),0))</f>
        <v>168</v>
      </c>
      <c r="N176">
        <f>IF($A176&amp;""="",0,IFERROR(MATCH($A176,current_report[id1],0),0))</f>
        <v>168</v>
      </c>
      <c r="O176" t="str">
        <f>IF($M176=0,0,INDEX(base_report[],$M176,O$1)&amp;"")</f>
        <v>2200</v>
      </c>
      <c r="P176" t="str">
        <f>IF($M176=0,0,INDEX(base_report[],$M176,P$1)&amp;"")</f>
        <v>VAT</v>
      </c>
      <c r="R176" s="38" t="s">
        <v>796</v>
      </c>
      <c r="S176" s="23" t="s">
        <v>797</v>
      </c>
      <c r="T176" s="18">
        <f>IF($M176=0,0,INDEX(base_report[],$M176,T$6)*T$5)</f>
        <v>100000</v>
      </c>
      <c r="U176" s="19">
        <f>IF($M176=0,0,INDEX(base_report[],$M176,U$6)*U$5)</f>
        <v>100000</v>
      </c>
      <c r="V176" s="20">
        <f>IF($M176=0,0,INDEX(base_report[],$M176,V$6)*V$5)</f>
        <v>100000</v>
      </c>
      <c r="W176" s="20">
        <f>IF($M176=0,0,INDEX(base_report[],$M176,W$6)*W$5)</f>
        <v>100000</v>
      </c>
      <c r="X176" s="20">
        <f>IF($M176=0,0,INDEX(base_report[],$M176,X$6)*X$5)</f>
        <v>100000</v>
      </c>
      <c r="Y176" s="20">
        <f>IF($M176=0,0,INDEX(base_report[],$M176,Y$6)*Y$5)</f>
        <v>100000</v>
      </c>
      <c r="Z176" s="20">
        <f>IF($M176=0,0,INDEX(base_report[],$M176,Z$6)*Z$5)</f>
        <v>100000</v>
      </c>
      <c r="AA176" s="20">
        <f>IF($M176=0,0,INDEX(base_report[],$M176,AA$6)*AA$5)</f>
        <v>18100000</v>
      </c>
      <c r="AB176" s="20">
        <f>IF($M176=0,0,INDEX(base_report[],$M176,AB$6)*AB$5)</f>
        <v>18100000</v>
      </c>
      <c r="AC176" s="20">
        <f>IF($M176=0,0,INDEX(base_report[],$M176,AC$6)*AC$5)</f>
        <v>100000</v>
      </c>
      <c r="AD176" s="20">
        <f>IF($M176=0,0,INDEX(base_report[],$M176,AD$6)*AD$5)</f>
        <v>100000</v>
      </c>
      <c r="AE176" s="20">
        <f>IF($M176=0,0,INDEX(base_report[],$M176,AE$6)*AE$5)</f>
        <v>100000</v>
      </c>
      <c r="AF176" s="21">
        <f>IF($M176=0,0,INDEX(base_report[],$M176,AF$6)*AF$5)</f>
        <v>100000</v>
      </c>
      <c r="AG176" s="18">
        <f>IF($N176=0,0,INDEX(current_report[],$N176,AG$6)*AG$5)</f>
        <v>100000</v>
      </c>
      <c r="AH176" s="19">
        <f>IF($N176=0,0,INDEX(current_report[],$N176,AH$6)*AH$5)</f>
        <v>100000</v>
      </c>
      <c r="AI176" s="20">
        <f>IF($N176=0,0,INDEX(current_report[],$N176,AI$6)*AI$5)</f>
        <v>100000</v>
      </c>
      <c r="AJ176" s="20">
        <f>IF($N176=0,0,INDEX(current_report[],$N176,AJ$6)*AJ$5)</f>
        <v>100000</v>
      </c>
      <c r="AK176" s="20">
        <f>IF($N176=0,0,INDEX(current_report[],$N176,AK$6)*AK$5)</f>
        <v>100000</v>
      </c>
      <c r="AL176" s="20">
        <f>IF($N176=0,0,INDEX(current_report[],$N176,AL$6)*AL$5)</f>
        <v>100000</v>
      </c>
      <c r="AM176" s="20">
        <f>IF($N176=0,0,INDEX(current_report[],$N176,AM$6)*AM$5)</f>
        <v>100000</v>
      </c>
      <c r="AN176" s="20">
        <f>IF($N176=0,0,INDEX(current_report[],$N176,AN$6)*AN$5)</f>
        <v>18100000</v>
      </c>
      <c r="AO176" s="20">
        <f>IF($N176=0,0,INDEX(current_report[],$N176,AO$6)*AO$5)</f>
        <v>18100000</v>
      </c>
      <c r="AP176" s="20">
        <f>IF($N176=0,0,INDEX(current_report[],$N176,AP$6)*AP$5)</f>
        <v>100000</v>
      </c>
      <c r="AQ176" s="20">
        <f>IF($N176=0,0,INDEX(current_report[],$N176,AQ$6)*AQ$5)</f>
        <v>100000</v>
      </c>
      <c r="AR176" s="20">
        <f>IF($N176=0,0,INDEX(current_report[],$N176,AR$6)*AR$5)</f>
        <v>100000</v>
      </c>
      <c r="AS176" s="21">
        <f>IF($N176=0,0,INDEX(current_report[],$N176,AS$6)*AS$5)</f>
        <v>100000</v>
      </c>
      <c r="AT176" s="19">
        <f t="shared" si="282"/>
        <v>100000</v>
      </c>
      <c r="AU176" s="21">
        <f t="shared" si="283"/>
        <v>100000</v>
      </c>
      <c r="AV176" s="19">
        <f t="shared" si="288"/>
        <v>0</v>
      </c>
      <c r="AW176" s="21">
        <f t="shared" si="285"/>
        <v>0</v>
      </c>
    </row>
    <row r="177" spans="1:49" hidden="1" x14ac:dyDescent="0.25">
      <c r="A177" t="str">
        <f t="shared" si="234"/>
        <v>3111000</v>
      </c>
      <c r="B177">
        <f t="shared" si="289"/>
        <v>3111000</v>
      </c>
      <c r="C177">
        <v>3230</v>
      </c>
      <c r="D177" t="s">
        <v>798</v>
      </c>
      <c r="F177">
        <v>3</v>
      </c>
      <c r="G177">
        <v>3</v>
      </c>
      <c r="I177">
        <f t="shared" si="235"/>
        <v>0</v>
      </c>
      <c r="J177">
        <f t="shared" si="207"/>
        <v>1</v>
      </c>
      <c r="K177" s="45" t="s">
        <v>798</v>
      </c>
      <c r="M177">
        <f>IF($A177&amp;""="",0,IFERROR(MATCH($A177,base_report[id1],0),0))</f>
        <v>169</v>
      </c>
      <c r="N177">
        <f>IF($A177&amp;""="",0,IFERROR(MATCH($A177,current_report[id1],0),0))</f>
        <v>169</v>
      </c>
      <c r="O177" t="str">
        <f>IF($M177=0,0,INDEX(base_report[],$M177,O$1)&amp;"")</f>
        <v>2210</v>
      </c>
      <c r="P177" t="str">
        <f>IF($M177=0,0,INDEX(base_report[],$M177,P$1)&amp;"")</f>
        <v>VAT on purchase fixed assets</v>
      </c>
      <c r="R177" s="38" t="s">
        <v>798</v>
      </c>
      <c r="S177" s="24" t="s">
        <v>799</v>
      </c>
      <c r="T177" s="18">
        <f>IF($M177=0,0,INDEX(base_report[],$M177,T$6)*T$5)</f>
        <v>0</v>
      </c>
      <c r="U177" s="19">
        <f>IF($M177=0,0,INDEX(base_report[],$M177,U$6)*U$5)</f>
        <v>0</v>
      </c>
      <c r="V177" s="20">
        <f>IF($M177=0,0,INDEX(base_report[],$M177,V$6)*V$5)</f>
        <v>0</v>
      </c>
      <c r="W177" s="20">
        <f>IF($M177=0,0,INDEX(base_report[],$M177,W$6)*W$5)</f>
        <v>0</v>
      </c>
      <c r="X177" s="20">
        <f>IF($M177=0,0,INDEX(base_report[],$M177,X$6)*X$5)</f>
        <v>0</v>
      </c>
      <c r="Y177" s="20">
        <f>IF($M177=0,0,INDEX(base_report[],$M177,Y$6)*Y$5)</f>
        <v>0</v>
      </c>
      <c r="Z177" s="20">
        <f>IF($M177=0,0,INDEX(base_report[],$M177,Z$6)*Z$5)</f>
        <v>0</v>
      </c>
      <c r="AA177" s="20">
        <f>IF($M177=0,0,INDEX(base_report[],$M177,AA$6)*AA$5)</f>
        <v>18000000</v>
      </c>
      <c r="AB177" s="20">
        <f>IF($M177=0,0,INDEX(base_report[],$M177,AB$6)*AB$5)</f>
        <v>18000000</v>
      </c>
      <c r="AC177" s="20">
        <f>IF($M177=0,0,INDEX(base_report[],$M177,AC$6)*AC$5)</f>
        <v>0</v>
      </c>
      <c r="AD177" s="20">
        <f>IF($M177=0,0,INDEX(base_report[],$M177,AD$6)*AD$5)</f>
        <v>0</v>
      </c>
      <c r="AE177" s="20">
        <f>IF($M177=0,0,INDEX(base_report[],$M177,AE$6)*AE$5)</f>
        <v>0</v>
      </c>
      <c r="AF177" s="21">
        <f>IF($M177=0,0,INDEX(base_report[],$M177,AF$6)*AF$5)</f>
        <v>0</v>
      </c>
      <c r="AG177" s="18">
        <f>IF($N177=0,0,INDEX(current_report[],$N177,AG$6)*AG$5)</f>
        <v>0</v>
      </c>
      <c r="AH177" s="19">
        <f>IF($N177=0,0,INDEX(current_report[],$N177,AH$6)*AH$5)</f>
        <v>0</v>
      </c>
      <c r="AI177" s="20">
        <f>IF($N177=0,0,INDEX(current_report[],$N177,AI$6)*AI$5)</f>
        <v>0</v>
      </c>
      <c r="AJ177" s="20">
        <f>IF($N177=0,0,INDEX(current_report[],$N177,AJ$6)*AJ$5)</f>
        <v>0</v>
      </c>
      <c r="AK177" s="20">
        <f>IF($N177=0,0,INDEX(current_report[],$N177,AK$6)*AK$5)</f>
        <v>0</v>
      </c>
      <c r="AL177" s="20">
        <f>IF($N177=0,0,INDEX(current_report[],$N177,AL$6)*AL$5)</f>
        <v>0</v>
      </c>
      <c r="AM177" s="20">
        <f>IF($N177=0,0,INDEX(current_report[],$N177,AM$6)*AM$5)</f>
        <v>0</v>
      </c>
      <c r="AN177" s="20">
        <f>IF($N177=0,0,INDEX(current_report[],$N177,AN$6)*AN$5)</f>
        <v>18000000</v>
      </c>
      <c r="AO177" s="20">
        <f>IF($N177=0,0,INDEX(current_report[],$N177,AO$6)*AO$5)</f>
        <v>18000000</v>
      </c>
      <c r="AP177" s="20">
        <f>IF($N177=0,0,INDEX(current_report[],$N177,AP$6)*AP$5)</f>
        <v>0</v>
      </c>
      <c r="AQ177" s="20">
        <f>IF($N177=0,0,INDEX(current_report[],$N177,AQ$6)*AQ$5)</f>
        <v>0</v>
      </c>
      <c r="AR177" s="20">
        <f>IF($N177=0,0,INDEX(current_report[],$N177,AR$6)*AR$5)</f>
        <v>0</v>
      </c>
      <c r="AS177" s="21">
        <f>IF($N177=0,0,INDEX(current_report[],$N177,AS$6)*AS$5)</f>
        <v>0</v>
      </c>
      <c r="AT177" s="19">
        <f t="shared" si="282"/>
        <v>0</v>
      </c>
      <c r="AU177" s="21">
        <f t="shared" si="283"/>
        <v>0</v>
      </c>
      <c r="AV177" s="19">
        <f t="shared" si="288"/>
        <v>0</v>
      </c>
      <c r="AW177" s="21">
        <f t="shared" si="285"/>
        <v>0</v>
      </c>
    </row>
    <row r="178" spans="1:49" hidden="1" x14ac:dyDescent="0.25">
      <c r="A178" t="str">
        <f t="shared" si="234"/>
        <v>3112000</v>
      </c>
      <c r="B178">
        <f t="shared" si="289"/>
        <v>3112000</v>
      </c>
      <c r="C178">
        <v>3235</v>
      </c>
      <c r="D178" t="s">
        <v>800</v>
      </c>
      <c r="F178">
        <v>3</v>
      </c>
      <c r="G178">
        <v>3</v>
      </c>
      <c r="I178">
        <f t="shared" si="235"/>
        <v>0</v>
      </c>
      <c r="J178">
        <f t="shared" si="207"/>
        <v>1</v>
      </c>
      <c r="K178" s="45" t="s">
        <v>800</v>
      </c>
      <c r="M178">
        <f>IF($A178&amp;""="",0,IFERROR(MATCH($A178,base_report[id1],0),0))</f>
        <v>170</v>
      </c>
      <c r="N178">
        <f>IF($A178&amp;""="",0,IFERROR(MATCH($A178,current_report[id1],0),0))</f>
        <v>170</v>
      </c>
      <c r="O178" t="str">
        <f>IF($M178=0,0,INDEX(base_report[],$M178,O$1)&amp;"")</f>
        <v>2230</v>
      </c>
      <c r="P178" t="str">
        <f>IF($M178=0,0,INDEX(base_report[],$M178,P$1)&amp;"")</f>
        <v>VAT on purchase good and materials</v>
      </c>
      <c r="R178" s="38" t="s">
        <v>800</v>
      </c>
      <c r="S178" s="24" t="s">
        <v>801</v>
      </c>
      <c r="T178" s="18">
        <f>IF($M178=0,0,INDEX(base_report[],$M178,T$6)*T$5)</f>
        <v>100000</v>
      </c>
      <c r="U178" s="19">
        <f>IF($M178=0,0,INDEX(base_report[],$M178,U$6)*U$5)</f>
        <v>100000</v>
      </c>
      <c r="V178" s="20">
        <f>IF($M178=0,0,INDEX(base_report[],$M178,V$6)*V$5)</f>
        <v>100000</v>
      </c>
      <c r="W178" s="20">
        <f>IF($M178=0,0,INDEX(base_report[],$M178,W$6)*W$5)</f>
        <v>100000</v>
      </c>
      <c r="X178" s="20">
        <f>IF($M178=0,0,INDEX(base_report[],$M178,X$6)*X$5)</f>
        <v>100000</v>
      </c>
      <c r="Y178" s="20">
        <f>IF($M178=0,0,INDEX(base_report[],$M178,Y$6)*Y$5)</f>
        <v>100000</v>
      </c>
      <c r="Z178" s="20">
        <f>IF($M178=0,0,INDEX(base_report[],$M178,Z$6)*Z$5)</f>
        <v>100000</v>
      </c>
      <c r="AA178" s="20">
        <f>IF($M178=0,0,INDEX(base_report[],$M178,AA$6)*AA$5)</f>
        <v>100000</v>
      </c>
      <c r="AB178" s="20">
        <f>IF($M178=0,0,INDEX(base_report[],$M178,AB$6)*AB$5)</f>
        <v>100000</v>
      </c>
      <c r="AC178" s="20">
        <f>IF($M178=0,0,INDEX(base_report[],$M178,AC$6)*AC$5)</f>
        <v>100000</v>
      </c>
      <c r="AD178" s="20">
        <f>IF($M178=0,0,INDEX(base_report[],$M178,AD$6)*AD$5)</f>
        <v>100000</v>
      </c>
      <c r="AE178" s="20">
        <f>IF($M178=0,0,INDEX(base_report[],$M178,AE$6)*AE$5)</f>
        <v>100000</v>
      </c>
      <c r="AF178" s="21">
        <f>IF($M178=0,0,INDEX(base_report[],$M178,AF$6)*AF$5)</f>
        <v>100000</v>
      </c>
      <c r="AG178" s="18">
        <f>IF($N178=0,0,INDEX(current_report[],$N178,AG$6)*AG$5)</f>
        <v>100000</v>
      </c>
      <c r="AH178" s="19">
        <f>IF($N178=0,0,INDEX(current_report[],$N178,AH$6)*AH$5)</f>
        <v>100000</v>
      </c>
      <c r="AI178" s="20">
        <f>IF($N178=0,0,INDEX(current_report[],$N178,AI$6)*AI$5)</f>
        <v>100000</v>
      </c>
      <c r="AJ178" s="20">
        <f>IF($N178=0,0,INDEX(current_report[],$N178,AJ$6)*AJ$5)</f>
        <v>100000</v>
      </c>
      <c r="AK178" s="20">
        <f>IF($N178=0,0,INDEX(current_report[],$N178,AK$6)*AK$5)</f>
        <v>100000</v>
      </c>
      <c r="AL178" s="20">
        <f>IF($N178=0,0,INDEX(current_report[],$N178,AL$6)*AL$5)</f>
        <v>100000</v>
      </c>
      <c r="AM178" s="20">
        <f>IF($N178=0,0,INDEX(current_report[],$N178,AM$6)*AM$5)</f>
        <v>100000</v>
      </c>
      <c r="AN178" s="20">
        <f>IF($N178=0,0,INDEX(current_report[],$N178,AN$6)*AN$5)</f>
        <v>100000</v>
      </c>
      <c r="AO178" s="20">
        <f>IF($N178=0,0,INDEX(current_report[],$N178,AO$6)*AO$5)</f>
        <v>100000</v>
      </c>
      <c r="AP178" s="20">
        <f>IF($N178=0,0,INDEX(current_report[],$N178,AP$6)*AP$5)</f>
        <v>100000</v>
      </c>
      <c r="AQ178" s="20">
        <f>IF($N178=0,0,INDEX(current_report[],$N178,AQ$6)*AQ$5)</f>
        <v>100000</v>
      </c>
      <c r="AR178" s="20">
        <f>IF($N178=0,0,INDEX(current_report[],$N178,AR$6)*AR$5)</f>
        <v>100000</v>
      </c>
      <c r="AS178" s="21">
        <f>IF($N178=0,0,INDEX(current_report[],$N178,AS$6)*AS$5)</f>
        <v>100000</v>
      </c>
      <c r="AT178" s="19">
        <f t="shared" si="282"/>
        <v>100000</v>
      </c>
      <c r="AU178" s="21">
        <f t="shared" si="283"/>
        <v>100000</v>
      </c>
      <c r="AV178" s="19">
        <f t="shared" si="288"/>
        <v>0</v>
      </c>
      <c r="AW178" s="21">
        <f t="shared" si="285"/>
        <v>0</v>
      </c>
    </row>
    <row r="179" spans="1:49" hidden="1" x14ac:dyDescent="0.25">
      <c r="A179" t="str">
        <f t="shared" si="234"/>
        <v>3113000</v>
      </c>
      <c r="B179">
        <f t="shared" si="289"/>
        <v>3113000</v>
      </c>
      <c r="C179">
        <v>3237</v>
      </c>
      <c r="D179" t="s">
        <v>802</v>
      </c>
      <c r="F179">
        <v>3</v>
      </c>
      <c r="G179">
        <v>3</v>
      </c>
      <c r="I179">
        <f t="shared" si="235"/>
        <v>0</v>
      </c>
      <c r="J179">
        <f t="shared" si="207"/>
        <v>0</v>
      </c>
      <c r="K179" s="45" t="s">
        <v>802</v>
      </c>
      <c r="M179">
        <f>IF($A179&amp;""="",0,IFERROR(MATCH($A179,base_report[id1],0),0))</f>
        <v>171</v>
      </c>
      <c r="N179">
        <f>IF($A179&amp;""="",0,IFERROR(MATCH($A179,current_report[id1],0),0))</f>
        <v>171</v>
      </c>
      <c r="O179" t="str">
        <f>IF($M179=0,0,INDEX(base_report[],$M179,O$1)&amp;"")</f>
        <v>2240</v>
      </c>
      <c r="P179" t="str">
        <f>IF($M179=0,0,INDEX(base_report[],$M179,P$1)&amp;"")</f>
        <v>VAT on purchase services</v>
      </c>
      <c r="R179" s="38" t="s">
        <v>802</v>
      </c>
      <c r="S179" s="24" t="s">
        <v>803</v>
      </c>
      <c r="T179" s="18">
        <f>IF($M179=0,0,INDEX(base_report[],$M179,T$6)*T$5)</f>
        <v>0</v>
      </c>
      <c r="U179" s="19">
        <f>IF($M179=0,0,INDEX(base_report[],$M179,U$6)*U$5)</f>
        <v>0</v>
      </c>
      <c r="V179" s="20">
        <f>IF($M179=0,0,INDEX(base_report[],$M179,V$6)*V$5)</f>
        <v>0</v>
      </c>
      <c r="W179" s="20">
        <f>IF($M179=0,0,INDEX(base_report[],$M179,W$6)*W$5)</f>
        <v>0</v>
      </c>
      <c r="X179" s="20">
        <f>IF($M179=0,0,INDEX(base_report[],$M179,X$6)*X$5)</f>
        <v>0</v>
      </c>
      <c r="Y179" s="20">
        <f>IF($M179=0,0,INDEX(base_report[],$M179,Y$6)*Y$5)</f>
        <v>0</v>
      </c>
      <c r="Z179" s="20">
        <f>IF($M179=0,0,INDEX(base_report[],$M179,Z$6)*Z$5)</f>
        <v>0</v>
      </c>
      <c r="AA179" s="20">
        <f>IF($M179=0,0,INDEX(base_report[],$M179,AA$6)*AA$5)</f>
        <v>0</v>
      </c>
      <c r="AB179" s="20">
        <f>IF($M179=0,0,INDEX(base_report[],$M179,AB$6)*AB$5)</f>
        <v>0</v>
      </c>
      <c r="AC179" s="20">
        <f>IF($M179=0,0,INDEX(base_report[],$M179,AC$6)*AC$5)</f>
        <v>0</v>
      </c>
      <c r="AD179" s="20">
        <f>IF($M179=0,0,INDEX(base_report[],$M179,AD$6)*AD$5)</f>
        <v>0</v>
      </c>
      <c r="AE179" s="20">
        <f>IF($M179=0,0,INDEX(base_report[],$M179,AE$6)*AE$5)</f>
        <v>0</v>
      </c>
      <c r="AF179" s="21">
        <f>IF($M179=0,0,INDEX(base_report[],$M179,AF$6)*AF$5)</f>
        <v>0</v>
      </c>
      <c r="AG179" s="18">
        <f>IF($N179=0,0,INDEX(current_report[],$N179,AG$6)*AG$5)</f>
        <v>0</v>
      </c>
      <c r="AH179" s="19">
        <f>IF($N179=0,0,INDEX(current_report[],$N179,AH$6)*AH$5)</f>
        <v>0</v>
      </c>
      <c r="AI179" s="20">
        <f>IF($N179=0,0,INDEX(current_report[],$N179,AI$6)*AI$5)</f>
        <v>0</v>
      </c>
      <c r="AJ179" s="20">
        <f>IF($N179=0,0,INDEX(current_report[],$N179,AJ$6)*AJ$5)</f>
        <v>0</v>
      </c>
      <c r="AK179" s="20">
        <f>IF($N179=0,0,INDEX(current_report[],$N179,AK$6)*AK$5)</f>
        <v>0</v>
      </c>
      <c r="AL179" s="20">
        <f>IF($N179=0,0,INDEX(current_report[],$N179,AL$6)*AL$5)</f>
        <v>0</v>
      </c>
      <c r="AM179" s="20">
        <f>IF($N179=0,0,INDEX(current_report[],$N179,AM$6)*AM$5)</f>
        <v>0</v>
      </c>
      <c r="AN179" s="20">
        <f>IF($N179=0,0,INDEX(current_report[],$N179,AN$6)*AN$5)</f>
        <v>0</v>
      </c>
      <c r="AO179" s="20">
        <f>IF($N179=0,0,INDEX(current_report[],$N179,AO$6)*AO$5)</f>
        <v>0</v>
      </c>
      <c r="AP179" s="20">
        <f>IF($N179=0,0,INDEX(current_report[],$N179,AP$6)*AP$5)</f>
        <v>0</v>
      </c>
      <c r="AQ179" s="20">
        <f>IF($N179=0,0,INDEX(current_report[],$N179,AQ$6)*AQ$5)</f>
        <v>0</v>
      </c>
      <c r="AR179" s="20">
        <f>IF($N179=0,0,INDEX(current_report[],$N179,AR$6)*AR$5)</f>
        <v>0</v>
      </c>
      <c r="AS179" s="21">
        <f>IF($N179=0,0,INDEX(current_report[],$N179,AS$6)*AS$5)</f>
        <v>0</v>
      </c>
      <c r="AT179" s="19">
        <f t="shared" si="282"/>
        <v>0</v>
      </c>
      <c r="AU179" s="21">
        <f t="shared" si="283"/>
        <v>0</v>
      </c>
      <c r="AV179" s="19">
        <f t="shared" si="288"/>
        <v>0</v>
      </c>
      <c r="AW179" s="21">
        <f t="shared" si="285"/>
        <v>0</v>
      </c>
    </row>
    <row r="180" spans="1:49" hidden="1" x14ac:dyDescent="0.25">
      <c r="A180" t="str">
        <f t="shared" si="234"/>
        <v>3114000</v>
      </c>
      <c r="B180">
        <f t="shared" si="289"/>
        <v>3114000</v>
      </c>
      <c r="F180">
        <v>3</v>
      </c>
      <c r="G180">
        <v>3</v>
      </c>
      <c r="I180">
        <f t="shared" si="235"/>
        <v>0</v>
      </c>
      <c r="J180">
        <f t="shared" si="207"/>
        <v>0</v>
      </c>
      <c r="K180" s="45"/>
      <c r="M180">
        <f>IF($A180&amp;""="",0,IFERROR(MATCH($A180,base_report[id1],0),0))</f>
        <v>172</v>
      </c>
      <c r="N180">
        <f>IF($A180&amp;""="",0,IFERROR(MATCH($A180,current_report[id1],0),0))</f>
        <v>172</v>
      </c>
      <c r="O180" t="str">
        <f>IF($M180=0,0,INDEX(base_report[],$M180,O$1)&amp;"")</f>
        <v/>
      </c>
      <c r="P180" t="str">
        <f>IF($M180=0,0,INDEX(base_report[],$M180,P$1)&amp;"")</f>
        <v>Other current assets</v>
      </c>
      <c r="R180" s="38"/>
      <c r="S180" s="23" t="s">
        <v>746</v>
      </c>
      <c r="T180" s="18">
        <f>IF($M180=0,0,INDEX(base_report[],$M180,T$6)*T$5)</f>
        <v>0</v>
      </c>
      <c r="U180" s="19">
        <f>IF($M180=0,0,INDEX(base_report[],$M180,U$6)*U$5)</f>
        <v>0</v>
      </c>
      <c r="V180" s="20">
        <f>IF($M180=0,0,INDEX(base_report[],$M180,V$6)*V$5)</f>
        <v>0</v>
      </c>
      <c r="W180" s="20">
        <f>IF($M180=0,0,INDEX(base_report[],$M180,W$6)*W$5)</f>
        <v>0</v>
      </c>
      <c r="X180" s="20">
        <f>IF($M180=0,0,INDEX(base_report[],$M180,X$6)*X$5)</f>
        <v>0</v>
      </c>
      <c r="Y180" s="20">
        <f>IF($M180=0,0,INDEX(base_report[],$M180,Y$6)*Y$5)</f>
        <v>0</v>
      </c>
      <c r="Z180" s="20">
        <f>IF($M180=0,0,INDEX(base_report[],$M180,Z$6)*Z$5)</f>
        <v>0</v>
      </c>
      <c r="AA180" s="20">
        <f>IF($M180=0,0,INDEX(base_report[],$M180,AA$6)*AA$5)</f>
        <v>0</v>
      </c>
      <c r="AB180" s="20">
        <f>IF($M180=0,0,INDEX(base_report[],$M180,AB$6)*AB$5)</f>
        <v>0</v>
      </c>
      <c r="AC180" s="20">
        <f>IF($M180=0,0,INDEX(base_report[],$M180,AC$6)*AC$5)</f>
        <v>0</v>
      </c>
      <c r="AD180" s="20">
        <f>IF($M180=0,0,INDEX(base_report[],$M180,AD$6)*AD$5)</f>
        <v>0</v>
      </c>
      <c r="AE180" s="20">
        <f>IF($M180=0,0,INDEX(base_report[],$M180,AE$6)*AE$5)</f>
        <v>0</v>
      </c>
      <c r="AF180" s="21">
        <f>IF($M180=0,0,INDEX(base_report[],$M180,AF$6)*AF$5)</f>
        <v>0</v>
      </c>
      <c r="AG180" s="18">
        <f>IF($N180=0,0,INDEX(current_report[],$N180,AG$6)*AG$5)</f>
        <v>0</v>
      </c>
      <c r="AH180" s="19">
        <f>IF($N180=0,0,INDEX(current_report[],$N180,AH$6)*AH$5)</f>
        <v>0</v>
      </c>
      <c r="AI180" s="20">
        <f>IF($N180=0,0,INDEX(current_report[],$N180,AI$6)*AI$5)</f>
        <v>0</v>
      </c>
      <c r="AJ180" s="20">
        <f>IF($N180=0,0,INDEX(current_report[],$N180,AJ$6)*AJ$5)</f>
        <v>0</v>
      </c>
      <c r="AK180" s="20">
        <f>IF($N180=0,0,INDEX(current_report[],$N180,AK$6)*AK$5)</f>
        <v>0</v>
      </c>
      <c r="AL180" s="20">
        <f>IF($N180=0,0,INDEX(current_report[],$N180,AL$6)*AL$5)</f>
        <v>0</v>
      </c>
      <c r="AM180" s="20">
        <f>IF($N180=0,0,INDEX(current_report[],$N180,AM$6)*AM$5)</f>
        <v>0</v>
      </c>
      <c r="AN180" s="20">
        <f>IF($N180=0,0,INDEX(current_report[],$N180,AN$6)*AN$5)</f>
        <v>0</v>
      </c>
      <c r="AO180" s="20">
        <f>IF($N180=0,0,INDEX(current_report[],$N180,AO$6)*AO$5)</f>
        <v>0</v>
      </c>
      <c r="AP180" s="20">
        <f>IF($N180=0,0,INDEX(current_report[],$N180,AP$6)*AP$5)</f>
        <v>0</v>
      </c>
      <c r="AQ180" s="20">
        <f>IF($N180=0,0,INDEX(current_report[],$N180,AQ$6)*AQ$5)</f>
        <v>0</v>
      </c>
      <c r="AR180" s="20">
        <f>IF($N180=0,0,INDEX(current_report[],$N180,AR$6)*AR$5)</f>
        <v>0</v>
      </c>
      <c r="AS180" s="21">
        <f>IF($N180=0,0,INDEX(current_report[],$N180,AS$6)*AS$5)</f>
        <v>0</v>
      </c>
      <c r="AT180" s="19">
        <f t="shared" si="282"/>
        <v>0</v>
      </c>
      <c r="AU180" s="21">
        <f t="shared" si="283"/>
        <v>0</v>
      </c>
      <c r="AV180" s="19">
        <f t="shared" si="288"/>
        <v>0</v>
      </c>
      <c r="AW180" s="21">
        <f t="shared" si="285"/>
        <v>0</v>
      </c>
    </row>
    <row r="181" spans="1:49" x14ac:dyDescent="0.25">
      <c r="A181" t="str">
        <f t="shared" si="234"/>
        <v>3115000</v>
      </c>
      <c r="B181">
        <f t="shared" si="289"/>
        <v>3115000</v>
      </c>
      <c r="F181">
        <v>3</v>
      </c>
      <c r="G181">
        <v>0</v>
      </c>
      <c r="I181">
        <f t="shared" si="235"/>
        <v>1</v>
      </c>
      <c r="J181">
        <f t="shared" si="207"/>
        <v>0</v>
      </c>
      <c r="K181" s="45"/>
      <c r="M181">
        <f>IF($A181&amp;""="",0,IFERROR(MATCH($A181,base_report[id1],0),0))</f>
        <v>173</v>
      </c>
      <c r="N181">
        <f>IF($A181&amp;""="",0,IFERROR(MATCH($A181,current_report[id1],0),0))</f>
        <v>173</v>
      </c>
      <c r="O181" t="str">
        <f>IF($M181=0,0,INDEX(base_report[],$M181,O$1)&amp;"")</f>
        <v/>
      </c>
      <c r="P181" t="str">
        <f>IF($M181=0,0,INDEX(base_report[],$M181,P$1)&amp;"")</f>
        <v/>
      </c>
      <c r="R181" s="38"/>
      <c r="S181" s="17"/>
      <c r="T181" s="18"/>
      <c r="U181" s="19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1"/>
      <c r="AG181" s="18"/>
      <c r="AH181" s="19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1"/>
      <c r="AT181" s="19"/>
      <c r="AU181" s="21"/>
      <c r="AV181" s="19"/>
      <c r="AW181" s="21"/>
    </row>
    <row r="182" spans="1:49" x14ac:dyDescent="0.25">
      <c r="A182" t="str">
        <f t="shared" si="234"/>
        <v>3200000</v>
      </c>
      <c r="B182">
        <v>3200000</v>
      </c>
      <c r="C182">
        <v>3100</v>
      </c>
      <c r="F182">
        <v>3</v>
      </c>
      <c r="G182">
        <v>0</v>
      </c>
      <c r="H182">
        <v>1</v>
      </c>
      <c r="I182">
        <f t="shared" si="235"/>
        <v>1</v>
      </c>
      <c r="J182">
        <f t="shared" si="207"/>
        <v>1</v>
      </c>
      <c r="K182" s="45"/>
      <c r="M182">
        <f>IF($A182&amp;""="",0,IFERROR(MATCH($A182,base_report[id1],0),0))</f>
        <v>174</v>
      </c>
      <c r="N182">
        <f>IF($A182&amp;""="",0,IFERROR(MATCH($A182,current_report[id1],0),0))</f>
        <v>174</v>
      </c>
      <c r="O182" t="str">
        <f>IF($M182=0,0,INDEX(base_report[],$M182,O$1)&amp;"")</f>
        <v/>
      </c>
      <c r="P182" t="str">
        <f>IF($M182=0,0,INDEX(base_report[],$M182,P$1)&amp;"")</f>
        <v>Non-Current Assets</v>
      </c>
      <c r="R182" s="38"/>
      <c r="S182" s="17" t="s">
        <v>804</v>
      </c>
      <c r="T182" s="18">
        <f>T183+T188</f>
        <v>8100000000</v>
      </c>
      <c r="U182" s="19">
        <f>U183+U188</f>
        <v>8055000000</v>
      </c>
      <c r="V182" s="20">
        <f t="shared" ref="V182:AS182" si="292">V183+V188</f>
        <v>8010000000</v>
      </c>
      <c r="W182" s="20">
        <f t="shared" si="292"/>
        <v>7965000000</v>
      </c>
      <c r="X182" s="20">
        <f t="shared" si="292"/>
        <v>7920000000</v>
      </c>
      <c r="Y182" s="20">
        <f t="shared" si="292"/>
        <v>7875000000</v>
      </c>
      <c r="Z182" s="20">
        <f t="shared" si="292"/>
        <v>7830000000</v>
      </c>
      <c r="AA182" s="20">
        <f t="shared" si="292"/>
        <v>7875000000</v>
      </c>
      <c r="AB182" s="20">
        <f t="shared" si="292"/>
        <v>7919625000</v>
      </c>
      <c r="AC182" s="20">
        <f t="shared" si="292"/>
        <v>7873875000</v>
      </c>
      <c r="AD182" s="20">
        <f t="shared" si="292"/>
        <v>7828125000</v>
      </c>
      <c r="AE182" s="20">
        <f t="shared" si="292"/>
        <v>7782375000</v>
      </c>
      <c r="AF182" s="21">
        <f t="shared" si="292"/>
        <v>7736625000</v>
      </c>
      <c r="AG182" s="18">
        <f t="shared" si="292"/>
        <v>8100000000</v>
      </c>
      <c r="AH182" s="19">
        <f t="shared" si="292"/>
        <v>8055000000</v>
      </c>
      <c r="AI182" s="20">
        <f t="shared" si="292"/>
        <v>8010000000</v>
      </c>
      <c r="AJ182" s="20">
        <f t="shared" si="292"/>
        <v>7965000000</v>
      </c>
      <c r="AK182" s="20">
        <f t="shared" si="292"/>
        <v>7920000000</v>
      </c>
      <c r="AL182" s="20">
        <f t="shared" si="292"/>
        <v>7875000000</v>
      </c>
      <c r="AM182" s="20">
        <f t="shared" si="292"/>
        <v>7830000000</v>
      </c>
      <c r="AN182" s="20">
        <f t="shared" si="292"/>
        <v>7875000000</v>
      </c>
      <c r="AO182" s="20">
        <f t="shared" si="292"/>
        <v>7919625000</v>
      </c>
      <c r="AP182" s="20">
        <f t="shared" si="292"/>
        <v>7873875000</v>
      </c>
      <c r="AQ182" s="20">
        <f t="shared" si="292"/>
        <v>7828125000</v>
      </c>
      <c r="AR182" s="20">
        <f t="shared" si="292"/>
        <v>7782375000</v>
      </c>
      <c r="AS182" s="21">
        <f t="shared" si="292"/>
        <v>7736625000</v>
      </c>
      <c r="AT182" s="19">
        <f t="shared" ref="AT182:AT188" si="293">INDEX(U182:AF182,1,AT$4)</f>
        <v>7736625000</v>
      </c>
      <c r="AU182" s="21">
        <f t="shared" ref="AU182:AU188" si="294">INDEX(AH182:AS182,1,AT$4)</f>
        <v>7736625000</v>
      </c>
      <c r="AV182" s="19">
        <f t="shared" ref="AV182:AV188" si="295">AU182-AT182</f>
        <v>0</v>
      </c>
      <c r="AW182" s="21">
        <f t="shared" ref="AW182:AW188" si="296">IF(AT182=0,AT182,AV182/AT182)</f>
        <v>0</v>
      </c>
    </row>
    <row r="183" spans="1:49" x14ac:dyDescent="0.25">
      <c r="A183" t="str">
        <f t="shared" si="234"/>
        <v>3201000</v>
      </c>
      <c r="B183">
        <f t="shared" si="289"/>
        <v>3201000</v>
      </c>
      <c r="F183">
        <v>3</v>
      </c>
      <c r="G183">
        <v>1</v>
      </c>
      <c r="H183">
        <v>2</v>
      </c>
      <c r="I183">
        <f t="shared" si="235"/>
        <v>1</v>
      </c>
      <c r="J183">
        <f t="shared" si="207"/>
        <v>1</v>
      </c>
      <c r="K183" s="45"/>
      <c r="M183">
        <f>IF($A183&amp;""="",0,IFERROR(MATCH($A183,base_report[id1],0),0))</f>
        <v>175</v>
      </c>
      <c r="N183">
        <f>IF($A183&amp;""="",0,IFERROR(MATCH($A183,current_report[id1],0),0))</f>
        <v>175</v>
      </c>
      <c r="O183" t="str">
        <f>IF($M183=0,0,INDEX(base_report[],$M183,O$1)&amp;"")</f>
        <v/>
      </c>
      <c r="P183" t="str">
        <f>IF($M183=0,0,INDEX(base_report[],$M183,P$1)&amp;"")</f>
        <v>Property, plant, and equipment, net</v>
      </c>
      <c r="R183" s="38"/>
      <c r="S183" s="17" t="s">
        <v>805</v>
      </c>
      <c r="T183" s="18">
        <f>T184-T186</f>
        <v>8100000000</v>
      </c>
      <c r="U183" s="19">
        <f>U184-U186</f>
        <v>8055000000</v>
      </c>
      <c r="V183" s="20">
        <f t="shared" ref="V183:AS183" si="297">V184-V186</f>
        <v>8010000000</v>
      </c>
      <c r="W183" s="20">
        <f t="shared" si="297"/>
        <v>7965000000</v>
      </c>
      <c r="X183" s="20">
        <f t="shared" si="297"/>
        <v>7920000000</v>
      </c>
      <c r="Y183" s="20">
        <f t="shared" si="297"/>
        <v>7875000000</v>
      </c>
      <c r="Z183" s="20">
        <f t="shared" si="297"/>
        <v>7830000000</v>
      </c>
      <c r="AA183" s="20">
        <f t="shared" si="297"/>
        <v>7875000000</v>
      </c>
      <c r="AB183" s="20">
        <f t="shared" si="297"/>
        <v>7919625000</v>
      </c>
      <c r="AC183" s="20">
        <f t="shared" si="297"/>
        <v>7873875000</v>
      </c>
      <c r="AD183" s="20">
        <f t="shared" si="297"/>
        <v>7828125000</v>
      </c>
      <c r="AE183" s="20">
        <f t="shared" si="297"/>
        <v>7782375000</v>
      </c>
      <c r="AF183" s="21">
        <f t="shared" si="297"/>
        <v>7736625000</v>
      </c>
      <c r="AG183" s="18">
        <f>AG184-AG186</f>
        <v>8100000000</v>
      </c>
      <c r="AH183" s="19">
        <f t="shared" si="297"/>
        <v>8055000000</v>
      </c>
      <c r="AI183" s="20">
        <f t="shared" si="297"/>
        <v>8010000000</v>
      </c>
      <c r="AJ183" s="20">
        <f t="shared" si="297"/>
        <v>7965000000</v>
      </c>
      <c r="AK183" s="20">
        <f t="shared" si="297"/>
        <v>7920000000</v>
      </c>
      <c r="AL183" s="20">
        <f t="shared" si="297"/>
        <v>7875000000</v>
      </c>
      <c r="AM183" s="20">
        <f t="shared" si="297"/>
        <v>7830000000</v>
      </c>
      <c r="AN183" s="20">
        <f t="shared" si="297"/>
        <v>7875000000</v>
      </c>
      <c r="AO183" s="20">
        <f t="shared" si="297"/>
        <v>7919625000</v>
      </c>
      <c r="AP183" s="20">
        <f t="shared" si="297"/>
        <v>7873875000</v>
      </c>
      <c r="AQ183" s="20">
        <f t="shared" si="297"/>
        <v>7828125000</v>
      </c>
      <c r="AR183" s="20">
        <f t="shared" si="297"/>
        <v>7782375000</v>
      </c>
      <c r="AS183" s="21">
        <f t="shared" si="297"/>
        <v>7736625000</v>
      </c>
      <c r="AT183" s="19">
        <f t="shared" si="293"/>
        <v>7736625000</v>
      </c>
      <c r="AU183" s="21">
        <f t="shared" si="294"/>
        <v>7736625000</v>
      </c>
      <c r="AV183" s="19">
        <f t="shared" si="295"/>
        <v>0</v>
      </c>
      <c r="AW183" s="21">
        <f t="shared" si="296"/>
        <v>0</v>
      </c>
    </row>
    <row r="184" spans="1:49" x14ac:dyDescent="0.25">
      <c r="A184" t="str">
        <f t="shared" si="234"/>
        <v>3202000</v>
      </c>
      <c r="B184">
        <f t="shared" si="289"/>
        <v>3202000</v>
      </c>
      <c r="F184">
        <v>3</v>
      </c>
      <c r="G184">
        <v>1</v>
      </c>
      <c r="H184">
        <v>2</v>
      </c>
      <c r="I184">
        <f t="shared" si="235"/>
        <v>1</v>
      </c>
      <c r="J184">
        <f t="shared" si="207"/>
        <v>1</v>
      </c>
      <c r="K184" s="45"/>
      <c r="M184">
        <f>IF($A184&amp;""="",0,IFERROR(MATCH($A184,base_report[id1],0),0))</f>
        <v>176</v>
      </c>
      <c r="N184">
        <f>IF($A184&amp;""="",0,IFERROR(MATCH($A184,current_report[id1],0),0))</f>
        <v>176</v>
      </c>
      <c r="O184" t="str">
        <f>IF($M184=0,0,INDEX(base_report[],$M184,O$1)&amp;"")</f>
        <v/>
      </c>
      <c r="P184" t="str">
        <f>IF($M184=0,0,INDEX(base_report[],$M184,P$1)&amp;"")</f>
        <v>Property, plant, and equipment</v>
      </c>
      <c r="R184" s="38"/>
      <c r="S184" s="23" t="s">
        <v>806</v>
      </c>
      <c r="T184" s="18">
        <f>T185</f>
        <v>10800000000</v>
      </c>
      <c r="U184" s="19">
        <f>U185</f>
        <v>10800000000</v>
      </c>
      <c r="V184" s="20">
        <f t="shared" ref="V184:AS184" si="298">V185</f>
        <v>10800000000</v>
      </c>
      <c r="W184" s="20">
        <f t="shared" si="298"/>
        <v>10800000000</v>
      </c>
      <c r="X184" s="20">
        <f t="shared" si="298"/>
        <v>10800000000</v>
      </c>
      <c r="Y184" s="20">
        <f t="shared" si="298"/>
        <v>10800000000</v>
      </c>
      <c r="Z184" s="20">
        <f t="shared" si="298"/>
        <v>10800000000</v>
      </c>
      <c r="AA184" s="20">
        <f t="shared" si="298"/>
        <v>10890000000</v>
      </c>
      <c r="AB184" s="20">
        <f t="shared" si="298"/>
        <v>10980000000</v>
      </c>
      <c r="AC184" s="20">
        <f t="shared" si="298"/>
        <v>10980000000</v>
      </c>
      <c r="AD184" s="20">
        <f t="shared" si="298"/>
        <v>10980000000</v>
      </c>
      <c r="AE184" s="20">
        <f t="shared" si="298"/>
        <v>10980000000</v>
      </c>
      <c r="AF184" s="21">
        <f t="shared" si="298"/>
        <v>10980000000</v>
      </c>
      <c r="AG184" s="18">
        <f t="shared" si="298"/>
        <v>10800000000</v>
      </c>
      <c r="AH184" s="19">
        <f t="shared" si="298"/>
        <v>10800000000</v>
      </c>
      <c r="AI184" s="20">
        <f t="shared" si="298"/>
        <v>10800000000</v>
      </c>
      <c r="AJ184" s="20">
        <f t="shared" si="298"/>
        <v>10800000000</v>
      </c>
      <c r="AK184" s="20">
        <f t="shared" si="298"/>
        <v>10800000000</v>
      </c>
      <c r="AL184" s="20">
        <f t="shared" si="298"/>
        <v>10800000000</v>
      </c>
      <c r="AM184" s="20">
        <f t="shared" si="298"/>
        <v>10800000000</v>
      </c>
      <c r="AN184" s="20">
        <f t="shared" si="298"/>
        <v>10890000000</v>
      </c>
      <c r="AO184" s="20">
        <f t="shared" si="298"/>
        <v>10980000000</v>
      </c>
      <c r="AP184" s="20">
        <f t="shared" si="298"/>
        <v>10980000000</v>
      </c>
      <c r="AQ184" s="20">
        <f t="shared" si="298"/>
        <v>10980000000</v>
      </c>
      <c r="AR184" s="20">
        <f t="shared" si="298"/>
        <v>10980000000</v>
      </c>
      <c r="AS184" s="21">
        <f t="shared" si="298"/>
        <v>10980000000</v>
      </c>
      <c r="AT184" s="19">
        <f t="shared" si="293"/>
        <v>10980000000</v>
      </c>
      <c r="AU184" s="21">
        <f t="shared" si="294"/>
        <v>10980000000</v>
      </c>
      <c r="AV184" s="19">
        <f t="shared" si="295"/>
        <v>0</v>
      </c>
      <c r="AW184" s="21">
        <f t="shared" si="296"/>
        <v>0</v>
      </c>
    </row>
    <row r="185" spans="1:49" hidden="1" x14ac:dyDescent="0.25">
      <c r="A185" t="str">
        <f t="shared" si="234"/>
        <v>3203000</v>
      </c>
      <c r="B185">
        <f t="shared" si="289"/>
        <v>3203000</v>
      </c>
      <c r="C185">
        <v>3110</v>
      </c>
      <c r="D185" t="s">
        <v>774</v>
      </c>
      <c r="F185">
        <v>3</v>
      </c>
      <c r="G185">
        <v>3</v>
      </c>
      <c r="I185">
        <f t="shared" si="235"/>
        <v>0</v>
      </c>
      <c r="J185">
        <f t="shared" si="207"/>
        <v>1</v>
      </c>
      <c r="K185" s="45" t="s">
        <v>774</v>
      </c>
      <c r="M185">
        <f>IF($A185&amp;""="",0,IFERROR(MATCH($A185,base_report[id1],0),0))</f>
        <v>177</v>
      </c>
      <c r="N185">
        <f>IF($A185&amp;""="",0,IFERROR(MATCH($A185,current_report[id1],0),0))</f>
        <v>177</v>
      </c>
      <c r="O185" t="str">
        <f>IF($M185=0,0,INDEX(base_report[],$M185,O$1)&amp;"")</f>
        <v>1110</v>
      </c>
      <c r="P185" t="str">
        <f>IF($M185=0,0,INDEX(base_report[],$M185,P$1)&amp;"")</f>
        <v>Rolling stock</v>
      </c>
      <c r="R185" s="38" t="s">
        <v>774</v>
      </c>
      <c r="S185" s="24" t="s">
        <v>807</v>
      </c>
      <c r="T185" s="18">
        <f>IF($M185=0,0,INDEX(base_report[],$M185,T$6)*T$5)</f>
        <v>10800000000</v>
      </c>
      <c r="U185" s="19">
        <f>IF($M185=0,0,INDEX(base_report[],$M185,U$6)*U$5)</f>
        <v>10800000000</v>
      </c>
      <c r="V185" s="20">
        <f>IF($M185=0,0,INDEX(base_report[],$M185,V$6)*V$5)</f>
        <v>10800000000</v>
      </c>
      <c r="W185" s="20">
        <f>IF($M185=0,0,INDEX(base_report[],$M185,W$6)*W$5)</f>
        <v>10800000000</v>
      </c>
      <c r="X185" s="20">
        <f>IF($M185=0,0,INDEX(base_report[],$M185,X$6)*X$5)</f>
        <v>10800000000</v>
      </c>
      <c r="Y185" s="20">
        <f>IF($M185=0,0,INDEX(base_report[],$M185,Y$6)*Y$5)</f>
        <v>10800000000</v>
      </c>
      <c r="Z185" s="20">
        <f>IF($M185=0,0,INDEX(base_report[],$M185,Z$6)*Z$5)</f>
        <v>10800000000</v>
      </c>
      <c r="AA185" s="20">
        <f>IF($M185=0,0,INDEX(base_report[],$M185,AA$6)*AA$5)</f>
        <v>10890000000</v>
      </c>
      <c r="AB185" s="20">
        <f>IF($M185=0,0,INDEX(base_report[],$M185,AB$6)*AB$5)</f>
        <v>10980000000</v>
      </c>
      <c r="AC185" s="20">
        <f>IF($M185=0,0,INDEX(base_report[],$M185,AC$6)*AC$5)</f>
        <v>10980000000</v>
      </c>
      <c r="AD185" s="20">
        <f>IF($M185=0,0,INDEX(base_report[],$M185,AD$6)*AD$5)</f>
        <v>10980000000</v>
      </c>
      <c r="AE185" s="20">
        <f>IF($M185=0,0,INDEX(base_report[],$M185,AE$6)*AE$5)</f>
        <v>10980000000</v>
      </c>
      <c r="AF185" s="21">
        <f>IF($M185=0,0,INDEX(base_report[],$M185,AF$6)*AF$5)</f>
        <v>10980000000</v>
      </c>
      <c r="AG185" s="18">
        <f>IF($N185=0,0,INDEX(current_report[],$N185,AG$6)*AG$5)</f>
        <v>10800000000</v>
      </c>
      <c r="AH185" s="19">
        <f>IF($N185=0,0,INDEX(current_report[],$N185,AH$6)*AH$5)</f>
        <v>10800000000</v>
      </c>
      <c r="AI185" s="20">
        <f>IF($N185=0,0,INDEX(current_report[],$N185,AI$6)*AI$5)</f>
        <v>10800000000</v>
      </c>
      <c r="AJ185" s="20">
        <f>IF($N185=0,0,INDEX(current_report[],$N185,AJ$6)*AJ$5)</f>
        <v>10800000000</v>
      </c>
      <c r="AK185" s="20">
        <f>IF($N185=0,0,INDEX(current_report[],$N185,AK$6)*AK$5)</f>
        <v>10800000000</v>
      </c>
      <c r="AL185" s="20">
        <f>IF($N185=0,0,INDEX(current_report[],$N185,AL$6)*AL$5)</f>
        <v>10800000000</v>
      </c>
      <c r="AM185" s="20">
        <f>IF($N185=0,0,INDEX(current_report[],$N185,AM$6)*AM$5)</f>
        <v>10800000000</v>
      </c>
      <c r="AN185" s="20">
        <f>IF($N185=0,0,INDEX(current_report[],$N185,AN$6)*AN$5)</f>
        <v>10890000000</v>
      </c>
      <c r="AO185" s="20">
        <f>IF($N185=0,0,INDEX(current_report[],$N185,AO$6)*AO$5)</f>
        <v>10980000000</v>
      </c>
      <c r="AP185" s="20">
        <f>IF($N185=0,0,INDEX(current_report[],$N185,AP$6)*AP$5)</f>
        <v>10980000000</v>
      </c>
      <c r="AQ185" s="20">
        <f>IF($N185=0,0,INDEX(current_report[],$N185,AQ$6)*AQ$5)</f>
        <v>10980000000</v>
      </c>
      <c r="AR185" s="20">
        <f>IF($N185=0,0,INDEX(current_report[],$N185,AR$6)*AR$5)</f>
        <v>10980000000</v>
      </c>
      <c r="AS185" s="21">
        <f>IF($N185=0,0,INDEX(current_report[],$N185,AS$6)*AS$5)</f>
        <v>10980000000</v>
      </c>
      <c r="AT185" s="19">
        <f t="shared" si="293"/>
        <v>10980000000</v>
      </c>
      <c r="AU185" s="21">
        <f t="shared" si="294"/>
        <v>10980000000</v>
      </c>
      <c r="AV185" s="19">
        <f t="shared" si="295"/>
        <v>0</v>
      </c>
      <c r="AW185" s="21">
        <f t="shared" si="296"/>
        <v>0</v>
      </c>
    </row>
    <row r="186" spans="1:49" x14ac:dyDescent="0.25">
      <c r="A186" t="str">
        <f t="shared" si="234"/>
        <v>3204000</v>
      </c>
      <c r="B186">
        <f t="shared" si="289"/>
        <v>3204000</v>
      </c>
      <c r="F186">
        <v>3</v>
      </c>
      <c r="G186">
        <v>1</v>
      </c>
      <c r="H186">
        <v>2</v>
      </c>
      <c r="I186">
        <f t="shared" si="235"/>
        <v>1</v>
      </c>
      <c r="J186">
        <f t="shared" si="207"/>
        <v>1</v>
      </c>
      <c r="K186" s="45"/>
      <c r="M186">
        <f>IF($A186&amp;""="",0,IFERROR(MATCH($A186,base_report[id1],0),0))</f>
        <v>178</v>
      </c>
      <c r="N186">
        <f>IF($A186&amp;""="",0,IFERROR(MATCH($A186,current_report[id1],0),0))</f>
        <v>178</v>
      </c>
      <c r="O186" t="str">
        <f>IF($M186=0,0,INDEX(base_report[],$M186,O$1)&amp;"")</f>
        <v/>
      </c>
      <c r="P186" t="str">
        <f>IF($M186=0,0,INDEX(base_report[],$M186,P$1)&amp;"")</f>
        <v>Accumulated depreciation</v>
      </c>
      <c r="R186" s="38"/>
      <c r="S186" s="23" t="s">
        <v>808</v>
      </c>
      <c r="T186" s="18">
        <f>T187</f>
        <v>2700000000</v>
      </c>
      <c r="U186" s="19">
        <f>U187</f>
        <v>2745000000</v>
      </c>
      <c r="V186" s="20">
        <f t="shared" ref="V186:AS186" si="299">V187</f>
        <v>2790000000</v>
      </c>
      <c r="W186" s="20">
        <f t="shared" si="299"/>
        <v>2835000000</v>
      </c>
      <c r="X186" s="20">
        <f t="shared" si="299"/>
        <v>2880000000</v>
      </c>
      <c r="Y186" s="20">
        <f t="shared" si="299"/>
        <v>2925000000</v>
      </c>
      <c r="Z186" s="20">
        <f t="shared" si="299"/>
        <v>2970000000</v>
      </c>
      <c r="AA186" s="20">
        <f t="shared" si="299"/>
        <v>3015000000</v>
      </c>
      <c r="AB186" s="20">
        <f t="shared" si="299"/>
        <v>3060375000</v>
      </c>
      <c r="AC186" s="20">
        <f t="shared" si="299"/>
        <v>3106125000</v>
      </c>
      <c r="AD186" s="20">
        <f t="shared" si="299"/>
        <v>3151875000</v>
      </c>
      <c r="AE186" s="20">
        <f t="shared" si="299"/>
        <v>3197625000</v>
      </c>
      <c r="AF186" s="21">
        <f t="shared" si="299"/>
        <v>3243375000</v>
      </c>
      <c r="AG186" s="18">
        <f t="shared" si="299"/>
        <v>2700000000</v>
      </c>
      <c r="AH186" s="19">
        <f t="shared" si="299"/>
        <v>2745000000</v>
      </c>
      <c r="AI186" s="20">
        <f t="shared" si="299"/>
        <v>2790000000</v>
      </c>
      <c r="AJ186" s="20">
        <f t="shared" si="299"/>
        <v>2835000000</v>
      </c>
      <c r="AK186" s="20">
        <f t="shared" si="299"/>
        <v>2880000000</v>
      </c>
      <c r="AL186" s="20">
        <f t="shared" si="299"/>
        <v>2925000000</v>
      </c>
      <c r="AM186" s="20">
        <f t="shared" si="299"/>
        <v>2970000000</v>
      </c>
      <c r="AN186" s="20">
        <f t="shared" si="299"/>
        <v>3015000000</v>
      </c>
      <c r="AO186" s="20">
        <f t="shared" si="299"/>
        <v>3060375000</v>
      </c>
      <c r="AP186" s="20">
        <f t="shared" si="299"/>
        <v>3106125000</v>
      </c>
      <c r="AQ186" s="20">
        <f t="shared" si="299"/>
        <v>3151875000</v>
      </c>
      <c r="AR186" s="20">
        <f t="shared" si="299"/>
        <v>3197625000</v>
      </c>
      <c r="AS186" s="21">
        <f t="shared" si="299"/>
        <v>3243375000</v>
      </c>
      <c r="AT186" s="19">
        <f t="shared" si="293"/>
        <v>3243375000</v>
      </c>
      <c r="AU186" s="21">
        <f t="shared" si="294"/>
        <v>3243375000</v>
      </c>
      <c r="AV186" s="19">
        <f t="shared" si="295"/>
        <v>0</v>
      </c>
      <c r="AW186" s="21">
        <f t="shared" si="296"/>
        <v>0</v>
      </c>
    </row>
    <row r="187" spans="1:49" hidden="1" x14ac:dyDescent="0.25">
      <c r="A187" t="str">
        <f t="shared" si="234"/>
        <v>3205000</v>
      </c>
      <c r="B187">
        <f t="shared" si="289"/>
        <v>3205000</v>
      </c>
      <c r="C187">
        <v>3120</v>
      </c>
      <c r="D187" t="s">
        <v>809</v>
      </c>
      <c r="F187">
        <v>3</v>
      </c>
      <c r="G187">
        <v>3</v>
      </c>
      <c r="I187">
        <f t="shared" si="235"/>
        <v>0</v>
      </c>
      <c r="J187">
        <f t="shared" si="207"/>
        <v>1</v>
      </c>
      <c r="K187" s="45" t="s">
        <v>809</v>
      </c>
      <c r="M187">
        <f>IF($A187&amp;""="",0,IFERROR(MATCH($A187,base_report[id1],0),0))</f>
        <v>179</v>
      </c>
      <c r="N187">
        <f>IF($A187&amp;""="",0,IFERROR(MATCH($A187,current_report[id1],0),0))</f>
        <v>179</v>
      </c>
      <c r="O187" t="str">
        <f>IF($M187=0,0,INDEX(base_report[],$M187,O$1)&amp;"")</f>
        <v>1210</v>
      </c>
      <c r="P187" t="str">
        <f>IF($M187=0,0,INDEX(base_report[],$M187,P$1)&amp;"")</f>
        <v>Accumulated depreciation of rolling stock</v>
      </c>
      <c r="R187" s="38" t="s">
        <v>809</v>
      </c>
      <c r="S187" s="24" t="s">
        <v>810</v>
      </c>
      <c r="T187" s="18">
        <f>IF($M187=0,0,INDEX(base_report[],$M187,T$6)*T$5)</f>
        <v>2700000000</v>
      </c>
      <c r="U187" s="19">
        <f>IF($M187=0,0,INDEX(base_report[],$M187,U$6)*U$5)</f>
        <v>2745000000</v>
      </c>
      <c r="V187" s="20">
        <f>IF($M187=0,0,INDEX(base_report[],$M187,V$6)*V$5)</f>
        <v>2790000000</v>
      </c>
      <c r="W187" s="20">
        <f>IF($M187=0,0,INDEX(base_report[],$M187,W$6)*W$5)</f>
        <v>2835000000</v>
      </c>
      <c r="X187" s="20">
        <f>IF($M187=0,0,INDEX(base_report[],$M187,X$6)*X$5)</f>
        <v>2880000000</v>
      </c>
      <c r="Y187" s="20">
        <f>IF($M187=0,0,INDEX(base_report[],$M187,Y$6)*Y$5)</f>
        <v>2925000000</v>
      </c>
      <c r="Z187" s="20">
        <f>IF($M187=0,0,INDEX(base_report[],$M187,Z$6)*Z$5)</f>
        <v>2970000000</v>
      </c>
      <c r="AA187" s="20">
        <f>IF($M187=0,0,INDEX(base_report[],$M187,AA$6)*AA$5)</f>
        <v>3015000000</v>
      </c>
      <c r="AB187" s="20">
        <f>IF($M187=0,0,INDEX(base_report[],$M187,AB$6)*AB$5)</f>
        <v>3060375000</v>
      </c>
      <c r="AC187" s="20">
        <f>IF($M187=0,0,INDEX(base_report[],$M187,AC$6)*AC$5)</f>
        <v>3106125000</v>
      </c>
      <c r="AD187" s="20">
        <f>IF($M187=0,0,INDEX(base_report[],$M187,AD$6)*AD$5)</f>
        <v>3151875000</v>
      </c>
      <c r="AE187" s="20">
        <f>IF($M187=0,0,INDEX(base_report[],$M187,AE$6)*AE$5)</f>
        <v>3197625000</v>
      </c>
      <c r="AF187" s="21">
        <f>IF($M187=0,0,INDEX(base_report[],$M187,AF$6)*AF$5)</f>
        <v>3243375000</v>
      </c>
      <c r="AG187" s="18">
        <f>IF($N187=0,0,INDEX(current_report[],$N187,AG$6)*AG$5)</f>
        <v>2700000000</v>
      </c>
      <c r="AH187" s="19">
        <f>IF($N187=0,0,INDEX(current_report[],$N187,AH$6)*AH$5)</f>
        <v>2745000000</v>
      </c>
      <c r="AI187" s="20">
        <f>IF($N187=0,0,INDEX(current_report[],$N187,AI$6)*AI$5)</f>
        <v>2790000000</v>
      </c>
      <c r="AJ187" s="20">
        <f>IF($N187=0,0,INDEX(current_report[],$N187,AJ$6)*AJ$5)</f>
        <v>2835000000</v>
      </c>
      <c r="AK187" s="20">
        <f>IF($N187=0,0,INDEX(current_report[],$N187,AK$6)*AK$5)</f>
        <v>2880000000</v>
      </c>
      <c r="AL187" s="20">
        <f>IF($N187=0,0,INDEX(current_report[],$N187,AL$6)*AL$5)</f>
        <v>2925000000</v>
      </c>
      <c r="AM187" s="20">
        <f>IF($N187=0,0,INDEX(current_report[],$N187,AM$6)*AM$5)</f>
        <v>2970000000</v>
      </c>
      <c r="AN187" s="20">
        <f>IF($N187=0,0,INDEX(current_report[],$N187,AN$6)*AN$5)</f>
        <v>3015000000</v>
      </c>
      <c r="AO187" s="20">
        <f>IF($N187=0,0,INDEX(current_report[],$N187,AO$6)*AO$5)</f>
        <v>3060375000</v>
      </c>
      <c r="AP187" s="20">
        <f>IF($N187=0,0,INDEX(current_report[],$N187,AP$6)*AP$5)</f>
        <v>3106125000</v>
      </c>
      <c r="AQ187" s="20">
        <f>IF($N187=0,0,INDEX(current_report[],$N187,AQ$6)*AQ$5)</f>
        <v>3151875000</v>
      </c>
      <c r="AR187" s="20">
        <f>IF($N187=0,0,INDEX(current_report[],$N187,AR$6)*AR$5)</f>
        <v>3197625000</v>
      </c>
      <c r="AS187" s="21">
        <f>IF($N187=0,0,INDEX(current_report[],$N187,AS$6)*AS$5)</f>
        <v>3243375000</v>
      </c>
      <c r="AT187" s="19">
        <f t="shared" si="293"/>
        <v>3243375000</v>
      </c>
      <c r="AU187" s="21">
        <f t="shared" si="294"/>
        <v>3243375000</v>
      </c>
      <c r="AV187" s="19">
        <f t="shared" si="295"/>
        <v>0</v>
      </c>
      <c r="AW187" s="21">
        <f t="shared" si="296"/>
        <v>0</v>
      </c>
    </row>
    <row r="188" spans="1:49" hidden="1" x14ac:dyDescent="0.25">
      <c r="A188" t="str">
        <f t="shared" si="234"/>
        <v>3206000</v>
      </c>
      <c r="B188">
        <f t="shared" si="289"/>
        <v>3206000</v>
      </c>
      <c r="F188">
        <v>3</v>
      </c>
      <c r="G188">
        <v>1</v>
      </c>
      <c r="H188">
        <v>2</v>
      </c>
      <c r="I188">
        <f t="shared" ref="I188:I233" si="300">IF(AND(OR($F$1=0,F188=$F$1),G188&lt;=$G$1,OR($J$1=1,J188=1,G188=0)),1,0)</f>
        <v>0</v>
      </c>
      <c r="J188">
        <f t="shared" si="207"/>
        <v>0</v>
      </c>
      <c r="K188" s="45"/>
      <c r="M188">
        <f>IF($A188&amp;""="",0,IFERROR(MATCH($A188,base_report[id1],0),0))</f>
        <v>180</v>
      </c>
      <c r="N188">
        <f>IF($A188&amp;""="",0,IFERROR(MATCH($A188,current_report[id1],0),0))</f>
        <v>180</v>
      </c>
      <c r="O188" t="str">
        <f>IF($M188=0,0,INDEX(base_report[],$M188,O$1)&amp;"")</f>
        <v/>
      </c>
      <c r="P188" t="str">
        <f>IF($M188=0,0,INDEX(base_report[],$M188,P$1)&amp;"")</f>
        <v>Other non-current assets</v>
      </c>
      <c r="R188" s="38"/>
      <c r="S188" s="17" t="s">
        <v>776</v>
      </c>
      <c r="T188" s="18">
        <f>IF($M188=0,0,INDEX(base_report[],$M188,T$6)*T$5)</f>
        <v>0</v>
      </c>
      <c r="U188" s="19">
        <f>IF($M188=0,0,INDEX(base_report[],$M188,U$6)*U$5)</f>
        <v>0</v>
      </c>
      <c r="V188" s="20">
        <f>IF($M188=0,0,INDEX(base_report[],$M188,V$6)*V$5)</f>
        <v>0</v>
      </c>
      <c r="W188" s="20">
        <f>IF($M188=0,0,INDEX(base_report[],$M188,W$6)*W$5)</f>
        <v>0</v>
      </c>
      <c r="X188" s="20">
        <f>IF($M188=0,0,INDEX(base_report[],$M188,X$6)*X$5)</f>
        <v>0</v>
      </c>
      <c r="Y188" s="20">
        <f>IF($M188=0,0,INDEX(base_report[],$M188,Y$6)*Y$5)</f>
        <v>0</v>
      </c>
      <c r="Z188" s="20">
        <f>IF($M188=0,0,INDEX(base_report[],$M188,Z$6)*Z$5)</f>
        <v>0</v>
      </c>
      <c r="AA188" s="20">
        <f>IF($M188=0,0,INDEX(base_report[],$M188,AA$6)*AA$5)</f>
        <v>0</v>
      </c>
      <c r="AB188" s="20">
        <f>IF($M188=0,0,INDEX(base_report[],$M188,AB$6)*AB$5)</f>
        <v>0</v>
      </c>
      <c r="AC188" s="20">
        <f>IF($M188=0,0,INDEX(base_report[],$M188,AC$6)*AC$5)</f>
        <v>0</v>
      </c>
      <c r="AD188" s="20">
        <f>IF($M188=0,0,INDEX(base_report[],$M188,AD$6)*AD$5)</f>
        <v>0</v>
      </c>
      <c r="AE188" s="20">
        <f>IF($M188=0,0,INDEX(base_report[],$M188,AE$6)*AE$5)</f>
        <v>0</v>
      </c>
      <c r="AF188" s="21">
        <f>IF($M188=0,0,INDEX(base_report[],$M188,AF$6)*AF$5)</f>
        <v>0</v>
      </c>
      <c r="AG188" s="18">
        <f>IF($N188=0,0,INDEX(current_report[],$N188,AG$6)*AG$5)</f>
        <v>0</v>
      </c>
      <c r="AH188" s="19">
        <f>IF($N188=0,0,INDEX(current_report[],$N188,AH$6)*AH$5)</f>
        <v>0</v>
      </c>
      <c r="AI188" s="20">
        <f>IF($N188=0,0,INDEX(current_report[],$N188,AI$6)*AI$5)</f>
        <v>0</v>
      </c>
      <c r="AJ188" s="20">
        <f>IF($N188=0,0,INDEX(current_report[],$N188,AJ$6)*AJ$5)</f>
        <v>0</v>
      </c>
      <c r="AK188" s="20">
        <f>IF($N188=0,0,INDEX(current_report[],$N188,AK$6)*AK$5)</f>
        <v>0</v>
      </c>
      <c r="AL188" s="20">
        <f>IF($N188=0,0,INDEX(current_report[],$N188,AL$6)*AL$5)</f>
        <v>0</v>
      </c>
      <c r="AM188" s="20">
        <f>IF($N188=0,0,INDEX(current_report[],$N188,AM$6)*AM$5)</f>
        <v>0</v>
      </c>
      <c r="AN188" s="20">
        <f>IF($N188=0,0,INDEX(current_report[],$N188,AN$6)*AN$5)</f>
        <v>0</v>
      </c>
      <c r="AO188" s="20">
        <f>IF($N188=0,0,INDEX(current_report[],$N188,AO$6)*AO$5)</f>
        <v>0</v>
      </c>
      <c r="AP188" s="20">
        <f>IF($N188=0,0,INDEX(current_report[],$N188,AP$6)*AP$5)</f>
        <v>0</v>
      </c>
      <c r="AQ188" s="20">
        <f>IF($N188=0,0,INDEX(current_report[],$N188,AQ$6)*AQ$5)</f>
        <v>0</v>
      </c>
      <c r="AR188" s="20">
        <f>IF($N188=0,0,INDEX(current_report[],$N188,AR$6)*AR$5)</f>
        <v>0</v>
      </c>
      <c r="AS188" s="21">
        <f>IF($N188=0,0,INDEX(current_report[],$N188,AS$6)*AS$5)</f>
        <v>0</v>
      </c>
      <c r="AT188" s="19">
        <f t="shared" si="293"/>
        <v>0</v>
      </c>
      <c r="AU188" s="21">
        <f t="shared" si="294"/>
        <v>0</v>
      </c>
      <c r="AV188" s="19">
        <f t="shared" si="295"/>
        <v>0</v>
      </c>
      <c r="AW188" s="21">
        <f t="shared" si="296"/>
        <v>0</v>
      </c>
    </row>
    <row r="189" spans="1:49" x14ac:dyDescent="0.25">
      <c r="A189" t="str">
        <f t="shared" si="234"/>
        <v>3207000</v>
      </c>
      <c r="B189">
        <f t="shared" si="289"/>
        <v>3207000</v>
      </c>
      <c r="F189">
        <v>3</v>
      </c>
      <c r="G189">
        <v>0</v>
      </c>
      <c r="I189">
        <f t="shared" si="300"/>
        <v>1</v>
      </c>
      <c r="J189">
        <f t="shared" si="207"/>
        <v>0</v>
      </c>
      <c r="K189" s="45"/>
      <c r="M189">
        <f>IF($A189&amp;""="",0,IFERROR(MATCH($A189,base_report[id1],0),0))</f>
        <v>181</v>
      </c>
      <c r="N189">
        <f>IF($A189&amp;""="",0,IFERROR(MATCH($A189,current_report[id1],0),0))</f>
        <v>181</v>
      </c>
      <c r="O189" t="str">
        <f>IF($M189=0,0,INDEX(base_report[],$M189,O$1)&amp;"")</f>
        <v/>
      </c>
      <c r="P189" t="str">
        <f>IF($M189=0,0,INDEX(base_report[],$M189,P$1)&amp;"")</f>
        <v/>
      </c>
      <c r="R189" s="38"/>
      <c r="S189" s="17"/>
      <c r="T189" s="18"/>
      <c r="U189" s="19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1"/>
      <c r="AG189" s="18"/>
      <c r="AH189" s="19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1"/>
      <c r="AT189" s="19"/>
      <c r="AU189" s="21"/>
      <c r="AV189" s="19"/>
      <c r="AW189" s="21"/>
    </row>
    <row r="190" spans="1:49" x14ac:dyDescent="0.25">
      <c r="A190" t="str">
        <f t="shared" si="234"/>
        <v>3300000</v>
      </c>
      <c r="B190">
        <v>3300000</v>
      </c>
      <c r="C190">
        <v>3400</v>
      </c>
      <c r="F190">
        <v>3</v>
      </c>
      <c r="G190">
        <v>0</v>
      </c>
      <c r="H190">
        <v>1</v>
      </c>
      <c r="I190">
        <f t="shared" si="300"/>
        <v>1</v>
      </c>
      <c r="J190">
        <f t="shared" si="207"/>
        <v>1</v>
      </c>
      <c r="K190" s="45"/>
      <c r="M190">
        <f>IF($A190&amp;""="",0,IFERROR(MATCH($A190,base_report[id1],0),0))</f>
        <v>182</v>
      </c>
      <c r="N190">
        <f>IF($A190&amp;""="",0,IFERROR(MATCH($A190,current_report[id1],0),0))</f>
        <v>182</v>
      </c>
      <c r="O190" t="str">
        <f>IF($M190=0,0,INDEX(base_report[],$M190,O$1)&amp;"")</f>
        <v/>
      </c>
      <c r="P190" t="str">
        <f>IF($M190=0,0,INDEX(base_report[],$M190,P$1)&amp;"")</f>
        <v>Total Assets</v>
      </c>
      <c r="R190" s="46"/>
      <c r="S190" s="47" t="s">
        <v>811</v>
      </c>
      <c r="T190" s="48">
        <f t="shared" ref="T190:AS190" si="301">T166+T182</f>
        <v>8673100000</v>
      </c>
      <c r="U190" s="49">
        <f t="shared" si="301"/>
        <v>8623150000</v>
      </c>
      <c r="V190" s="50">
        <f t="shared" si="301"/>
        <v>8575470000</v>
      </c>
      <c r="W190" s="50">
        <f t="shared" si="301"/>
        <v>8431590000</v>
      </c>
      <c r="X190" s="50">
        <f t="shared" si="301"/>
        <v>8385110000</v>
      </c>
      <c r="Y190" s="50">
        <f t="shared" si="301"/>
        <v>8340830000</v>
      </c>
      <c r="Z190" s="50">
        <f t="shared" si="301"/>
        <v>8295550000</v>
      </c>
      <c r="AA190" s="50">
        <f t="shared" si="301"/>
        <v>8470270000</v>
      </c>
      <c r="AB190" s="50">
        <f t="shared" si="301"/>
        <v>8406759000</v>
      </c>
      <c r="AC190" s="50">
        <f t="shared" si="301"/>
        <v>8324606000</v>
      </c>
      <c r="AD190" s="50">
        <f t="shared" si="301"/>
        <v>8299106000</v>
      </c>
      <c r="AE190" s="50">
        <f t="shared" si="301"/>
        <v>8254600000</v>
      </c>
      <c r="AF190" s="51">
        <f t="shared" si="301"/>
        <v>8212312000</v>
      </c>
      <c r="AG190" s="48">
        <f t="shared" si="301"/>
        <v>8673100000</v>
      </c>
      <c r="AH190" s="49">
        <f t="shared" si="301"/>
        <v>8623150000</v>
      </c>
      <c r="AI190" s="50">
        <f t="shared" si="301"/>
        <v>8575470000</v>
      </c>
      <c r="AJ190" s="50">
        <f t="shared" si="301"/>
        <v>8431590000</v>
      </c>
      <c r="AK190" s="50">
        <f t="shared" si="301"/>
        <v>8385110000</v>
      </c>
      <c r="AL190" s="50">
        <f t="shared" si="301"/>
        <v>8340830000</v>
      </c>
      <c r="AM190" s="50">
        <f t="shared" si="301"/>
        <v>8295550000</v>
      </c>
      <c r="AN190" s="50">
        <f t="shared" si="301"/>
        <v>8470270000</v>
      </c>
      <c r="AO190" s="50">
        <f t="shared" si="301"/>
        <v>8406759000</v>
      </c>
      <c r="AP190" s="50">
        <f t="shared" si="301"/>
        <v>8324606000</v>
      </c>
      <c r="AQ190" s="50">
        <f t="shared" si="301"/>
        <v>8299106000</v>
      </c>
      <c r="AR190" s="50">
        <f t="shared" si="301"/>
        <v>8254600000</v>
      </c>
      <c r="AS190" s="51">
        <f t="shared" si="301"/>
        <v>8212312000</v>
      </c>
      <c r="AT190" s="49">
        <f>INDEX(U190:AF190,1,AT$4)</f>
        <v>8212312000</v>
      </c>
      <c r="AU190" s="51">
        <f>INDEX(AH190:AS190,1,AT$4)</f>
        <v>8212312000</v>
      </c>
      <c r="AV190" s="49">
        <f t="shared" ref="AV190" si="302">AU190-AT190</f>
        <v>0</v>
      </c>
      <c r="AW190" s="51">
        <f>IF(AT190=0,AT190,AV190/AT190)</f>
        <v>0</v>
      </c>
    </row>
    <row r="191" spans="1:49" x14ac:dyDescent="0.25">
      <c r="A191" t="str">
        <f t="shared" si="234"/>
        <v>3301000</v>
      </c>
      <c r="B191">
        <f t="shared" si="289"/>
        <v>3301000</v>
      </c>
      <c r="F191">
        <v>3</v>
      </c>
      <c r="G191">
        <v>0</v>
      </c>
      <c r="I191">
        <f t="shared" si="300"/>
        <v>1</v>
      </c>
      <c r="J191">
        <f t="shared" si="207"/>
        <v>0</v>
      </c>
      <c r="K191" s="45"/>
      <c r="M191">
        <f>IF($A191&amp;""="",0,IFERROR(MATCH($A191,base_report[id1],0),0))</f>
        <v>183</v>
      </c>
      <c r="N191">
        <f>IF($A191&amp;""="",0,IFERROR(MATCH($A191,current_report[id1],0),0))</f>
        <v>183</v>
      </c>
      <c r="O191" t="str">
        <f>IF($M191=0,0,INDEX(base_report[],$M191,O$1)&amp;"")</f>
        <v/>
      </c>
      <c r="P191" t="str">
        <f>IF($M191=0,0,INDEX(base_report[],$M191,P$1)&amp;"")</f>
        <v/>
      </c>
      <c r="R191" s="38"/>
      <c r="S191" s="17"/>
      <c r="T191" s="18"/>
      <c r="U191" s="19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1"/>
      <c r="AG191" s="18"/>
      <c r="AH191" s="19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1"/>
      <c r="AT191" s="19"/>
      <c r="AU191" s="21"/>
      <c r="AV191" s="19"/>
      <c r="AW191" s="21"/>
    </row>
    <row r="192" spans="1:49" x14ac:dyDescent="0.25">
      <c r="A192" t="str">
        <f t="shared" si="234"/>
        <v>3302000</v>
      </c>
      <c r="B192">
        <f t="shared" si="289"/>
        <v>3302000</v>
      </c>
      <c r="F192">
        <v>3</v>
      </c>
      <c r="G192">
        <v>0</v>
      </c>
      <c r="H192">
        <v>2</v>
      </c>
      <c r="I192">
        <f t="shared" si="300"/>
        <v>1</v>
      </c>
      <c r="J192">
        <f t="shared" si="207"/>
        <v>0</v>
      </c>
      <c r="K192" s="45"/>
      <c r="M192">
        <f>IF($A192&amp;""="",0,IFERROR(MATCH($A192,base_report[id1],0),0))</f>
        <v>184</v>
      </c>
      <c r="N192">
        <f>IF($A192&amp;""="",0,IFERROR(MATCH($A192,current_report[id1],0),0))</f>
        <v>184</v>
      </c>
      <c r="O192" t="str">
        <f>IF($M192=0,0,INDEX(base_report[],$M192,O$1)&amp;"")</f>
        <v/>
      </c>
      <c r="P192" t="str">
        <f>IF($M192=0,0,INDEX(base_report[],$M192,P$1)&amp;"")</f>
        <v>Liabilities and Stockholders' Equity</v>
      </c>
      <c r="R192" s="38"/>
      <c r="S192" s="25" t="s">
        <v>812</v>
      </c>
      <c r="T192" s="18"/>
      <c r="U192" s="19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1"/>
      <c r="AG192" s="18"/>
      <c r="AH192" s="19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1"/>
      <c r="AT192" s="19"/>
      <c r="AU192" s="21"/>
      <c r="AV192" s="19"/>
      <c r="AW192" s="21"/>
    </row>
    <row r="193" spans="1:49" x14ac:dyDescent="0.25">
      <c r="A193" t="str">
        <f t="shared" si="234"/>
        <v>3303000</v>
      </c>
      <c r="B193">
        <f t="shared" si="289"/>
        <v>3303000</v>
      </c>
      <c r="F193">
        <v>3</v>
      </c>
      <c r="G193">
        <v>0</v>
      </c>
      <c r="I193">
        <f t="shared" si="300"/>
        <v>1</v>
      </c>
      <c r="J193">
        <f t="shared" si="207"/>
        <v>0</v>
      </c>
      <c r="K193" s="45"/>
      <c r="M193">
        <f>IF($A193&amp;""="",0,IFERROR(MATCH($A193,base_report[id1],0),0))</f>
        <v>185</v>
      </c>
      <c r="N193">
        <f>IF($A193&amp;""="",0,IFERROR(MATCH($A193,current_report[id1],0),0))</f>
        <v>185</v>
      </c>
      <c r="O193" t="str">
        <f>IF($M193=0,0,INDEX(base_report[],$M193,O$1)&amp;"")</f>
        <v/>
      </c>
      <c r="P193" t="str">
        <f>IF($M193=0,0,INDEX(base_report[],$M193,P$1)&amp;"")</f>
        <v/>
      </c>
      <c r="R193" s="38"/>
      <c r="S193" s="17"/>
      <c r="T193" s="18"/>
      <c r="U193" s="19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1"/>
      <c r="AG193" s="18"/>
      <c r="AH193" s="19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1"/>
      <c r="AT193" s="19"/>
      <c r="AU193" s="21"/>
      <c r="AV193" s="19"/>
      <c r="AW193" s="21"/>
    </row>
    <row r="194" spans="1:49" x14ac:dyDescent="0.25">
      <c r="A194" t="str">
        <f t="shared" si="234"/>
        <v>3400000</v>
      </c>
      <c r="B194">
        <v>3400000</v>
      </c>
      <c r="C194">
        <v>3700</v>
      </c>
      <c r="F194">
        <v>3</v>
      </c>
      <c r="G194">
        <v>0</v>
      </c>
      <c r="H194">
        <v>1</v>
      </c>
      <c r="I194">
        <f t="shared" si="300"/>
        <v>1</v>
      </c>
      <c r="J194">
        <f t="shared" si="207"/>
        <v>1</v>
      </c>
      <c r="K194" s="45"/>
      <c r="M194">
        <f>IF($A194&amp;""="",0,IFERROR(MATCH($A194,base_report[id1],0),0))</f>
        <v>186</v>
      </c>
      <c r="N194">
        <f>IF($A194&amp;""="",0,IFERROR(MATCH($A194,current_report[id1],0),0))</f>
        <v>186</v>
      </c>
      <c r="O194" t="str">
        <f>IF($M194=0,0,INDEX(base_report[],$M194,O$1)&amp;"")</f>
        <v/>
      </c>
      <c r="P194" t="str">
        <f>IF($M194=0,0,INDEX(base_report[],$M194,P$1)&amp;"")</f>
        <v>Current Liabilities</v>
      </c>
      <c r="R194" s="38"/>
      <c r="S194" s="17" t="s">
        <v>813</v>
      </c>
      <c r="T194" s="18">
        <f t="shared" ref="T194" si="303">T195+T199+T202+T205+T206+T211</f>
        <v>187600000</v>
      </c>
      <c r="U194" s="19">
        <f>U195+U199+U202+U205+U206+U211</f>
        <v>186080000</v>
      </c>
      <c r="V194" s="20">
        <f t="shared" ref="V194:AS194" si="304">V195+V199+V202+V205+V206+V211</f>
        <v>183030000</v>
      </c>
      <c r="W194" s="20">
        <f t="shared" si="304"/>
        <v>186380000</v>
      </c>
      <c r="X194" s="20">
        <f t="shared" si="304"/>
        <v>184930000</v>
      </c>
      <c r="Y194" s="20">
        <f t="shared" si="304"/>
        <v>186680000</v>
      </c>
      <c r="Z194" s="20">
        <f t="shared" si="304"/>
        <v>185230000</v>
      </c>
      <c r="AA194" s="20">
        <f t="shared" si="304"/>
        <v>223406000</v>
      </c>
      <c r="AB194" s="20">
        <f t="shared" si="304"/>
        <v>206205500</v>
      </c>
      <c r="AC194" s="20">
        <f t="shared" si="304"/>
        <v>168445000</v>
      </c>
      <c r="AD194" s="20">
        <f t="shared" si="304"/>
        <v>188223500</v>
      </c>
      <c r="AE194" s="20">
        <f t="shared" si="304"/>
        <v>186778000</v>
      </c>
      <c r="AF194" s="21">
        <f t="shared" si="304"/>
        <v>188532500</v>
      </c>
      <c r="AG194" s="18">
        <f t="shared" si="304"/>
        <v>187600000</v>
      </c>
      <c r="AH194" s="19">
        <f t="shared" si="304"/>
        <v>186080000</v>
      </c>
      <c r="AI194" s="20">
        <f t="shared" si="304"/>
        <v>183030000</v>
      </c>
      <c r="AJ194" s="20">
        <f t="shared" si="304"/>
        <v>186380000</v>
      </c>
      <c r="AK194" s="20">
        <f t="shared" si="304"/>
        <v>184930000</v>
      </c>
      <c r="AL194" s="20">
        <f t="shared" si="304"/>
        <v>186680000</v>
      </c>
      <c r="AM194" s="20">
        <f t="shared" si="304"/>
        <v>185230000</v>
      </c>
      <c r="AN194" s="20">
        <f t="shared" si="304"/>
        <v>223406000</v>
      </c>
      <c r="AO194" s="20">
        <f t="shared" si="304"/>
        <v>206205500</v>
      </c>
      <c r="AP194" s="20">
        <f t="shared" si="304"/>
        <v>168445000</v>
      </c>
      <c r="AQ194" s="20">
        <f t="shared" si="304"/>
        <v>188223500</v>
      </c>
      <c r="AR194" s="20">
        <f t="shared" si="304"/>
        <v>186778000</v>
      </c>
      <c r="AS194" s="21">
        <f t="shared" si="304"/>
        <v>188532500</v>
      </c>
      <c r="AT194" s="19">
        <f t="shared" ref="AT194:AT213" si="305">INDEX(U194:AF194,1,AT$4)</f>
        <v>188532500</v>
      </c>
      <c r="AU194" s="21">
        <f t="shared" ref="AU194:AU213" si="306">INDEX(AH194:AS194,1,AT$4)</f>
        <v>188532500</v>
      </c>
      <c r="AV194" s="19">
        <f t="shared" ref="AV194:AV213" si="307">AU194-AT194</f>
        <v>0</v>
      </c>
      <c r="AW194" s="21">
        <f t="shared" ref="AW194:AW213" si="308">IF(AT194=0,AT194,AV194/AT194)</f>
        <v>0</v>
      </c>
    </row>
    <row r="195" spans="1:49" x14ac:dyDescent="0.25">
      <c r="A195" t="str">
        <f t="shared" si="234"/>
        <v>3401000</v>
      </c>
      <c r="B195">
        <f t="shared" si="289"/>
        <v>3401000</v>
      </c>
      <c r="F195">
        <v>3</v>
      </c>
      <c r="G195">
        <v>1</v>
      </c>
      <c r="H195">
        <v>2</v>
      </c>
      <c r="I195">
        <f t="shared" si="300"/>
        <v>1</v>
      </c>
      <c r="J195">
        <f t="shared" si="207"/>
        <v>1</v>
      </c>
      <c r="K195" s="45"/>
      <c r="M195">
        <f>IF($A195&amp;""="",0,IFERROR(MATCH($A195,base_report[id1],0),0))</f>
        <v>187</v>
      </c>
      <c r="N195">
        <f>IF($A195&amp;""="",0,IFERROR(MATCH($A195,current_report[id1],0),0))</f>
        <v>187</v>
      </c>
      <c r="O195" t="str">
        <f>IF($M195=0,0,INDEX(base_report[],$M195,O$1)&amp;"")</f>
        <v/>
      </c>
      <c r="P195" t="str">
        <f>IF($M195=0,0,INDEX(base_report[],$M195,P$1)&amp;"")</f>
        <v>Financial short-term debt</v>
      </c>
      <c r="R195" s="38"/>
      <c r="S195" s="17" t="s">
        <v>814</v>
      </c>
      <c r="T195" s="18">
        <f>T196+T197</f>
        <v>0</v>
      </c>
      <c r="U195" s="19">
        <f>U196+U197</f>
        <v>0</v>
      </c>
      <c r="V195" s="20">
        <f t="shared" ref="V195:AF195" si="309">V196+V197</f>
        <v>0</v>
      </c>
      <c r="W195" s="20">
        <f t="shared" si="309"/>
        <v>0</v>
      </c>
      <c r="X195" s="20">
        <f t="shared" si="309"/>
        <v>0</v>
      </c>
      <c r="Y195" s="20">
        <f t="shared" si="309"/>
        <v>0</v>
      </c>
      <c r="Z195" s="20">
        <f t="shared" si="309"/>
        <v>0</v>
      </c>
      <c r="AA195" s="20">
        <f t="shared" si="309"/>
        <v>36120000</v>
      </c>
      <c r="AB195" s="20">
        <f t="shared" si="309"/>
        <v>36240000</v>
      </c>
      <c r="AC195" s="20">
        <f t="shared" si="309"/>
        <v>0</v>
      </c>
      <c r="AD195" s="20">
        <f t="shared" si="309"/>
        <v>0</v>
      </c>
      <c r="AE195" s="20">
        <f t="shared" si="309"/>
        <v>0</v>
      </c>
      <c r="AF195" s="21">
        <f t="shared" si="309"/>
        <v>0</v>
      </c>
      <c r="AG195" s="18">
        <f>AG196+AG197</f>
        <v>0</v>
      </c>
      <c r="AH195" s="19">
        <f>AH196+AH197</f>
        <v>0</v>
      </c>
      <c r="AI195" s="20">
        <f t="shared" ref="AI195:AS195" si="310">AI196+AI197</f>
        <v>0</v>
      </c>
      <c r="AJ195" s="20">
        <f t="shared" si="310"/>
        <v>0</v>
      </c>
      <c r="AK195" s="20">
        <f t="shared" si="310"/>
        <v>0</v>
      </c>
      <c r="AL195" s="20">
        <f t="shared" si="310"/>
        <v>0</v>
      </c>
      <c r="AM195" s="20">
        <f t="shared" si="310"/>
        <v>0</v>
      </c>
      <c r="AN195" s="20">
        <f t="shared" si="310"/>
        <v>36120000</v>
      </c>
      <c r="AO195" s="20">
        <f t="shared" si="310"/>
        <v>36240000</v>
      </c>
      <c r="AP195" s="20">
        <f t="shared" si="310"/>
        <v>0</v>
      </c>
      <c r="AQ195" s="20">
        <f t="shared" si="310"/>
        <v>0</v>
      </c>
      <c r="AR195" s="20">
        <f t="shared" si="310"/>
        <v>0</v>
      </c>
      <c r="AS195" s="21">
        <f t="shared" si="310"/>
        <v>0</v>
      </c>
      <c r="AT195" s="19">
        <f t="shared" si="305"/>
        <v>0</v>
      </c>
      <c r="AU195" s="21">
        <f t="shared" si="306"/>
        <v>0</v>
      </c>
      <c r="AV195" s="19">
        <f t="shared" si="307"/>
        <v>0</v>
      </c>
      <c r="AW195" s="21">
        <f t="shared" si="308"/>
        <v>0</v>
      </c>
    </row>
    <row r="196" spans="1:49" hidden="1" x14ac:dyDescent="0.25">
      <c r="A196" t="str">
        <f t="shared" si="234"/>
        <v>3402000</v>
      </c>
      <c r="B196">
        <f t="shared" si="289"/>
        <v>3402000</v>
      </c>
      <c r="C196">
        <v>3720</v>
      </c>
      <c r="D196" t="s">
        <v>781</v>
      </c>
      <c r="F196">
        <v>3</v>
      </c>
      <c r="G196">
        <v>3</v>
      </c>
      <c r="I196">
        <f t="shared" si="300"/>
        <v>0</v>
      </c>
      <c r="J196">
        <f t="shared" si="207"/>
        <v>1</v>
      </c>
      <c r="K196" s="45" t="s">
        <v>781</v>
      </c>
      <c r="M196">
        <f>IF($A196&amp;""="",0,IFERROR(MATCH($A196,base_report[id1],0),0))</f>
        <v>188</v>
      </c>
      <c r="N196">
        <f>IF($A196&amp;""="",0,IFERROR(MATCH($A196,current_report[id1],0),0))</f>
        <v>188</v>
      </c>
      <c r="O196" t="str">
        <f>IF($M196=0,0,INDEX(base_report[],$M196,O$1)&amp;"")</f>
        <v>5110</v>
      </c>
      <c r="P196" t="str">
        <f>IF($M196=0,0,INDEX(base_report[],$M196,P$1)&amp;"")</f>
        <v>Short-term borrowings</v>
      </c>
      <c r="R196" s="38" t="s">
        <v>781</v>
      </c>
      <c r="S196" s="23" t="s">
        <v>815</v>
      </c>
      <c r="T196" s="18">
        <f>IF($M196=0,0,INDEX(base_report[],$M196,T$6)*T$5)</f>
        <v>0</v>
      </c>
      <c r="U196" s="19">
        <f>IF($M196=0,0,INDEX(base_report[],$M196,U$6)*U$5)</f>
        <v>0</v>
      </c>
      <c r="V196" s="20">
        <f>IF($M196=0,0,INDEX(base_report[],$M196,V$6)*V$5)</f>
        <v>0</v>
      </c>
      <c r="W196" s="20">
        <f>IF($M196=0,0,INDEX(base_report[],$M196,W$6)*W$5)</f>
        <v>0</v>
      </c>
      <c r="X196" s="20">
        <f>IF($M196=0,0,INDEX(base_report[],$M196,X$6)*X$5)</f>
        <v>0</v>
      </c>
      <c r="Y196" s="20">
        <f>IF($M196=0,0,INDEX(base_report[],$M196,Y$6)*Y$5)</f>
        <v>0</v>
      </c>
      <c r="Z196" s="20">
        <f>IF($M196=0,0,INDEX(base_report[],$M196,Z$6)*Z$5)</f>
        <v>0</v>
      </c>
      <c r="AA196" s="20">
        <f>IF($M196=0,0,INDEX(base_report[],$M196,AA$6)*AA$5)</f>
        <v>36000000</v>
      </c>
      <c r="AB196" s="20">
        <f>IF($M196=0,0,INDEX(base_report[],$M196,AB$6)*AB$5)</f>
        <v>36000000</v>
      </c>
      <c r="AC196" s="20">
        <f>IF($M196=0,0,INDEX(base_report[],$M196,AC$6)*AC$5)</f>
        <v>0</v>
      </c>
      <c r="AD196" s="20">
        <f>IF($M196=0,0,INDEX(base_report[],$M196,AD$6)*AD$5)</f>
        <v>0</v>
      </c>
      <c r="AE196" s="20">
        <f>IF($M196=0,0,INDEX(base_report[],$M196,AE$6)*AE$5)</f>
        <v>0</v>
      </c>
      <c r="AF196" s="21">
        <f>IF($M196=0,0,INDEX(base_report[],$M196,AF$6)*AF$5)</f>
        <v>0</v>
      </c>
      <c r="AG196" s="18">
        <f>IF($N196=0,0,INDEX(current_report[],$N196,AG$6)*AG$5)</f>
        <v>0</v>
      </c>
      <c r="AH196" s="19">
        <f>IF($N196=0,0,INDEX(current_report[],$N196,AH$6)*AH$5)</f>
        <v>0</v>
      </c>
      <c r="AI196" s="20">
        <f>IF($N196=0,0,INDEX(current_report[],$N196,AI$6)*AI$5)</f>
        <v>0</v>
      </c>
      <c r="AJ196" s="20">
        <f>IF($N196=0,0,INDEX(current_report[],$N196,AJ$6)*AJ$5)</f>
        <v>0</v>
      </c>
      <c r="AK196" s="20">
        <f>IF($N196=0,0,INDEX(current_report[],$N196,AK$6)*AK$5)</f>
        <v>0</v>
      </c>
      <c r="AL196" s="20">
        <f>IF($N196=0,0,INDEX(current_report[],$N196,AL$6)*AL$5)</f>
        <v>0</v>
      </c>
      <c r="AM196" s="20">
        <f>IF($N196=0,0,INDEX(current_report[],$N196,AM$6)*AM$5)</f>
        <v>0</v>
      </c>
      <c r="AN196" s="20">
        <f>IF($N196=0,0,INDEX(current_report[],$N196,AN$6)*AN$5)</f>
        <v>36000000</v>
      </c>
      <c r="AO196" s="20">
        <f>IF($N196=0,0,INDEX(current_report[],$N196,AO$6)*AO$5)</f>
        <v>36000000</v>
      </c>
      <c r="AP196" s="20">
        <f>IF($N196=0,0,INDEX(current_report[],$N196,AP$6)*AP$5)</f>
        <v>0</v>
      </c>
      <c r="AQ196" s="20">
        <f>IF($N196=0,0,INDEX(current_report[],$N196,AQ$6)*AQ$5)</f>
        <v>0</v>
      </c>
      <c r="AR196" s="20">
        <f>IF($N196=0,0,INDEX(current_report[],$N196,AR$6)*AR$5)</f>
        <v>0</v>
      </c>
      <c r="AS196" s="21">
        <f>IF($N196=0,0,INDEX(current_report[],$N196,AS$6)*AS$5)</f>
        <v>0</v>
      </c>
      <c r="AT196" s="19">
        <f t="shared" si="305"/>
        <v>0</v>
      </c>
      <c r="AU196" s="21">
        <f t="shared" si="306"/>
        <v>0</v>
      </c>
      <c r="AV196" s="19">
        <f t="shared" si="307"/>
        <v>0</v>
      </c>
      <c r="AW196" s="21">
        <f t="shared" si="308"/>
        <v>0</v>
      </c>
    </row>
    <row r="197" spans="1:49" hidden="1" x14ac:dyDescent="0.25">
      <c r="A197" t="str">
        <f t="shared" si="234"/>
        <v>3403000</v>
      </c>
      <c r="B197">
        <f t="shared" si="289"/>
        <v>3403000</v>
      </c>
      <c r="C197">
        <v>3785</v>
      </c>
      <c r="D197" t="s">
        <v>766</v>
      </c>
      <c r="F197">
        <v>3</v>
      </c>
      <c r="G197">
        <v>3</v>
      </c>
      <c r="I197">
        <f t="shared" si="300"/>
        <v>0</v>
      </c>
      <c r="J197">
        <f t="shared" si="207"/>
        <v>1</v>
      </c>
      <c r="K197" s="45" t="s">
        <v>766</v>
      </c>
      <c r="M197">
        <f>IF($A197&amp;""="",0,IFERROR(MATCH($A197,base_report[id1],0),0))</f>
        <v>189</v>
      </c>
      <c r="N197">
        <f>IF($A197&amp;""="",0,IFERROR(MATCH($A197,current_report[id1],0),0))</f>
        <v>189</v>
      </c>
      <c r="O197" t="str">
        <f>IF($M197=0,0,INDEX(base_report[],$M197,O$1)&amp;"")</f>
        <v>5120</v>
      </c>
      <c r="P197" t="str">
        <f>IF($M197=0,0,INDEX(base_report[],$M197,P$1)&amp;"")</f>
        <v>Interest on short-term borrowings</v>
      </c>
      <c r="R197" s="38" t="s">
        <v>766</v>
      </c>
      <c r="S197" s="23" t="s">
        <v>816</v>
      </c>
      <c r="T197" s="18">
        <f>IF($M197=0,0,INDEX(base_report[],$M197,T$6)*T$5)</f>
        <v>0</v>
      </c>
      <c r="U197" s="19">
        <f>IF($M197=0,0,INDEX(base_report[],$M197,U$6)*U$5)</f>
        <v>0</v>
      </c>
      <c r="V197" s="20">
        <f>IF($M197=0,0,INDEX(base_report[],$M197,V$6)*V$5)</f>
        <v>0</v>
      </c>
      <c r="W197" s="20">
        <f>IF($M197=0,0,INDEX(base_report[],$M197,W$6)*W$5)</f>
        <v>0</v>
      </c>
      <c r="X197" s="20">
        <f>IF($M197=0,0,INDEX(base_report[],$M197,X$6)*X$5)</f>
        <v>0</v>
      </c>
      <c r="Y197" s="20">
        <f>IF($M197=0,0,INDEX(base_report[],$M197,Y$6)*Y$5)</f>
        <v>0</v>
      </c>
      <c r="Z197" s="20">
        <f>IF($M197=0,0,INDEX(base_report[],$M197,Z$6)*Z$5)</f>
        <v>0</v>
      </c>
      <c r="AA197" s="20">
        <f>IF($M197=0,0,INDEX(base_report[],$M197,AA$6)*AA$5)</f>
        <v>120000</v>
      </c>
      <c r="AB197" s="20">
        <f>IF($M197=0,0,INDEX(base_report[],$M197,AB$6)*AB$5)</f>
        <v>240000</v>
      </c>
      <c r="AC197" s="20">
        <f>IF($M197=0,0,INDEX(base_report[],$M197,AC$6)*AC$5)</f>
        <v>0</v>
      </c>
      <c r="AD197" s="20">
        <f>IF($M197=0,0,INDEX(base_report[],$M197,AD$6)*AD$5)</f>
        <v>0</v>
      </c>
      <c r="AE197" s="20">
        <f>IF($M197=0,0,INDEX(base_report[],$M197,AE$6)*AE$5)</f>
        <v>0</v>
      </c>
      <c r="AF197" s="21">
        <f>IF($M197=0,0,INDEX(base_report[],$M197,AF$6)*AF$5)</f>
        <v>0</v>
      </c>
      <c r="AG197" s="18">
        <f>IF($N197=0,0,INDEX(current_report[],$N197,AG$6)*AG$5)</f>
        <v>0</v>
      </c>
      <c r="AH197" s="19">
        <f>IF($N197=0,0,INDEX(current_report[],$N197,AH$6)*AH$5)</f>
        <v>0</v>
      </c>
      <c r="AI197" s="20">
        <f>IF($N197=0,0,INDEX(current_report[],$N197,AI$6)*AI$5)</f>
        <v>0</v>
      </c>
      <c r="AJ197" s="20">
        <f>IF($N197=0,0,INDEX(current_report[],$N197,AJ$6)*AJ$5)</f>
        <v>0</v>
      </c>
      <c r="AK197" s="20">
        <f>IF($N197=0,0,INDEX(current_report[],$N197,AK$6)*AK$5)</f>
        <v>0</v>
      </c>
      <c r="AL197" s="20">
        <f>IF($N197=0,0,INDEX(current_report[],$N197,AL$6)*AL$5)</f>
        <v>0</v>
      </c>
      <c r="AM197" s="20">
        <f>IF($N197=0,0,INDEX(current_report[],$N197,AM$6)*AM$5)</f>
        <v>0</v>
      </c>
      <c r="AN197" s="20">
        <f>IF($N197=0,0,INDEX(current_report[],$N197,AN$6)*AN$5)</f>
        <v>120000</v>
      </c>
      <c r="AO197" s="20">
        <f>IF($N197=0,0,INDEX(current_report[],$N197,AO$6)*AO$5)</f>
        <v>240000</v>
      </c>
      <c r="AP197" s="20">
        <f>IF($N197=0,0,INDEX(current_report[],$N197,AP$6)*AP$5)</f>
        <v>0</v>
      </c>
      <c r="AQ197" s="20">
        <f>IF($N197=0,0,INDEX(current_report[],$N197,AQ$6)*AQ$5)</f>
        <v>0</v>
      </c>
      <c r="AR197" s="20">
        <f>IF($N197=0,0,INDEX(current_report[],$N197,AR$6)*AR$5)</f>
        <v>0</v>
      </c>
      <c r="AS197" s="21">
        <f>IF($N197=0,0,INDEX(current_report[],$N197,AS$6)*AS$5)</f>
        <v>0</v>
      </c>
      <c r="AT197" s="19">
        <f t="shared" si="305"/>
        <v>0</v>
      </c>
      <c r="AU197" s="21">
        <f t="shared" si="306"/>
        <v>0</v>
      </c>
      <c r="AV197" s="19">
        <f t="shared" si="307"/>
        <v>0</v>
      </c>
      <c r="AW197" s="21">
        <f t="shared" si="308"/>
        <v>0</v>
      </c>
    </row>
    <row r="198" spans="1:49" hidden="1" x14ac:dyDescent="0.25">
      <c r="A198" t="str">
        <f t="shared" si="234"/>
        <v>3404000</v>
      </c>
      <c r="B198">
        <f t="shared" si="289"/>
        <v>3404000</v>
      </c>
      <c r="C198">
        <v>3790</v>
      </c>
      <c r="D198" t="s">
        <v>768</v>
      </c>
      <c r="F198">
        <v>3</v>
      </c>
      <c r="G198">
        <v>3</v>
      </c>
      <c r="I198">
        <f>IF(AND(OR($F$1=0,F198=$F$1),G198&lt;=$G$1,OR($J$1=1,J198=1,G198=0)),1,0)</f>
        <v>0</v>
      </c>
      <c r="J198">
        <f t="shared" si="207"/>
        <v>1</v>
      </c>
      <c r="K198" s="45" t="s">
        <v>768</v>
      </c>
      <c r="M198">
        <f>IF($A198&amp;""="",0,IFERROR(MATCH($A198,base_report[id1],0),0))</f>
        <v>190</v>
      </c>
      <c r="N198">
        <f>IF($A198&amp;""="",0,IFERROR(MATCH($A198,current_report[id1],0),0))</f>
        <v>190</v>
      </c>
      <c r="O198" t="str">
        <f>IF($M198=0,0,INDEX(base_report[],$M198,O$1)&amp;"")</f>
        <v>5130</v>
      </c>
      <c r="P198" t="str">
        <f>IF($M198=0,0,INDEX(base_report[],$M198,P$1)&amp;"")</f>
        <v>Interest on long-term borrowings</v>
      </c>
      <c r="R198" s="38" t="s">
        <v>768</v>
      </c>
      <c r="S198" s="23" t="s">
        <v>817</v>
      </c>
      <c r="T198" s="18">
        <f>IF($M198=0,0,INDEX(base_report[],$M198,T$6)*T$5)</f>
        <v>36750000</v>
      </c>
      <c r="U198" s="19">
        <f>IF($M198=0,0,INDEX(base_report[],$M198,U$6)*U$5)</f>
        <v>36000000</v>
      </c>
      <c r="V198" s="20">
        <f>IF($M198=0,0,INDEX(base_report[],$M198,V$6)*V$5)</f>
        <v>35250000</v>
      </c>
      <c r="W198" s="20">
        <f>IF($M198=0,0,INDEX(base_report[],$M198,W$6)*W$5)</f>
        <v>34500000</v>
      </c>
      <c r="X198" s="20">
        <f>IF($M198=0,0,INDEX(base_report[],$M198,X$6)*X$5)</f>
        <v>33750000</v>
      </c>
      <c r="Y198" s="20">
        <f>IF($M198=0,0,INDEX(base_report[],$M198,Y$6)*Y$5)</f>
        <v>33000000</v>
      </c>
      <c r="Z198" s="20">
        <f>IF($M198=0,0,INDEX(base_report[],$M198,Z$6)*Z$5)</f>
        <v>32250000</v>
      </c>
      <c r="AA198" s="20">
        <f>IF($M198=0,0,INDEX(base_report[],$M198,AA$6)*AA$5)</f>
        <v>32850000</v>
      </c>
      <c r="AB198" s="20">
        <f>IF($M198=0,0,INDEX(base_report[],$M198,AB$6)*AB$5)</f>
        <v>32077500</v>
      </c>
      <c r="AC198" s="20">
        <f>IF($M198=0,0,INDEX(base_report[],$M198,AC$6)*AC$5)</f>
        <v>31305000</v>
      </c>
      <c r="AD198" s="20">
        <f>IF($M198=0,0,INDEX(base_report[],$M198,AD$6)*AD$5)</f>
        <v>30532500</v>
      </c>
      <c r="AE198" s="20">
        <f>IF($M198=0,0,INDEX(base_report[],$M198,AE$6)*AE$5)</f>
        <v>29760000</v>
      </c>
      <c r="AF198" s="21">
        <f>IF($M198=0,0,INDEX(base_report[],$M198,AF$6)*AF$5)</f>
        <v>28987500</v>
      </c>
      <c r="AG198" s="18">
        <f>IF($N198=0,0,INDEX(current_report[],$N198,AG$6)*AG$5)</f>
        <v>36750000</v>
      </c>
      <c r="AH198" s="19">
        <f>IF($N198=0,0,INDEX(current_report[],$N198,AH$6)*AH$5)</f>
        <v>36000000</v>
      </c>
      <c r="AI198" s="20">
        <f>IF($N198=0,0,INDEX(current_report[],$N198,AI$6)*AI$5)</f>
        <v>35250000</v>
      </c>
      <c r="AJ198" s="20">
        <f>IF($N198=0,0,INDEX(current_report[],$N198,AJ$6)*AJ$5)</f>
        <v>34500000</v>
      </c>
      <c r="AK198" s="20">
        <f>IF($N198=0,0,INDEX(current_report[],$N198,AK$6)*AK$5)</f>
        <v>33750000</v>
      </c>
      <c r="AL198" s="20">
        <f>IF($N198=0,0,INDEX(current_report[],$N198,AL$6)*AL$5)</f>
        <v>33000000</v>
      </c>
      <c r="AM198" s="20">
        <f>IF($N198=0,0,INDEX(current_report[],$N198,AM$6)*AM$5)</f>
        <v>32250000</v>
      </c>
      <c r="AN198" s="20">
        <f>IF($N198=0,0,INDEX(current_report[],$N198,AN$6)*AN$5)</f>
        <v>32850000</v>
      </c>
      <c r="AO198" s="20">
        <f>IF($N198=0,0,INDEX(current_report[],$N198,AO$6)*AO$5)</f>
        <v>32077500</v>
      </c>
      <c r="AP198" s="20">
        <f>IF($N198=0,0,INDEX(current_report[],$N198,AP$6)*AP$5)</f>
        <v>31305000</v>
      </c>
      <c r="AQ198" s="20">
        <f>IF($N198=0,0,INDEX(current_report[],$N198,AQ$6)*AQ$5)</f>
        <v>30532500</v>
      </c>
      <c r="AR198" s="20">
        <f>IF($N198=0,0,INDEX(current_report[],$N198,AR$6)*AR$5)</f>
        <v>29760000</v>
      </c>
      <c r="AS198" s="21">
        <f>IF($N198=0,0,INDEX(current_report[],$N198,AS$6)*AS$5)</f>
        <v>28987500</v>
      </c>
      <c r="AT198" s="19">
        <f t="shared" si="305"/>
        <v>28987500</v>
      </c>
      <c r="AU198" s="21">
        <f t="shared" si="306"/>
        <v>28987500</v>
      </c>
      <c r="AV198" s="19">
        <f>AU198-AT198</f>
        <v>0</v>
      </c>
      <c r="AW198" s="21">
        <f>IF(AT198=0,AT198,AV198/AT198)</f>
        <v>0</v>
      </c>
    </row>
    <row r="199" spans="1:49" x14ac:dyDescent="0.25">
      <c r="A199" t="str">
        <f t="shared" si="234"/>
        <v>3405000</v>
      </c>
      <c r="B199">
        <f t="shared" si="289"/>
        <v>3405000</v>
      </c>
      <c r="F199">
        <v>3</v>
      </c>
      <c r="G199">
        <v>1</v>
      </c>
      <c r="H199">
        <v>2</v>
      </c>
      <c r="I199">
        <f t="shared" si="300"/>
        <v>1</v>
      </c>
      <c r="J199">
        <f t="shared" si="207"/>
        <v>1</v>
      </c>
      <c r="K199" s="45"/>
      <c r="M199">
        <f>IF($A199&amp;""="",0,IFERROR(MATCH($A199,base_report[id1],0),0))</f>
        <v>191</v>
      </c>
      <c r="N199">
        <f>IF($A199&amp;""="",0,IFERROR(MATCH($A199,current_report[id1],0),0))</f>
        <v>191</v>
      </c>
      <c r="O199" t="str">
        <f>IF($M199=0,0,INDEX(base_report[],$M199,O$1)&amp;"")</f>
        <v>5400</v>
      </c>
      <c r="P199" t="str">
        <f>IF($M199=0,0,INDEX(base_report[],$M199,P$1)&amp;"")</f>
        <v>Payables</v>
      </c>
      <c r="R199" s="38" t="s">
        <v>747</v>
      </c>
      <c r="S199" s="17" t="s">
        <v>748</v>
      </c>
      <c r="T199" s="18">
        <f t="shared" ref="T199" si="311">T200+T201</f>
        <v>110400000</v>
      </c>
      <c r="U199" s="19">
        <f>U200+U201</f>
        <v>110400000</v>
      </c>
      <c r="V199" s="20">
        <f t="shared" ref="V199:AS199" si="312">V200+V201</f>
        <v>105600000</v>
      </c>
      <c r="W199" s="20">
        <f t="shared" si="312"/>
        <v>110400000</v>
      </c>
      <c r="X199" s="20">
        <f t="shared" si="312"/>
        <v>108000000</v>
      </c>
      <c r="Y199" s="20">
        <f t="shared" si="312"/>
        <v>110400000</v>
      </c>
      <c r="Z199" s="20">
        <f t="shared" si="312"/>
        <v>108000000</v>
      </c>
      <c r="AA199" s="20">
        <f t="shared" si="312"/>
        <v>110400000</v>
      </c>
      <c r="AB199" s="20">
        <f t="shared" si="312"/>
        <v>110400000</v>
      </c>
      <c r="AC199" s="20">
        <f t="shared" si="312"/>
        <v>108000000</v>
      </c>
      <c r="AD199" s="20">
        <f t="shared" si="312"/>
        <v>110400000</v>
      </c>
      <c r="AE199" s="20">
        <f t="shared" si="312"/>
        <v>108000000</v>
      </c>
      <c r="AF199" s="21">
        <f t="shared" si="312"/>
        <v>110400000</v>
      </c>
      <c r="AG199" s="18">
        <f t="shared" si="312"/>
        <v>110400000</v>
      </c>
      <c r="AH199" s="19">
        <f t="shared" si="312"/>
        <v>110400000</v>
      </c>
      <c r="AI199" s="20">
        <f t="shared" si="312"/>
        <v>105600000</v>
      </c>
      <c r="AJ199" s="20">
        <f t="shared" si="312"/>
        <v>110400000</v>
      </c>
      <c r="AK199" s="20">
        <f t="shared" si="312"/>
        <v>108000000</v>
      </c>
      <c r="AL199" s="20">
        <f t="shared" si="312"/>
        <v>110400000</v>
      </c>
      <c r="AM199" s="20">
        <f t="shared" si="312"/>
        <v>108000000</v>
      </c>
      <c r="AN199" s="20">
        <f t="shared" si="312"/>
        <v>110400000</v>
      </c>
      <c r="AO199" s="20">
        <f t="shared" si="312"/>
        <v>110400000</v>
      </c>
      <c r="AP199" s="20">
        <f t="shared" si="312"/>
        <v>108000000</v>
      </c>
      <c r="AQ199" s="20">
        <f t="shared" si="312"/>
        <v>110400000</v>
      </c>
      <c r="AR199" s="20">
        <f t="shared" si="312"/>
        <v>108000000</v>
      </c>
      <c r="AS199" s="21">
        <f t="shared" si="312"/>
        <v>110400000</v>
      </c>
      <c r="AT199" s="19">
        <f t="shared" si="305"/>
        <v>110400000</v>
      </c>
      <c r="AU199" s="21">
        <f t="shared" si="306"/>
        <v>110400000</v>
      </c>
      <c r="AV199" s="19">
        <f t="shared" si="307"/>
        <v>0</v>
      </c>
      <c r="AW199" s="21">
        <f t="shared" si="308"/>
        <v>0</v>
      </c>
    </row>
    <row r="200" spans="1:49" hidden="1" x14ac:dyDescent="0.25">
      <c r="A200" t="str">
        <f t="shared" si="234"/>
        <v>3406000</v>
      </c>
      <c r="B200">
        <f t="shared" si="289"/>
        <v>3406000</v>
      </c>
      <c r="C200">
        <v>3850</v>
      </c>
      <c r="D200" t="s">
        <v>749</v>
      </c>
      <c r="F200">
        <v>3</v>
      </c>
      <c r="G200">
        <v>3</v>
      </c>
      <c r="I200">
        <f t="shared" si="300"/>
        <v>0</v>
      </c>
      <c r="J200">
        <f t="shared" si="207"/>
        <v>1</v>
      </c>
      <c r="K200" s="45" t="s">
        <v>749</v>
      </c>
      <c r="M200">
        <f>IF($A200&amp;""="",0,IFERROR(MATCH($A200,base_report[id1],0),0))</f>
        <v>192</v>
      </c>
      <c r="N200">
        <f>IF($A200&amp;""="",0,IFERROR(MATCH($A200,current_report[id1],0),0))</f>
        <v>192</v>
      </c>
      <c r="O200" t="str">
        <f>IF($M200=0,0,INDEX(base_report[],$M200,O$1)&amp;"")</f>
        <v>5410</v>
      </c>
      <c r="P200" t="str">
        <f>IF($M200=0,0,INDEX(base_report[],$M200,P$1)&amp;"")</f>
        <v>Payables on transportation services</v>
      </c>
      <c r="R200" s="38" t="s">
        <v>749</v>
      </c>
      <c r="S200" s="23" t="s">
        <v>750</v>
      </c>
      <c r="T200" s="18">
        <f>IF($M200=0,0,INDEX(base_report[],$M200,T$6)*T$5)</f>
        <v>110400000</v>
      </c>
      <c r="U200" s="19">
        <f>IF($M200=0,0,INDEX(base_report[],$M200,U$6)*U$5)</f>
        <v>110400000</v>
      </c>
      <c r="V200" s="20">
        <f>IF($M200=0,0,INDEX(base_report[],$M200,V$6)*V$5)</f>
        <v>105600000</v>
      </c>
      <c r="W200" s="20">
        <f>IF($M200=0,0,INDEX(base_report[],$M200,W$6)*W$5)</f>
        <v>110400000</v>
      </c>
      <c r="X200" s="20">
        <f>IF($M200=0,0,INDEX(base_report[],$M200,X$6)*X$5)</f>
        <v>108000000</v>
      </c>
      <c r="Y200" s="20">
        <f>IF($M200=0,0,INDEX(base_report[],$M200,Y$6)*Y$5)</f>
        <v>110400000</v>
      </c>
      <c r="Z200" s="20">
        <f>IF($M200=0,0,INDEX(base_report[],$M200,Z$6)*Z$5)</f>
        <v>108000000</v>
      </c>
      <c r="AA200" s="20">
        <f>IF($M200=0,0,INDEX(base_report[],$M200,AA$6)*AA$5)</f>
        <v>110400000</v>
      </c>
      <c r="AB200" s="20">
        <f>IF($M200=0,0,INDEX(base_report[],$M200,AB$6)*AB$5)</f>
        <v>110400000</v>
      </c>
      <c r="AC200" s="20">
        <f>IF($M200=0,0,INDEX(base_report[],$M200,AC$6)*AC$5)</f>
        <v>108000000</v>
      </c>
      <c r="AD200" s="20">
        <f>IF($M200=0,0,INDEX(base_report[],$M200,AD$6)*AD$5)</f>
        <v>110400000</v>
      </c>
      <c r="AE200" s="20">
        <f>IF($M200=0,0,INDEX(base_report[],$M200,AE$6)*AE$5)</f>
        <v>108000000</v>
      </c>
      <c r="AF200" s="21">
        <f>IF($M200=0,0,INDEX(base_report[],$M200,AF$6)*AF$5)</f>
        <v>110400000</v>
      </c>
      <c r="AG200" s="18">
        <f>IF($N200=0,0,INDEX(current_report[],$N200,AG$6)*AG$5)</f>
        <v>110400000</v>
      </c>
      <c r="AH200" s="19">
        <f>IF($N200=0,0,INDEX(current_report[],$N200,AH$6)*AH$5)</f>
        <v>110400000</v>
      </c>
      <c r="AI200" s="20">
        <f>IF($N200=0,0,INDEX(current_report[],$N200,AI$6)*AI$5)</f>
        <v>105600000</v>
      </c>
      <c r="AJ200" s="20">
        <f>IF($N200=0,0,INDEX(current_report[],$N200,AJ$6)*AJ$5)</f>
        <v>110400000</v>
      </c>
      <c r="AK200" s="20">
        <f>IF($N200=0,0,INDEX(current_report[],$N200,AK$6)*AK$5)</f>
        <v>108000000</v>
      </c>
      <c r="AL200" s="20">
        <f>IF($N200=0,0,INDEX(current_report[],$N200,AL$6)*AL$5)</f>
        <v>110400000</v>
      </c>
      <c r="AM200" s="20">
        <f>IF($N200=0,0,INDEX(current_report[],$N200,AM$6)*AM$5)</f>
        <v>108000000</v>
      </c>
      <c r="AN200" s="20">
        <f>IF($N200=0,0,INDEX(current_report[],$N200,AN$6)*AN$5)</f>
        <v>110400000</v>
      </c>
      <c r="AO200" s="20">
        <f>IF($N200=0,0,INDEX(current_report[],$N200,AO$6)*AO$5)</f>
        <v>110400000</v>
      </c>
      <c r="AP200" s="20">
        <f>IF($N200=0,0,INDEX(current_report[],$N200,AP$6)*AP$5)</f>
        <v>108000000</v>
      </c>
      <c r="AQ200" s="20">
        <f>IF($N200=0,0,INDEX(current_report[],$N200,AQ$6)*AQ$5)</f>
        <v>110400000</v>
      </c>
      <c r="AR200" s="20">
        <f>IF($N200=0,0,INDEX(current_report[],$N200,AR$6)*AR$5)</f>
        <v>108000000</v>
      </c>
      <c r="AS200" s="21">
        <f>IF($N200=0,0,INDEX(current_report[],$N200,AS$6)*AS$5)</f>
        <v>110400000</v>
      </c>
      <c r="AT200" s="19">
        <f t="shared" si="305"/>
        <v>110400000</v>
      </c>
      <c r="AU200" s="21">
        <f t="shared" si="306"/>
        <v>110400000</v>
      </c>
      <c r="AV200" s="19">
        <f t="shared" si="307"/>
        <v>0</v>
      </c>
      <c r="AW200" s="21">
        <f t="shared" si="308"/>
        <v>0</v>
      </c>
    </row>
    <row r="201" spans="1:49" hidden="1" x14ac:dyDescent="0.25">
      <c r="A201" t="str">
        <f t="shared" si="234"/>
        <v>3407000</v>
      </c>
      <c r="B201">
        <f t="shared" si="289"/>
        <v>3407000</v>
      </c>
      <c r="C201">
        <v>3859</v>
      </c>
      <c r="D201" t="s">
        <v>751</v>
      </c>
      <c r="F201">
        <v>3</v>
      </c>
      <c r="G201">
        <v>3</v>
      </c>
      <c r="I201">
        <f t="shared" si="300"/>
        <v>0</v>
      </c>
      <c r="J201">
        <f t="shared" ref="J201:J264" si="313">IF($M$1=1,IF(COUNTIF(T201:AF201,"&gt;0")&gt;0,1,IF(COUNTIF(T201:AF201,"&lt;0")&gt;0,1,0)),IF($M$1=2,IF(COUNTIF(AH201:AS201,"&gt;0")&gt;0,1,IF(COUNTIF(AH201:AS201,"&lt;0")&gt;0,1,0)),IF($M$1=3,IF(COUNTIF(AT201:AU201,"&gt;0")&gt;0,1,IF(COUNTIF(AT201:AU201,"&lt;0")&gt;0,1,0)))))</f>
        <v>0</v>
      </c>
      <c r="K201" s="45" t="s">
        <v>751</v>
      </c>
      <c r="M201">
        <f>IF($A201&amp;""="",0,IFERROR(MATCH($A201,base_report[id1],0),0))</f>
        <v>193</v>
      </c>
      <c r="N201">
        <f>IF($A201&amp;""="",0,IFERROR(MATCH($A201,current_report[id1],0),0))</f>
        <v>193</v>
      </c>
      <c r="O201" t="str">
        <f>IF($M201=0,0,INDEX(base_report[],$M201,O$1)&amp;"")</f>
        <v>5490</v>
      </c>
      <c r="P201" t="str">
        <f>IF($M201=0,0,INDEX(base_report[],$M201,P$1)&amp;"")</f>
        <v>Payables on other operations</v>
      </c>
      <c r="R201" s="38" t="s">
        <v>751</v>
      </c>
      <c r="S201" s="23" t="s">
        <v>752</v>
      </c>
      <c r="T201" s="18">
        <f>IF($M201=0,0,INDEX(base_report[],$M201,T$6)*T$5)</f>
        <v>0</v>
      </c>
      <c r="U201" s="19">
        <f>IF($M201=0,0,INDEX(base_report[],$M201,U$6)*U$5)</f>
        <v>0</v>
      </c>
      <c r="V201" s="20">
        <f>IF($M201=0,0,INDEX(base_report[],$M201,V$6)*V$5)</f>
        <v>0</v>
      </c>
      <c r="W201" s="20">
        <f>IF($M201=0,0,INDEX(base_report[],$M201,W$6)*W$5)</f>
        <v>0</v>
      </c>
      <c r="X201" s="20">
        <f>IF($M201=0,0,INDEX(base_report[],$M201,X$6)*X$5)</f>
        <v>0</v>
      </c>
      <c r="Y201" s="20">
        <f>IF($M201=0,0,INDEX(base_report[],$M201,Y$6)*Y$5)</f>
        <v>0</v>
      </c>
      <c r="Z201" s="20">
        <f>IF($M201=0,0,INDEX(base_report[],$M201,Z$6)*Z$5)</f>
        <v>0</v>
      </c>
      <c r="AA201" s="20">
        <f>IF($M201=0,0,INDEX(base_report[],$M201,AA$6)*AA$5)</f>
        <v>0</v>
      </c>
      <c r="AB201" s="20">
        <f>IF($M201=0,0,INDEX(base_report[],$M201,AB$6)*AB$5)</f>
        <v>0</v>
      </c>
      <c r="AC201" s="20">
        <f>IF($M201=0,0,INDEX(base_report[],$M201,AC$6)*AC$5)</f>
        <v>0</v>
      </c>
      <c r="AD201" s="20">
        <f>IF($M201=0,0,INDEX(base_report[],$M201,AD$6)*AD$5)</f>
        <v>0</v>
      </c>
      <c r="AE201" s="20">
        <f>IF($M201=0,0,INDEX(base_report[],$M201,AE$6)*AE$5)</f>
        <v>0</v>
      </c>
      <c r="AF201" s="21">
        <f>IF($M201=0,0,INDEX(base_report[],$M201,AF$6)*AF$5)</f>
        <v>0</v>
      </c>
      <c r="AG201" s="18">
        <f>IF($N201=0,0,INDEX(current_report[],$N201,AG$6)*AG$5)</f>
        <v>0</v>
      </c>
      <c r="AH201" s="19">
        <f>IF($N201=0,0,INDEX(current_report[],$N201,AH$6)*AH$5)</f>
        <v>0</v>
      </c>
      <c r="AI201" s="20">
        <f>IF($N201=0,0,INDEX(current_report[],$N201,AI$6)*AI$5)</f>
        <v>0</v>
      </c>
      <c r="AJ201" s="20">
        <f>IF($N201=0,0,INDEX(current_report[],$N201,AJ$6)*AJ$5)</f>
        <v>0</v>
      </c>
      <c r="AK201" s="20">
        <f>IF($N201=0,0,INDEX(current_report[],$N201,AK$6)*AK$5)</f>
        <v>0</v>
      </c>
      <c r="AL201" s="20">
        <f>IF($N201=0,0,INDEX(current_report[],$N201,AL$6)*AL$5)</f>
        <v>0</v>
      </c>
      <c r="AM201" s="20">
        <f>IF($N201=0,0,INDEX(current_report[],$N201,AM$6)*AM$5)</f>
        <v>0</v>
      </c>
      <c r="AN201" s="20">
        <f>IF($N201=0,0,INDEX(current_report[],$N201,AN$6)*AN$5)</f>
        <v>0</v>
      </c>
      <c r="AO201" s="20">
        <f>IF($N201=0,0,INDEX(current_report[],$N201,AO$6)*AO$5)</f>
        <v>0</v>
      </c>
      <c r="AP201" s="20">
        <f>IF($N201=0,0,INDEX(current_report[],$N201,AP$6)*AP$5)</f>
        <v>0</v>
      </c>
      <c r="AQ201" s="20">
        <f>IF($N201=0,0,INDEX(current_report[],$N201,AQ$6)*AQ$5)</f>
        <v>0</v>
      </c>
      <c r="AR201" s="20">
        <f>IF($N201=0,0,INDEX(current_report[],$N201,AR$6)*AR$5)</f>
        <v>0</v>
      </c>
      <c r="AS201" s="21">
        <f>IF($N201=0,0,INDEX(current_report[],$N201,AS$6)*AS$5)</f>
        <v>0</v>
      </c>
      <c r="AT201" s="19">
        <f t="shared" si="305"/>
        <v>0</v>
      </c>
      <c r="AU201" s="21">
        <f t="shared" si="306"/>
        <v>0</v>
      </c>
      <c r="AV201" s="19">
        <f t="shared" si="307"/>
        <v>0</v>
      </c>
      <c r="AW201" s="21">
        <f t="shared" si="308"/>
        <v>0</v>
      </c>
    </row>
    <row r="202" spans="1:49" hidden="1" x14ac:dyDescent="0.25">
      <c r="A202" t="str">
        <f t="shared" si="234"/>
        <v>3408000</v>
      </c>
      <c r="B202">
        <f t="shared" si="289"/>
        <v>3408000</v>
      </c>
      <c r="F202">
        <v>3</v>
      </c>
      <c r="G202">
        <v>1</v>
      </c>
      <c r="H202">
        <v>2</v>
      </c>
      <c r="I202">
        <f t="shared" si="300"/>
        <v>0</v>
      </c>
      <c r="J202">
        <f t="shared" si="313"/>
        <v>0</v>
      </c>
      <c r="K202" s="45"/>
      <c r="M202">
        <f>IF($A202&amp;""="",0,IFERROR(MATCH($A202,base_report[id1],0),0))</f>
        <v>194</v>
      </c>
      <c r="N202">
        <f>IF($A202&amp;""="",0,IFERROR(MATCH($A202,current_report[id1],0),0))</f>
        <v>194</v>
      </c>
      <c r="O202" t="str">
        <f>IF($M202=0,0,INDEX(base_report[],$M202,O$1)&amp;"")</f>
        <v>5300</v>
      </c>
      <c r="P202" t="str">
        <f>IF($M202=0,0,INDEX(base_report[],$M202,P$1)&amp;"")</f>
        <v>Advances received</v>
      </c>
      <c r="R202" s="38" t="s">
        <v>753</v>
      </c>
      <c r="S202" s="17" t="s">
        <v>754</v>
      </c>
      <c r="T202" s="18">
        <f>T203+T204</f>
        <v>0</v>
      </c>
      <c r="U202" s="19">
        <f t="shared" ref="U202:AS202" si="314">U203+U204</f>
        <v>0</v>
      </c>
      <c r="V202" s="20">
        <f t="shared" si="314"/>
        <v>0</v>
      </c>
      <c r="W202" s="20">
        <f t="shared" si="314"/>
        <v>0</v>
      </c>
      <c r="X202" s="20">
        <f t="shared" si="314"/>
        <v>0</v>
      </c>
      <c r="Y202" s="20">
        <f t="shared" si="314"/>
        <v>0</v>
      </c>
      <c r="Z202" s="20">
        <f t="shared" si="314"/>
        <v>0</v>
      </c>
      <c r="AA202" s="20">
        <f t="shared" si="314"/>
        <v>0</v>
      </c>
      <c r="AB202" s="20">
        <f t="shared" si="314"/>
        <v>0</v>
      </c>
      <c r="AC202" s="20">
        <f t="shared" si="314"/>
        <v>0</v>
      </c>
      <c r="AD202" s="20">
        <f t="shared" si="314"/>
        <v>0</v>
      </c>
      <c r="AE202" s="20">
        <f t="shared" si="314"/>
        <v>0</v>
      </c>
      <c r="AF202" s="21">
        <f t="shared" si="314"/>
        <v>0</v>
      </c>
      <c r="AG202" s="18">
        <f t="shared" si="314"/>
        <v>0</v>
      </c>
      <c r="AH202" s="19">
        <f t="shared" si="314"/>
        <v>0</v>
      </c>
      <c r="AI202" s="20">
        <f t="shared" si="314"/>
        <v>0</v>
      </c>
      <c r="AJ202" s="20">
        <f t="shared" si="314"/>
        <v>0</v>
      </c>
      <c r="AK202" s="20">
        <f t="shared" si="314"/>
        <v>0</v>
      </c>
      <c r="AL202" s="20">
        <f t="shared" si="314"/>
        <v>0</v>
      </c>
      <c r="AM202" s="20">
        <f t="shared" si="314"/>
        <v>0</v>
      </c>
      <c r="AN202" s="20">
        <f t="shared" si="314"/>
        <v>0</v>
      </c>
      <c r="AO202" s="20">
        <f t="shared" si="314"/>
        <v>0</v>
      </c>
      <c r="AP202" s="20">
        <f t="shared" si="314"/>
        <v>0</v>
      </c>
      <c r="AQ202" s="20">
        <f t="shared" si="314"/>
        <v>0</v>
      </c>
      <c r="AR202" s="20">
        <f t="shared" si="314"/>
        <v>0</v>
      </c>
      <c r="AS202" s="21">
        <f t="shared" si="314"/>
        <v>0</v>
      </c>
      <c r="AT202" s="19">
        <f t="shared" si="305"/>
        <v>0</v>
      </c>
      <c r="AU202" s="21">
        <f t="shared" si="306"/>
        <v>0</v>
      </c>
      <c r="AV202" s="19">
        <f t="shared" si="307"/>
        <v>0</v>
      </c>
      <c r="AW202" s="21">
        <f t="shared" si="308"/>
        <v>0</v>
      </c>
    </row>
    <row r="203" spans="1:49" hidden="1" x14ac:dyDescent="0.25">
      <c r="A203" t="str">
        <f t="shared" si="234"/>
        <v>3409000</v>
      </c>
      <c r="B203">
        <f t="shared" si="289"/>
        <v>3409000</v>
      </c>
      <c r="C203">
        <v>3840</v>
      </c>
      <c r="D203" t="s">
        <v>755</v>
      </c>
      <c r="F203">
        <v>3</v>
      </c>
      <c r="G203">
        <v>3</v>
      </c>
      <c r="I203">
        <f t="shared" si="300"/>
        <v>0</v>
      </c>
      <c r="J203">
        <f t="shared" si="313"/>
        <v>0</v>
      </c>
      <c r="K203" s="45" t="s">
        <v>755</v>
      </c>
      <c r="M203">
        <f>IF($A203&amp;""="",0,IFERROR(MATCH($A203,base_report[id1],0),0))</f>
        <v>195</v>
      </c>
      <c r="N203">
        <f>IF($A203&amp;""="",0,IFERROR(MATCH($A203,current_report[id1],0),0))</f>
        <v>195</v>
      </c>
      <c r="O203" t="str">
        <f>IF($M203=0,0,INDEX(base_report[],$M203,O$1)&amp;"")</f>
        <v>5310</v>
      </c>
      <c r="P203" t="str">
        <f>IF($M203=0,0,INDEX(base_report[],$M203,P$1)&amp;"")</f>
        <v>Advances received on transportation services</v>
      </c>
      <c r="R203" s="38" t="s">
        <v>755</v>
      </c>
      <c r="S203" s="23" t="s">
        <v>756</v>
      </c>
      <c r="T203" s="18">
        <f>IF($M203=0,0,INDEX(base_report[],$M203,T$6)*T$5)</f>
        <v>0</v>
      </c>
      <c r="U203" s="19">
        <f>IF($M203=0,0,INDEX(base_report[],$M203,U$6)*U$5)</f>
        <v>0</v>
      </c>
      <c r="V203" s="20">
        <f>IF($M203=0,0,INDEX(base_report[],$M203,V$6)*V$5)</f>
        <v>0</v>
      </c>
      <c r="W203" s="20">
        <f>IF($M203=0,0,INDEX(base_report[],$M203,W$6)*W$5)</f>
        <v>0</v>
      </c>
      <c r="X203" s="20">
        <f>IF($M203=0,0,INDEX(base_report[],$M203,X$6)*X$5)</f>
        <v>0</v>
      </c>
      <c r="Y203" s="20">
        <f>IF($M203=0,0,INDEX(base_report[],$M203,Y$6)*Y$5)</f>
        <v>0</v>
      </c>
      <c r="Z203" s="20">
        <f>IF($M203=0,0,INDEX(base_report[],$M203,Z$6)*Z$5)</f>
        <v>0</v>
      </c>
      <c r="AA203" s="20">
        <f>IF($M203=0,0,INDEX(base_report[],$M203,AA$6)*AA$5)</f>
        <v>0</v>
      </c>
      <c r="AB203" s="20">
        <f>IF($M203=0,0,INDEX(base_report[],$M203,AB$6)*AB$5)</f>
        <v>0</v>
      </c>
      <c r="AC203" s="20">
        <f>IF($M203=0,0,INDEX(base_report[],$M203,AC$6)*AC$5)</f>
        <v>0</v>
      </c>
      <c r="AD203" s="20">
        <f>IF($M203=0,0,INDEX(base_report[],$M203,AD$6)*AD$5)</f>
        <v>0</v>
      </c>
      <c r="AE203" s="20">
        <f>IF($M203=0,0,INDEX(base_report[],$M203,AE$6)*AE$5)</f>
        <v>0</v>
      </c>
      <c r="AF203" s="21">
        <f>IF($M203=0,0,INDEX(base_report[],$M203,AF$6)*AF$5)</f>
        <v>0</v>
      </c>
      <c r="AG203" s="18">
        <f>IF($N203=0,0,INDEX(current_report[],$N203,AG$6)*AG$5)</f>
        <v>0</v>
      </c>
      <c r="AH203" s="19">
        <f>IF($N203=0,0,INDEX(current_report[],$N203,AH$6)*AH$5)</f>
        <v>0</v>
      </c>
      <c r="AI203" s="20">
        <f>IF($N203=0,0,INDEX(current_report[],$N203,AI$6)*AI$5)</f>
        <v>0</v>
      </c>
      <c r="AJ203" s="20">
        <f>IF($N203=0,0,INDEX(current_report[],$N203,AJ$6)*AJ$5)</f>
        <v>0</v>
      </c>
      <c r="AK203" s="20">
        <f>IF($N203=0,0,INDEX(current_report[],$N203,AK$6)*AK$5)</f>
        <v>0</v>
      </c>
      <c r="AL203" s="20">
        <f>IF($N203=0,0,INDEX(current_report[],$N203,AL$6)*AL$5)</f>
        <v>0</v>
      </c>
      <c r="AM203" s="20">
        <f>IF($N203=0,0,INDEX(current_report[],$N203,AM$6)*AM$5)</f>
        <v>0</v>
      </c>
      <c r="AN203" s="20">
        <f>IF($N203=0,0,INDEX(current_report[],$N203,AN$6)*AN$5)</f>
        <v>0</v>
      </c>
      <c r="AO203" s="20">
        <f>IF($N203=0,0,INDEX(current_report[],$N203,AO$6)*AO$5)</f>
        <v>0</v>
      </c>
      <c r="AP203" s="20">
        <f>IF($N203=0,0,INDEX(current_report[],$N203,AP$6)*AP$5)</f>
        <v>0</v>
      </c>
      <c r="AQ203" s="20">
        <f>IF($N203=0,0,INDEX(current_report[],$N203,AQ$6)*AQ$5)</f>
        <v>0</v>
      </c>
      <c r="AR203" s="20">
        <f>IF($N203=0,0,INDEX(current_report[],$N203,AR$6)*AR$5)</f>
        <v>0</v>
      </c>
      <c r="AS203" s="21">
        <f>IF($N203=0,0,INDEX(current_report[],$N203,AS$6)*AS$5)</f>
        <v>0</v>
      </c>
      <c r="AT203" s="19">
        <f t="shared" si="305"/>
        <v>0</v>
      </c>
      <c r="AU203" s="21">
        <f t="shared" si="306"/>
        <v>0</v>
      </c>
      <c r="AV203" s="19">
        <f t="shared" si="307"/>
        <v>0</v>
      </c>
      <c r="AW203" s="21">
        <f t="shared" si="308"/>
        <v>0</v>
      </c>
    </row>
    <row r="204" spans="1:49" hidden="1" x14ac:dyDescent="0.25">
      <c r="A204" t="str">
        <f t="shared" si="234"/>
        <v>3410000</v>
      </c>
      <c r="B204">
        <f t="shared" si="289"/>
        <v>3410000</v>
      </c>
      <c r="C204">
        <v>3849</v>
      </c>
      <c r="D204" t="s">
        <v>757</v>
      </c>
      <c r="F204">
        <v>3</v>
      </c>
      <c r="G204">
        <v>3</v>
      </c>
      <c r="I204">
        <f t="shared" si="300"/>
        <v>0</v>
      </c>
      <c r="J204">
        <f t="shared" si="313"/>
        <v>0</v>
      </c>
      <c r="K204" s="45" t="s">
        <v>757</v>
      </c>
      <c r="M204">
        <f>IF($A204&amp;""="",0,IFERROR(MATCH($A204,base_report[id1],0),0))</f>
        <v>196</v>
      </c>
      <c r="N204">
        <f>IF($A204&amp;""="",0,IFERROR(MATCH($A204,current_report[id1],0),0))</f>
        <v>196</v>
      </c>
      <c r="O204" t="str">
        <f>IF($M204=0,0,INDEX(base_report[],$M204,O$1)&amp;"")</f>
        <v>5390</v>
      </c>
      <c r="P204" t="str">
        <f>IF($M204=0,0,INDEX(base_report[],$M204,P$1)&amp;"")</f>
        <v>Advances received on other operations</v>
      </c>
      <c r="R204" s="38" t="s">
        <v>757</v>
      </c>
      <c r="S204" s="23" t="s">
        <v>758</v>
      </c>
      <c r="T204" s="18">
        <f>IF($M204=0,0,INDEX(base_report[],$M204,T$6)*T$5)</f>
        <v>0</v>
      </c>
      <c r="U204" s="19">
        <f>IF($M204=0,0,INDEX(base_report[],$M204,U$6)*U$5)</f>
        <v>0</v>
      </c>
      <c r="V204" s="20">
        <f>IF($M204=0,0,INDEX(base_report[],$M204,V$6)*V$5)</f>
        <v>0</v>
      </c>
      <c r="W204" s="20">
        <f>IF($M204=0,0,INDEX(base_report[],$M204,W$6)*W$5)</f>
        <v>0</v>
      </c>
      <c r="X204" s="20">
        <f>IF($M204=0,0,INDEX(base_report[],$M204,X$6)*X$5)</f>
        <v>0</v>
      </c>
      <c r="Y204" s="20">
        <f>IF($M204=0,0,INDEX(base_report[],$M204,Y$6)*Y$5)</f>
        <v>0</v>
      </c>
      <c r="Z204" s="20">
        <f>IF($M204=0,0,INDEX(base_report[],$M204,Z$6)*Z$5)</f>
        <v>0</v>
      </c>
      <c r="AA204" s="20">
        <f>IF($M204=0,0,INDEX(base_report[],$M204,AA$6)*AA$5)</f>
        <v>0</v>
      </c>
      <c r="AB204" s="20">
        <f>IF($M204=0,0,INDEX(base_report[],$M204,AB$6)*AB$5)</f>
        <v>0</v>
      </c>
      <c r="AC204" s="20">
        <f>IF($M204=0,0,INDEX(base_report[],$M204,AC$6)*AC$5)</f>
        <v>0</v>
      </c>
      <c r="AD204" s="20">
        <f>IF($M204=0,0,INDEX(base_report[],$M204,AD$6)*AD$5)</f>
        <v>0</v>
      </c>
      <c r="AE204" s="20">
        <f>IF($M204=0,0,INDEX(base_report[],$M204,AE$6)*AE$5)</f>
        <v>0</v>
      </c>
      <c r="AF204" s="21">
        <f>IF($M204=0,0,INDEX(base_report[],$M204,AF$6)*AF$5)</f>
        <v>0</v>
      </c>
      <c r="AG204" s="18">
        <f>IF($N204=0,0,INDEX(current_report[],$N204,AG$6)*AG$5)</f>
        <v>0</v>
      </c>
      <c r="AH204" s="19">
        <f>IF($N204=0,0,INDEX(current_report[],$N204,AH$6)*AH$5)</f>
        <v>0</v>
      </c>
      <c r="AI204" s="20">
        <f>IF($N204=0,0,INDEX(current_report[],$N204,AI$6)*AI$5)</f>
        <v>0</v>
      </c>
      <c r="AJ204" s="20">
        <f>IF($N204=0,0,INDEX(current_report[],$N204,AJ$6)*AJ$5)</f>
        <v>0</v>
      </c>
      <c r="AK204" s="20">
        <f>IF($N204=0,0,INDEX(current_report[],$N204,AK$6)*AK$5)</f>
        <v>0</v>
      </c>
      <c r="AL204" s="20">
        <f>IF($N204=0,0,INDEX(current_report[],$N204,AL$6)*AL$5)</f>
        <v>0</v>
      </c>
      <c r="AM204" s="20">
        <f>IF($N204=0,0,INDEX(current_report[],$N204,AM$6)*AM$5)</f>
        <v>0</v>
      </c>
      <c r="AN204" s="20">
        <f>IF($N204=0,0,INDEX(current_report[],$N204,AN$6)*AN$5)</f>
        <v>0</v>
      </c>
      <c r="AO204" s="20">
        <f>IF($N204=0,0,INDEX(current_report[],$N204,AO$6)*AO$5)</f>
        <v>0</v>
      </c>
      <c r="AP204" s="20">
        <f>IF($N204=0,0,INDEX(current_report[],$N204,AP$6)*AP$5)</f>
        <v>0</v>
      </c>
      <c r="AQ204" s="20">
        <f>IF($N204=0,0,INDEX(current_report[],$N204,AQ$6)*AQ$5)</f>
        <v>0</v>
      </c>
      <c r="AR204" s="20">
        <f>IF($N204=0,0,INDEX(current_report[],$N204,AR$6)*AR$5)</f>
        <v>0</v>
      </c>
      <c r="AS204" s="21">
        <f>IF($N204=0,0,INDEX(current_report[],$N204,AS$6)*AS$5)</f>
        <v>0</v>
      </c>
      <c r="AT204" s="19">
        <f t="shared" si="305"/>
        <v>0</v>
      </c>
      <c r="AU204" s="21">
        <f t="shared" si="306"/>
        <v>0</v>
      </c>
      <c r="AV204" s="19">
        <f t="shared" si="307"/>
        <v>0</v>
      </c>
      <c r="AW204" s="21">
        <f t="shared" si="308"/>
        <v>0</v>
      </c>
    </row>
    <row r="205" spans="1:49" x14ac:dyDescent="0.25">
      <c r="A205" t="str">
        <f t="shared" si="234"/>
        <v>3411000</v>
      </c>
      <c r="B205">
        <f t="shared" si="289"/>
        <v>3411000</v>
      </c>
      <c r="C205">
        <v>3860</v>
      </c>
      <c r="D205" t="s">
        <v>759</v>
      </c>
      <c r="F205">
        <v>3</v>
      </c>
      <c r="G205">
        <v>1</v>
      </c>
      <c r="H205">
        <v>2</v>
      </c>
      <c r="I205">
        <f t="shared" si="300"/>
        <v>1</v>
      </c>
      <c r="J205">
        <f t="shared" si="313"/>
        <v>1</v>
      </c>
      <c r="K205" s="45" t="s">
        <v>759</v>
      </c>
      <c r="M205">
        <f>IF($A205&amp;""="",0,IFERROR(MATCH($A205,base_report[id1],0),0))</f>
        <v>197</v>
      </c>
      <c r="N205">
        <f>IF($A205&amp;""="",0,IFERROR(MATCH($A205,current_report[id1],0),0))</f>
        <v>197</v>
      </c>
      <c r="O205" t="str">
        <f>IF($M205=0,0,INDEX(base_report[],$M205,O$1)&amp;"")</f>
        <v>5500</v>
      </c>
      <c r="P205" t="str">
        <f>IF($M205=0,0,INDEX(base_report[],$M205,P$1)&amp;"")</f>
        <v>Wages and salaries</v>
      </c>
      <c r="R205" s="38" t="s">
        <v>760</v>
      </c>
      <c r="S205" s="17" t="s">
        <v>761</v>
      </c>
      <c r="T205" s="18">
        <f>IF($M205=0,0,INDEX(base_report[],$M205,T$6)*T$5)</f>
        <v>8140000</v>
      </c>
      <c r="U205" s="19">
        <f>IF($M205=0,0,INDEX(base_report[],$M205,U$6)*U$5)</f>
        <v>8140000</v>
      </c>
      <c r="V205" s="20">
        <f>IF($M205=0,0,INDEX(base_report[],$M205,V$6)*V$5)</f>
        <v>8140000</v>
      </c>
      <c r="W205" s="20">
        <f>IF($M205=0,0,INDEX(base_report[],$M205,W$6)*W$5)</f>
        <v>8140000</v>
      </c>
      <c r="X205" s="20">
        <f>IF($M205=0,0,INDEX(base_report[],$M205,X$6)*X$5)</f>
        <v>8140000</v>
      </c>
      <c r="Y205" s="20">
        <f>IF($M205=0,0,INDEX(base_report[],$M205,Y$6)*Y$5)</f>
        <v>8140000</v>
      </c>
      <c r="Z205" s="20">
        <f>IF($M205=0,0,INDEX(base_report[],$M205,Z$6)*Z$5)</f>
        <v>8140000</v>
      </c>
      <c r="AA205" s="20">
        <f>IF($M205=0,0,INDEX(base_report[],$M205,AA$6)*AA$5)</f>
        <v>8140000</v>
      </c>
      <c r="AB205" s="20">
        <f>IF($M205=0,0,INDEX(base_report[],$M205,AB$6)*AB$5)</f>
        <v>8140000</v>
      </c>
      <c r="AC205" s="20">
        <f>IF($M205=0,0,INDEX(base_report[],$M205,AC$6)*AC$5)</f>
        <v>8140000</v>
      </c>
      <c r="AD205" s="20">
        <f>IF($M205=0,0,INDEX(base_report[],$M205,AD$6)*AD$5)</f>
        <v>8140000</v>
      </c>
      <c r="AE205" s="20">
        <f>IF($M205=0,0,INDEX(base_report[],$M205,AE$6)*AE$5)</f>
        <v>8140000</v>
      </c>
      <c r="AF205" s="21">
        <f>IF($M205=0,0,INDEX(base_report[],$M205,AF$6)*AF$5)</f>
        <v>8140000</v>
      </c>
      <c r="AG205" s="18">
        <f>IF($N205=0,0,INDEX(current_report[],$N205,AG$6)*AG$5)</f>
        <v>8140000</v>
      </c>
      <c r="AH205" s="19">
        <f>IF($N205=0,0,INDEX(current_report[],$N205,AH$6)*AH$5)</f>
        <v>8140000</v>
      </c>
      <c r="AI205" s="20">
        <f>IF($N205=0,0,INDEX(current_report[],$N205,AI$6)*AI$5)</f>
        <v>8140000</v>
      </c>
      <c r="AJ205" s="20">
        <f>IF($N205=0,0,INDEX(current_report[],$N205,AJ$6)*AJ$5)</f>
        <v>8140000</v>
      </c>
      <c r="AK205" s="20">
        <f>IF($N205=0,0,INDEX(current_report[],$N205,AK$6)*AK$5)</f>
        <v>8140000</v>
      </c>
      <c r="AL205" s="20">
        <f>IF($N205=0,0,INDEX(current_report[],$N205,AL$6)*AL$5)</f>
        <v>8140000</v>
      </c>
      <c r="AM205" s="20">
        <f>IF($N205=0,0,INDEX(current_report[],$N205,AM$6)*AM$5)</f>
        <v>8140000</v>
      </c>
      <c r="AN205" s="20">
        <f>IF($N205=0,0,INDEX(current_report[],$N205,AN$6)*AN$5)</f>
        <v>8140000</v>
      </c>
      <c r="AO205" s="20">
        <f>IF($N205=0,0,INDEX(current_report[],$N205,AO$6)*AO$5)</f>
        <v>8140000</v>
      </c>
      <c r="AP205" s="20">
        <f>IF($N205=0,0,INDEX(current_report[],$N205,AP$6)*AP$5)</f>
        <v>8140000</v>
      </c>
      <c r="AQ205" s="20">
        <f>IF($N205=0,0,INDEX(current_report[],$N205,AQ$6)*AQ$5)</f>
        <v>8140000</v>
      </c>
      <c r="AR205" s="20">
        <f>IF($N205=0,0,INDEX(current_report[],$N205,AR$6)*AR$5)</f>
        <v>8140000</v>
      </c>
      <c r="AS205" s="21">
        <f>IF($N205=0,0,INDEX(current_report[],$N205,AS$6)*AS$5)</f>
        <v>8140000</v>
      </c>
      <c r="AT205" s="19">
        <f t="shared" si="305"/>
        <v>8140000</v>
      </c>
      <c r="AU205" s="21">
        <f t="shared" si="306"/>
        <v>8140000</v>
      </c>
      <c r="AV205" s="19">
        <f t="shared" si="307"/>
        <v>0</v>
      </c>
      <c r="AW205" s="21">
        <f t="shared" si="308"/>
        <v>0</v>
      </c>
    </row>
    <row r="206" spans="1:49" x14ac:dyDescent="0.25">
      <c r="A206" t="str">
        <f t="shared" si="234"/>
        <v>3412000</v>
      </c>
      <c r="B206">
        <f t="shared" si="289"/>
        <v>3412000</v>
      </c>
      <c r="F206">
        <v>3</v>
      </c>
      <c r="G206">
        <v>1</v>
      </c>
      <c r="H206">
        <v>2</v>
      </c>
      <c r="I206">
        <f t="shared" si="300"/>
        <v>1</v>
      </c>
      <c r="J206">
        <f t="shared" si="313"/>
        <v>1</v>
      </c>
      <c r="K206" s="45"/>
      <c r="M206">
        <f>IF($A206&amp;""="",0,IFERROR(MATCH($A206,base_report[id1],0),0))</f>
        <v>198</v>
      </c>
      <c r="N206">
        <f>IF($A206&amp;""="",0,IFERROR(MATCH($A206,current_report[id1],0),0))</f>
        <v>198</v>
      </c>
      <c r="O206" t="str">
        <f>IF($M206=0,0,INDEX(base_report[],$M206,O$1)&amp;"")</f>
        <v>5200</v>
      </c>
      <c r="P206" t="str">
        <f>IF($M206=0,0,INDEX(base_report[],$M206,P$1)&amp;"")</f>
        <v>Tax liabilities</v>
      </c>
      <c r="R206" s="38" t="s">
        <v>762</v>
      </c>
      <c r="S206" s="17" t="s">
        <v>763</v>
      </c>
      <c r="T206" s="18">
        <f t="shared" ref="T206" si="315">T210+T207+T208+T209</f>
        <v>69060000</v>
      </c>
      <c r="U206" s="19">
        <f>U210+U207+U208+U209</f>
        <v>67540000</v>
      </c>
      <c r="V206" s="20">
        <f t="shared" ref="V206:AS206" si="316">V210+V207+V208+V209</f>
        <v>69290000</v>
      </c>
      <c r="W206" s="20">
        <f t="shared" si="316"/>
        <v>67840000</v>
      </c>
      <c r="X206" s="20">
        <f t="shared" si="316"/>
        <v>68790000</v>
      </c>
      <c r="Y206" s="20">
        <f t="shared" si="316"/>
        <v>68140000</v>
      </c>
      <c r="Z206" s="20">
        <f t="shared" si="316"/>
        <v>69090000</v>
      </c>
      <c r="AA206" s="20">
        <f t="shared" si="316"/>
        <v>68746000</v>
      </c>
      <c r="AB206" s="20">
        <f t="shared" si="316"/>
        <v>51425500</v>
      </c>
      <c r="AC206" s="20">
        <f t="shared" si="316"/>
        <v>52305000</v>
      </c>
      <c r="AD206" s="20">
        <f t="shared" si="316"/>
        <v>69683500</v>
      </c>
      <c r="AE206" s="20">
        <f t="shared" si="316"/>
        <v>70638000</v>
      </c>
      <c r="AF206" s="21">
        <f t="shared" si="316"/>
        <v>69992500</v>
      </c>
      <c r="AG206" s="18">
        <f t="shared" si="316"/>
        <v>69060000</v>
      </c>
      <c r="AH206" s="19">
        <f t="shared" si="316"/>
        <v>67540000</v>
      </c>
      <c r="AI206" s="20">
        <f t="shared" si="316"/>
        <v>69290000</v>
      </c>
      <c r="AJ206" s="20">
        <f t="shared" si="316"/>
        <v>67840000</v>
      </c>
      <c r="AK206" s="20">
        <f t="shared" si="316"/>
        <v>68790000</v>
      </c>
      <c r="AL206" s="20">
        <f t="shared" si="316"/>
        <v>68140000</v>
      </c>
      <c r="AM206" s="20">
        <f t="shared" si="316"/>
        <v>69090000</v>
      </c>
      <c r="AN206" s="20">
        <f t="shared" si="316"/>
        <v>68746000</v>
      </c>
      <c r="AO206" s="20">
        <f t="shared" si="316"/>
        <v>51425500</v>
      </c>
      <c r="AP206" s="20">
        <f t="shared" si="316"/>
        <v>52305000</v>
      </c>
      <c r="AQ206" s="20">
        <f t="shared" si="316"/>
        <v>69683500</v>
      </c>
      <c r="AR206" s="20">
        <f t="shared" si="316"/>
        <v>70638000</v>
      </c>
      <c r="AS206" s="21">
        <f t="shared" si="316"/>
        <v>69992500</v>
      </c>
      <c r="AT206" s="19">
        <f t="shared" si="305"/>
        <v>69992500</v>
      </c>
      <c r="AU206" s="21">
        <f t="shared" si="306"/>
        <v>69992500</v>
      </c>
      <c r="AV206" s="19">
        <f t="shared" si="307"/>
        <v>0</v>
      </c>
      <c r="AW206" s="21">
        <f t="shared" si="308"/>
        <v>0</v>
      </c>
    </row>
    <row r="207" spans="1:49" hidden="1" x14ac:dyDescent="0.25">
      <c r="A207" t="str">
        <f t="shared" si="234"/>
        <v>3413000</v>
      </c>
      <c r="B207">
        <f t="shared" si="289"/>
        <v>3413000</v>
      </c>
      <c r="C207">
        <v>3800</v>
      </c>
      <c r="D207" t="s">
        <v>818</v>
      </c>
      <c r="F207">
        <v>3</v>
      </c>
      <c r="G207">
        <v>3</v>
      </c>
      <c r="I207">
        <f t="shared" si="300"/>
        <v>0</v>
      </c>
      <c r="J207">
        <f t="shared" si="313"/>
        <v>1</v>
      </c>
      <c r="K207" s="45" t="s">
        <v>818</v>
      </c>
      <c r="M207">
        <f>IF($A207&amp;""="",0,IFERROR(MATCH($A207,base_report[id1],0),0))</f>
        <v>199</v>
      </c>
      <c r="N207">
        <f>IF($A207&amp;""="",0,IFERROR(MATCH($A207,current_report[id1],0),0))</f>
        <v>199</v>
      </c>
      <c r="O207" t="str">
        <f>IF($M207=0,0,INDEX(base_report[],$M207,O$1)&amp;"")</f>
        <v>5210</v>
      </c>
      <c r="P207" t="str">
        <f>IF($M207=0,0,INDEX(base_report[],$M207,P$1)&amp;"")</f>
        <v>Personal income tax</v>
      </c>
      <c r="R207" s="38" t="s">
        <v>818</v>
      </c>
      <c r="S207" s="23" t="s">
        <v>819</v>
      </c>
      <c r="T207" s="18">
        <f>IF($M207=0,0,INDEX(base_report[],$M207,T$6)*T$5)</f>
        <v>2860000</v>
      </c>
      <c r="U207" s="19">
        <f>IF($M207=0,0,INDEX(base_report[],$M207,U$6)*U$5)</f>
        <v>2860000</v>
      </c>
      <c r="V207" s="20">
        <f>IF($M207=0,0,INDEX(base_report[],$M207,V$6)*V$5)</f>
        <v>2860000</v>
      </c>
      <c r="W207" s="20">
        <f>IF($M207=0,0,INDEX(base_report[],$M207,W$6)*W$5)</f>
        <v>2860000</v>
      </c>
      <c r="X207" s="20">
        <f>IF($M207=0,0,INDEX(base_report[],$M207,X$6)*X$5)</f>
        <v>2860000</v>
      </c>
      <c r="Y207" s="20">
        <f>IF($M207=0,0,INDEX(base_report[],$M207,Y$6)*Y$5)</f>
        <v>2860000</v>
      </c>
      <c r="Z207" s="20">
        <f>IF($M207=0,0,INDEX(base_report[],$M207,Z$6)*Z$5)</f>
        <v>2860000</v>
      </c>
      <c r="AA207" s="20">
        <f>IF($M207=0,0,INDEX(base_report[],$M207,AA$6)*AA$5)</f>
        <v>2860000</v>
      </c>
      <c r="AB207" s="20">
        <f>IF($M207=0,0,INDEX(base_report[],$M207,AB$6)*AB$5)</f>
        <v>2860000</v>
      </c>
      <c r="AC207" s="20">
        <f>IF($M207=0,0,INDEX(base_report[],$M207,AC$6)*AC$5)</f>
        <v>2860000</v>
      </c>
      <c r="AD207" s="20">
        <f>IF($M207=0,0,INDEX(base_report[],$M207,AD$6)*AD$5)</f>
        <v>2860000</v>
      </c>
      <c r="AE207" s="20">
        <f>IF($M207=0,0,INDEX(base_report[],$M207,AE$6)*AE$5)</f>
        <v>2860000</v>
      </c>
      <c r="AF207" s="21">
        <f>IF($M207=0,0,INDEX(base_report[],$M207,AF$6)*AF$5)</f>
        <v>2860000</v>
      </c>
      <c r="AG207" s="18">
        <f>IF($N207=0,0,INDEX(current_report[],$N207,AG$6)*AG$5)</f>
        <v>2860000</v>
      </c>
      <c r="AH207" s="19">
        <f>IF($N207=0,0,INDEX(current_report[],$N207,AH$6)*AH$5)</f>
        <v>2860000</v>
      </c>
      <c r="AI207" s="20">
        <f>IF($N207=0,0,INDEX(current_report[],$N207,AI$6)*AI$5)</f>
        <v>2860000</v>
      </c>
      <c r="AJ207" s="20">
        <f>IF($N207=0,0,INDEX(current_report[],$N207,AJ$6)*AJ$5)</f>
        <v>2860000</v>
      </c>
      <c r="AK207" s="20">
        <f>IF($N207=0,0,INDEX(current_report[],$N207,AK$6)*AK$5)</f>
        <v>2860000</v>
      </c>
      <c r="AL207" s="20">
        <f>IF($N207=0,0,INDEX(current_report[],$N207,AL$6)*AL$5)</f>
        <v>2860000</v>
      </c>
      <c r="AM207" s="20">
        <f>IF($N207=0,0,INDEX(current_report[],$N207,AM$6)*AM$5)</f>
        <v>2860000</v>
      </c>
      <c r="AN207" s="20">
        <f>IF($N207=0,0,INDEX(current_report[],$N207,AN$6)*AN$5)</f>
        <v>2860000</v>
      </c>
      <c r="AO207" s="20">
        <f>IF($N207=0,0,INDEX(current_report[],$N207,AO$6)*AO$5)</f>
        <v>2860000</v>
      </c>
      <c r="AP207" s="20">
        <f>IF($N207=0,0,INDEX(current_report[],$N207,AP$6)*AP$5)</f>
        <v>2860000</v>
      </c>
      <c r="AQ207" s="20">
        <f>IF($N207=0,0,INDEX(current_report[],$N207,AQ$6)*AQ$5)</f>
        <v>2860000</v>
      </c>
      <c r="AR207" s="20">
        <f>IF($N207=0,0,INDEX(current_report[],$N207,AR$6)*AR$5)</f>
        <v>2860000</v>
      </c>
      <c r="AS207" s="21">
        <f>IF($N207=0,0,INDEX(current_report[],$N207,AS$6)*AS$5)</f>
        <v>2860000</v>
      </c>
      <c r="AT207" s="19">
        <f t="shared" si="305"/>
        <v>2860000</v>
      </c>
      <c r="AU207" s="21">
        <f t="shared" si="306"/>
        <v>2860000</v>
      </c>
      <c r="AV207" s="19">
        <f t="shared" si="307"/>
        <v>0</v>
      </c>
      <c r="AW207" s="21">
        <f t="shared" si="308"/>
        <v>0</v>
      </c>
    </row>
    <row r="208" spans="1:49" hidden="1" x14ac:dyDescent="0.25">
      <c r="A208" t="str">
        <f t="shared" ref="A208:A271" si="317">IF(B208="","",IF(L208="",B208&amp;"",B208&amp;"-"&amp;L208))</f>
        <v>3414000</v>
      </c>
      <c r="B208">
        <f t="shared" si="289"/>
        <v>3414000</v>
      </c>
      <c r="C208">
        <v>3805</v>
      </c>
      <c r="D208" t="s">
        <v>820</v>
      </c>
      <c r="F208">
        <v>3</v>
      </c>
      <c r="G208">
        <v>3</v>
      </c>
      <c r="I208">
        <f t="shared" si="300"/>
        <v>0</v>
      </c>
      <c r="J208">
        <f t="shared" si="313"/>
        <v>1</v>
      </c>
      <c r="K208" s="45" t="s">
        <v>820</v>
      </c>
      <c r="M208">
        <f>IF($A208&amp;""="",0,IFERROR(MATCH($A208,base_report[id1],0),0))</f>
        <v>200</v>
      </c>
      <c r="N208">
        <f>IF($A208&amp;""="",0,IFERROR(MATCH($A208,current_report[id1],0),0))</f>
        <v>200</v>
      </c>
      <c r="O208" t="str">
        <f>IF($M208=0,0,INDEX(base_report[],$M208,O$1)&amp;"")</f>
        <v>5220</v>
      </c>
      <c r="P208" t="str">
        <f>IF($M208=0,0,INDEX(base_report[],$M208,P$1)&amp;"")</f>
        <v>VAT</v>
      </c>
      <c r="R208" s="38" t="s">
        <v>820</v>
      </c>
      <c r="S208" s="23" t="s">
        <v>797</v>
      </c>
      <c r="T208" s="18">
        <f>IF($M208=0,0,INDEX(base_report[],$M208,T$6)*T$5)</f>
        <v>41600000</v>
      </c>
      <c r="U208" s="19">
        <f>IF($M208=0,0,INDEX(base_report[],$M208,U$6)*U$5)</f>
        <v>40000000</v>
      </c>
      <c r="V208" s="20">
        <f>IF($M208=0,0,INDEX(base_report[],$M208,V$6)*V$5)</f>
        <v>40800000</v>
      </c>
      <c r="W208" s="20">
        <f>IF($M208=0,0,INDEX(base_report[],$M208,W$6)*W$5)</f>
        <v>40000000</v>
      </c>
      <c r="X208" s="20">
        <f>IF($M208=0,0,INDEX(base_report[],$M208,X$6)*X$5)</f>
        <v>40400000</v>
      </c>
      <c r="Y208" s="20">
        <f>IF($M208=0,0,INDEX(base_report[],$M208,Y$6)*Y$5)</f>
        <v>40000000</v>
      </c>
      <c r="Z208" s="20">
        <f>IF($M208=0,0,INDEX(base_report[],$M208,Z$6)*Z$5)</f>
        <v>40400000</v>
      </c>
      <c r="AA208" s="20">
        <f>IF($M208=0,0,INDEX(base_report[],$M208,AA$6)*AA$5)</f>
        <v>40300000</v>
      </c>
      <c r="AB208" s="20">
        <f>IF($M208=0,0,INDEX(base_report[],$M208,AB$6)*AB$5)</f>
        <v>22600000</v>
      </c>
      <c r="AC208" s="20">
        <f>IF($M208=0,0,INDEX(base_report[],$M208,AC$6)*AC$5)</f>
        <v>23000000</v>
      </c>
      <c r="AD208" s="20">
        <f>IF($M208=0,0,INDEX(base_report[],$M208,AD$6)*AD$5)</f>
        <v>40600000</v>
      </c>
      <c r="AE208" s="20">
        <f>IF($M208=0,0,INDEX(base_report[],$M208,AE$6)*AE$5)</f>
        <v>41000000</v>
      </c>
      <c r="AF208" s="21">
        <f>IF($M208=0,0,INDEX(base_report[],$M208,AF$6)*AF$5)</f>
        <v>40600000</v>
      </c>
      <c r="AG208" s="18">
        <f>IF($N208=0,0,INDEX(current_report[],$N208,AG$6)*AG$5)</f>
        <v>41600000</v>
      </c>
      <c r="AH208" s="19">
        <f>IF($N208=0,0,INDEX(current_report[],$N208,AH$6)*AH$5)</f>
        <v>40000000</v>
      </c>
      <c r="AI208" s="20">
        <f>IF($N208=0,0,INDEX(current_report[],$N208,AI$6)*AI$5)</f>
        <v>40800000</v>
      </c>
      <c r="AJ208" s="20">
        <f>IF($N208=0,0,INDEX(current_report[],$N208,AJ$6)*AJ$5)</f>
        <v>40000000</v>
      </c>
      <c r="AK208" s="20">
        <f>IF($N208=0,0,INDEX(current_report[],$N208,AK$6)*AK$5)</f>
        <v>40400000</v>
      </c>
      <c r="AL208" s="20">
        <f>IF($N208=0,0,INDEX(current_report[],$N208,AL$6)*AL$5)</f>
        <v>40000000</v>
      </c>
      <c r="AM208" s="20">
        <f>IF($N208=0,0,INDEX(current_report[],$N208,AM$6)*AM$5)</f>
        <v>40400000</v>
      </c>
      <c r="AN208" s="20">
        <f>IF($N208=0,0,INDEX(current_report[],$N208,AN$6)*AN$5)</f>
        <v>40300000</v>
      </c>
      <c r="AO208" s="20">
        <f>IF($N208=0,0,INDEX(current_report[],$N208,AO$6)*AO$5)</f>
        <v>22600000</v>
      </c>
      <c r="AP208" s="20">
        <f>IF($N208=0,0,INDEX(current_report[],$N208,AP$6)*AP$5)</f>
        <v>23000000</v>
      </c>
      <c r="AQ208" s="20">
        <f>IF($N208=0,0,INDEX(current_report[],$N208,AQ$6)*AQ$5)</f>
        <v>40600000</v>
      </c>
      <c r="AR208" s="20">
        <f>IF($N208=0,0,INDEX(current_report[],$N208,AR$6)*AR$5)</f>
        <v>41000000</v>
      </c>
      <c r="AS208" s="21">
        <f>IF($N208=0,0,INDEX(current_report[],$N208,AS$6)*AS$5)</f>
        <v>40600000</v>
      </c>
      <c r="AT208" s="19">
        <f t="shared" si="305"/>
        <v>40600000</v>
      </c>
      <c r="AU208" s="21">
        <f t="shared" si="306"/>
        <v>40600000</v>
      </c>
      <c r="AV208" s="19">
        <f t="shared" si="307"/>
        <v>0</v>
      </c>
      <c r="AW208" s="21">
        <f t="shared" si="308"/>
        <v>0</v>
      </c>
    </row>
    <row r="209" spans="1:49" hidden="1" x14ac:dyDescent="0.25">
      <c r="A209" t="str">
        <f t="shared" si="317"/>
        <v>3415000</v>
      </c>
      <c r="B209">
        <f t="shared" si="289"/>
        <v>3415000</v>
      </c>
      <c r="C209">
        <v>3810</v>
      </c>
      <c r="D209" t="s">
        <v>821</v>
      </c>
      <c r="F209">
        <v>3</v>
      </c>
      <c r="G209">
        <v>3</v>
      </c>
      <c r="I209">
        <f t="shared" si="300"/>
        <v>0</v>
      </c>
      <c r="J209">
        <f t="shared" si="313"/>
        <v>1</v>
      </c>
      <c r="K209" s="45" t="s">
        <v>821</v>
      </c>
      <c r="M209">
        <f>IF($A209&amp;""="",0,IFERROR(MATCH($A209,base_report[id1],0),0))</f>
        <v>201</v>
      </c>
      <c r="N209">
        <f>IF($A209&amp;""="",0,IFERROR(MATCH($A209,current_report[id1],0),0))</f>
        <v>201</v>
      </c>
      <c r="O209" t="str">
        <f>IF($M209=0,0,INDEX(base_report[],$M209,O$1)&amp;"")</f>
        <v>5230</v>
      </c>
      <c r="P209" t="str">
        <f>IF($M209=0,0,INDEX(base_report[],$M209,P$1)&amp;"")</f>
        <v>Income tax</v>
      </c>
      <c r="R209" s="38" t="s">
        <v>821</v>
      </c>
      <c r="S209" s="23" t="s">
        <v>822</v>
      </c>
      <c r="T209" s="18">
        <f>IF($M209=0,0,INDEX(base_report[],$M209,T$6)*T$5)</f>
        <v>18000000</v>
      </c>
      <c r="U209" s="19">
        <f>IF($M209=0,0,INDEX(base_report[],$M209,U$6)*U$5)</f>
        <v>18080000</v>
      </c>
      <c r="V209" s="20">
        <f>IF($M209=0,0,INDEX(base_report[],$M209,V$6)*V$5)</f>
        <v>19030000</v>
      </c>
      <c r="W209" s="20">
        <f>IF($M209=0,0,INDEX(base_report[],$M209,W$6)*W$5)</f>
        <v>18380000</v>
      </c>
      <c r="X209" s="20">
        <f>IF($M209=0,0,INDEX(base_report[],$M209,X$6)*X$5)</f>
        <v>18930000</v>
      </c>
      <c r="Y209" s="20">
        <f>IF($M209=0,0,INDEX(base_report[],$M209,Y$6)*Y$5)</f>
        <v>18680000</v>
      </c>
      <c r="Z209" s="20">
        <f>IF($M209=0,0,INDEX(base_report[],$M209,Z$6)*Z$5)</f>
        <v>19230000</v>
      </c>
      <c r="AA209" s="20">
        <f>IF($M209=0,0,INDEX(base_report[],$M209,AA$6)*AA$5)</f>
        <v>18986000</v>
      </c>
      <c r="AB209" s="20">
        <f>IF($M209=0,0,INDEX(base_report[],$M209,AB$6)*AB$5)</f>
        <v>19365500</v>
      </c>
      <c r="AC209" s="20">
        <f>IF($M209=0,0,INDEX(base_report[],$M209,AC$6)*AC$5)</f>
        <v>19845000</v>
      </c>
      <c r="AD209" s="20">
        <f>IF($M209=0,0,INDEX(base_report[],$M209,AD$6)*AD$5)</f>
        <v>19623500</v>
      </c>
      <c r="AE209" s="20">
        <f>IF($M209=0,0,INDEX(base_report[],$M209,AE$6)*AE$5)</f>
        <v>20178000</v>
      </c>
      <c r="AF209" s="21">
        <f>IF($M209=0,0,INDEX(base_report[],$M209,AF$6)*AF$5)</f>
        <v>19932500</v>
      </c>
      <c r="AG209" s="18">
        <f>IF($N209=0,0,INDEX(current_report[],$N209,AG$6)*AG$5)</f>
        <v>18000000</v>
      </c>
      <c r="AH209" s="19">
        <f>IF($N209=0,0,INDEX(current_report[],$N209,AH$6)*AH$5)</f>
        <v>18080000</v>
      </c>
      <c r="AI209" s="20">
        <f>IF($N209=0,0,INDEX(current_report[],$N209,AI$6)*AI$5)</f>
        <v>19030000</v>
      </c>
      <c r="AJ209" s="20">
        <f>IF($N209=0,0,INDEX(current_report[],$N209,AJ$6)*AJ$5)</f>
        <v>18380000</v>
      </c>
      <c r="AK209" s="20">
        <f>IF($N209=0,0,INDEX(current_report[],$N209,AK$6)*AK$5)</f>
        <v>18930000</v>
      </c>
      <c r="AL209" s="20">
        <f>IF($N209=0,0,INDEX(current_report[],$N209,AL$6)*AL$5)</f>
        <v>18680000</v>
      </c>
      <c r="AM209" s="20">
        <f>IF($N209=0,0,INDEX(current_report[],$N209,AM$6)*AM$5)</f>
        <v>19230000</v>
      </c>
      <c r="AN209" s="20">
        <f>IF($N209=0,0,INDEX(current_report[],$N209,AN$6)*AN$5)</f>
        <v>18986000</v>
      </c>
      <c r="AO209" s="20">
        <f>IF($N209=0,0,INDEX(current_report[],$N209,AO$6)*AO$5)</f>
        <v>19365500</v>
      </c>
      <c r="AP209" s="20">
        <f>IF($N209=0,0,INDEX(current_report[],$N209,AP$6)*AP$5)</f>
        <v>19845000</v>
      </c>
      <c r="AQ209" s="20">
        <f>IF($N209=0,0,INDEX(current_report[],$N209,AQ$6)*AQ$5)</f>
        <v>19623500</v>
      </c>
      <c r="AR209" s="20">
        <f>IF($N209=0,0,INDEX(current_report[],$N209,AR$6)*AR$5)</f>
        <v>20178000</v>
      </c>
      <c r="AS209" s="21">
        <f>IF($N209=0,0,INDEX(current_report[],$N209,AS$6)*AS$5)</f>
        <v>19932500</v>
      </c>
      <c r="AT209" s="19">
        <f t="shared" si="305"/>
        <v>19932500</v>
      </c>
      <c r="AU209" s="21">
        <f t="shared" si="306"/>
        <v>19932500</v>
      </c>
      <c r="AV209" s="19">
        <f t="shared" si="307"/>
        <v>0</v>
      </c>
      <c r="AW209" s="21">
        <f t="shared" si="308"/>
        <v>0</v>
      </c>
    </row>
    <row r="210" spans="1:49" hidden="1" x14ac:dyDescent="0.25">
      <c r="A210" t="str">
        <f t="shared" si="317"/>
        <v>3416000</v>
      </c>
      <c r="B210">
        <f t="shared" si="289"/>
        <v>3416000</v>
      </c>
      <c r="C210">
        <v>3815</v>
      </c>
      <c r="D210" t="s">
        <v>823</v>
      </c>
      <c r="F210">
        <v>3</v>
      </c>
      <c r="G210">
        <v>3</v>
      </c>
      <c r="I210">
        <f>IF(AND(OR($F$1=0,F210=$F$1),G210&lt;=$G$1,OR($J$1=1,J210=1,G210=0)),1,0)</f>
        <v>0</v>
      </c>
      <c r="J210">
        <f t="shared" si="313"/>
        <v>1</v>
      </c>
      <c r="K210" s="45" t="s">
        <v>823</v>
      </c>
      <c r="M210">
        <f>IF($A210&amp;""="",0,IFERROR(MATCH($A210,base_report[id1],0),0))</f>
        <v>202</v>
      </c>
      <c r="N210">
        <f>IF($A210&amp;""="",0,IFERROR(MATCH($A210,current_report[id1],0),0))</f>
        <v>202</v>
      </c>
      <c r="O210" t="str">
        <f>IF($M210=0,0,INDEX(base_report[],$M210,O$1)&amp;"")</f>
        <v>5240</v>
      </c>
      <c r="P210" t="str">
        <f>IF($M210=0,0,INDEX(base_report[],$M210,P$1)&amp;"")</f>
        <v>Social security taxes</v>
      </c>
      <c r="R210" s="38" t="s">
        <v>823</v>
      </c>
      <c r="S210" s="23" t="s">
        <v>824</v>
      </c>
      <c r="T210" s="18">
        <f>IF($M210=0,0,INDEX(base_report[],$M210,T$6)*T$5)</f>
        <v>6600000</v>
      </c>
      <c r="U210" s="19">
        <f>IF($M210=0,0,INDEX(base_report[],$M210,U$6)*U$5)</f>
        <v>6600000</v>
      </c>
      <c r="V210" s="20">
        <f>IF($M210=0,0,INDEX(base_report[],$M210,V$6)*V$5)</f>
        <v>6600000</v>
      </c>
      <c r="W210" s="20">
        <f>IF($M210=0,0,INDEX(base_report[],$M210,W$6)*W$5)</f>
        <v>6600000</v>
      </c>
      <c r="X210" s="20">
        <f>IF($M210=0,0,INDEX(base_report[],$M210,X$6)*X$5)</f>
        <v>6600000</v>
      </c>
      <c r="Y210" s="20">
        <f>IF($M210=0,0,INDEX(base_report[],$M210,Y$6)*Y$5)</f>
        <v>6600000</v>
      </c>
      <c r="Z210" s="20">
        <f>IF($M210=0,0,INDEX(base_report[],$M210,Z$6)*Z$5)</f>
        <v>6600000</v>
      </c>
      <c r="AA210" s="20">
        <f>IF($M210=0,0,INDEX(base_report[],$M210,AA$6)*AA$5)</f>
        <v>6600000</v>
      </c>
      <c r="AB210" s="20">
        <f>IF($M210=0,0,INDEX(base_report[],$M210,AB$6)*AB$5)</f>
        <v>6600000</v>
      </c>
      <c r="AC210" s="20">
        <f>IF($M210=0,0,INDEX(base_report[],$M210,AC$6)*AC$5)</f>
        <v>6600000</v>
      </c>
      <c r="AD210" s="20">
        <f>IF($M210=0,0,INDEX(base_report[],$M210,AD$6)*AD$5)</f>
        <v>6600000</v>
      </c>
      <c r="AE210" s="20">
        <f>IF($M210=0,0,INDEX(base_report[],$M210,AE$6)*AE$5)</f>
        <v>6600000</v>
      </c>
      <c r="AF210" s="21">
        <f>IF($M210=0,0,INDEX(base_report[],$M210,AF$6)*AF$5)</f>
        <v>6600000</v>
      </c>
      <c r="AG210" s="18">
        <f>IF($N210=0,0,INDEX(current_report[],$N210,AG$6)*AG$5)</f>
        <v>6600000</v>
      </c>
      <c r="AH210" s="19">
        <f>IF($N210=0,0,INDEX(current_report[],$N210,AH$6)*AH$5)</f>
        <v>6600000</v>
      </c>
      <c r="AI210" s="20">
        <f>IF($N210=0,0,INDEX(current_report[],$N210,AI$6)*AI$5)</f>
        <v>6600000</v>
      </c>
      <c r="AJ210" s="20">
        <f>IF($N210=0,0,INDEX(current_report[],$N210,AJ$6)*AJ$5)</f>
        <v>6600000</v>
      </c>
      <c r="AK210" s="20">
        <f>IF($N210=0,0,INDEX(current_report[],$N210,AK$6)*AK$5)</f>
        <v>6600000</v>
      </c>
      <c r="AL210" s="20">
        <f>IF($N210=0,0,INDEX(current_report[],$N210,AL$6)*AL$5)</f>
        <v>6600000</v>
      </c>
      <c r="AM210" s="20">
        <f>IF($N210=0,0,INDEX(current_report[],$N210,AM$6)*AM$5)</f>
        <v>6600000</v>
      </c>
      <c r="AN210" s="20">
        <f>IF($N210=0,0,INDEX(current_report[],$N210,AN$6)*AN$5)</f>
        <v>6600000</v>
      </c>
      <c r="AO210" s="20">
        <f>IF($N210=0,0,INDEX(current_report[],$N210,AO$6)*AO$5)</f>
        <v>6600000</v>
      </c>
      <c r="AP210" s="20">
        <f>IF($N210=0,0,INDEX(current_report[],$N210,AP$6)*AP$5)</f>
        <v>6600000</v>
      </c>
      <c r="AQ210" s="20">
        <f>IF($N210=0,0,INDEX(current_report[],$N210,AQ$6)*AQ$5)</f>
        <v>6600000</v>
      </c>
      <c r="AR210" s="20">
        <f>IF($N210=0,0,INDEX(current_report[],$N210,AR$6)*AR$5)</f>
        <v>6600000</v>
      </c>
      <c r="AS210" s="21">
        <f>IF($N210=0,0,INDEX(current_report[],$N210,AS$6)*AS$5)</f>
        <v>6600000</v>
      </c>
      <c r="AT210" s="19">
        <f t="shared" si="305"/>
        <v>6600000</v>
      </c>
      <c r="AU210" s="21">
        <f t="shared" si="306"/>
        <v>6600000</v>
      </c>
      <c r="AV210" s="19">
        <f>AU210-AT210</f>
        <v>0</v>
      </c>
      <c r="AW210" s="21">
        <f>IF(AT210=0,AT210,AV210/AT210)</f>
        <v>0</v>
      </c>
    </row>
    <row r="211" spans="1:49" hidden="1" x14ac:dyDescent="0.25">
      <c r="A211" t="str">
        <f t="shared" si="317"/>
        <v>3417000</v>
      </c>
      <c r="B211">
        <f t="shared" si="289"/>
        <v>3417000</v>
      </c>
      <c r="F211">
        <v>3</v>
      </c>
      <c r="G211">
        <v>1</v>
      </c>
      <c r="H211">
        <v>2</v>
      </c>
      <c r="I211">
        <f t="shared" si="300"/>
        <v>0</v>
      </c>
      <c r="J211">
        <f t="shared" si="313"/>
        <v>0</v>
      </c>
      <c r="K211" s="45"/>
      <c r="M211">
        <f>IF($A211&amp;""="",0,IFERROR(MATCH($A211,base_report[id1],0),0))</f>
        <v>203</v>
      </c>
      <c r="N211">
        <f>IF($A211&amp;""="",0,IFERROR(MATCH($A211,current_report[id1],0),0))</f>
        <v>203</v>
      </c>
      <c r="O211" t="str">
        <f>IF($M211=0,0,INDEX(base_report[],$M211,O$1)&amp;"")</f>
        <v/>
      </c>
      <c r="P211" t="str">
        <f>IF($M211=0,0,INDEX(base_report[],$M211,P$1)&amp;"")</f>
        <v>Other current liabilities</v>
      </c>
      <c r="R211" s="38"/>
      <c r="S211" s="17" t="s">
        <v>764</v>
      </c>
      <c r="T211" s="18">
        <f t="shared" ref="T211" si="318">T212+T213</f>
        <v>0</v>
      </c>
      <c r="U211" s="19">
        <f>U212+U213</f>
        <v>0</v>
      </c>
      <c r="V211" s="20">
        <f t="shared" ref="V211:AS211" si="319">V212+V213</f>
        <v>0</v>
      </c>
      <c r="W211" s="20">
        <f t="shared" si="319"/>
        <v>0</v>
      </c>
      <c r="X211" s="20">
        <f t="shared" si="319"/>
        <v>0</v>
      </c>
      <c r="Y211" s="20">
        <f t="shared" si="319"/>
        <v>0</v>
      </c>
      <c r="Z211" s="20">
        <f t="shared" si="319"/>
        <v>0</v>
      </c>
      <c r="AA211" s="20">
        <f t="shared" si="319"/>
        <v>0</v>
      </c>
      <c r="AB211" s="20">
        <f t="shared" si="319"/>
        <v>0</v>
      </c>
      <c r="AC211" s="20">
        <f t="shared" si="319"/>
        <v>0</v>
      </c>
      <c r="AD211" s="20">
        <f t="shared" si="319"/>
        <v>0</v>
      </c>
      <c r="AE211" s="20">
        <f t="shared" si="319"/>
        <v>0</v>
      </c>
      <c r="AF211" s="21">
        <f t="shared" si="319"/>
        <v>0</v>
      </c>
      <c r="AG211" s="18">
        <f t="shared" si="319"/>
        <v>0</v>
      </c>
      <c r="AH211" s="19">
        <f t="shared" si="319"/>
        <v>0</v>
      </c>
      <c r="AI211" s="20">
        <f t="shared" si="319"/>
        <v>0</v>
      </c>
      <c r="AJ211" s="20">
        <f t="shared" si="319"/>
        <v>0</v>
      </c>
      <c r="AK211" s="20">
        <f t="shared" si="319"/>
        <v>0</v>
      </c>
      <c r="AL211" s="20">
        <f t="shared" si="319"/>
        <v>0</v>
      </c>
      <c r="AM211" s="20">
        <f t="shared" si="319"/>
        <v>0</v>
      </c>
      <c r="AN211" s="20">
        <f t="shared" si="319"/>
        <v>0</v>
      </c>
      <c r="AO211" s="20">
        <f t="shared" si="319"/>
        <v>0</v>
      </c>
      <c r="AP211" s="20">
        <f t="shared" si="319"/>
        <v>0</v>
      </c>
      <c r="AQ211" s="20">
        <f t="shared" si="319"/>
        <v>0</v>
      </c>
      <c r="AR211" s="20">
        <f t="shared" si="319"/>
        <v>0</v>
      </c>
      <c r="AS211" s="21">
        <f t="shared" si="319"/>
        <v>0</v>
      </c>
      <c r="AT211" s="19">
        <f t="shared" si="305"/>
        <v>0</v>
      </c>
      <c r="AU211" s="21">
        <f t="shared" si="306"/>
        <v>0</v>
      </c>
      <c r="AV211" s="19">
        <f t="shared" si="307"/>
        <v>0</v>
      </c>
      <c r="AW211" s="21">
        <f t="shared" si="308"/>
        <v>0</v>
      </c>
    </row>
    <row r="212" spans="1:49" hidden="1" x14ac:dyDescent="0.25">
      <c r="A212" t="str">
        <f t="shared" si="317"/>
        <v>3418000</v>
      </c>
      <c r="B212">
        <f t="shared" si="289"/>
        <v>3418000</v>
      </c>
      <c r="C212">
        <v>3890</v>
      </c>
      <c r="D212" t="s">
        <v>786</v>
      </c>
      <c r="F212">
        <v>3</v>
      </c>
      <c r="G212">
        <v>3</v>
      </c>
      <c r="I212">
        <f t="shared" si="300"/>
        <v>0</v>
      </c>
      <c r="J212">
        <f t="shared" si="313"/>
        <v>0</v>
      </c>
      <c r="K212" s="45" t="s">
        <v>786</v>
      </c>
      <c r="M212">
        <f>IF($A212&amp;""="",0,IFERROR(MATCH($A212,base_report[id1],0),0))</f>
        <v>204</v>
      </c>
      <c r="N212">
        <f>IF($A212&amp;""="",0,IFERROR(MATCH($A212,current_report[id1],0),0))</f>
        <v>204</v>
      </c>
      <c r="O212" t="str">
        <f>IF($M212=0,0,INDEX(base_report[],$M212,O$1)&amp;"")</f>
        <v>5610</v>
      </c>
      <c r="P212" t="str">
        <f>IF($M212=0,0,INDEX(base_report[],$M212,P$1)&amp;"")</f>
        <v>Dividends</v>
      </c>
      <c r="R212" s="38" t="s">
        <v>786</v>
      </c>
      <c r="S212" s="23" t="s">
        <v>724</v>
      </c>
      <c r="T212" s="18">
        <f>IF($M212=0,0,INDEX(base_report[],$M212,T$6)*T$5)</f>
        <v>0</v>
      </c>
      <c r="U212" s="19">
        <f>IF($M212=0,0,INDEX(base_report[],$M212,U$6)*U$5)</f>
        <v>0</v>
      </c>
      <c r="V212" s="20">
        <f>IF($M212=0,0,INDEX(base_report[],$M212,V$6)*V$5)</f>
        <v>0</v>
      </c>
      <c r="W212" s="20">
        <f>IF($M212=0,0,INDEX(base_report[],$M212,W$6)*W$5)</f>
        <v>0</v>
      </c>
      <c r="X212" s="20">
        <f>IF($M212=0,0,INDEX(base_report[],$M212,X$6)*X$5)</f>
        <v>0</v>
      </c>
      <c r="Y212" s="20">
        <f>IF($M212=0,0,INDEX(base_report[],$M212,Y$6)*Y$5)</f>
        <v>0</v>
      </c>
      <c r="Z212" s="20">
        <f>IF($M212=0,0,INDEX(base_report[],$M212,Z$6)*Z$5)</f>
        <v>0</v>
      </c>
      <c r="AA212" s="20">
        <f>IF($M212=0,0,INDEX(base_report[],$M212,AA$6)*AA$5)</f>
        <v>0</v>
      </c>
      <c r="AB212" s="20">
        <f>IF($M212=0,0,INDEX(base_report[],$M212,AB$6)*AB$5)</f>
        <v>0</v>
      </c>
      <c r="AC212" s="20">
        <f>IF($M212=0,0,INDEX(base_report[],$M212,AC$6)*AC$5)</f>
        <v>0</v>
      </c>
      <c r="AD212" s="20">
        <f>IF($M212=0,0,INDEX(base_report[],$M212,AD$6)*AD$5)</f>
        <v>0</v>
      </c>
      <c r="AE212" s="20">
        <f>IF($M212=0,0,INDEX(base_report[],$M212,AE$6)*AE$5)</f>
        <v>0</v>
      </c>
      <c r="AF212" s="21">
        <f>IF($M212=0,0,INDEX(base_report[],$M212,AF$6)*AF$5)</f>
        <v>0</v>
      </c>
      <c r="AG212" s="18">
        <f>IF($N212=0,0,INDEX(current_report[],$N212,AG$6)*AG$5)</f>
        <v>0</v>
      </c>
      <c r="AH212" s="19">
        <f>IF($N212=0,0,INDEX(current_report[],$N212,AH$6)*AH$5)</f>
        <v>0</v>
      </c>
      <c r="AI212" s="20">
        <f>IF($N212=0,0,INDEX(current_report[],$N212,AI$6)*AI$5)</f>
        <v>0</v>
      </c>
      <c r="AJ212" s="20">
        <f>IF($N212=0,0,INDEX(current_report[],$N212,AJ$6)*AJ$5)</f>
        <v>0</v>
      </c>
      <c r="AK212" s="20">
        <f>IF($N212=0,0,INDEX(current_report[],$N212,AK$6)*AK$5)</f>
        <v>0</v>
      </c>
      <c r="AL212" s="20">
        <f>IF($N212=0,0,INDEX(current_report[],$N212,AL$6)*AL$5)</f>
        <v>0</v>
      </c>
      <c r="AM212" s="20">
        <f>IF($N212=0,0,INDEX(current_report[],$N212,AM$6)*AM$5)</f>
        <v>0</v>
      </c>
      <c r="AN212" s="20">
        <f>IF($N212=0,0,INDEX(current_report[],$N212,AN$6)*AN$5)</f>
        <v>0</v>
      </c>
      <c r="AO212" s="20">
        <f>IF($N212=0,0,INDEX(current_report[],$N212,AO$6)*AO$5)</f>
        <v>0</v>
      </c>
      <c r="AP212" s="20">
        <f>IF($N212=0,0,INDEX(current_report[],$N212,AP$6)*AP$5)</f>
        <v>0</v>
      </c>
      <c r="AQ212" s="20">
        <f>IF($N212=0,0,INDEX(current_report[],$N212,AQ$6)*AQ$5)</f>
        <v>0</v>
      </c>
      <c r="AR212" s="20">
        <f>IF($N212=0,0,INDEX(current_report[],$N212,AR$6)*AR$5)</f>
        <v>0</v>
      </c>
      <c r="AS212" s="21">
        <f>IF($N212=0,0,INDEX(current_report[],$N212,AS$6)*AS$5)</f>
        <v>0</v>
      </c>
      <c r="AT212" s="19">
        <f t="shared" si="305"/>
        <v>0</v>
      </c>
      <c r="AU212" s="21">
        <f t="shared" si="306"/>
        <v>0</v>
      </c>
      <c r="AV212" s="19">
        <f t="shared" si="307"/>
        <v>0</v>
      </c>
      <c r="AW212" s="21">
        <f t="shared" si="308"/>
        <v>0</v>
      </c>
    </row>
    <row r="213" spans="1:49" hidden="1" x14ac:dyDescent="0.25">
      <c r="A213" t="str">
        <f t="shared" si="317"/>
        <v>3419000</v>
      </c>
      <c r="B213">
        <f t="shared" si="289"/>
        <v>3419000</v>
      </c>
      <c r="F213">
        <v>3</v>
      </c>
      <c r="G213">
        <v>3</v>
      </c>
      <c r="I213">
        <f t="shared" si="300"/>
        <v>0</v>
      </c>
      <c r="J213">
        <f t="shared" si="313"/>
        <v>0</v>
      </c>
      <c r="K213" s="45"/>
      <c r="M213">
        <f>IF($A213&amp;""="",0,IFERROR(MATCH($A213,base_report[id1],0),0))</f>
        <v>205</v>
      </c>
      <c r="N213">
        <f>IF($A213&amp;""="",0,IFERROR(MATCH($A213,current_report[id1],0),0))</f>
        <v>205</v>
      </c>
      <c r="O213" t="str">
        <f>IF($M213=0,0,INDEX(base_report[],$M213,O$1)&amp;"")</f>
        <v/>
      </c>
      <c r="P213" t="str">
        <f>IF($M213=0,0,INDEX(base_report[],$M213,P$1)&amp;"")</f>
        <v>Other current liabilities</v>
      </c>
      <c r="R213" s="38"/>
      <c r="S213" s="23" t="s">
        <v>764</v>
      </c>
      <c r="T213" s="18">
        <f>IF($M213=0,0,INDEX(base_report[],$M213,T$6)*T$5)</f>
        <v>0</v>
      </c>
      <c r="U213" s="19">
        <f>IF($M213=0,0,INDEX(base_report[],$M213,U$6)*U$5)</f>
        <v>0</v>
      </c>
      <c r="V213" s="20">
        <f>IF($M213=0,0,INDEX(base_report[],$M213,V$6)*V$5)</f>
        <v>0</v>
      </c>
      <c r="W213" s="20">
        <f>IF($M213=0,0,INDEX(base_report[],$M213,W$6)*W$5)</f>
        <v>0</v>
      </c>
      <c r="X213" s="20">
        <f>IF($M213=0,0,INDEX(base_report[],$M213,X$6)*X$5)</f>
        <v>0</v>
      </c>
      <c r="Y213" s="20">
        <f>IF($M213=0,0,INDEX(base_report[],$M213,Y$6)*Y$5)</f>
        <v>0</v>
      </c>
      <c r="Z213" s="20">
        <f>IF($M213=0,0,INDEX(base_report[],$M213,Z$6)*Z$5)</f>
        <v>0</v>
      </c>
      <c r="AA213" s="20">
        <f>IF($M213=0,0,INDEX(base_report[],$M213,AA$6)*AA$5)</f>
        <v>0</v>
      </c>
      <c r="AB213" s="20">
        <f>IF($M213=0,0,INDEX(base_report[],$M213,AB$6)*AB$5)</f>
        <v>0</v>
      </c>
      <c r="AC213" s="20">
        <f>IF($M213=0,0,INDEX(base_report[],$M213,AC$6)*AC$5)</f>
        <v>0</v>
      </c>
      <c r="AD213" s="20">
        <f>IF($M213=0,0,INDEX(base_report[],$M213,AD$6)*AD$5)</f>
        <v>0</v>
      </c>
      <c r="AE213" s="20">
        <f>IF($M213=0,0,INDEX(base_report[],$M213,AE$6)*AE$5)</f>
        <v>0</v>
      </c>
      <c r="AF213" s="21">
        <f>IF($M213=0,0,INDEX(base_report[],$M213,AF$6)*AF$5)</f>
        <v>0</v>
      </c>
      <c r="AG213" s="18">
        <f>IF($N213=0,0,INDEX(current_report[],$N213,AG$6)*AG$5)</f>
        <v>0</v>
      </c>
      <c r="AH213" s="19">
        <f>IF($N213=0,0,INDEX(current_report[],$N213,AH$6)*AH$5)</f>
        <v>0</v>
      </c>
      <c r="AI213" s="20">
        <f>IF($N213=0,0,INDEX(current_report[],$N213,AI$6)*AI$5)</f>
        <v>0</v>
      </c>
      <c r="AJ213" s="20">
        <f>IF($N213=0,0,INDEX(current_report[],$N213,AJ$6)*AJ$5)</f>
        <v>0</v>
      </c>
      <c r="AK213" s="20">
        <f>IF($N213=0,0,INDEX(current_report[],$N213,AK$6)*AK$5)</f>
        <v>0</v>
      </c>
      <c r="AL213" s="20">
        <f>IF($N213=0,0,INDEX(current_report[],$N213,AL$6)*AL$5)</f>
        <v>0</v>
      </c>
      <c r="AM213" s="20">
        <f>IF($N213=0,0,INDEX(current_report[],$N213,AM$6)*AM$5)</f>
        <v>0</v>
      </c>
      <c r="AN213" s="20">
        <f>IF($N213=0,0,INDEX(current_report[],$N213,AN$6)*AN$5)</f>
        <v>0</v>
      </c>
      <c r="AO213" s="20">
        <f>IF($N213=0,0,INDEX(current_report[],$N213,AO$6)*AO$5)</f>
        <v>0</v>
      </c>
      <c r="AP213" s="20">
        <f>IF($N213=0,0,INDEX(current_report[],$N213,AP$6)*AP$5)</f>
        <v>0</v>
      </c>
      <c r="AQ213" s="20">
        <f>IF($N213=0,0,INDEX(current_report[],$N213,AQ$6)*AQ$5)</f>
        <v>0</v>
      </c>
      <c r="AR213" s="20">
        <f>IF($N213=0,0,INDEX(current_report[],$N213,AR$6)*AR$5)</f>
        <v>0</v>
      </c>
      <c r="AS213" s="21">
        <f>IF($N213=0,0,INDEX(current_report[],$N213,AS$6)*AS$5)</f>
        <v>0</v>
      </c>
      <c r="AT213" s="19">
        <f t="shared" si="305"/>
        <v>0</v>
      </c>
      <c r="AU213" s="21">
        <f t="shared" si="306"/>
        <v>0</v>
      </c>
      <c r="AV213" s="19">
        <f t="shared" si="307"/>
        <v>0</v>
      </c>
      <c r="AW213" s="21">
        <f t="shared" si="308"/>
        <v>0</v>
      </c>
    </row>
    <row r="214" spans="1:49" x14ac:dyDescent="0.25">
      <c r="A214" t="str">
        <f t="shared" si="317"/>
        <v>3420000</v>
      </c>
      <c r="B214">
        <f t="shared" si="289"/>
        <v>3420000</v>
      </c>
      <c r="F214">
        <v>3</v>
      </c>
      <c r="G214">
        <v>0</v>
      </c>
      <c r="I214">
        <f t="shared" si="300"/>
        <v>1</v>
      </c>
      <c r="J214">
        <f t="shared" si="313"/>
        <v>0</v>
      </c>
      <c r="K214" s="45"/>
      <c r="M214">
        <f>IF($A214&amp;""="",0,IFERROR(MATCH($A214,base_report[id1],0),0))</f>
        <v>206</v>
      </c>
      <c r="N214">
        <f>IF($A214&amp;""="",0,IFERROR(MATCH($A214,current_report[id1],0),0))</f>
        <v>206</v>
      </c>
      <c r="O214" t="str">
        <f>IF($M214=0,0,INDEX(base_report[],$M214,O$1)&amp;"")</f>
        <v/>
      </c>
      <c r="P214" t="str">
        <f>IF($M214=0,0,INDEX(base_report[],$M214,P$1)&amp;"")</f>
        <v/>
      </c>
      <c r="R214" s="38"/>
      <c r="S214" s="17"/>
      <c r="T214" s="18"/>
      <c r="U214" s="19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1"/>
      <c r="AG214" s="18"/>
      <c r="AH214" s="19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1"/>
      <c r="AT214" s="19"/>
      <c r="AU214" s="21"/>
      <c r="AV214" s="19"/>
      <c r="AW214" s="21"/>
    </row>
    <row r="215" spans="1:49" x14ac:dyDescent="0.25">
      <c r="A215" t="str">
        <f t="shared" si="317"/>
        <v>3500000</v>
      </c>
      <c r="B215">
        <v>3500000</v>
      </c>
      <c r="C215">
        <v>3600</v>
      </c>
      <c r="F215">
        <v>3</v>
      </c>
      <c r="G215">
        <v>0</v>
      </c>
      <c r="H215">
        <v>1</v>
      </c>
      <c r="I215">
        <f t="shared" si="300"/>
        <v>1</v>
      </c>
      <c r="J215">
        <f t="shared" si="313"/>
        <v>1</v>
      </c>
      <c r="K215" s="45"/>
      <c r="M215">
        <f>IF($A215&amp;""="",0,IFERROR(MATCH($A215,base_report[id1],0),0))</f>
        <v>207</v>
      </c>
      <c r="N215">
        <f>IF($A215&amp;""="",0,IFERROR(MATCH($A215,current_report[id1],0),0))</f>
        <v>207</v>
      </c>
      <c r="O215" t="str">
        <f>IF($M215=0,0,INDEX(base_report[],$M215,O$1)&amp;"")</f>
        <v/>
      </c>
      <c r="P215" t="str">
        <f>IF($M215=0,0,INDEX(base_report[],$M215,P$1)&amp;"")</f>
        <v>Non-Current Liabilities</v>
      </c>
      <c r="R215" s="38"/>
      <c r="S215" s="17" t="s">
        <v>825</v>
      </c>
      <c r="T215" s="18">
        <f t="shared" ref="T215:AS215" si="320">T216+T218</f>
        <v>4836750000</v>
      </c>
      <c r="U215" s="19">
        <f t="shared" si="320"/>
        <v>4716000000</v>
      </c>
      <c r="V215" s="20">
        <f t="shared" si="320"/>
        <v>4595250000</v>
      </c>
      <c r="W215" s="20">
        <f t="shared" si="320"/>
        <v>4474500000</v>
      </c>
      <c r="X215" s="20">
        <f t="shared" si="320"/>
        <v>4353750000</v>
      </c>
      <c r="Y215" s="20">
        <f t="shared" si="320"/>
        <v>4233000000</v>
      </c>
      <c r="Z215" s="20">
        <f t="shared" si="320"/>
        <v>4112250000</v>
      </c>
      <c r="AA215" s="20">
        <f t="shared" si="320"/>
        <v>4172850000</v>
      </c>
      <c r="AB215" s="20">
        <f t="shared" si="320"/>
        <v>4049077500</v>
      </c>
      <c r="AC215" s="20">
        <f t="shared" si="320"/>
        <v>3925305000</v>
      </c>
      <c r="AD215" s="20">
        <f t="shared" si="320"/>
        <v>3801532500</v>
      </c>
      <c r="AE215" s="20">
        <f t="shared" si="320"/>
        <v>3677760000</v>
      </c>
      <c r="AF215" s="21">
        <f t="shared" si="320"/>
        <v>3553987500</v>
      </c>
      <c r="AG215" s="18">
        <f t="shared" si="320"/>
        <v>4836750000</v>
      </c>
      <c r="AH215" s="19">
        <f t="shared" si="320"/>
        <v>4716000000</v>
      </c>
      <c r="AI215" s="20">
        <f t="shared" si="320"/>
        <v>4595250000</v>
      </c>
      <c r="AJ215" s="20">
        <f t="shared" si="320"/>
        <v>4474500000</v>
      </c>
      <c r="AK215" s="20">
        <f t="shared" si="320"/>
        <v>4353750000</v>
      </c>
      <c r="AL215" s="20">
        <f t="shared" si="320"/>
        <v>4233000000</v>
      </c>
      <c r="AM215" s="20">
        <f t="shared" si="320"/>
        <v>4112250000</v>
      </c>
      <c r="AN215" s="20">
        <f t="shared" si="320"/>
        <v>4172850000</v>
      </c>
      <c r="AO215" s="20">
        <f t="shared" si="320"/>
        <v>4049077500</v>
      </c>
      <c r="AP215" s="20">
        <f t="shared" si="320"/>
        <v>3925305000</v>
      </c>
      <c r="AQ215" s="20">
        <f t="shared" si="320"/>
        <v>3801532500</v>
      </c>
      <c r="AR215" s="20">
        <f t="shared" si="320"/>
        <v>3677760000</v>
      </c>
      <c r="AS215" s="21">
        <f t="shared" si="320"/>
        <v>3553987500</v>
      </c>
      <c r="AT215" s="19">
        <f>INDEX(U215:AF215,1,AT$4)</f>
        <v>3553987500</v>
      </c>
      <c r="AU215" s="21">
        <f>INDEX(AH215:AS215,1,AT$4)</f>
        <v>3553987500</v>
      </c>
      <c r="AV215" s="19">
        <f t="shared" ref="AV215:AV218" si="321">AU215-AT215</f>
        <v>0</v>
      </c>
      <c r="AW215" s="21">
        <f>IF(AT215=0,AT215,AV215/AT215)</f>
        <v>0</v>
      </c>
    </row>
    <row r="216" spans="1:49" x14ac:dyDescent="0.25">
      <c r="A216" t="str">
        <f t="shared" si="317"/>
        <v>3501000</v>
      </c>
      <c r="B216">
        <f t="shared" si="289"/>
        <v>3501000</v>
      </c>
      <c r="F216">
        <v>3</v>
      </c>
      <c r="G216">
        <v>1</v>
      </c>
      <c r="H216">
        <v>2</v>
      </c>
      <c r="I216">
        <f t="shared" si="300"/>
        <v>1</v>
      </c>
      <c r="J216">
        <f t="shared" si="313"/>
        <v>1</v>
      </c>
      <c r="K216" s="45"/>
      <c r="M216">
        <f>IF($A216&amp;""="",0,IFERROR(MATCH($A216,base_report[id1],0),0))</f>
        <v>208</v>
      </c>
      <c r="N216">
        <f>IF($A216&amp;""="",0,IFERROR(MATCH($A216,current_report[id1],0),0))</f>
        <v>208</v>
      </c>
      <c r="O216" t="str">
        <f>IF($M216=0,0,INDEX(base_report[],$M216,O$1)&amp;"")</f>
        <v/>
      </c>
      <c r="P216" t="str">
        <f>IF($M216=0,0,INDEX(base_report[],$M216,P$1)&amp;"")</f>
        <v>Financial long-term debt</v>
      </c>
      <c r="R216" s="38"/>
      <c r="S216" s="17" t="s">
        <v>826</v>
      </c>
      <c r="T216" s="18">
        <f t="shared" ref="T216:AS216" si="322">T217+T198</f>
        <v>4836750000</v>
      </c>
      <c r="U216" s="19">
        <f t="shared" si="322"/>
        <v>4716000000</v>
      </c>
      <c r="V216" s="20">
        <f t="shared" si="322"/>
        <v>4595250000</v>
      </c>
      <c r="W216" s="20">
        <f t="shared" si="322"/>
        <v>4474500000</v>
      </c>
      <c r="X216" s="20">
        <f t="shared" si="322"/>
        <v>4353750000</v>
      </c>
      <c r="Y216" s="20">
        <f t="shared" si="322"/>
        <v>4233000000</v>
      </c>
      <c r="Z216" s="20">
        <f t="shared" si="322"/>
        <v>4112250000</v>
      </c>
      <c r="AA216" s="20">
        <f t="shared" si="322"/>
        <v>4172850000</v>
      </c>
      <c r="AB216" s="20">
        <f t="shared" si="322"/>
        <v>4049077500</v>
      </c>
      <c r="AC216" s="20">
        <f t="shared" si="322"/>
        <v>3925305000</v>
      </c>
      <c r="AD216" s="20">
        <f t="shared" si="322"/>
        <v>3801532500</v>
      </c>
      <c r="AE216" s="20">
        <f t="shared" si="322"/>
        <v>3677760000</v>
      </c>
      <c r="AF216" s="21">
        <f t="shared" si="322"/>
        <v>3553987500</v>
      </c>
      <c r="AG216" s="18">
        <f t="shared" si="322"/>
        <v>4836750000</v>
      </c>
      <c r="AH216" s="19">
        <f t="shared" si="322"/>
        <v>4716000000</v>
      </c>
      <c r="AI216" s="20">
        <f t="shared" si="322"/>
        <v>4595250000</v>
      </c>
      <c r="AJ216" s="20">
        <f t="shared" si="322"/>
        <v>4474500000</v>
      </c>
      <c r="AK216" s="20">
        <f t="shared" si="322"/>
        <v>4353750000</v>
      </c>
      <c r="AL216" s="20">
        <f t="shared" si="322"/>
        <v>4233000000</v>
      </c>
      <c r="AM216" s="20">
        <f t="shared" si="322"/>
        <v>4112250000</v>
      </c>
      <c r="AN216" s="20">
        <f t="shared" si="322"/>
        <v>4172850000</v>
      </c>
      <c r="AO216" s="20">
        <f t="shared" si="322"/>
        <v>4049077500</v>
      </c>
      <c r="AP216" s="20">
        <f t="shared" si="322"/>
        <v>3925305000</v>
      </c>
      <c r="AQ216" s="20">
        <f t="shared" si="322"/>
        <v>3801532500</v>
      </c>
      <c r="AR216" s="20">
        <f t="shared" si="322"/>
        <v>3677760000</v>
      </c>
      <c r="AS216" s="21">
        <f t="shared" si="322"/>
        <v>3553987500</v>
      </c>
      <c r="AT216" s="19">
        <f>INDEX(U216:AF216,1,AT$4)</f>
        <v>3553987500</v>
      </c>
      <c r="AU216" s="21">
        <f>INDEX(AH216:AS216,1,AT$4)</f>
        <v>3553987500</v>
      </c>
      <c r="AV216" s="19">
        <f t="shared" si="321"/>
        <v>0</v>
      </c>
      <c r="AW216" s="21">
        <f>IF(AT216=0,AT216,AV216/AT216)</f>
        <v>0</v>
      </c>
    </row>
    <row r="217" spans="1:49" hidden="1" x14ac:dyDescent="0.25">
      <c r="A217" t="str">
        <f t="shared" si="317"/>
        <v>3502000</v>
      </c>
      <c r="B217">
        <f t="shared" si="289"/>
        <v>3502000</v>
      </c>
      <c r="C217">
        <v>3610</v>
      </c>
      <c r="D217" t="s">
        <v>779</v>
      </c>
      <c r="F217">
        <v>3</v>
      </c>
      <c r="G217">
        <v>3</v>
      </c>
      <c r="I217">
        <f t="shared" si="300"/>
        <v>0</v>
      </c>
      <c r="J217">
        <f t="shared" si="313"/>
        <v>1</v>
      </c>
      <c r="K217" s="45" t="s">
        <v>779</v>
      </c>
      <c r="M217">
        <f>IF($A217&amp;""="",0,IFERROR(MATCH($A217,base_report[id1],0),0))</f>
        <v>209</v>
      </c>
      <c r="N217">
        <f>IF($A217&amp;""="",0,IFERROR(MATCH($A217,current_report[id1],0),0))</f>
        <v>209</v>
      </c>
      <c r="O217" t="str">
        <f>IF($M217=0,0,INDEX(base_report[],$M217,O$1)&amp;"")</f>
        <v>4110</v>
      </c>
      <c r="P217" t="str">
        <f>IF($M217=0,0,INDEX(base_report[],$M217,P$1)&amp;"")</f>
        <v>Long-term borrowings</v>
      </c>
      <c r="R217" s="38" t="s">
        <v>779</v>
      </c>
      <c r="S217" s="23" t="s">
        <v>827</v>
      </c>
      <c r="T217" s="18">
        <f>IF($M217=0,0,INDEX(base_report[],$M217,T$6)*T$5)</f>
        <v>4800000000</v>
      </c>
      <c r="U217" s="19">
        <f>IF($M217=0,0,INDEX(base_report[],$M217,U$6)*U$5)</f>
        <v>4680000000</v>
      </c>
      <c r="V217" s="20">
        <f>IF($M217=0,0,INDEX(base_report[],$M217,V$6)*V$5)</f>
        <v>4560000000</v>
      </c>
      <c r="W217" s="20">
        <f>IF($M217=0,0,INDEX(base_report[],$M217,W$6)*W$5)</f>
        <v>4440000000</v>
      </c>
      <c r="X217" s="20">
        <f>IF($M217=0,0,INDEX(base_report[],$M217,X$6)*X$5)</f>
        <v>4320000000</v>
      </c>
      <c r="Y217" s="20">
        <f>IF($M217=0,0,INDEX(base_report[],$M217,Y$6)*Y$5)</f>
        <v>4200000000</v>
      </c>
      <c r="Z217" s="20">
        <f>IF($M217=0,0,INDEX(base_report[],$M217,Z$6)*Z$5)</f>
        <v>4080000000</v>
      </c>
      <c r="AA217" s="20">
        <f>IF($M217=0,0,INDEX(base_report[],$M217,AA$6)*AA$5)</f>
        <v>4140000000</v>
      </c>
      <c r="AB217" s="20">
        <f>IF($M217=0,0,INDEX(base_report[],$M217,AB$6)*AB$5)</f>
        <v>4017000000</v>
      </c>
      <c r="AC217" s="20">
        <f>IF($M217=0,0,INDEX(base_report[],$M217,AC$6)*AC$5)</f>
        <v>3894000000</v>
      </c>
      <c r="AD217" s="20">
        <f>IF($M217=0,0,INDEX(base_report[],$M217,AD$6)*AD$5)</f>
        <v>3771000000</v>
      </c>
      <c r="AE217" s="20">
        <f>IF($M217=0,0,INDEX(base_report[],$M217,AE$6)*AE$5)</f>
        <v>3648000000</v>
      </c>
      <c r="AF217" s="21">
        <f>IF($M217=0,0,INDEX(base_report[],$M217,AF$6)*AF$5)</f>
        <v>3525000000</v>
      </c>
      <c r="AG217" s="18">
        <f>IF($N217=0,0,INDEX(current_report[],$N217,AG$6)*AG$5)</f>
        <v>4800000000</v>
      </c>
      <c r="AH217" s="19">
        <f>IF($N217=0,0,INDEX(current_report[],$N217,AH$6)*AH$5)</f>
        <v>4680000000</v>
      </c>
      <c r="AI217" s="20">
        <f>IF($N217=0,0,INDEX(current_report[],$N217,AI$6)*AI$5)</f>
        <v>4560000000</v>
      </c>
      <c r="AJ217" s="20">
        <f>IF($N217=0,0,INDEX(current_report[],$N217,AJ$6)*AJ$5)</f>
        <v>4440000000</v>
      </c>
      <c r="AK217" s="20">
        <f>IF($N217=0,0,INDEX(current_report[],$N217,AK$6)*AK$5)</f>
        <v>4320000000</v>
      </c>
      <c r="AL217" s="20">
        <f>IF($N217=0,0,INDEX(current_report[],$N217,AL$6)*AL$5)</f>
        <v>4200000000</v>
      </c>
      <c r="AM217" s="20">
        <f>IF($N217=0,0,INDEX(current_report[],$N217,AM$6)*AM$5)</f>
        <v>4080000000</v>
      </c>
      <c r="AN217" s="20">
        <f>IF($N217=0,0,INDEX(current_report[],$N217,AN$6)*AN$5)</f>
        <v>4140000000</v>
      </c>
      <c r="AO217" s="20">
        <f>IF($N217=0,0,INDEX(current_report[],$N217,AO$6)*AO$5)</f>
        <v>4017000000</v>
      </c>
      <c r="AP217" s="20">
        <f>IF($N217=0,0,INDEX(current_report[],$N217,AP$6)*AP$5)</f>
        <v>3894000000</v>
      </c>
      <c r="AQ217" s="20">
        <f>IF($N217=0,0,INDEX(current_report[],$N217,AQ$6)*AQ$5)</f>
        <v>3771000000</v>
      </c>
      <c r="AR217" s="20">
        <f>IF($N217=0,0,INDEX(current_report[],$N217,AR$6)*AR$5)</f>
        <v>3648000000</v>
      </c>
      <c r="AS217" s="21">
        <f>IF($N217=0,0,INDEX(current_report[],$N217,AS$6)*AS$5)</f>
        <v>3525000000</v>
      </c>
      <c r="AT217" s="19">
        <f>INDEX(U217:AF217,1,AT$4)</f>
        <v>3525000000</v>
      </c>
      <c r="AU217" s="21">
        <f>INDEX(AH217:AS217,1,AT$4)</f>
        <v>3525000000</v>
      </c>
      <c r="AV217" s="19">
        <f t="shared" si="321"/>
        <v>0</v>
      </c>
      <c r="AW217" s="21">
        <f>IF(AT217=0,AT217,AV217/AT217)</f>
        <v>0</v>
      </c>
    </row>
    <row r="218" spans="1:49" hidden="1" x14ac:dyDescent="0.25">
      <c r="A218" t="str">
        <f t="shared" si="317"/>
        <v>3503000</v>
      </c>
      <c r="B218">
        <f t="shared" si="289"/>
        <v>3503000</v>
      </c>
      <c r="F218">
        <v>3</v>
      </c>
      <c r="G218">
        <v>1</v>
      </c>
      <c r="H218">
        <v>2</v>
      </c>
      <c r="I218">
        <f t="shared" si="300"/>
        <v>0</v>
      </c>
      <c r="J218">
        <f t="shared" si="313"/>
        <v>0</v>
      </c>
      <c r="K218" s="45"/>
      <c r="M218">
        <f>IF($A218&amp;""="",0,IFERROR(MATCH($A218,base_report[id1],0),0))</f>
        <v>210</v>
      </c>
      <c r="N218">
        <f>IF($A218&amp;""="",0,IFERROR(MATCH($A218,current_report[id1],0),0))</f>
        <v>210</v>
      </c>
      <c r="O218" t="str">
        <f>IF($M218=0,0,INDEX(base_report[],$M218,O$1)&amp;"")</f>
        <v/>
      </c>
      <c r="P218" t="str">
        <f>IF($M218=0,0,INDEX(base_report[],$M218,P$1)&amp;"")</f>
        <v>Other long-term liabilities</v>
      </c>
      <c r="R218" s="38"/>
      <c r="S218" s="17" t="s">
        <v>828</v>
      </c>
      <c r="T218" s="18">
        <f>IF($M218=0,0,INDEX(base_report[],$M218,T$6)*T$5)</f>
        <v>0</v>
      </c>
      <c r="U218" s="19">
        <f>IF($M218=0,0,INDEX(base_report[],$M218,U$6)*U$5)</f>
        <v>0</v>
      </c>
      <c r="V218" s="20">
        <f>IF($M218=0,0,INDEX(base_report[],$M218,V$6)*V$5)</f>
        <v>0</v>
      </c>
      <c r="W218" s="20">
        <f>IF($M218=0,0,INDEX(base_report[],$M218,W$6)*W$5)</f>
        <v>0</v>
      </c>
      <c r="X218" s="20">
        <f>IF($M218=0,0,INDEX(base_report[],$M218,X$6)*X$5)</f>
        <v>0</v>
      </c>
      <c r="Y218" s="20">
        <f>IF($M218=0,0,INDEX(base_report[],$M218,Y$6)*Y$5)</f>
        <v>0</v>
      </c>
      <c r="Z218" s="20">
        <f>IF($M218=0,0,INDEX(base_report[],$M218,Z$6)*Z$5)</f>
        <v>0</v>
      </c>
      <c r="AA218" s="20">
        <f>IF($M218=0,0,INDEX(base_report[],$M218,AA$6)*AA$5)</f>
        <v>0</v>
      </c>
      <c r="AB218" s="20">
        <f>IF($M218=0,0,INDEX(base_report[],$M218,AB$6)*AB$5)</f>
        <v>0</v>
      </c>
      <c r="AC218" s="20">
        <f>IF($M218=0,0,INDEX(base_report[],$M218,AC$6)*AC$5)</f>
        <v>0</v>
      </c>
      <c r="AD218" s="20">
        <f>IF($M218=0,0,INDEX(base_report[],$M218,AD$6)*AD$5)</f>
        <v>0</v>
      </c>
      <c r="AE218" s="20">
        <f>IF($M218=0,0,INDEX(base_report[],$M218,AE$6)*AE$5)</f>
        <v>0</v>
      </c>
      <c r="AF218" s="21">
        <f>IF($M218=0,0,INDEX(base_report[],$M218,AF$6)*AF$5)</f>
        <v>0</v>
      </c>
      <c r="AG218" s="18">
        <f>IF($N218=0,0,INDEX(current_report[],$N218,AG$6)*AG$5)</f>
        <v>0</v>
      </c>
      <c r="AH218" s="19">
        <f>IF($N218=0,0,INDEX(current_report[],$N218,AH$6)*AH$5)</f>
        <v>0</v>
      </c>
      <c r="AI218" s="20">
        <f>IF($N218=0,0,INDEX(current_report[],$N218,AI$6)*AI$5)</f>
        <v>0</v>
      </c>
      <c r="AJ218" s="20">
        <f>IF($N218=0,0,INDEX(current_report[],$N218,AJ$6)*AJ$5)</f>
        <v>0</v>
      </c>
      <c r="AK218" s="20">
        <f>IF($N218=0,0,INDEX(current_report[],$N218,AK$6)*AK$5)</f>
        <v>0</v>
      </c>
      <c r="AL218" s="20">
        <f>IF($N218=0,0,INDEX(current_report[],$N218,AL$6)*AL$5)</f>
        <v>0</v>
      </c>
      <c r="AM218" s="20">
        <f>IF($N218=0,0,INDEX(current_report[],$N218,AM$6)*AM$5)</f>
        <v>0</v>
      </c>
      <c r="AN218" s="20">
        <f>IF($N218=0,0,INDEX(current_report[],$N218,AN$6)*AN$5)</f>
        <v>0</v>
      </c>
      <c r="AO218" s="20">
        <f>IF($N218=0,0,INDEX(current_report[],$N218,AO$6)*AO$5)</f>
        <v>0</v>
      </c>
      <c r="AP218" s="20">
        <f>IF($N218=0,0,INDEX(current_report[],$N218,AP$6)*AP$5)</f>
        <v>0</v>
      </c>
      <c r="AQ218" s="20">
        <f>IF($N218=0,0,INDEX(current_report[],$N218,AQ$6)*AQ$5)</f>
        <v>0</v>
      </c>
      <c r="AR218" s="20">
        <f>IF($N218=0,0,INDEX(current_report[],$N218,AR$6)*AR$5)</f>
        <v>0</v>
      </c>
      <c r="AS218" s="21">
        <f>IF($N218=0,0,INDEX(current_report[],$N218,AS$6)*AS$5)</f>
        <v>0</v>
      </c>
      <c r="AT218" s="19">
        <f>INDEX(U218:AF218,1,AT$4)</f>
        <v>0</v>
      </c>
      <c r="AU218" s="21">
        <f>INDEX(AH218:AS218,1,AT$4)</f>
        <v>0</v>
      </c>
      <c r="AV218" s="19">
        <f t="shared" si="321"/>
        <v>0</v>
      </c>
      <c r="AW218" s="21">
        <f>IF(AT218=0,AT218,AV218/AT218)</f>
        <v>0</v>
      </c>
    </row>
    <row r="219" spans="1:49" x14ac:dyDescent="0.25">
      <c r="A219" t="str">
        <f t="shared" si="317"/>
        <v>3504000</v>
      </c>
      <c r="B219">
        <f t="shared" si="289"/>
        <v>3504000</v>
      </c>
      <c r="F219">
        <v>3</v>
      </c>
      <c r="G219">
        <v>0</v>
      </c>
      <c r="I219">
        <f t="shared" si="300"/>
        <v>1</v>
      </c>
      <c r="J219">
        <f t="shared" si="313"/>
        <v>0</v>
      </c>
      <c r="K219" s="45"/>
      <c r="M219">
        <f>IF($A219&amp;""="",0,IFERROR(MATCH($A219,base_report[id1],0),0))</f>
        <v>211</v>
      </c>
      <c r="N219">
        <f>IF($A219&amp;""="",0,IFERROR(MATCH($A219,current_report[id1],0),0))</f>
        <v>211</v>
      </c>
      <c r="O219" t="str">
        <f>IF($M219=0,0,INDEX(base_report[],$M219,O$1)&amp;"")</f>
        <v/>
      </c>
      <c r="P219" t="str">
        <f>IF($M219=0,0,INDEX(base_report[],$M219,P$1)&amp;"")</f>
        <v/>
      </c>
      <c r="R219" s="38"/>
      <c r="S219" s="17"/>
      <c r="T219" s="18"/>
      <c r="U219" s="19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1"/>
      <c r="AG219" s="18"/>
      <c r="AH219" s="19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1"/>
      <c r="AT219" s="19"/>
      <c r="AU219" s="21"/>
      <c r="AV219" s="19"/>
      <c r="AW219" s="21"/>
    </row>
    <row r="220" spans="1:49" x14ac:dyDescent="0.25">
      <c r="A220" t="str">
        <f t="shared" si="317"/>
        <v>3600000</v>
      </c>
      <c r="B220">
        <v>3600000</v>
      </c>
      <c r="C220">
        <v>3500</v>
      </c>
      <c r="F220">
        <v>3</v>
      </c>
      <c r="G220">
        <v>0</v>
      </c>
      <c r="H220">
        <v>1</v>
      </c>
      <c r="I220">
        <f t="shared" si="300"/>
        <v>1</v>
      </c>
      <c r="J220">
        <f t="shared" si="313"/>
        <v>1</v>
      </c>
      <c r="K220" s="45"/>
      <c r="M220">
        <f>IF($A220&amp;""="",0,IFERROR(MATCH($A220,base_report[id1],0),0))</f>
        <v>212</v>
      </c>
      <c r="N220">
        <f>IF($A220&amp;""="",0,IFERROR(MATCH($A220,current_report[id1],0),0))</f>
        <v>212</v>
      </c>
      <c r="O220" t="str">
        <f>IF($M220=0,0,INDEX(base_report[],$M220,O$1)&amp;"")</f>
        <v/>
      </c>
      <c r="P220" t="str">
        <f>IF($M220=0,0,INDEX(base_report[],$M220,P$1)&amp;"")</f>
        <v>Stockholders' Equity</v>
      </c>
      <c r="R220" s="38"/>
      <c r="S220" s="17" t="s">
        <v>829</v>
      </c>
      <c r="T220" s="18">
        <f t="shared" ref="T220" si="323">T221+T222</f>
        <v>3648750000</v>
      </c>
      <c r="U220" s="19">
        <f>U221+U222</f>
        <v>3721070000</v>
      </c>
      <c r="V220" s="20">
        <f t="shared" ref="V220:AS220" si="324">V221+V222</f>
        <v>3797190000</v>
      </c>
      <c r="W220" s="20">
        <f t="shared" si="324"/>
        <v>3770710000</v>
      </c>
      <c r="X220" s="20">
        <f t="shared" si="324"/>
        <v>3846430000</v>
      </c>
      <c r="Y220" s="20">
        <f t="shared" si="324"/>
        <v>3921150000</v>
      </c>
      <c r="Z220" s="20">
        <f t="shared" si="324"/>
        <v>3998070000</v>
      </c>
      <c r="AA220" s="20">
        <f t="shared" si="324"/>
        <v>4074014000</v>
      </c>
      <c r="AB220" s="20">
        <f t="shared" si="324"/>
        <v>4151476000</v>
      </c>
      <c r="AC220" s="20">
        <f t="shared" si="324"/>
        <v>4230856000</v>
      </c>
      <c r="AD220" s="20">
        <f t="shared" si="324"/>
        <v>4309350000</v>
      </c>
      <c r="AE220" s="20">
        <f t="shared" si="324"/>
        <v>4390062000</v>
      </c>
      <c r="AF220" s="21">
        <f t="shared" si="324"/>
        <v>4469792000</v>
      </c>
      <c r="AG220" s="18">
        <f t="shared" si="324"/>
        <v>3648750000</v>
      </c>
      <c r="AH220" s="19">
        <f t="shared" si="324"/>
        <v>3721070000</v>
      </c>
      <c r="AI220" s="20">
        <f t="shared" si="324"/>
        <v>3797190000</v>
      </c>
      <c r="AJ220" s="20">
        <f t="shared" si="324"/>
        <v>3770710000</v>
      </c>
      <c r="AK220" s="20">
        <f t="shared" si="324"/>
        <v>3846430000</v>
      </c>
      <c r="AL220" s="20">
        <f t="shared" si="324"/>
        <v>3921150000</v>
      </c>
      <c r="AM220" s="20">
        <f t="shared" si="324"/>
        <v>3998070000</v>
      </c>
      <c r="AN220" s="20">
        <f t="shared" si="324"/>
        <v>4074014000</v>
      </c>
      <c r="AO220" s="20">
        <f t="shared" si="324"/>
        <v>4151476000</v>
      </c>
      <c r="AP220" s="20">
        <f t="shared" si="324"/>
        <v>4230856000</v>
      </c>
      <c r="AQ220" s="20">
        <f t="shared" si="324"/>
        <v>4309350000</v>
      </c>
      <c r="AR220" s="20">
        <f t="shared" si="324"/>
        <v>4390062000</v>
      </c>
      <c r="AS220" s="21">
        <f t="shared" si="324"/>
        <v>4469792000</v>
      </c>
      <c r="AT220" s="19">
        <f>INDEX(U220:AF220,1,AT$4)</f>
        <v>4469792000</v>
      </c>
      <c r="AU220" s="21">
        <f>INDEX(AH220:AS220,1,AT$4)</f>
        <v>4469792000</v>
      </c>
      <c r="AV220" s="19">
        <f t="shared" ref="AV220:AV224" si="325">AU220-AT220</f>
        <v>0</v>
      </c>
      <c r="AW220" s="21">
        <f t="shared" ref="AW220:AW224" si="326">IF(AT220=0,AT220,AV220/AT220)</f>
        <v>0</v>
      </c>
    </row>
    <row r="221" spans="1:49" x14ac:dyDescent="0.25">
      <c r="A221" t="str">
        <f t="shared" si="317"/>
        <v>3601000</v>
      </c>
      <c r="B221">
        <f t="shared" si="289"/>
        <v>3601000</v>
      </c>
      <c r="C221">
        <v>3510</v>
      </c>
      <c r="D221" t="s">
        <v>830</v>
      </c>
      <c r="F221">
        <v>3</v>
      </c>
      <c r="G221">
        <v>1</v>
      </c>
      <c r="H221">
        <v>2</v>
      </c>
      <c r="I221">
        <f t="shared" si="300"/>
        <v>1</v>
      </c>
      <c r="J221">
        <f t="shared" si="313"/>
        <v>1</v>
      </c>
      <c r="K221" s="45" t="s">
        <v>830</v>
      </c>
      <c r="M221">
        <f>IF($A221&amp;""="",0,IFERROR(MATCH($A221,base_report[id1],0),0))</f>
        <v>213</v>
      </c>
      <c r="N221">
        <f>IF($A221&amp;""="",0,IFERROR(MATCH($A221,current_report[id1],0),0))</f>
        <v>213</v>
      </c>
      <c r="O221" t="str">
        <f>IF($M221=0,0,INDEX(base_report[],$M221,O$1)&amp;"")</f>
        <v>3110</v>
      </c>
      <c r="P221" t="str">
        <f>IF($M221=0,0,INDEX(base_report[],$M221,P$1)&amp;"")</f>
        <v>Share capital</v>
      </c>
      <c r="R221" s="38" t="s">
        <v>830</v>
      </c>
      <c r="S221" s="17" t="s">
        <v>831</v>
      </c>
      <c r="T221" s="18">
        <f>IF($M221=0,0,INDEX(base_report[],$M221,T$6)*T$5)</f>
        <v>1000000000</v>
      </c>
      <c r="U221" s="19">
        <f>IF($M221=0,0,INDEX(base_report[],$M221,U$6)*U$5)</f>
        <v>1000000000</v>
      </c>
      <c r="V221" s="20">
        <f>IF($M221=0,0,INDEX(base_report[],$M221,V$6)*V$5)</f>
        <v>1000000000</v>
      </c>
      <c r="W221" s="20">
        <f>IF($M221=0,0,INDEX(base_report[],$M221,W$6)*W$5)</f>
        <v>1000000000</v>
      </c>
      <c r="X221" s="20">
        <f>IF($M221=0,0,INDEX(base_report[],$M221,X$6)*X$5)</f>
        <v>1000000000</v>
      </c>
      <c r="Y221" s="20">
        <f>IF($M221=0,0,INDEX(base_report[],$M221,Y$6)*Y$5)</f>
        <v>1000000000</v>
      </c>
      <c r="Z221" s="20">
        <f>IF($M221=0,0,INDEX(base_report[],$M221,Z$6)*Z$5)</f>
        <v>1000000000</v>
      </c>
      <c r="AA221" s="20">
        <f>IF($M221=0,0,INDEX(base_report[],$M221,AA$6)*AA$5)</f>
        <v>1000000000</v>
      </c>
      <c r="AB221" s="20">
        <f>IF($M221=0,0,INDEX(base_report[],$M221,AB$6)*AB$5)</f>
        <v>1000000000</v>
      </c>
      <c r="AC221" s="20">
        <f>IF($M221=0,0,INDEX(base_report[],$M221,AC$6)*AC$5)</f>
        <v>1000000000</v>
      </c>
      <c r="AD221" s="20">
        <f>IF($M221=0,0,INDEX(base_report[],$M221,AD$6)*AD$5)</f>
        <v>1000000000</v>
      </c>
      <c r="AE221" s="20">
        <f>IF($M221=0,0,INDEX(base_report[],$M221,AE$6)*AE$5)</f>
        <v>1000000000</v>
      </c>
      <c r="AF221" s="21">
        <f>IF($M221=0,0,INDEX(base_report[],$M221,AF$6)*AF$5)</f>
        <v>1000000000</v>
      </c>
      <c r="AG221" s="18">
        <f>IF($N221=0,0,INDEX(current_report[],$N221,AG$6)*AG$5)</f>
        <v>1000000000</v>
      </c>
      <c r="AH221" s="19">
        <f>IF($N221=0,0,INDEX(current_report[],$N221,AH$6)*AH$5)</f>
        <v>1000000000</v>
      </c>
      <c r="AI221" s="20">
        <f>IF($N221=0,0,INDEX(current_report[],$N221,AI$6)*AI$5)</f>
        <v>1000000000</v>
      </c>
      <c r="AJ221" s="20">
        <f>IF($N221=0,0,INDEX(current_report[],$N221,AJ$6)*AJ$5)</f>
        <v>1000000000</v>
      </c>
      <c r="AK221" s="20">
        <f>IF($N221=0,0,INDEX(current_report[],$N221,AK$6)*AK$5)</f>
        <v>1000000000</v>
      </c>
      <c r="AL221" s="20">
        <f>IF($N221=0,0,INDEX(current_report[],$N221,AL$6)*AL$5)</f>
        <v>1000000000</v>
      </c>
      <c r="AM221" s="20">
        <f>IF($N221=0,0,INDEX(current_report[],$N221,AM$6)*AM$5)</f>
        <v>1000000000</v>
      </c>
      <c r="AN221" s="20">
        <f>IF($N221=0,0,INDEX(current_report[],$N221,AN$6)*AN$5)</f>
        <v>1000000000</v>
      </c>
      <c r="AO221" s="20">
        <f>IF($N221=0,0,INDEX(current_report[],$N221,AO$6)*AO$5)</f>
        <v>1000000000</v>
      </c>
      <c r="AP221" s="20">
        <f>IF($N221=0,0,INDEX(current_report[],$N221,AP$6)*AP$5)</f>
        <v>1000000000</v>
      </c>
      <c r="AQ221" s="20">
        <f>IF($N221=0,0,INDEX(current_report[],$N221,AQ$6)*AQ$5)</f>
        <v>1000000000</v>
      </c>
      <c r="AR221" s="20">
        <f>IF($N221=0,0,INDEX(current_report[],$N221,AR$6)*AR$5)</f>
        <v>1000000000</v>
      </c>
      <c r="AS221" s="21">
        <f>IF($N221=0,0,INDEX(current_report[],$N221,AS$6)*AS$5)</f>
        <v>1000000000</v>
      </c>
      <c r="AT221" s="19">
        <f>INDEX(U221:AF221,1,AT$4)</f>
        <v>1000000000</v>
      </c>
      <c r="AU221" s="21">
        <f>INDEX(AH221:AS221,1,AT$4)</f>
        <v>1000000000</v>
      </c>
      <c r="AV221" s="19">
        <f t="shared" si="325"/>
        <v>0</v>
      </c>
      <c r="AW221" s="21">
        <f t="shared" si="326"/>
        <v>0</v>
      </c>
    </row>
    <row r="222" spans="1:49" x14ac:dyDescent="0.25">
      <c r="A222" t="str">
        <f t="shared" si="317"/>
        <v>3602000</v>
      </c>
      <c r="B222">
        <f t="shared" si="289"/>
        <v>3602000</v>
      </c>
      <c r="F222">
        <v>3</v>
      </c>
      <c r="G222">
        <v>1</v>
      </c>
      <c r="H222">
        <v>2</v>
      </c>
      <c r="I222">
        <f t="shared" si="300"/>
        <v>1</v>
      </c>
      <c r="J222">
        <f t="shared" si="313"/>
        <v>1</v>
      </c>
      <c r="K222" s="45"/>
      <c r="M222">
        <f>IF($A222&amp;""="",0,IFERROR(MATCH($A222,base_report[id1],0),0))</f>
        <v>214</v>
      </c>
      <c r="N222">
        <f>IF($A222&amp;""="",0,IFERROR(MATCH($A222,current_report[id1],0),0))</f>
        <v>214</v>
      </c>
      <c r="O222" t="str">
        <f>IF($M222=0,0,INDEX(base_report[],$M222,O$1)&amp;"")</f>
        <v/>
      </c>
      <c r="P222" t="str">
        <f>IF($M222=0,0,INDEX(base_report[],$M222,P$1)&amp;"")</f>
        <v>Retained earnings</v>
      </c>
      <c r="R222" s="38"/>
      <c r="S222" s="17" t="s">
        <v>725</v>
      </c>
      <c r="T222" s="18">
        <f>T223+T224</f>
        <v>2648750000</v>
      </c>
      <c r="U222" s="19">
        <f>U223+U224</f>
        <v>2721070000</v>
      </c>
      <c r="V222" s="20">
        <f t="shared" ref="V222:AF222" si="327">V223+V224</f>
        <v>2797190000</v>
      </c>
      <c r="W222" s="20">
        <f t="shared" si="327"/>
        <v>2770710000</v>
      </c>
      <c r="X222" s="20">
        <f t="shared" si="327"/>
        <v>2846430000</v>
      </c>
      <c r="Y222" s="20">
        <f t="shared" si="327"/>
        <v>2921150000</v>
      </c>
      <c r="Z222" s="20">
        <f t="shared" si="327"/>
        <v>2998070000</v>
      </c>
      <c r="AA222" s="20">
        <f t="shared" si="327"/>
        <v>3074014000</v>
      </c>
      <c r="AB222" s="20">
        <f t="shared" si="327"/>
        <v>3151476000</v>
      </c>
      <c r="AC222" s="20">
        <f t="shared" si="327"/>
        <v>3230856000</v>
      </c>
      <c r="AD222" s="20">
        <f t="shared" si="327"/>
        <v>3309350000</v>
      </c>
      <c r="AE222" s="20">
        <f t="shared" si="327"/>
        <v>3390062000</v>
      </c>
      <c r="AF222" s="21">
        <f t="shared" si="327"/>
        <v>3469792000</v>
      </c>
      <c r="AG222" s="18">
        <f>AG223+AG224</f>
        <v>2648750000</v>
      </c>
      <c r="AH222" s="19">
        <f>AH223+AH224</f>
        <v>2721070000</v>
      </c>
      <c r="AI222" s="20">
        <f t="shared" ref="AI222:AS222" si="328">AI223+AI224</f>
        <v>2797190000</v>
      </c>
      <c r="AJ222" s="20">
        <f t="shared" si="328"/>
        <v>2770710000</v>
      </c>
      <c r="AK222" s="20">
        <f t="shared" si="328"/>
        <v>2846430000</v>
      </c>
      <c r="AL222" s="20">
        <f t="shared" si="328"/>
        <v>2921150000</v>
      </c>
      <c r="AM222" s="20">
        <f t="shared" si="328"/>
        <v>2998070000</v>
      </c>
      <c r="AN222" s="20">
        <f t="shared" si="328"/>
        <v>3074014000</v>
      </c>
      <c r="AO222" s="20">
        <f t="shared" si="328"/>
        <v>3151476000</v>
      </c>
      <c r="AP222" s="20">
        <f t="shared" si="328"/>
        <v>3230856000</v>
      </c>
      <c r="AQ222" s="20">
        <f t="shared" si="328"/>
        <v>3309350000</v>
      </c>
      <c r="AR222" s="20">
        <f t="shared" si="328"/>
        <v>3390062000</v>
      </c>
      <c r="AS222" s="21">
        <f t="shared" si="328"/>
        <v>3469792000</v>
      </c>
      <c r="AT222" s="19">
        <f>INDEX(U222:AF222,1,AT$4)</f>
        <v>3469792000</v>
      </c>
      <c r="AU222" s="21">
        <f>INDEX(AH222:AS222,1,AT$4)</f>
        <v>3469792000</v>
      </c>
      <c r="AV222" s="19">
        <f t="shared" si="325"/>
        <v>0</v>
      </c>
      <c r="AW222" s="21">
        <f t="shared" si="326"/>
        <v>0</v>
      </c>
    </row>
    <row r="223" spans="1:49" x14ac:dyDescent="0.25">
      <c r="A223" t="str">
        <f t="shared" si="317"/>
        <v>3603000</v>
      </c>
      <c r="B223">
        <f t="shared" si="289"/>
        <v>3603000</v>
      </c>
      <c r="C223">
        <v>3520</v>
      </c>
      <c r="D223" t="s">
        <v>832</v>
      </c>
      <c r="F223">
        <v>3</v>
      </c>
      <c r="G223">
        <v>1</v>
      </c>
      <c r="I223">
        <f t="shared" si="300"/>
        <v>1</v>
      </c>
      <c r="J223">
        <f t="shared" si="313"/>
        <v>1</v>
      </c>
      <c r="K223" s="45" t="s">
        <v>832</v>
      </c>
      <c r="M223">
        <f>IF($A223&amp;""="",0,IFERROR(MATCH($A223,base_report[id1],0),0))</f>
        <v>215</v>
      </c>
      <c r="N223">
        <f>IF($A223&amp;""="",0,IFERROR(MATCH($A223,current_report[id1],0),0))</f>
        <v>215</v>
      </c>
      <c r="O223" t="str">
        <f>IF($M223=0,0,INDEX(base_report[],$M223,O$1)&amp;"")</f>
        <v>3210</v>
      </c>
      <c r="P223" t="str">
        <f>IF($M223=0,0,INDEX(base_report[],$M223,P$1)&amp;"")</f>
        <v>Retained earnings</v>
      </c>
      <c r="R223" s="38" t="s">
        <v>832</v>
      </c>
      <c r="S223" s="23" t="s">
        <v>725</v>
      </c>
      <c r="T223" s="18">
        <f>IF($M223=0,0,INDEX(base_report[],$M223,T$6)*T$5)</f>
        <v>2648750000</v>
      </c>
      <c r="U223" s="19">
        <f>IF($M223=0,0,INDEX(base_report[],$M223,U$6)*U$5)</f>
        <v>2648750000</v>
      </c>
      <c r="V223" s="20">
        <f>IF($M223=0,0,INDEX(base_report[],$M223,V$6)*V$5)</f>
        <v>2648750000</v>
      </c>
      <c r="W223" s="20">
        <f>IF($M223=0,0,INDEX(base_report[],$M223,W$6)*W$5)</f>
        <v>2548750000</v>
      </c>
      <c r="X223" s="20">
        <f>IF($M223=0,0,INDEX(base_report[],$M223,X$6)*X$5)</f>
        <v>2548750000</v>
      </c>
      <c r="Y223" s="20">
        <f>IF($M223=0,0,INDEX(base_report[],$M223,Y$6)*Y$5)</f>
        <v>2548750000</v>
      </c>
      <c r="Z223" s="20">
        <f>IF($M223=0,0,INDEX(base_report[],$M223,Z$6)*Z$5)</f>
        <v>2548750000</v>
      </c>
      <c r="AA223" s="20">
        <f>IF($M223=0,0,INDEX(base_report[],$M223,AA$6)*AA$5)</f>
        <v>2548750000</v>
      </c>
      <c r="AB223" s="20">
        <f>IF($M223=0,0,INDEX(base_report[],$M223,AB$6)*AB$5)</f>
        <v>2548750000</v>
      </c>
      <c r="AC223" s="20">
        <f>IF($M223=0,0,INDEX(base_report[],$M223,AC$6)*AC$5)</f>
        <v>2548750000</v>
      </c>
      <c r="AD223" s="20">
        <f>IF($M223=0,0,INDEX(base_report[],$M223,AD$6)*AD$5)</f>
        <v>2548750000</v>
      </c>
      <c r="AE223" s="20">
        <f>IF($M223=0,0,INDEX(base_report[],$M223,AE$6)*AE$5)</f>
        <v>2548750000</v>
      </c>
      <c r="AF223" s="21">
        <f>IF($M223=0,0,INDEX(base_report[],$M223,AF$6)*AF$5)</f>
        <v>2548750000</v>
      </c>
      <c r="AG223" s="18">
        <f>IF($N223=0,0,INDEX(current_report[],$N223,AG$6)*AG$5)</f>
        <v>2648750000</v>
      </c>
      <c r="AH223" s="19">
        <f>IF($N223=0,0,INDEX(current_report[],$N223,AH$6)*AH$5)</f>
        <v>2648750000</v>
      </c>
      <c r="AI223" s="20">
        <f>IF($N223=0,0,INDEX(current_report[],$N223,AI$6)*AI$5)</f>
        <v>2648750000</v>
      </c>
      <c r="AJ223" s="20">
        <f>IF($N223=0,0,INDEX(current_report[],$N223,AJ$6)*AJ$5)</f>
        <v>2548750000</v>
      </c>
      <c r="AK223" s="20">
        <f>IF($N223=0,0,INDEX(current_report[],$N223,AK$6)*AK$5)</f>
        <v>2548750000</v>
      </c>
      <c r="AL223" s="20">
        <f>IF($N223=0,0,INDEX(current_report[],$N223,AL$6)*AL$5)</f>
        <v>2548750000</v>
      </c>
      <c r="AM223" s="20">
        <f>IF($N223=0,0,INDEX(current_report[],$N223,AM$6)*AM$5)</f>
        <v>2548750000</v>
      </c>
      <c r="AN223" s="20">
        <f>IF($N223=0,0,INDEX(current_report[],$N223,AN$6)*AN$5)</f>
        <v>2548750000</v>
      </c>
      <c r="AO223" s="20">
        <f>IF($N223=0,0,INDEX(current_report[],$N223,AO$6)*AO$5)</f>
        <v>2548750000</v>
      </c>
      <c r="AP223" s="20">
        <f>IF($N223=0,0,INDEX(current_report[],$N223,AP$6)*AP$5)</f>
        <v>2548750000</v>
      </c>
      <c r="AQ223" s="20">
        <f>IF($N223=0,0,INDEX(current_report[],$N223,AQ$6)*AQ$5)</f>
        <v>2548750000</v>
      </c>
      <c r="AR223" s="20">
        <f>IF($N223=0,0,INDEX(current_report[],$N223,AR$6)*AR$5)</f>
        <v>2548750000</v>
      </c>
      <c r="AS223" s="21">
        <f>IF($N223=0,0,INDEX(current_report[],$N223,AS$6)*AS$5)</f>
        <v>2548750000</v>
      </c>
      <c r="AT223" s="19">
        <f>INDEX(U223:AF223,1,AT$4)</f>
        <v>2548750000</v>
      </c>
      <c r="AU223" s="21">
        <f>INDEX(AH223:AS223,1,AT$4)</f>
        <v>2548750000</v>
      </c>
      <c r="AV223" s="19">
        <f t="shared" si="325"/>
        <v>0</v>
      </c>
      <c r="AW223" s="21">
        <f t="shared" si="326"/>
        <v>0</v>
      </c>
    </row>
    <row r="224" spans="1:49" x14ac:dyDescent="0.25">
      <c r="A224" t="str">
        <f t="shared" si="317"/>
        <v>3604000</v>
      </c>
      <c r="B224">
        <f t="shared" si="289"/>
        <v>3604000</v>
      </c>
      <c r="C224">
        <v>3590</v>
      </c>
      <c r="F224">
        <v>3</v>
      </c>
      <c r="G224">
        <v>1</v>
      </c>
      <c r="I224">
        <f t="shared" si="300"/>
        <v>1</v>
      </c>
      <c r="J224">
        <f t="shared" si="313"/>
        <v>1</v>
      </c>
      <c r="K224" s="45"/>
      <c r="M224">
        <f>IF($A224&amp;""="",0,IFERROR(MATCH($A224,base_report[id1],0),0))</f>
        <v>216</v>
      </c>
      <c r="N224">
        <f>IF($A224&amp;""="",0,IFERROR(MATCH($A224,current_report[id1],0),0))</f>
        <v>216</v>
      </c>
      <c r="O224" t="str">
        <f>IF($M224=0,0,INDEX(base_report[],$M224,O$1)&amp;"")</f>
        <v>3220</v>
      </c>
      <c r="P224" t="str">
        <f>IF($M224=0,0,INDEX(base_report[],$M224,P$1)&amp;"")</f>
        <v>Net Income</v>
      </c>
      <c r="R224" s="38" t="s">
        <v>833</v>
      </c>
      <c r="S224" s="23" t="s">
        <v>722</v>
      </c>
      <c r="T224" s="18">
        <f>IF($M224=0,0,INDEX(base_report[],$M224,T$6)*T$5)</f>
        <v>0</v>
      </c>
      <c r="U224" s="19">
        <f>U99</f>
        <v>72320000</v>
      </c>
      <c r="V224" s="20">
        <f t="shared" ref="V224:AF224" si="329">U224+V99</f>
        <v>148440000</v>
      </c>
      <c r="W224" s="20">
        <f t="shared" si="329"/>
        <v>221960000</v>
      </c>
      <c r="X224" s="20">
        <f t="shared" si="329"/>
        <v>297680000</v>
      </c>
      <c r="Y224" s="20">
        <f t="shared" si="329"/>
        <v>372400000</v>
      </c>
      <c r="Z224" s="20">
        <f t="shared" si="329"/>
        <v>449320000</v>
      </c>
      <c r="AA224" s="20">
        <f t="shared" si="329"/>
        <v>525264000</v>
      </c>
      <c r="AB224" s="20">
        <f t="shared" si="329"/>
        <v>602726000</v>
      </c>
      <c r="AC224" s="20">
        <f t="shared" si="329"/>
        <v>682106000</v>
      </c>
      <c r="AD224" s="20">
        <f t="shared" si="329"/>
        <v>760600000</v>
      </c>
      <c r="AE224" s="20">
        <f t="shared" si="329"/>
        <v>841312000</v>
      </c>
      <c r="AF224" s="21">
        <f t="shared" si="329"/>
        <v>921042000</v>
      </c>
      <c r="AG224" s="18">
        <f>IF($N224=0,0,INDEX(current_report[],$N224,AG$6)*AG$5)</f>
        <v>0</v>
      </c>
      <c r="AH224" s="19">
        <f>AH99</f>
        <v>72320000</v>
      </c>
      <c r="AI224" s="20">
        <f t="shared" ref="AI224:AS224" si="330">AH224+AI99</f>
        <v>148440000</v>
      </c>
      <c r="AJ224" s="20">
        <f t="shared" si="330"/>
        <v>221960000</v>
      </c>
      <c r="AK224" s="20">
        <f t="shared" si="330"/>
        <v>297680000</v>
      </c>
      <c r="AL224" s="20">
        <f t="shared" si="330"/>
        <v>372400000</v>
      </c>
      <c r="AM224" s="20">
        <f t="shared" si="330"/>
        <v>449320000</v>
      </c>
      <c r="AN224" s="20">
        <f t="shared" si="330"/>
        <v>525264000</v>
      </c>
      <c r="AO224" s="20">
        <f t="shared" si="330"/>
        <v>602726000</v>
      </c>
      <c r="AP224" s="20">
        <f t="shared" si="330"/>
        <v>682106000</v>
      </c>
      <c r="AQ224" s="20">
        <f t="shared" si="330"/>
        <v>760600000</v>
      </c>
      <c r="AR224" s="20">
        <f t="shared" si="330"/>
        <v>841312000</v>
      </c>
      <c r="AS224" s="21">
        <f t="shared" si="330"/>
        <v>921042000</v>
      </c>
      <c r="AT224" s="19">
        <f>INDEX(U224:AF224,1,AT$4)</f>
        <v>921042000</v>
      </c>
      <c r="AU224" s="21">
        <f>INDEX(AH224:AS224,1,AT$4)</f>
        <v>921042000</v>
      </c>
      <c r="AV224" s="19">
        <f t="shared" si="325"/>
        <v>0</v>
      </c>
      <c r="AW224" s="21">
        <f t="shared" si="326"/>
        <v>0</v>
      </c>
    </row>
    <row r="225" spans="1:49" x14ac:dyDescent="0.25">
      <c r="A225" t="str">
        <f t="shared" si="317"/>
        <v>3605000</v>
      </c>
      <c r="B225">
        <f t="shared" si="289"/>
        <v>3605000</v>
      </c>
      <c r="F225">
        <v>3</v>
      </c>
      <c r="G225">
        <v>0</v>
      </c>
      <c r="I225">
        <f t="shared" si="300"/>
        <v>1</v>
      </c>
      <c r="J225">
        <f t="shared" si="313"/>
        <v>0</v>
      </c>
      <c r="K225" s="45"/>
      <c r="M225">
        <f>IF($A225&amp;""="",0,IFERROR(MATCH($A225,base_report[id1],0),0))</f>
        <v>217</v>
      </c>
      <c r="N225">
        <f>IF($A225&amp;""="",0,IFERROR(MATCH($A225,current_report[id1],0),0))</f>
        <v>217</v>
      </c>
      <c r="O225" t="str">
        <f>IF($M225=0,0,INDEX(base_report[],$M225,O$1)&amp;"")</f>
        <v/>
      </c>
      <c r="P225" t="str">
        <f>IF($M225=0,0,INDEX(base_report[],$M225,P$1)&amp;"")</f>
        <v/>
      </c>
      <c r="R225" s="38"/>
      <c r="S225" s="17"/>
      <c r="T225" s="18"/>
      <c r="U225" s="19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1"/>
      <c r="AG225" s="18"/>
      <c r="AH225" s="19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1"/>
      <c r="AT225" s="19"/>
      <c r="AU225" s="21"/>
      <c r="AV225" s="19"/>
      <c r="AW225" s="21"/>
    </row>
    <row r="226" spans="1:49" x14ac:dyDescent="0.25">
      <c r="A226" t="str">
        <f t="shared" si="317"/>
        <v>3700000</v>
      </c>
      <c r="B226">
        <v>3700000</v>
      </c>
      <c r="C226">
        <v>3900</v>
      </c>
      <c r="F226">
        <v>3</v>
      </c>
      <c r="G226">
        <v>0</v>
      </c>
      <c r="H226">
        <v>1</v>
      </c>
      <c r="I226">
        <f t="shared" si="300"/>
        <v>1</v>
      </c>
      <c r="J226">
        <f t="shared" si="313"/>
        <v>1</v>
      </c>
      <c r="K226" s="45"/>
      <c r="M226">
        <f>IF($A226&amp;""="",0,IFERROR(MATCH($A226,base_report[id1],0),0))</f>
        <v>218</v>
      </c>
      <c r="N226">
        <f>IF($A226&amp;""="",0,IFERROR(MATCH($A226,current_report[id1],0),0))</f>
        <v>218</v>
      </c>
      <c r="O226" t="str">
        <f>IF($M226=0,0,INDEX(base_report[],$M226,O$1)&amp;"")</f>
        <v/>
      </c>
      <c r="P226" t="str">
        <f>IF($M226=0,0,INDEX(base_report[],$M226,P$1)&amp;"")</f>
        <v>Total Liabilities and Stockholders' Equity</v>
      </c>
      <c r="R226" s="46"/>
      <c r="S226" s="47" t="s">
        <v>834</v>
      </c>
      <c r="T226" s="48">
        <f t="shared" ref="T226:AS226" si="331">T194+T215+T220</f>
        <v>8673100000</v>
      </c>
      <c r="U226" s="49">
        <f t="shared" si="331"/>
        <v>8623150000</v>
      </c>
      <c r="V226" s="50">
        <f t="shared" si="331"/>
        <v>8575470000</v>
      </c>
      <c r="W226" s="50">
        <f t="shared" si="331"/>
        <v>8431590000</v>
      </c>
      <c r="X226" s="50">
        <f t="shared" si="331"/>
        <v>8385110000</v>
      </c>
      <c r="Y226" s="50">
        <f t="shared" si="331"/>
        <v>8340830000</v>
      </c>
      <c r="Z226" s="50">
        <f t="shared" si="331"/>
        <v>8295550000</v>
      </c>
      <c r="AA226" s="50">
        <f t="shared" si="331"/>
        <v>8470270000</v>
      </c>
      <c r="AB226" s="50">
        <f t="shared" si="331"/>
        <v>8406759000</v>
      </c>
      <c r="AC226" s="50">
        <f t="shared" si="331"/>
        <v>8324606000</v>
      </c>
      <c r="AD226" s="50">
        <f t="shared" si="331"/>
        <v>8299106000</v>
      </c>
      <c r="AE226" s="50">
        <f t="shared" si="331"/>
        <v>8254600000</v>
      </c>
      <c r="AF226" s="51">
        <f t="shared" si="331"/>
        <v>8212312000</v>
      </c>
      <c r="AG226" s="48">
        <f t="shared" si="331"/>
        <v>8673100000</v>
      </c>
      <c r="AH226" s="49">
        <f t="shared" si="331"/>
        <v>8623150000</v>
      </c>
      <c r="AI226" s="50">
        <f t="shared" si="331"/>
        <v>8575470000</v>
      </c>
      <c r="AJ226" s="50">
        <f t="shared" si="331"/>
        <v>8431590000</v>
      </c>
      <c r="AK226" s="50">
        <f t="shared" si="331"/>
        <v>8385110000</v>
      </c>
      <c r="AL226" s="50">
        <f t="shared" si="331"/>
        <v>8340830000</v>
      </c>
      <c r="AM226" s="50">
        <f t="shared" si="331"/>
        <v>8295550000</v>
      </c>
      <c r="AN226" s="50">
        <f t="shared" si="331"/>
        <v>8470270000</v>
      </c>
      <c r="AO226" s="50">
        <f t="shared" si="331"/>
        <v>8406759000</v>
      </c>
      <c r="AP226" s="50">
        <f t="shared" si="331"/>
        <v>8324606000</v>
      </c>
      <c r="AQ226" s="50">
        <f t="shared" si="331"/>
        <v>8299106000</v>
      </c>
      <c r="AR226" s="50">
        <f t="shared" si="331"/>
        <v>8254600000</v>
      </c>
      <c r="AS226" s="51">
        <f t="shared" si="331"/>
        <v>8212312000</v>
      </c>
      <c r="AT226" s="49">
        <f>INDEX(U226:AF226,1,AT$4)</f>
        <v>8212312000</v>
      </c>
      <c r="AU226" s="51">
        <f>INDEX(AH226:AS226,1,AT$4)</f>
        <v>8212312000</v>
      </c>
      <c r="AV226" s="49">
        <f t="shared" ref="AV226" si="332">AU226-AT226</f>
        <v>0</v>
      </c>
      <c r="AW226" s="51">
        <f>IF(AT226=0,AT226,AV226/AT226)</f>
        <v>0</v>
      </c>
    </row>
    <row r="227" spans="1:49" ht="15.75" thickBot="1" x14ac:dyDescent="0.3">
      <c r="A227" t="str">
        <f t="shared" si="317"/>
        <v>3701000</v>
      </c>
      <c r="B227">
        <f t="shared" si="289"/>
        <v>3701000</v>
      </c>
      <c r="F227">
        <v>3</v>
      </c>
      <c r="G227">
        <v>0</v>
      </c>
      <c r="I227">
        <f t="shared" si="300"/>
        <v>1</v>
      </c>
      <c r="J227">
        <f t="shared" si="313"/>
        <v>0</v>
      </c>
      <c r="M227">
        <f>IF($A227&amp;""="",0,IFERROR(MATCH($A227,base_report[id1],0),0))</f>
        <v>219</v>
      </c>
      <c r="N227">
        <f>IF($A227&amp;""="",0,IFERROR(MATCH($A227,current_report[id1],0),0))</f>
        <v>219</v>
      </c>
      <c r="O227" t="str">
        <f>IF($M227=0,0,INDEX(base_report[],$M227,O$1)&amp;"")</f>
        <v/>
      </c>
      <c r="P227" t="str">
        <f>IF($M227=0,0,INDEX(base_report[],$M227,P$1)&amp;"")</f>
        <v/>
      </c>
      <c r="R227" s="44"/>
      <c r="S227" s="30"/>
      <c r="T227" s="31"/>
      <c r="U227" s="32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4"/>
      <c r="AG227" s="31"/>
      <c r="AH227" s="32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4"/>
      <c r="AT227" s="32"/>
      <c r="AU227" s="34"/>
      <c r="AV227" s="32"/>
      <c r="AW227" s="34"/>
    </row>
    <row r="228" spans="1:49" hidden="1" x14ac:dyDescent="0.25">
      <c r="A228" t="str">
        <f t="shared" si="317"/>
        <v>3702000</v>
      </c>
      <c r="B228">
        <f t="shared" si="289"/>
        <v>3702000</v>
      </c>
      <c r="F228">
        <v>3</v>
      </c>
      <c r="G228">
        <v>5</v>
      </c>
      <c r="H228">
        <v>5</v>
      </c>
      <c r="I228">
        <f t="shared" si="300"/>
        <v>0</v>
      </c>
      <c r="J228">
        <f t="shared" si="313"/>
        <v>0</v>
      </c>
      <c r="M228">
        <f>IF($A228&amp;""="",0,IFERROR(MATCH($A228,base_report[id1],0),0))</f>
        <v>220</v>
      </c>
      <c r="N228">
        <f>IF($A228&amp;""="",0,IFERROR(MATCH($A228,current_report[id1],0),0))</f>
        <v>220</v>
      </c>
      <c r="O228" t="str">
        <f>IF($M228=0,0,INDEX(base_report[],$M228,O$1)&amp;"")</f>
        <v/>
      </c>
      <c r="P228" t="str">
        <f>IF($M228=0,0,INDEX(base_report[],$M228,P$1)&amp;"")</f>
        <v>Check sum</v>
      </c>
      <c r="R228" s="45"/>
      <c r="S228" t="s">
        <v>726</v>
      </c>
      <c r="T228" s="35">
        <f t="shared" ref="T228:AW228" si="333">T190-T226</f>
        <v>0</v>
      </c>
      <c r="U228" s="35">
        <f t="shared" si="333"/>
        <v>0</v>
      </c>
      <c r="V228" s="35">
        <f t="shared" si="333"/>
        <v>0</v>
      </c>
      <c r="W228" s="35">
        <f t="shared" si="333"/>
        <v>0</v>
      </c>
      <c r="X228" s="35">
        <f t="shared" si="333"/>
        <v>0</v>
      </c>
      <c r="Y228" s="35">
        <f t="shared" si="333"/>
        <v>0</v>
      </c>
      <c r="Z228" s="35">
        <f t="shared" si="333"/>
        <v>0</v>
      </c>
      <c r="AA228" s="35">
        <f t="shared" si="333"/>
        <v>0</v>
      </c>
      <c r="AB228" s="35">
        <f t="shared" si="333"/>
        <v>0</v>
      </c>
      <c r="AC228" s="35">
        <f t="shared" si="333"/>
        <v>0</v>
      </c>
      <c r="AD228" s="35">
        <f t="shared" si="333"/>
        <v>0</v>
      </c>
      <c r="AE228" s="35">
        <f t="shared" si="333"/>
        <v>0</v>
      </c>
      <c r="AF228" s="35">
        <f t="shared" si="333"/>
        <v>0</v>
      </c>
      <c r="AG228" s="35">
        <f t="shared" si="333"/>
        <v>0</v>
      </c>
      <c r="AH228" s="35">
        <f t="shared" si="333"/>
        <v>0</v>
      </c>
      <c r="AI228" s="35">
        <f t="shared" si="333"/>
        <v>0</v>
      </c>
      <c r="AJ228" s="35">
        <f t="shared" si="333"/>
        <v>0</v>
      </c>
      <c r="AK228" s="35">
        <f t="shared" si="333"/>
        <v>0</v>
      </c>
      <c r="AL228" s="35">
        <f t="shared" si="333"/>
        <v>0</v>
      </c>
      <c r="AM228" s="35">
        <f t="shared" si="333"/>
        <v>0</v>
      </c>
      <c r="AN228" s="35">
        <f t="shared" si="333"/>
        <v>0</v>
      </c>
      <c r="AO228" s="35">
        <f t="shared" si="333"/>
        <v>0</v>
      </c>
      <c r="AP228" s="35">
        <f t="shared" si="333"/>
        <v>0</v>
      </c>
      <c r="AQ228" s="35">
        <f t="shared" si="333"/>
        <v>0</v>
      </c>
      <c r="AR228" s="35">
        <f t="shared" si="333"/>
        <v>0</v>
      </c>
      <c r="AS228" s="35">
        <f t="shared" si="333"/>
        <v>0</v>
      </c>
      <c r="AT228" s="35">
        <f t="shared" si="333"/>
        <v>0</v>
      </c>
      <c r="AU228" s="35">
        <f t="shared" si="333"/>
        <v>0</v>
      </c>
      <c r="AV228" s="35">
        <f t="shared" si="333"/>
        <v>0</v>
      </c>
      <c r="AW228" s="35">
        <f t="shared" si="333"/>
        <v>0</v>
      </c>
    </row>
    <row r="229" spans="1:49" ht="15.75" thickBot="1" x14ac:dyDescent="0.3">
      <c r="A229" t="str">
        <f t="shared" si="317"/>
        <v>3703000</v>
      </c>
      <c r="B229">
        <f t="shared" si="289"/>
        <v>3703000</v>
      </c>
      <c r="F229">
        <v>4</v>
      </c>
      <c r="G229">
        <v>0</v>
      </c>
      <c r="I229">
        <f t="shared" si="300"/>
        <v>1</v>
      </c>
      <c r="J229">
        <f t="shared" si="313"/>
        <v>0</v>
      </c>
      <c r="M229">
        <f>IF($A229&amp;""="",0,IFERROR(MATCH($A229,base_report[id1],0),0))</f>
        <v>221</v>
      </c>
      <c r="N229">
        <f>IF($A229&amp;""="",0,IFERROR(MATCH($A229,current_report[id1],0),0))</f>
        <v>221</v>
      </c>
      <c r="O229" t="str">
        <f>IF($M229=0,0,INDEX(base_report[],$M229,O$1)&amp;"")</f>
        <v/>
      </c>
      <c r="P229" t="str">
        <f>IF($M229=0,0,INDEX(base_report[],$M229,P$1)&amp;"")</f>
        <v/>
      </c>
      <c r="R229" s="45"/>
    </row>
    <row r="230" spans="1:49" ht="15.75" thickBot="1" x14ac:dyDescent="0.3">
      <c r="A230" t="str">
        <f t="shared" si="317"/>
        <v>4000000</v>
      </c>
      <c r="B230">
        <v>4000000</v>
      </c>
      <c r="F230">
        <v>4</v>
      </c>
      <c r="G230">
        <v>0</v>
      </c>
      <c r="H230">
        <v>9</v>
      </c>
      <c r="I230">
        <f t="shared" si="300"/>
        <v>1</v>
      </c>
      <c r="J230">
        <f t="shared" si="313"/>
        <v>0</v>
      </c>
      <c r="K230" s="45"/>
      <c r="M230">
        <f>IF($A230&amp;""="",0,IFERROR(MATCH($A230,base_report[id1],0),0))</f>
        <v>222</v>
      </c>
      <c r="N230">
        <f>IF($A230&amp;""="",0,IFERROR(MATCH($A230,current_report[id1],0),0))</f>
        <v>222</v>
      </c>
      <c r="O230" t="str">
        <f>IF($M230=0,0,INDEX(base_report[],$M230,O$1)&amp;"")</f>
        <v/>
      </c>
      <c r="P230" t="str">
        <f>IF($M230=0,0,INDEX(base_report[],$M230,P$1)&amp;"")</f>
        <v>Direct Cash Flow</v>
      </c>
      <c r="R230" s="36"/>
      <c r="S230" s="52" t="s">
        <v>835</v>
      </c>
      <c r="T230" s="8" t="s">
        <v>868</v>
      </c>
      <c r="U230" s="9" t="s">
        <v>869</v>
      </c>
      <c r="V230" s="10" t="s">
        <v>870</v>
      </c>
      <c r="W230" s="10" t="s">
        <v>871</v>
      </c>
      <c r="X230" s="10" t="s">
        <v>872</v>
      </c>
      <c r="Y230" s="10" t="s">
        <v>873</v>
      </c>
      <c r="Z230" s="10" t="s">
        <v>874</v>
      </c>
      <c r="AA230" s="10" t="s">
        <v>875</v>
      </c>
      <c r="AB230" s="10" t="s">
        <v>876</v>
      </c>
      <c r="AC230" s="10" t="s">
        <v>877</v>
      </c>
      <c r="AD230" s="10" t="s">
        <v>878</v>
      </c>
      <c r="AE230" s="10" t="s">
        <v>879</v>
      </c>
      <c r="AF230" s="11" t="s">
        <v>880</v>
      </c>
      <c r="AG230" s="8" t="s">
        <v>868</v>
      </c>
      <c r="AH230" s="9" t="s">
        <v>869</v>
      </c>
      <c r="AI230" s="10" t="s">
        <v>870</v>
      </c>
      <c r="AJ230" s="10" t="s">
        <v>871</v>
      </c>
      <c r="AK230" s="10" t="s">
        <v>872</v>
      </c>
      <c r="AL230" s="10" t="s">
        <v>873</v>
      </c>
      <c r="AM230" s="10" t="s">
        <v>874</v>
      </c>
      <c r="AN230" s="10" t="s">
        <v>875</v>
      </c>
      <c r="AO230" s="10" t="s">
        <v>876</v>
      </c>
      <c r="AP230" s="10" t="s">
        <v>877</v>
      </c>
      <c r="AQ230" s="10" t="s">
        <v>878</v>
      </c>
      <c r="AR230" s="10" t="s">
        <v>879</v>
      </c>
      <c r="AS230" s="11" t="s">
        <v>880</v>
      </c>
      <c r="AT230" s="59" t="s">
        <v>916</v>
      </c>
      <c r="AU230" s="11" t="s">
        <v>917</v>
      </c>
      <c r="AV230" s="9" t="s">
        <v>918</v>
      </c>
      <c r="AW230" s="11" t="s">
        <v>919</v>
      </c>
    </row>
    <row r="231" spans="1:49" x14ac:dyDescent="0.25">
      <c r="A231" t="str">
        <f t="shared" si="317"/>
        <v>4001000</v>
      </c>
      <c r="B231">
        <f t="shared" si="289"/>
        <v>4001000</v>
      </c>
      <c r="F231">
        <v>4</v>
      </c>
      <c r="G231">
        <v>0</v>
      </c>
      <c r="I231">
        <f t="shared" si="300"/>
        <v>1</v>
      </c>
      <c r="J231">
        <f t="shared" si="313"/>
        <v>0</v>
      </c>
      <c r="K231" s="45"/>
      <c r="M231">
        <f>IF($A231&amp;""="",0,IFERROR(MATCH($A231,base_report[id1],0),0))</f>
        <v>223</v>
      </c>
      <c r="N231">
        <f>IF($A231&amp;""="",0,IFERROR(MATCH($A231,current_report[id1],0),0))</f>
        <v>223</v>
      </c>
      <c r="O231" t="str">
        <f>IF($M231=0,0,INDEX(base_report[],$M231,O$1)&amp;"")</f>
        <v/>
      </c>
      <c r="P231" t="str">
        <f>IF($M231=0,0,INDEX(base_report[],$M231,P$1)&amp;"")</f>
        <v/>
      </c>
      <c r="R231" s="37"/>
      <c r="S231" s="53"/>
      <c r="T231" s="13"/>
      <c r="U231" s="14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6"/>
      <c r="AG231" s="13"/>
      <c r="AH231" s="14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6"/>
      <c r="AT231" s="60"/>
      <c r="AU231" s="16"/>
      <c r="AV231" s="14"/>
      <c r="AW231" s="16"/>
    </row>
    <row r="232" spans="1:49" x14ac:dyDescent="0.25">
      <c r="A232" t="str">
        <f t="shared" si="317"/>
        <v>4002000</v>
      </c>
      <c r="B232">
        <f t="shared" si="289"/>
        <v>4002000</v>
      </c>
      <c r="C232">
        <v>4910</v>
      </c>
      <c r="F232">
        <v>4</v>
      </c>
      <c r="G232">
        <v>0</v>
      </c>
      <c r="H232">
        <v>2</v>
      </c>
      <c r="I232">
        <f t="shared" si="300"/>
        <v>1</v>
      </c>
      <c r="J232">
        <f t="shared" si="313"/>
        <v>1</v>
      </c>
      <c r="K232" s="45"/>
      <c r="M232">
        <f>IF($A232&amp;""="",0,IFERROR(MATCH($A232,base_report[id1],0),0))</f>
        <v>224</v>
      </c>
      <c r="N232">
        <f>IF($A232&amp;""="",0,IFERROR(MATCH($A232,current_report[id1],0),0))</f>
        <v>224</v>
      </c>
      <c r="O232" t="str">
        <f>IF($M232=0,0,INDEX(base_report[],$M232,O$1)&amp;"")</f>
        <v/>
      </c>
      <c r="P232" t="str">
        <f>IF($M232=0,0,INDEX(base_report[],$M232,P$1)&amp;"")</f>
        <v>Cash at the Beginning of Period</v>
      </c>
      <c r="R232" s="38"/>
      <c r="S232" s="54" t="s">
        <v>789</v>
      </c>
      <c r="T232" s="18">
        <f>INDEX(U232:AF232,1,$A1)</f>
        <v>500000000</v>
      </c>
      <c r="U232" s="19">
        <f>T167</f>
        <v>500000000</v>
      </c>
      <c r="V232" s="20">
        <f t="shared" ref="V232:AD232" si="334">U293</f>
        <v>495050000</v>
      </c>
      <c r="W232" s="20">
        <f t="shared" si="334"/>
        <v>492370000</v>
      </c>
      <c r="X232" s="20">
        <f t="shared" si="334"/>
        <v>393490000</v>
      </c>
      <c r="Y232" s="20">
        <f t="shared" si="334"/>
        <v>392010000</v>
      </c>
      <c r="Z232" s="20">
        <f t="shared" si="334"/>
        <v>392730000</v>
      </c>
      <c r="AA232" s="20">
        <f t="shared" si="334"/>
        <v>392450000</v>
      </c>
      <c r="AB232" s="20">
        <f t="shared" si="334"/>
        <v>396170000</v>
      </c>
      <c r="AC232" s="20">
        <f t="shared" si="334"/>
        <v>396034000</v>
      </c>
      <c r="AD232" s="20">
        <f t="shared" si="334"/>
        <v>377631000</v>
      </c>
      <c r="AE232" s="20">
        <f>AD293</f>
        <v>397881000</v>
      </c>
      <c r="AF232" s="21">
        <f>AE293</f>
        <v>399125000</v>
      </c>
      <c r="AG232" s="18">
        <f>INDEX(AH232:AS232,1,$A1)</f>
        <v>500000000</v>
      </c>
      <c r="AH232" s="19">
        <f>AG167</f>
        <v>500000000</v>
      </c>
      <c r="AI232" s="20">
        <f t="shared" ref="AI232" si="335">AH293</f>
        <v>495050000</v>
      </c>
      <c r="AJ232" s="20">
        <f t="shared" ref="AJ232" si="336">AI293</f>
        <v>492370000</v>
      </c>
      <c r="AK232" s="20">
        <f t="shared" ref="AK232" si="337">AJ293</f>
        <v>393490000</v>
      </c>
      <c r="AL232" s="20">
        <f t="shared" ref="AL232" si="338">AK293</f>
        <v>392010000</v>
      </c>
      <c r="AM232" s="20">
        <f t="shared" ref="AM232" si="339">AL293</f>
        <v>392730000</v>
      </c>
      <c r="AN232" s="20">
        <f t="shared" ref="AN232" si="340">AM293</f>
        <v>392450000</v>
      </c>
      <c r="AO232" s="20">
        <f t="shared" ref="AO232" si="341">AN293</f>
        <v>396170000</v>
      </c>
      <c r="AP232" s="20">
        <f t="shared" ref="AP232" si="342">AO293</f>
        <v>396034000</v>
      </c>
      <c r="AQ232" s="20">
        <f t="shared" ref="AQ232" si="343">AP293</f>
        <v>377631000</v>
      </c>
      <c r="AR232" s="20">
        <f>AQ293</f>
        <v>397881000</v>
      </c>
      <c r="AS232" s="21">
        <f>AR293</f>
        <v>399125000</v>
      </c>
      <c r="AT232" s="61">
        <f>T232</f>
        <v>500000000</v>
      </c>
      <c r="AU232" s="21">
        <f>AG232</f>
        <v>500000000</v>
      </c>
      <c r="AV232" s="19">
        <f t="shared" ref="AV232" si="344">AU232-AT232</f>
        <v>0</v>
      </c>
      <c r="AW232" s="21">
        <f>IF(AT232=0,AT232,AV232/AT232)</f>
        <v>0</v>
      </c>
    </row>
    <row r="233" spans="1:49" x14ac:dyDescent="0.25">
      <c r="A233" t="str">
        <f t="shared" si="317"/>
        <v>4003000</v>
      </c>
      <c r="B233">
        <f t="shared" si="289"/>
        <v>4003000</v>
      </c>
      <c r="F233">
        <v>4</v>
      </c>
      <c r="G233">
        <v>0</v>
      </c>
      <c r="I233">
        <f t="shared" si="300"/>
        <v>1</v>
      </c>
      <c r="J233">
        <f t="shared" si="313"/>
        <v>0</v>
      </c>
      <c r="K233" s="45"/>
      <c r="M233">
        <f>IF($A233&amp;""="",0,IFERROR(MATCH($A233,base_report[id1],0),0))</f>
        <v>225</v>
      </c>
      <c r="N233">
        <f>IF($A233&amp;""="",0,IFERROR(MATCH($A233,current_report[id1],0),0))</f>
        <v>225</v>
      </c>
      <c r="O233" t="str">
        <f>IF($M233=0,0,INDEX(base_report[],$M233,O$1)&amp;"")</f>
        <v/>
      </c>
      <c r="P233" t="str">
        <f>IF($M233=0,0,INDEX(base_report[],$M233,P$1)&amp;"")</f>
        <v/>
      </c>
      <c r="R233" s="38"/>
      <c r="S233" s="54"/>
      <c r="T233" s="18"/>
      <c r="U233" s="19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1"/>
      <c r="AG233" s="18"/>
      <c r="AH233" s="19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1"/>
      <c r="AT233" s="61"/>
      <c r="AU233" s="21"/>
      <c r="AV233" s="19"/>
      <c r="AW233" s="21"/>
    </row>
    <row r="234" spans="1:49" x14ac:dyDescent="0.25">
      <c r="A234" t="str">
        <f t="shared" si="317"/>
        <v>4004000</v>
      </c>
      <c r="B234">
        <f t="shared" si="289"/>
        <v>4004000</v>
      </c>
      <c r="C234">
        <v>4010</v>
      </c>
      <c r="F234">
        <v>4</v>
      </c>
      <c r="G234">
        <v>0</v>
      </c>
      <c r="H234">
        <v>2</v>
      </c>
      <c r="I234">
        <f t="shared" ref="I234:I273" si="345">IF(AND(OR($F$1=0,F234=$F$1),G234&lt;=$G$1,OR($J$1=1,J234=1,G234=0)),1,0)</f>
        <v>1</v>
      </c>
      <c r="J234">
        <f t="shared" si="313"/>
        <v>1</v>
      </c>
      <c r="K234" s="45"/>
      <c r="M234">
        <f>IF($A234&amp;""="",0,IFERROR(MATCH($A234,base_report[id1],0),0))</f>
        <v>226</v>
      </c>
      <c r="N234">
        <f>IF($A234&amp;""="",0,IFERROR(MATCH($A234,current_report[id1],0),0))</f>
        <v>226</v>
      </c>
      <c r="O234" t="str">
        <f>IF($M234=0,0,INDEX(base_report[],$M234,O$1)&amp;"")</f>
        <v/>
      </c>
      <c r="P234" t="str">
        <f>IF($M234=0,0,INDEX(base_report[],$M234,P$1)&amp;"")</f>
        <v>Total Inflows</v>
      </c>
      <c r="R234" s="38"/>
      <c r="S234" s="54" t="s">
        <v>836</v>
      </c>
      <c r="T234" s="18">
        <f t="shared" ref="T234:T249" si="346">SUMPRODUCT(U234:AF234,U$3:AF$3)</f>
        <v>6291720000</v>
      </c>
      <c r="U234" s="19">
        <f>U236+U247</f>
        <v>504000000</v>
      </c>
      <c r="V234" s="20">
        <f t="shared" ref="V234:AS234" si="347">V236+V247</f>
        <v>504000000</v>
      </c>
      <c r="W234" s="20">
        <f t="shared" si="347"/>
        <v>504000000</v>
      </c>
      <c r="X234" s="20">
        <f t="shared" si="347"/>
        <v>504000000</v>
      </c>
      <c r="Y234" s="20">
        <f t="shared" si="347"/>
        <v>504000000</v>
      </c>
      <c r="Z234" s="20">
        <f t="shared" si="347"/>
        <v>504000000</v>
      </c>
      <c r="AA234" s="20">
        <f t="shared" si="347"/>
        <v>722520000</v>
      </c>
      <c r="AB234" s="20">
        <f t="shared" si="347"/>
        <v>509040000</v>
      </c>
      <c r="AC234" s="20">
        <f t="shared" si="347"/>
        <v>509040000</v>
      </c>
      <c r="AD234" s="20">
        <f t="shared" si="347"/>
        <v>509040000</v>
      </c>
      <c r="AE234" s="20">
        <f t="shared" si="347"/>
        <v>509040000</v>
      </c>
      <c r="AF234" s="21">
        <f t="shared" si="347"/>
        <v>509040000</v>
      </c>
      <c r="AG234" s="18">
        <f>SUMPRODUCT(AH234:AS234,AH$3:AS$3)</f>
        <v>6291720000</v>
      </c>
      <c r="AH234" s="19">
        <f t="shared" si="347"/>
        <v>504000000</v>
      </c>
      <c r="AI234" s="20">
        <f t="shared" si="347"/>
        <v>504000000</v>
      </c>
      <c r="AJ234" s="20">
        <f t="shared" si="347"/>
        <v>504000000</v>
      </c>
      <c r="AK234" s="20">
        <f t="shared" si="347"/>
        <v>504000000</v>
      </c>
      <c r="AL234" s="20">
        <f t="shared" si="347"/>
        <v>504000000</v>
      </c>
      <c r="AM234" s="20">
        <f t="shared" si="347"/>
        <v>504000000</v>
      </c>
      <c r="AN234" s="20">
        <f t="shared" si="347"/>
        <v>722520000</v>
      </c>
      <c r="AO234" s="20">
        <f t="shared" si="347"/>
        <v>509040000</v>
      </c>
      <c r="AP234" s="20">
        <f t="shared" si="347"/>
        <v>509040000</v>
      </c>
      <c r="AQ234" s="20">
        <f t="shared" si="347"/>
        <v>509040000</v>
      </c>
      <c r="AR234" s="20">
        <f t="shared" si="347"/>
        <v>509040000</v>
      </c>
      <c r="AS234" s="21">
        <f t="shared" si="347"/>
        <v>509040000</v>
      </c>
      <c r="AT234" s="61">
        <f>T234</f>
        <v>6291720000</v>
      </c>
      <c r="AU234" s="21">
        <f>AG234</f>
        <v>6291720000</v>
      </c>
      <c r="AV234" s="19">
        <f t="shared" ref="AV234:AV249" si="348">AU234-AT234</f>
        <v>0</v>
      </c>
      <c r="AW234" s="21">
        <f t="shared" ref="AW234:AW249" si="349">IF(AT234=0,AT234,AV234/AT234)</f>
        <v>0</v>
      </c>
    </row>
    <row r="235" spans="1:49" x14ac:dyDescent="0.25">
      <c r="A235" t="str">
        <f t="shared" si="317"/>
        <v>4005000</v>
      </c>
      <c r="B235">
        <f t="shared" ref="B235:B296" si="350">B234+1000</f>
        <v>4005000</v>
      </c>
      <c r="F235">
        <v>4</v>
      </c>
      <c r="G235">
        <v>0</v>
      </c>
      <c r="I235">
        <f t="shared" si="345"/>
        <v>1</v>
      </c>
      <c r="J235">
        <f t="shared" si="313"/>
        <v>0</v>
      </c>
      <c r="K235" s="45"/>
      <c r="M235">
        <f>IF($A235&amp;""="",0,IFERROR(MATCH($A235,base_report[id1],0),0))</f>
        <v>227</v>
      </c>
      <c r="N235">
        <f>IF($A235&amp;""="",0,IFERROR(MATCH($A235,current_report[id1],0),0))</f>
        <v>227</v>
      </c>
      <c r="O235" t="str">
        <f>IF($M235=0,0,INDEX(base_report[],$M235,O$1)&amp;"")</f>
        <v/>
      </c>
      <c r="P235" t="str">
        <f>IF($M235=0,0,INDEX(base_report[],$M235,P$1)&amp;"")</f>
        <v/>
      </c>
      <c r="R235" s="38"/>
      <c r="S235" s="54"/>
      <c r="T235" s="18"/>
      <c r="U235" s="19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1"/>
      <c r="AG235" s="18"/>
      <c r="AH235" s="19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1"/>
      <c r="AT235" s="61"/>
      <c r="AU235" s="21"/>
      <c r="AV235" s="19"/>
      <c r="AW235" s="21"/>
    </row>
    <row r="236" spans="1:49" x14ac:dyDescent="0.25">
      <c r="A236" t="str">
        <f t="shared" si="317"/>
        <v>4100000</v>
      </c>
      <c r="B236">
        <v>4100000</v>
      </c>
      <c r="C236">
        <v>4100</v>
      </c>
      <c r="F236">
        <v>4</v>
      </c>
      <c r="G236">
        <v>0</v>
      </c>
      <c r="H236">
        <v>1</v>
      </c>
      <c r="I236">
        <f t="shared" si="345"/>
        <v>1</v>
      </c>
      <c r="J236">
        <f t="shared" si="313"/>
        <v>1</v>
      </c>
      <c r="K236" s="45"/>
      <c r="M236">
        <f>IF($A236&amp;""="",0,IFERROR(MATCH($A236,base_report[id1],0),0))</f>
        <v>228</v>
      </c>
      <c r="N236">
        <f>IF($A236&amp;""="",0,IFERROR(MATCH($A236,current_report[id1],0),0))</f>
        <v>228</v>
      </c>
      <c r="O236" t="str">
        <f>IF($M236=0,0,INDEX(base_report[],$M236,O$1)&amp;"")</f>
        <v/>
      </c>
      <c r="P236" t="str">
        <f>IF($M236=0,0,INDEX(base_report[],$M236,P$1)&amp;"")</f>
        <v>Cash Inflows from Operating activities</v>
      </c>
      <c r="R236" s="38"/>
      <c r="S236" s="54" t="s">
        <v>837</v>
      </c>
      <c r="T236" s="18">
        <f t="shared" si="346"/>
        <v>6075720000</v>
      </c>
      <c r="U236" s="19">
        <f>U237+U240+U243</f>
        <v>504000000</v>
      </c>
      <c r="V236" s="20">
        <f t="shared" ref="V236:AS236" si="351">V237+V240+V243</f>
        <v>504000000</v>
      </c>
      <c r="W236" s="20">
        <f t="shared" si="351"/>
        <v>504000000</v>
      </c>
      <c r="X236" s="20">
        <f t="shared" si="351"/>
        <v>504000000</v>
      </c>
      <c r="Y236" s="20">
        <f t="shared" si="351"/>
        <v>504000000</v>
      </c>
      <c r="Z236" s="20">
        <f t="shared" si="351"/>
        <v>504000000</v>
      </c>
      <c r="AA236" s="20">
        <f t="shared" si="351"/>
        <v>506520000</v>
      </c>
      <c r="AB236" s="20">
        <f t="shared" si="351"/>
        <v>509040000</v>
      </c>
      <c r="AC236" s="20">
        <f t="shared" si="351"/>
        <v>509040000</v>
      </c>
      <c r="AD236" s="20">
        <f t="shared" si="351"/>
        <v>509040000</v>
      </c>
      <c r="AE236" s="20">
        <f t="shared" si="351"/>
        <v>509040000</v>
      </c>
      <c r="AF236" s="21">
        <f t="shared" si="351"/>
        <v>509040000</v>
      </c>
      <c r="AG236" s="18">
        <f t="shared" ref="AG236:AG245" si="352">SUMPRODUCT(AH236:AS236,AH$3:AS$3)</f>
        <v>6075720000</v>
      </c>
      <c r="AH236" s="19">
        <f t="shared" si="351"/>
        <v>504000000</v>
      </c>
      <c r="AI236" s="20">
        <f t="shared" si="351"/>
        <v>504000000</v>
      </c>
      <c r="AJ236" s="20">
        <f t="shared" si="351"/>
        <v>504000000</v>
      </c>
      <c r="AK236" s="20">
        <f t="shared" si="351"/>
        <v>504000000</v>
      </c>
      <c r="AL236" s="20">
        <f t="shared" si="351"/>
        <v>504000000</v>
      </c>
      <c r="AM236" s="20">
        <f t="shared" si="351"/>
        <v>504000000</v>
      </c>
      <c r="AN236" s="20">
        <f t="shared" si="351"/>
        <v>506520000</v>
      </c>
      <c r="AO236" s="20">
        <f t="shared" si="351"/>
        <v>509040000</v>
      </c>
      <c r="AP236" s="20">
        <f t="shared" si="351"/>
        <v>509040000</v>
      </c>
      <c r="AQ236" s="20">
        <f t="shared" si="351"/>
        <v>509040000</v>
      </c>
      <c r="AR236" s="20">
        <f t="shared" si="351"/>
        <v>509040000</v>
      </c>
      <c r="AS236" s="21">
        <f t="shared" si="351"/>
        <v>509040000</v>
      </c>
      <c r="AT236" s="61">
        <f t="shared" ref="AT236:AT245" si="353">T236</f>
        <v>6075720000</v>
      </c>
      <c r="AU236" s="21">
        <f t="shared" ref="AU236:AU245" si="354">AG236</f>
        <v>6075720000</v>
      </c>
      <c r="AV236" s="19">
        <f t="shared" si="348"/>
        <v>0</v>
      </c>
      <c r="AW236" s="21">
        <f t="shared" si="349"/>
        <v>0</v>
      </c>
    </row>
    <row r="237" spans="1:49" x14ac:dyDescent="0.25">
      <c r="A237" t="str">
        <f t="shared" si="317"/>
        <v>4101000</v>
      </c>
      <c r="B237">
        <f t="shared" si="350"/>
        <v>4101000</v>
      </c>
      <c r="F237">
        <v>4</v>
      </c>
      <c r="G237">
        <v>2</v>
      </c>
      <c r="H237">
        <v>2</v>
      </c>
      <c r="I237">
        <f t="shared" si="345"/>
        <v>1</v>
      </c>
      <c r="J237">
        <f t="shared" si="313"/>
        <v>1</v>
      </c>
      <c r="K237" s="45"/>
      <c r="M237">
        <f>IF($A237&amp;""="",0,IFERROR(MATCH($A237,base_report[id1],0),0))</f>
        <v>229</v>
      </c>
      <c r="N237">
        <f>IF($A237&amp;""="",0,IFERROR(MATCH($A237,current_report[id1],0),0))</f>
        <v>229</v>
      </c>
      <c r="O237" t="str">
        <f>IF($M237=0,0,INDEX(base_report[],$M237,O$1)&amp;"")</f>
        <v>11</v>
      </c>
      <c r="P237" t="str">
        <f>IF($M237=0,0,INDEX(base_report[],$M237,P$1)&amp;"")</f>
        <v>Revenue</v>
      </c>
      <c r="R237" s="38">
        <v>11</v>
      </c>
      <c r="S237" s="55" t="s">
        <v>838</v>
      </c>
      <c r="T237" s="18">
        <f t="shared" si="346"/>
        <v>6075720000</v>
      </c>
      <c r="U237" s="19">
        <f>U238+U239</f>
        <v>504000000</v>
      </c>
      <c r="V237" s="20">
        <f t="shared" ref="V237:AS237" si="355">V238+V239</f>
        <v>504000000</v>
      </c>
      <c r="W237" s="20">
        <f t="shared" si="355"/>
        <v>504000000</v>
      </c>
      <c r="X237" s="20">
        <f t="shared" si="355"/>
        <v>504000000</v>
      </c>
      <c r="Y237" s="20">
        <f t="shared" si="355"/>
        <v>504000000</v>
      </c>
      <c r="Z237" s="20">
        <f t="shared" si="355"/>
        <v>504000000</v>
      </c>
      <c r="AA237" s="20">
        <f t="shared" si="355"/>
        <v>506520000</v>
      </c>
      <c r="AB237" s="20">
        <f t="shared" si="355"/>
        <v>509040000</v>
      </c>
      <c r="AC237" s="20">
        <f t="shared" si="355"/>
        <v>509040000</v>
      </c>
      <c r="AD237" s="20">
        <f t="shared" si="355"/>
        <v>509040000</v>
      </c>
      <c r="AE237" s="20">
        <f t="shared" si="355"/>
        <v>509040000</v>
      </c>
      <c r="AF237" s="21">
        <f t="shared" si="355"/>
        <v>509040000</v>
      </c>
      <c r="AG237" s="18">
        <f t="shared" si="352"/>
        <v>6075720000</v>
      </c>
      <c r="AH237" s="19">
        <f t="shared" si="355"/>
        <v>504000000</v>
      </c>
      <c r="AI237" s="20">
        <f t="shared" si="355"/>
        <v>504000000</v>
      </c>
      <c r="AJ237" s="20">
        <f t="shared" si="355"/>
        <v>504000000</v>
      </c>
      <c r="AK237" s="20">
        <f t="shared" si="355"/>
        <v>504000000</v>
      </c>
      <c r="AL237" s="20">
        <f t="shared" si="355"/>
        <v>504000000</v>
      </c>
      <c r="AM237" s="20">
        <f t="shared" si="355"/>
        <v>504000000</v>
      </c>
      <c r="AN237" s="20">
        <f t="shared" si="355"/>
        <v>506520000</v>
      </c>
      <c r="AO237" s="20">
        <f t="shared" si="355"/>
        <v>509040000</v>
      </c>
      <c r="AP237" s="20">
        <f t="shared" si="355"/>
        <v>509040000</v>
      </c>
      <c r="AQ237" s="20">
        <f t="shared" si="355"/>
        <v>509040000</v>
      </c>
      <c r="AR237" s="20">
        <f t="shared" si="355"/>
        <v>509040000</v>
      </c>
      <c r="AS237" s="21">
        <f t="shared" si="355"/>
        <v>509040000</v>
      </c>
      <c r="AT237" s="61">
        <f t="shared" si="353"/>
        <v>6075720000</v>
      </c>
      <c r="AU237" s="21">
        <f t="shared" si="354"/>
        <v>6075720000</v>
      </c>
      <c r="AV237" s="19">
        <f t="shared" si="348"/>
        <v>0</v>
      </c>
      <c r="AW237" s="21">
        <f t="shared" si="349"/>
        <v>0</v>
      </c>
    </row>
    <row r="238" spans="1:49" hidden="1" x14ac:dyDescent="0.25">
      <c r="A238" t="str">
        <f t="shared" si="317"/>
        <v>4102000</v>
      </c>
      <c r="B238">
        <f t="shared" si="350"/>
        <v>4102000</v>
      </c>
      <c r="C238">
        <v>4140</v>
      </c>
      <c r="D238" t="s">
        <v>733</v>
      </c>
      <c r="F238">
        <v>4</v>
      </c>
      <c r="G238">
        <v>3</v>
      </c>
      <c r="I238">
        <f t="shared" si="345"/>
        <v>0</v>
      </c>
      <c r="J238">
        <f t="shared" si="313"/>
        <v>1</v>
      </c>
      <c r="K238" s="45" t="s">
        <v>257</v>
      </c>
      <c r="M238">
        <f>IF($A238&amp;""="",0,IFERROR(MATCH($A238,base_report[id1],0),0))</f>
        <v>230</v>
      </c>
      <c r="N238">
        <f>IF($A238&amp;""="",0,IFERROR(MATCH($A238,current_report[id1],0),0))</f>
        <v>230</v>
      </c>
      <c r="O238" t="str">
        <f>IF($M238=0,0,INDEX(base_report[],$M238,O$1)&amp;"")</f>
        <v>11.01</v>
      </c>
      <c r="P238" t="str">
        <f>IF($M238=0,0,INDEX(base_report[],$M238,P$1)&amp;"")</f>
        <v>Revenue from transportation services</v>
      </c>
      <c r="R238" s="38">
        <v>11.01</v>
      </c>
      <c r="S238" s="56" t="s">
        <v>615</v>
      </c>
      <c r="T238" s="18">
        <f t="shared" si="346"/>
        <v>6075720000</v>
      </c>
      <c r="U238" s="19">
        <f>IF($M238=0,0,INDEX(base_report[],$M238,U$6)*U$5)</f>
        <v>504000000</v>
      </c>
      <c r="V238" s="20">
        <f>IF($M238=0,0,INDEX(base_report[],$M238,V$6)*V$5)</f>
        <v>504000000</v>
      </c>
      <c r="W238" s="20">
        <f>IF($M238=0,0,INDEX(base_report[],$M238,W$6)*W$5)</f>
        <v>504000000</v>
      </c>
      <c r="X238" s="20">
        <f>IF($M238=0,0,INDEX(base_report[],$M238,X$6)*X$5)</f>
        <v>504000000</v>
      </c>
      <c r="Y238" s="20">
        <f>IF($M238=0,0,INDEX(base_report[],$M238,Y$6)*Y$5)</f>
        <v>504000000</v>
      </c>
      <c r="Z238" s="20">
        <f>IF($M238=0,0,INDEX(base_report[],$M238,Z$6)*Z$5)</f>
        <v>504000000</v>
      </c>
      <c r="AA238" s="20">
        <f>IF($M238=0,0,INDEX(base_report[],$M238,AA$6)*AA$5)</f>
        <v>506520000</v>
      </c>
      <c r="AB238" s="20">
        <f>IF($M238=0,0,INDEX(base_report[],$M238,AB$6)*AB$5)</f>
        <v>509040000</v>
      </c>
      <c r="AC238" s="20">
        <f>IF($M238=0,0,INDEX(base_report[],$M238,AC$6)*AC$5)</f>
        <v>509040000</v>
      </c>
      <c r="AD238" s="20">
        <f>IF($M238=0,0,INDEX(base_report[],$M238,AD$6)*AD$5)</f>
        <v>509040000</v>
      </c>
      <c r="AE238" s="20">
        <f>IF($M238=0,0,INDEX(base_report[],$M238,AE$6)*AE$5)</f>
        <v>509040000</v>
      </c>
      <c r="AF238" s="21">
        <f>IF($M238=0,0,INDEX(base_report[],$M238,AF$6)*AF$5)</f>
        <v>509040000</v>
      </c>
      <c r="AG238" s="18">
        <f t="shared" si="352"/>
        <v>6075720000</v>
      </c>
      <c r="AH238" s="19">
        <f>IF($N238=0,0,INDEX(current_report[],$N238,AH$6)*AH$5)</f>
        <v>504000000</v>
      </c>
      <c r="AI238" s="20">
        <f>IF($N238=0,0,INDEX(current_report[],$N238,AI$6)*AI$5)</f>
        <v>504000000</v>
      </c>
      <c r="AJ238" s="20">
        <f>IF($N238=0,0,INDEX(current_report[],$N238,AJ$6)*AJ$5)</f>
        <v>504000000</v>
      </c>
      <c r="AK238" s="20">
        <f>IF($N238=0,0,INDEX(current_report[],$N238,AK$6)*AK$5)</f>
        <v>504000000</v>
      </c>
      <c r="AL238" s="20">
        <f>IF($N238=0,0,INDEX(current_report[],$N238,AL$6)*AL$5)</f>
        <v>504000000</v>
      </c>
      <c r="AM238" s="20">
        <f>IF($N238=0,0,INDEX(current_report[],$N238,AM$6)*AM$5)</f>
        <v>504000000</v>
      </c>
      <c r="AN238" s="20">
        <f>IF($N238=0,0,INDEX(current_report[],$N238,AN$6)*AN$5)</f>
        <v>506520000</v>
      </c>
      <c r="AO238" s="20">
        <f>IF($N238=0,0,INDEX(current_report[],$N238,AO$6)*AO$5)</f>
        <v>509040000</v>
      </c>
      <c r="AP238" s="20">
        <f>IF($N238=0,0,INDEX(current_report[],$N238,AP$6)*AP$5)</f>
        <v>509040000</v>
      </c>
      <c r="AQ238" s="20">
        <f>IF($N238=0,0,INDEX(current_report[],$N238,AQ$6)*AQ$5)</f>
        <v>509040000</v>
      </c>
      <c r="AR238" s="20">
        <f>IF($N238=0,0,INDEX(current_report[],$N238,AR$6)*AR$5)</f>
        <v>509040000</v>
      </c>
      <c r="AS238" s="21">
        <f>IF($N238=0,0,INDEX(current_report[],$N238,AS$6)*AS$5)</f>
        <v>509040000</v>
      </c>
      <c r="AT238" s="61">
        <f t="shared" si="353"/>
        <v>6075720000</v>
      </c>
      <c r="AU238" s="21">
        <f t="shared" si="354"/>
        <v>6075720000</v>
      </c>
      <c r="AV238" s="19">
        <f t="shared" si="348"/>
        <v>0</v>
      </c>
      <c r="AW238" s="21">
        <f t="shared" si="349"/>
        <v>0</v>
      </c>
    </row>
    <row r="239" spans="1:49" hidden="1" x14ac:dyDescent="0.25">
      <c r="A239" t="str">
        <f t="shared" si="317"/>
        <v>4103000</v>
      </c>
      <c r="B239">
        <f t="shared" si="350"/>
        <v>4103000</v>
      </c>
      <c r="C239">
        <v>4149</v>
      </c>
      <c r="D239" t="s">
        <v>735</v>
      </c>
      <c r="F239">
        <v>4</v>
      </c>
      <c r="G239">
        <v>3</v>
      </c>
      <c r="I239">
        <f t="shared" si="345"/>
        <v>0</v>
      </c>
      <c r="J239">
        <f t="shared" si="313"/>
        <v>0</v>
      </c>
      <c r="K239" s="45" t="s">
        <v>258</v>
      </c>
      <c r="M239">
        <f>IF($A239&amp;""="",0,IFERROR(MATCH($A239,base_report[id1],0),0))</f>
        <v>231</v>
      </c>
      <c r="N239">
        <f>IF($A239&amp;""="",0,IFERROR(MATCH($A239,current_report[id1],0),0))</f>
        <v>231</v>
      </c>
      <c r="O239" t="str">
        <f>IF($M239=0,0,INDEX(base_report[],$M239,O$1)&amp;"")</f>
        <v>11.09</v>
      </c>
      <c r="P239" t="str">
        <f>IF($M239=0,0,INDEX(base_report[],$M239,P$1)&amp;"")</f>
        <v>Revenue from other operations</v>
      </c>
      <c r="R239" s="38">
        <v>11.09</v>
      </c>
      <c r="S239" s="56" t="s">
        <v>624</v>
      </c>
      <c r="T239" s="18">
        <f t="shared" si="346"/>
        <v>0</v>
      </c>
      <c r="U239" s="19">
        <f>IF($M239=0,0,INDEX(base_report[],$M239,U$6)*U$5)</f>
        <v>0</v>
      </c>
      <c r="V239" s="20">
        <f>IF($M239=0,0,INDEX(base_report[],$M239,V$6)*V$5)</f>
        <v>0</v>
      </c>
      <c r="W239" s="20">
        <f>IF($M239=0,0,INDEX(base_report[],$M239,W$6)*W$5)</f>
        <v>0</v>
      </c>
      <c r="X239" s="20">
        <f>IF($M239=0,0,INDEX(base_report[],$M239,X$6)*X$5)</f>
        <v>0</v>
      </c>
      <c r="Y239" s="20">
        <f>IF($M239=0,0,INDEX(base_report[],$M239,Y$6)*Y$5)</f>
        <v>0</v>
      </c>
      <c r="Z239" s="20">
        <f>IF($M239=0,0,INDEX(base_report[],$M239,Z$6)*Z$5)</f>
        <v>0</v>
      </c>
      <c r="AA239" s="20">
        <f>IF($M239=0,0,INDEX(base_report[],$M239,AA$6)*AA$5)</f>
        <v>0</v>
      </c>
      <c r="AB239" s="20">
        <f>IF($M239=0,0,INDEX(base_report[],$M239,AB$6)*AB$5)</f>
        <v>0</v>
      </c>
      <c r="AC239" s="20">
        <f>IF($M239=0,0,INDEX(base_report[],$M239,AC$6)*AC$5)</f>
        <v>0</v>
      </c>
      <c r="AD239" s="20">
        <f>IF($M239=0,0,INDEX(base_report[],$M239,AD$6)*AD$5)</f>
        <v>0</v>
      </c>
      <c r="AE239" s="20">
        <f>IF($M239=0,0,INDEX(base_report[],$M239,AE$6)*AE$5)</f>
        <v>0</v>
      </c>
      <c r="AF239" s="21">
        <f>IF($M239=0,0,INDEX(base_report[],$M239,AF$6)*AF$5)</f>
        <v>0</v>
      </c>
      <c r="AG239" s="18">
        <f t="shared" si="352"/>
        <v>0</v>
      </c>
      <c r="AH239" s="19">
        <f>IF($N239=0,0,INDEX(current_report[],$N239,AH$6)*AH$5)</f>
        <v>0</v>
      </c>
      <c r="AI239" s="20">
        <f>IF($N239=0,0,INDEX(current_report[],$N239,AI$6)*AI$5)</f>
        <v>0</v>
      </c>
      <c r="AJ239" s="20">
        <f>IF($N239=0,0,INDEX(current_report[],$N239,AJ$6)*AJ$5)</f>
        <v>0</v>
      </c>
      <c r="AK239" s="20">
        <f>IF($N239=0,0,INDEX(current_report[],$N239,AK$6)*AK$5)</f>
        <v>0</v>
      </c>
      <c r="AL239" s="20">
        <f>IF($N239=0,0,INDEX(current_report[],$N239,AL$6)*AL$5)</f>
        <v>0</v>
      </c>
      <c r="AM239" s="20">
        <f>IF($N239=0,0,INDEX(current_report[],$N239,AM$6)*AM$5)</f>
        <v>0</v>
      </c>
      <c r="AN239" s="20">
        <f>IF($N239=0,0,INDEX(current_report[],$N239,AN$6)*AN$5)</f>
        <v>0</v>
      </c>
      <c r="AO239" s="20">
        <f>IF($N239=0,0,INDEX(current_report[],$N239,AO$6)*AO$5)</f>
        <v>0</v>
      </c>
      <c r="AP239" s="20">
        <f>IF($N239=0,0,INDEX(current_report[],$N239,AP$6)*AP$5)</f>
        <v>0</v>
      </c>
      <c r="AQ239" s="20">
        <f>IF($N239=0,0,INDEX(current_report[],$N239,AQ$6)*AQ$5)</f>
        <v>0</v>
      </c>
      <c r="AR239" s="20">
        <f>IF($N239=0,0,INDEX(current_report[],$N239,AR$6)*AR$5)</f>
        <v>0</v>
      </c>
      <c r="AS239" s="21">
        <f>IF($N239=0,0,INDEX(current_report[],$N239,AS$6)*AS$5)</f>
        <v>0</v>
      </c>
      <c r="AT239" s="61">
        <f t="shared" si="353"/>
        <v>0</v>
      </c>
      <c r="AU239" s="21">
        <f t="shared" si="354"/>
        <v>0</v>
      </c>
      <c r="AV239" s="19">
        <f t="shared" si="348"/>
        <v>0</v>
      </c>
      <c r="AW239" s="21">
        <f t="shared" si="349"/>
        <v>0</v>
      </c>
    </row>
    <row r="240" spans="1:49" hidden="1" x14ac:dyDescent="0.25">
      <c r="A240" t="str">
        <f t="shared" si="317"/>
        <v>4104000</v>
      </c>
      <c r="B240">
        <f t="shared" si="350"/>
        <v>4104000</v>
      </c>
      <c r="F240">
        <v>4</v>
      </c>
      <c r="G240">
        <v>2</v>
      </c>
      <c r="H240">
        <v>2</v>
      </c>
      <c r="I240">
        <f t="shared" si="345"/>
        <v>0</v>
      </c>
      <c r="J240">
        <f t="shared" si="313"/>
        <v>0</v>
      </c>
      <c r="K240" s="45"/>
      <c r="M240">
        <f>IF($A240&amp;""="",0,IFERROR(MATCH($A240,base_report[id1],0),0))</f>
        <v>232</v>
      </c>
      <c r="N240">
        <f>IF($A240&amp;""="",0,IFERROR(MATCH($A240,current_report[id1],0),0))</f>
        <v>232</v>
      </c>
      <c r="O240" t="str">
        <f>IF($M240=0,0,INDEX(base_report[],$M240,O$1)&amp;"")</f>
        <v>14</v>
      </c>
      <c r="P240" t="str">
        <f>IF($M240=0,0,INDEX(base_report[],$M240,P$1)&amp;"")</f>
        <v>Refund of advances and prepayments</v>
      </c>
      <c r="R240" s="38" t="s">
        <v>72</v>
      </c>
      <c r="S240" s="55" t="s">
        <v>839</v>
      </c>
      <c r="T240" s="18">
        <f t="shared" si="346"/>
        <v>0</v>
      </c>
      <c r="U240" s="19">
        <f>U241+U242</f>
        <v>0</v>
      </c>
      <c r="V240" s="20">
        <f t="shared" ref="V240:AF240" si="356">V241+V242</f>
        <v>0</v>
      </c>
      <c r="W240" s="20">
        <f t="shared" si="356"/>
        <v>0</v>
      </c>
      <c r="X240" s="20">
        <f t="shared" si="356"/>
        <v>0</v>
      </c>
      <c r="Y240" s="20">
        <f t="shared" si="356"/>
        <v>0</v>
      </c>
      <c r="Z240" s="20">
        <f t="shared" si="356"/>
        <v>0</v>
      </c>
      <c r="AA240" s="20">
        <f t="shared" si="356"/>
        <v>0</v>
      </c>
      <c r="AB240" s="20">
        <f t="shared" si="356"/>
        <v>0</v>
      </c>
      <c r="AC240" s="20">
        <f t="shared" si="356"/>
        <v>0</v>
      </c>
      <c r="AD240" s="20">
        <f t="shared" si="356"/>
        <v>0</v>
      </c>
      <c r="AE240" s="20">
        <f t="shared" si="356"/>
        <v>0</v>
      </c>
      <c r="AF240" s="21">
        <f t="shared" si="356"/>
        <v>0</v>
      </c>
      <c r="AG240" s="18">
        <f t="shared" si="352"/>
        <v>0</v>
      </c>
      <c r="AH240" s="19">
        <f>AH241+AH242</f>
        <v>0</v>
      </c>
      <c r="AI240" s="20">
        <f t="shared" ref="AI240:AS240" si="357">AI241+AI242</f>
        <v>0</v>
      </c>
      <c r="AJ240" s="20">
        <f t="shared" si="357"/>
        <v>0</v>
      </c>
      <c r="AK240" s="20">
        <f t="shared" si="357"/>
        <v>0</v>
      </c>
      <c r="AL240" s="20">
        <f t="shared" si="357"/>
        <v>0</v>
      </c>
      <c r="AM240" s="20">
        <f t="shared" si="357"/>
        <v>0</v>
      </c>
      <c r="AN240" s="20">
        <f t="shared" si="357"/>
        <v>0</v>
      </c>
      <c r="AO240" s="20">
        <f t="shared" si="357"/>
        <v>0</v>
      </c>
      <c r="AP240" s="20">
        <f t="shared" si="357"/>
        <v>0</v>
      </c>
      <c r="AQ240" s="20">
        <f t="shared" si="357"/>
        <v>0</v>
      </c>
      <c r="AR240" s="20">
        <f t="shared" si="357"/>
        <v>0</v>
      </c>
      <c r="AS240" s="21">
        <f t="shared" si="357"/>
        <v>0</v>
      </c>
      <c r="AT240" s="61">
        <f t="shared" si="353"/>
        <v>0</v>
      </c>
      <c r="AU240" s="21">
        <f t="shared" si="354"/>
        <v>0</v>
      </c>
      <c r="AV240" s="19">
        <f t="shared" si="348"/>
        <v>0</v>
      </c>
      <c r="AW240" s="21">
        <f t="shared" si="349"/>
        <v>0</v>
      </c>
    </row>
    <row r="241" spans="1:49" hidden="1" x14ac:dyDescent="0.25">
      <c r="A241" t="str">
        <f t="shared" si="317"/>
        <v>4105000</v>
      </c>
      <c r="B241">
        <f t="shared" si="350"/>
        <v>4105000</v>
      </c>
      <c r="F241">
        <v>4</v>
      </c>
      <c r="G241">
        <v>3</v>
      </c>
      <c r="I241">
        <f t="shared" si="345"/>
        <v>0</v>
      </c>
      <c r="J241">
        <f t="shared" si="313"/>
        <v>0</v>
      </c>
      <c r="K241" s="45" t="s">
        <v>73</v>
      </c>
      <c r="M241">
        <f>IF($A241&amp;""="",0,IFERROR(MATCH($A241,base_report[id1],0),0))</f>
        <v>233</v>
      </c>
      <c r="N241">
        <f>IF($A241&amp;""="",0,IFERROR(MATCH($A241,current_report[id1],0),0))</f>
        <v>233</v>
      </c>
      <c r="O241" t="str">
        <f>IF($M241=0,0,INDEX(base_report[],$M241,O$1)&amp;"")</f>
        <v>14.01</v>
      </c>
      <c r="P241" t="str">
        <f>IF($M241=0,0,INDEX(base_report[],$M241,P$1)&amp;"")</f>
        <v>Refund of advances of tariffs</v>
      </c>
      <c r="R241" s="38" t="s">
        <v>73</v>
      </c>
      <c r="S241" s="56" t="s">
        <v>840</v>
      </c>
      <c r="T241" s="18">
        <f t="shared" si="346"/>
        <v>0</v>
      </c>
      <c r="U241" s="19">
        <f>IF($M241=0,0,INDEX(base_report[],$M241,U$6)*U$5)</f>
        <v>0</v>
      </c>
      <c r="V241" s="20">
        <f>IF($M241=0,0,INDEX(base_report[],$M241,V$6)*V$5)</f>
        <v>0</v>
      </c>
      <c r="W241" s="20">
        <f>IF($M241=0,0,INDEX(base_report[],$M241,W$6)*W$5)</f>
        <v>0</v>
      </c>
      <c r="X241" s="20">
        <f>IF($M241=0,0,INDEX(base_report[],$M241,X$6)*X$5)</f>
        <v>0</v>
      </c>
      <c r="Y241" s="20">
        <f>IF($M241=0,0,INDEX(base_report[],$M241,Y$6)*Y$5)</f>
        <v>0</v>
      </c>
      <c r="Z241" s="20">
        <f>IF($M241=0,0,INDEX(base_report[],$M241,Z$6)*Z$5)</f>
        <v>0</v>
      </c>
      <c r="AA241" s="20">
        <f>IF($M241=0,0,INDEX(base_report[],$M241,AA$6)*AA$5)</f>
        <v>0</v>
      </c>
      <c r="AB241" s="20">
        <f>IF($M241=0,0,INDEX(base_report[],$M241,AB$6)*AB$5)</f>
        <v>0</v>
      </c>
      <c r="AC241" s="20">
        <f>IF($M241=0,0,INDEX(base_report[],$M241,AC$6)*AC$5)</f>
        <v>0</v>
      </c>
      <c r="AD241" s="20">
        <f>IF($M241=0,0,INDEX(base_report[],$M241,AD$6)*AD$5)</f>
        <v>0</v>
      </c>
      <c r="AE241" s="20">
        <f>IF($M241=0,0,INDEX(base_report[],$M241,AE$6)*AE$5)</f>
        <v>0</v>
      </c>
      <c r="AF241" s="21">
        <f>IF($M241=0,0,INDEX(base_report[],$M241,AF$6)*AF$5)</f>
        <v>0</v>
      </c>
      <c r="AG241" s="18">
        <f t="shared" si="352"/>
        <v>0</v>
      </c>
      <c r="AH241" s="19">
        <f>IF($N241=0,0,INDEX(current_report[],$N241,AH$6)*AH$5)</f>
        <v>0</v>
      </c>
      <c r="AI241" s="20">
        <f>IF($N241=0,0,INDEX(current_report[],$N241,AI$6)*AI$5)</f>
        <v>0</v>
      </c>
      <c r="AJ241" s="20">
        <f>IF($N241=0,0,INDEX(current_report[],$N241,AJ$6)*AJ$5)</f>
        <v>0</v>
      </c>
      <c r="AK241" s="20">
        <f>IF($N241=0,0,INDEX(current_report[],$N241,AK$6)*AK$5)</f>
        <v>0</v>
      </c>
      <c r="AL241" s="20">
        <f>IF($N241=0,0,INDEX(current_report[],$N241,AL$6)*AL$5)</f>
        <v>0</v>
      </c>
      <c r="AM241" s="20">
        <f>IF($N241=0,0,INDEX(current_report[],$N241,AM$6)*AM$5)</f>
        <v>0</v>
      </c>
      <c r="AN241" s="20">
        <f>IF($N241=0,0,INDEX(current_report[],$N241,AN$6)*AN$5)</f>
        <v>0</v>
      </c>
      <c r="AO241" s="20">
        <f>IF($N241=0,0,INDEX(current_report[],$N241,AO$6)*AO$5)</f>
        <v>0</v>
      </c>
      <c r="AP241" s="20">
        <f>IF($N241=0,0,INDEX(current_report[],$N241,AP$6)*AP$5)</f>
        <v>0</v>
      </c>
      <c r="AQ241" s="20">
        <f>IF($N241=0,0,INDEX(current_report[],$N241,AQ$6)*AQ$5)</f>
        <v>0</v>
      </c>
      <c r="AR241" s="20">
        <f>IF($N241=0,0,INDEX(current_report[],$N241,AR$6)*AR$5)</f>
        <v>0</v>
      </c>
      <c r="AS241" s="21">
        <f>IF($N241=0,0,INDEX(current_report[],$N241,AS$6)*AS$5)</f>
        <v>0</v>
      </c>
      <c r="AT241" s="61">
        <f t="shared" si="353"/>
        <v>0</v>
      </c>
      <c r="AU241" s="21">
        <f t="shared" si="354"/>
        <v>0</v>
      </c>
      <c r="AV241" s="19">
        <f t="shared" si="348"/>
        <v>0</v>
      </c>
      <c r="AW241" s="21">
        <f t="shared" si="349"/>
        <v>0</v>
      </c>
    </row>
    <row r="242" spans="1:49" hidden="1" x14ac:dyDescent="0.25">
      <c r="A242" t="str">
        <f t="shared" si="317"/>
        <v>4106000</v>
      </c>
      <c r="B242">
        <f t="shared" si="350"/>
        <v>4106000</v>
      </c>
      <c r="F242">
        <v>4</v>
      </c>
      <c r="G242">
        <v>3</v>
      </c>
      <c r="I242">
        <f t="shared" si="345"/>
        <v>0</v>
      </c>
      <c r="J242">
        <f t="shared" si="313"/>
        <v>0</v>
      </c>
      <c r="K242" s="45" t="s">
        <v>74</v>
      </c>
      <c r="M242">
        <f>IF($A242&amp;""="",0,IFERROR(MATCH($A242,base_report[id1],0),0))</f>
        <v>234</v>
      </c>
      <c r="N242">
        <f>IF($A242&amp;""="",0,IFERROR(MATCH($A242,current_report[id1],0),0))</f>
        <v>234</v>
      </c>
      <c r="O242" t="str">
        <f>IF($M242=0,0,INDEX(base_report[],$M242,O$1)&amp;"")</f>
        <v>14.09</v>
      </c>
      <c r="P242" t="str">
        <f>IF($M242=0,0,INDEX(base_report[],$M242,P$1)&amp;"")</f>
        <v>Refund of advances on other operations</v>
      </c>
      <c r="R242" s="38" t="s">
        <v>74</v>
      </c>
      <c r="S242" s="56" t="s">
        <v>841</v>
      </c>
      <c r="T242" s="18">
        <f t="shared" si="346"/>
        <v>0</v>
      </c>
      <c r="U242" s="19">
        <f>IF($M242=0,0,INDEX(base_report[],$M242,U$6)*U$5)</f>
        <v>0</v>
      </c>
      <c r="V242" s="20">
        <f>IF($M242=0,0,INDEX(base_report[],$M242,V$6)*V$5)</f>
        <v>0</v>
      </c>
      <c r="W242" s="20">
        <f>IF($M242=0,0,INDEX(base_report[],$M242,W$6)*W$5)</f>
        <v>0</v>
      </c>
      <c r="X242" s="20">
        <f>IF($M242=0,0,INDEX(base_report[],$M242,X$6)*X$5)</f>
        <v>0</v>
      </c>
      <c r="Y242" s="20">
        <f>IF($M242=0,0,INDEX(base_report[],$M242,Y$6)*Y$5)</f>
        <v>0</v>
      </c>
      <c r="Z242" s="20">
        <f>IF($M242=0,0,INDEX(base_report[],$M242,Z$6)*Z$5)</f>
        <v>0</v>
      </c>
      <c r="AA242" s="20">
        <f>IF($M242=0,0,INDEX(base_report[],$M242,AA$6)*AA$5)</f>
        <v>0</v>
      </c>
      <c r="AB242" s="20">
        <f>IF($M242=0,0,INDEX(base_report[],$M242,AB$6)*AB$5)</f>
        <v>0</v>
      </c>
      <c r="AC242" s="20">
        <f>IF($M242=0,0,INDEX(base_report[],$M242,AC$6)*AC$5)</f>
        <v>0</v>
      </c>
      <c r="AD242" s="20">
        <f>IF($M242=0,0,INDEX(base_report[],$M242,AD$6)*AD$5)</f>
        <v>0</v>
      </c>
      <c r="AE242" s="20">
        <f>IF($M242=0,0,INDEX(base_report[],$M242,AE$6)*AE$5)</f>
        <v>0</v>
      </c>
      <c r="AF242" s="21">
        <f>IF($M242=0,0,INDEX(base_report[],$M242,AF$6)*AF$5)</f>
        <v>0</v>
      </c>
      <c r="AG242" s="18">
        <f t="shared" si="352"/>
        <v>0</v>
      </c>
      <c r="AH242" s="19">
        <f>IF($N242=0,0,INDEX(current_report[],$N242,AH$6)*AH$5)</f>
        <v>0</v>
      </c>
      <c r="AI242" s="20">
        <f>IF($N242=0,0,INDEX(current_report[],$N242,AI$6)*AI$5)</f>
        <v>0</v>
      </c>
      <c r="AJ242" s="20">
        <f>IF($N242=0,0,INDEX(current_report[],$N242,AJ$6)*AJ$5)</f>
        <v>0</v>
      </c>
      <c r="AK242" s="20">
        <f>IF($N242=0,0,INDEX(current_report[],$N242,AK$6)*AK$5)</f>
        <v>0</v>
      </c>
      <c r="AL242" s="20">
        <f>IF($N242=0,0,INDEX(current_report[],$N242,AL$6)*AL$5)</f>
        <v>0</v>
      </c>
      <c r="AM242" s="20">
        <f>IF($N242=0,0,INDEX(current_report[],$N242,AM$6)*AM$5)</f>
        <v>0</v>
      </c>
      <c r="AN242" s="20">
        <f>IF($N242=0,0,INDEX(current_report[],$N242,AN$6)*AN$5)</f>
        <v>0</v>
      </c>
      <c r="AO242" s="20">
        <f>IF($N242=0,0,INDEX(current_report[],$N242,AO$6)*AO$5)</f>
        <v>0</v>
      </c>
      <c r="AP242" s="20">
        <f>IF($N242=0,0,INDEX(current_report[],$N242,AP$6)*AP$5)</f>
        <v>0</v>
      </c>
      <c r="AQ242" s="20">
        <f>IF($N242=0,0,INDEX(current_report[],$N242,AQ$6)*AQ$5)</f>
        <v>0</v>
      </c>
      <c r="AR242" s="20">
        <f>IF($N242=0,0,INDEX(current_report[],$N242,AR$6)*AR$5)</f>
        <v>0</v>
      </c>
      <c r="AS242" s="21">
        <f>IF($N242=0,0,INDEX(current_report[],$N242,AS$6)*AS$5)</f>
        <v>0</v>
      </c>
      <c r="AT242" s="61">
        <f t="shared" si="353"/>
        <v>0</v>
      </c>
      <c r="AU242" s="21">
        <f t="shared" si="354"/>
        <v>0</v>
      </c>
      <c r="AV242" s="19">
        <f t="shared" si="348"/>
        <v>0</v>
      </c>
      <c r="AW242" s="21">
        <f t="shared" si="349"/>
        <v>0</v>
      </c>
    </row>
    <row r="243" spans="1:49" hidden="1" x14ac:dyDescent="0.25">
      <c r="A243" t="str">
        <f t="shared" si="317"/>
        <v>4107000</v>
      </c>
      <c r="B243">
        <f t="shared" si="350"/>
        <v>4107000</v>
      </c>
      <c r="F243">
        <v>4</v>
      </c>
      <c r="G243">
        <v>2</v>
      </c>
      <c r="H243">
        <v>2</v>
      </c>
      <c r="I243">
        <f t="shared" si="345"/>
        <v>0</v>
      </c>
      <c r="J243">
        <f t="shared" si="313"/>
        <v>0</v>
      </c>
      <c r="K243" s="45"/>
      <c r="M243">
        <f>IF($A243&amp;""="",0,IFERROR(MATCH($A243,base_report[id1],0),0))</f>
        <v>235</v>
      </c>
      <c r="N243">
        <f>IF($A243&amp;""="",0,IFERROR(MATCH($A243,current_report[id1],0),0))</f>
        <v>235</v>
      </c>
      <c r="O243" t="str">
        <f>IF($M243=0,0,INDEX(base_report[],$M243,O$1)&amp;"")</f>
        <v>15</v>
      </c>
      <c r="P243" t="str">
        <f>IF($M243=0,0,INDEX(base_report[],$M243,P$1)&amp;"")</f>
        <v>Foreign exchange gains and exchange rate differences</v>
      </c>
      <c r="R243" s="38" t="s">
        <v>33</v>
      </c>
      <c r="S243" s="55" t="s">
        <v>842</v>
      </c>
      <c r="T243" s="18">
        <f t="shared" si="346"/>
        <v>0</v>
      </c>
      <c r="U243" s="19">
        <f>U244+U245</f>
        <v>0</v>
      </c>
      <c r="V243" s="20">
        <f t="shared" ref="V243:AF243" si="358">V244+V245</f>
        <v>0</v>
      </c>
      <c r="W243" s="20">
        <f t="shared" si="358"/>
        <v>0</v>
      </c>
      <c r="X243" s="20">
        <f t="shared" si="358"/>
        <v>0</v>
      </c>
      <c r="Y243" s="20">
        <f t="shared" si="358"/>
        <v>0</v>
      </c>
      <c r="Z243" s="20">
        <f t="shared" si="358"/>
        <v>0</v>
      </c>
      <c r="AA243" s="20">
        <f t="shared" si="358"/>
        <v>0</v>
      </c>
      <c r="AB243" s="20">
        <f t="shared" si="358"/>
        <v>0</v>
      </c>
      <c r="AC243" s="20">
        <f t="shared" si="358"/>
        <v>0</v>
      </c>
      <c r="AD243" s="20">
        <f t="shared" si="358"/>
        <v>0</v>
      </c>
      <c r="AE243" s="20">
        <f t="shared" si="358"/>
        <v>0</v>
      </c>
      <c r="AF243" s="21">
        <f t="shared" si="358"/>
        <v>0</v>
      </c>
      <c r="AG243" s="18">
        <f t="shared" si="352"/>
        <v>0</v>
      </c>
      <c r="AH243" s="19">
        <f>AH244+AH245</f>
        <v>0</v>
      </c>
      <c r="AI243" s="20">
        <f t="shared" ref="AI243:AS243" si="359">AI244+AI245</f>
        <v>0</v>
      </c>
      <c r="AJ243" s="20">
        <f t="shared" si="359"/>
        <v>0</v>
      </c>
      <c r="AK243" s="20">
        <f t="shared" si="359"/>
        <v>0</v>
      </c>
      <c r="AL243" s="20">
        <f t="shared" si="359"/>
        <v>0</v>
      </c>
      <c r="AM243" s="20">
        <f t="shared" si="359"/>
        <v>0</v>
      </c>
      <c r="AN243" s="20">
        <f t="shared" si="359"/>
        <v>0</v>
      </c>
      <c r="AO243" s="20">
        <f t="shared" si="359"/>
        <v>0</v>
      </c>
      <c r="AP243" s="20">
        <f t="shared" si="359"/>
        <v>0</v>
      </c>
      <c r="AQ243" s="20">
        <f t="shared" si="359"/>
        <v>0</v>
      </c>
      <c r="AR243" s="20">
        <f t="shared" si="359"/>
        <v>0</v>
      </c>
      <c r="AS243" s="21">
        <f t="shared" si="359"/>
        <v>0</v>
      </c>
      <c r="AT243" s="61">
        <f t="shared" si="353"/>
        <v>0</v>
      </c>
      <c r="AU243" s="21">
        <f t="shared" si="354"/>
        <v>0</v>
      </c>
      <c r="AV243" s="19">
        <f t="shared" si="348"/>
        <v>0</v>
      </c>
      <c r="AW243" s="21">
        <f t="shared" si="349"/>
        <v>0</v>
      </c>
    </row>
    <row r="244" spans="1:49" hidden="1" x14ac:dyDescent="0.25">
      <c r="A244" t="str">
        <f t="shared" si="317"/>
        <v>4108000</v>
      </c>
      <c r="B244">
        <f t="shared" si="350"/>
        <v>4108000</v>
      </c>
      <c r="F244">
        <v>4</v>
      </c>
      <c r="G244">
        <v>3</v>
      </c>
      <c r="I244">
        <f t="shared" si="345"/>
        <v>0</v>
      </c>
      <c r="J244">
        <f t="shared" si="313"/>
        <v>0</v>
      </c>
      <c r="K244" s="45" t="s">
        <v>34</v>
      </c>
      <c r="M244">
        <f>IF($A244&amp;""="",0,IFERROR(MATCH($A244,base_report[id1],0),0))</f>
        <v>236</v>
      </c>
      <c r="N244">
        <f>IF($A244&amp;""="",0,IFERROR(MATCH($A244,current_report[id1],0),0))</f>
        <v>236</v>
      </c>
      <c r="O244" t="str">
        <f>IF($M244=0,0,INDEX(base_report[],$M244,O$1)&amp;"")</f>
        <v>15.01</v>
      </c>
      <c r="P244" t="str">
        <f>IF($M244=0,0,INDEX(base_report[],$M244,P$1)&amp;"")</f>
        <v>Positive exchange rate differences</v>
      </c>
      <c r="R244" s="38" t="s">
        <v>34</v>
      </c>
      <c r="S244" s="56" t="s">
        <v>710</v>
      </c>
      <c r="T244" s="18">
        <f t="shared" si="346"/>
        <v>0</v>
      </c>
      <c r="U244" s="19">
        <f>IF($M244=0,0,INDEX(base_report[],$M244,U$6)*U$5)</f>
        <v>0</v>
      </c>
      <c r="V244" s="20">
        <f>IF($M244=0,0,INDEX(base_report[],$M244,V$6)*V$5)</f>
        <v>0</v>
      </c>
      <c r="W244" s="20">
        <f>IF($M244=0,0,INDEX(base_report[],$M244,W$6)*W$5)</f>
        <v>0</v>
      </c>
      <c r="X244" s="20">
        <f>IF($M244=0,0,INDEX(base_report[],$M244,X$6)*X$5)</f>
        <v>0</v>
      </c>
      <c r="Y244" s="20">
        <f>IF($M244=0,0,INDEX(base_report[],$M244,Y$6)*Y$5)</f>
        <v>0</v>
      </c>
      <c r="Z244" s="20">
        <f>IF($M244=0,0,INDEX(base_report[],$M244,Z$6)*Z$5)</f>
        <v>0</v>
      </c>
      <c r="AA244" s="20">
        <f>IF($M244=0,0,INDEX(base_report[],$M244,AA$6)*AA$5)</f>
        <v>0</v>
      </c>
      <c r="AB244" s="20">
        <f>IF($M244=0,0,INDEX(base_report[],$M244,AB$6)*AB$5)</f>
        <v>0</v>
      </c>
      <c r="AC244" s="20">
        <f>IF($M244=0,0,INDEX(base_report[],$M244,AC$6)*AC$5)</f>
        <v>0</v>
      </c>
      <c r="AD244" s="20">
        <f>IF($M244=0,0,INDEX(base_report[],$M244,AD$6)*AD$5)</f>
        <v>0</v>
      </c>
      <c r="AE244" s="20">
        <f>IF($M244=0,0,INDEX(base_report[],$M244,AE$6)*AE$5)</f>
        <v>0</v>
      </c>
      <c r="AF244" s="21">
        <f>IF($M244=0,0,INDEX(base_report[],$M244,AF$6)*AF$5)</f>
        <v>0</v>
      </c>
      <c r="AG244" s="18">
        <f t="shared" si="352"/>
        <v>0</v>
      </c>
      <c r="AH244" s="19">
        <f>IF($N244=0,0,INDEX(current_report[],$N244,AH$6)*AH$5)</f>
        <v>0</v>
      </c>
      <c r="AI244" s="20">
        <f>IF($N244=0,0,INDEX(current_report[],$N244,AI$6)*AI$5)</f>
        <v>0</v>
      </c>
      <c r="AJ244" s="20">
        <f>IF($N244=0,0,INDEX(current_report[],$N244,AJ$6)*AJ$5)</f>
        <v>0</v>
      </c>
      <c r="AK244" s="20">
        <f>IF($N244=0,0,INDEX(current_report[],$N244,AK$6)*AK$5)</f>
        <v>0</v>
      </c>
      <c r="AL244" s="20">
        <f>IF($N244=0,0,INDEX(current_report[],$N244,AL$6)*AL$5)</f>
        <v>0</v>
      </c>
      <c r="AM244" s="20">
        <f>IF($N244=0,0,INDEX(current_report[],$N244,AM$6)*AM$5)</f>
        <v>0</v>
      </c>
      <c r="AN244" s="20">
        <f>IF($N244=0,0,INDEX(current_report[],$N244,AN$6)*AN$5)</f>
        <v>0</v>
      </c>
      <c r="AO244" s="20">
        <f>IF($N244=0,0,INDEX(current_report[],$N244,AO$6)*AO$5)</f>
        <v>0</v>
      </c>
      <c r="AP244" s="20">
        <f>IF($N244=0,0,INDEX(current_report[],$N244,AP$6)*AP$5)</f>
        <v>0</v>
      </c>
      <c r="AQ244" s="20">
        <f>IF($N244=0,0,INDEX(current_report[],$N244,AQ$6)*AQ$5)</f>
        <v>0</v>
      </c>
      <c r="AR244" s="20">
        <f>IF($N244=0,0,INDEX(current_report[],$N244,AR$6)*AR$5)</f>
        <v>0</v>
      </c>
      <c r="AS244" s="21">
        <f>IF($N244=0,0,INDEX(current_report[],$N244,AS$6)*AS$5)</f>
        <v>0</v>
      </c>
      <c r="AT244" s="61">
        <f t="shared" si="353"/>
        <v>0</v>
      </c>
      <c r="AU244" s="21">
        <f t="shared" si="354"/>
        <v>0</v>
      </c>
      <c r="AV244" s="19">
        <f t="shared" si="348"/>
        <v>0</v>
      </c>
      <c r="AW244" s="21">
        <f t="shared" si="349"/>
        <v>0</v>
      </c>
    </row>
    <row r="245" spans="1:49" hidden="1" x14ac:dyDescent="0.25">
      <c r="A245" t="str">
        <f t="shared" si="317"/>
        <v>4109000</v>
      </c>
      <c r="B245">
        <f t="shared" si="350"/>
        <v>4109000</v>
      </c>
      <c r="F245">
        <v>4</v>
      </c>
      <c r="G245">
        <v>3</v>
      </c>
      <c r="I245">
        <f t="shared" si="345"/>
        <v>0</v>
      </c>
      <c r="J245">
        <f t="shared" si="313"/>
        <v>0</v>
      </c>
      <c r="K245" s="45" t="s">
        <v>35</v>
      </c>
      <c r="M245">
        <f>IF($A245&amp;""="",0,IFERROR(MATCH($A245,base_report[id1],0),0))</f>
        <v>237</v>
      </c>
      <c r="N245">
        <f>IF($A245&amp;""="",0,IFERROR(MATCH($A245,current_report[id1],0),0))</f>
        <v>237</v>
      </c>
      <c r="O245" t="str">
        <f>IF($M245=0,0,INDEX(base_report[],$M245,O$1)&amp;"")</f>
        <v>15.02</v>
      </c>
      <c r="P245" t="str">
        <f>IF($M245=0,0,INDEX(base_report[],$M245,P$1)&amp;"")</f>
        <v>Profits on foreign exchange transactions</v>
      </c>
      <c r="R245" s="38" t="s">
        <v>35</v>
      </c>
      <c r="S245" s="56" t="s">
        <v>843</v>
      </c>
      <c r="T245" s="18">
        <f t="shared" si="346"/>
        <v>0</v>
      </c>
      <c r="U245" s="19">
        <f>IF($M245=0,0,INDEX(base_report[],$M245,U$6)*U$5)</f>
        <v>0</v>
      </c>
      <c r="V245" s="20">
        <f>IF($M245=0,0,INDEX(base_report[],$M245,V$6)*V$5)</f>
        <v>0</v>
      </c>
      <c r="W245" s="20">
        <f>IF($M245=0,0,INDEX(base_report[],$M245,W$6)*W$5)</f>
        <v>0</v>
      </c>
      <c r="X245" s="20">
        <f>IF($M245=0,0,INDEX(base_report[],$M245,X$6)*X$5)</f>
        <v>0</v>
      </c>
      <c r="Y245" s="20">
        <f>IF($M245=0,0,INDEX(base_report[],$M245,Y$6)*Y$5)</f>
        <v>0</v>
      </c>
      <c r="Z245" s="20">
        <f>IF($M245=0,0,INDEX(base_report[],$M245,Z$6)*Z$5)</f>
        <v>0</v>
      </c>
      <c r="AA245" s="20">
        <f>IF($M245=0,0,INDEX(base_report[],$M245,AA$6)*AA$5)</f>
        <v>0</v>
      </c>
      <c r="AB245" s="20">
        <f>IF($M245=0,0,INDEX(base_report[],$M245,AB$6)*AB$5)</f>
        <v>0</v>
      </c>
      <c r="AC245" s="20">
        <f>IF($M245=0,0,INDEX(base_report[],$M245,AC$6)*AC$5)</f>
        <v>0</v>
      </c>
      <c r="AD245" s="20">
        <f>IF($M245=0,0,INDEX(base_report[],$M245,AD$6)*AD$5)</f>
        <v>0</v>
      </c>
      <c r="AE245" s="20">
        <f>IF($M245=0,0,INDEX(base_report[],$M245,AE$6)*AE$5)</f>
        <v>0</v>
      </c>
      <c r="AF245" s="21">
        <f>IF($M245=0,0,INDEX(base_report[],$M245,AF$6)*AF$5)</f>
        <v>0</v>
      </c>
      <c r="AG245" s="18">
        <f t="shared" si="352"/>
        <v>0</v>
      </c>
      <c r="AH245" s="19">
        <f>IF($N245=0,0,INDEX(current_report[],$N245,AH$6)*AH$5)</f>
        <v>0</v>
      </c>
      <c r="AI245" s="20">
        <f>IF($N245=0,0,INDEX(current_report[],$N245,AI$6)*AI$5)</f>
        <v>0</v>
      </c>
      <c r="AJ245" s="20">
        <f>IF($N245=0,0,INDEX(current_report[],$N245,AJ$6)*AJ$5)</f>
        <v>0</v>
      </c>
      <c r="AK245" s="20">
        <f>IF($N245=0,0,INDEX(current_report[],$N245,AK$6)*AK$5)</f>
        <v>0</v>
      </c>
      <c r="AL245" s="20">
        <f>IF($N245=0,0,INDEX(current_report[],$N245,AL$6)*AL$5)</f>
        <v>0</v>
      </c>
      <c r="AM245" s="20">
        <f>IF($N245=0,0,INDEX(current_report[],$N245,AM$6)*AM$5)</f>
        <v>0</v>
      </c>
      <c r="AN245" s="20">
        <f>IF($N245=0,0,INDEX(current_report[],$N245,AN$6)*AN$5)</f>
        <v>0</v>
      </c>
      <c r="AO245" s="20">
        <f>IF($N245=0,0,INDEX(current_report[],$N245,AO$6)*AO$5)</f>
        <v>0</v>
      </c>
      <c r="AP245" s="20">
        <f>IF($N245=0,0,INDEX(current_report[],$N245,AP$6)*AP$5)</f>
        <v>0</v>
      </c>
      <c r="AQ245" s="20">
        <f>IF($N245=0,0,INDEX(current_report[],$N245,AQ$6)*AQ$5)</f>
        <v>0</v>
      </c>
      <c r="AR245" s="20">
        <f>IF($N245=0,0,INDEX(current_report[],$N245,AR$6)*AR$5)</f>
        <v>0</v>
      </c>
      <c r="AS245" s="21">
        <f>IF($N245=0,0,INDEX(current_report[],$N245,AS$6)*AS$5)</f>
        <v>0</v>
      </c>
      <c r="AT245" s="61">
        <f t="shared" si="353"/>
        <v>0</v>
      </c>
      <c r="AU245" s="21">
        <f t="shared" si="354"/>
        <v>0</v>
      </c>
      <c r="AV245" s="19">
        <f t="shared" si="348"/>
        <v>0</v>
      </c>
      <c r="AW245" s="21">
        <f t="shared" si="349"/>
        <v>0</v>
      </c>
    </row>
    <row r="246" spans="1:49" x14ac:dyDescent="0.25">
      <c r="A246" t="str">
        <f t="shared" si="317"/>
        <v>4110000</v>
      </c>
      <c r="B246">
        <f t="shared" si="350"/>
        <v>4110000</v>
      </c>
      <c r="F246">
        <v>4</v>
      </c>
      <c r="G246">
        <v>0</v>
      </c>
      <c r="I246">
        <f t="shared" ref="I246" si="360">IF(AND(OR($F$1=0,F246=$F$1),G246&lt;=$G$1,OR($J$1=1,J246=1,G246=0)),1,0)</f>
        <v>1</v>
      </c>
      <c r="J246">
        <f t="shared" si="313"/>
        <v>0</v>
      </c>
      <c r="K246" s="45"/>
      <c r="M246">
        <f>IF($A246&amp;""="",0,IFERROR(MATCH($A246,base_report[id1],0),0))</f>
        <v>238</v>
      </c>
      <c r="N246">
        <f>IF($A246&amp;""="",0,IFERROR(MATCH($A246,current_report[id1],0),0))</f>
        <v>238</v>
      </c>
      <c r="O246" t="str">
        <f>IF($M246=0,0,INDEX(base_report[],$M246,O$1)&amp;"")</f>
        <v/>
      </c>
      <c r="P246" t="str">
        <f>IF($M246=0,0,INDEX(base_report[],$M246,P$1)&amp;"")</f>
        <v/>
      </c>
      <c r="R246" s="38"/>
      <c r="S246" s="54"/>
      <c r="T246" s="18"/>
      <c r="U246" s="19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1"/>
      <c r="AG246" s="18"/>
      <c r="AH246" s="19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1"/>
      <c r="AT246" s="61"/>
      <c r="AU246" s="21"/>
      <c r="AV246" s="19"/>
      <c r="AW246" s="21"/>
    </row>
    <row r="247" spans="1:49" x14ac:dyDescent="0.25">
      <c r="A247" t="str">
        <f t="shared" si="317"/>
        <v>4300000</v>
      </c>
      <c r="B247">
        <v>4300000</v>
      </c>
      <c r="C247">
        <v>4400</v>
      </c>
      <c r="F247">
        <v>4</v>
      </c>
      <c r="G247">
        <v>1</v>
      </c>
      <c r="H247">
        <v>1</v>
      </c>
      <c r="I247">
        <f t="shared" si="345"/>
        <v>1</v>
      </c>
      <c r="J247">
        <f t="shared" si="313"/>
        <v>1</v>
      </c>
      <c r="K247" s="45"/>
      <c r="M247">
        <f>IF($A247&amp;""="",0,IFERROR(MATCH($A247,base_report[id1],0),0))</f>
        <v>239</v>
      </c>
      <c r="N247">
        <f>IF($A247&amp;""="",0,IFERROR(MATCH($A247,current_report[id1],0),0))</f>
        <v>239</v>
      </c>
      <c r="O247" t="str">
        <f>IF($M247=0,0,INDEX(base_report[],$M247,O$1)&amp;"")</f>
        <v>18</v>
      </c>
      <c r="P247" t="str">
        <f>IF($M247=0,0,INDEX(base_report[],$M247,P$1)&amp;"")</f>
        <v>Proceeds from borrowings</v>
      </c>
      <c r="R247" s="38" t="s">
        <v>844</v>
      </c>
      <c r="S247" s="54" t="s">
        <v>778</v>
      </c>
      <c r="T247" s="18">
        <f t="shared" si="346"/>
        <v>216000000</v>
      </c>
      <c r="U247" s="19">
        <f>U248+U249</f>
        <v>0</v>
      </c>
      <c r="V247" s="20">
        <f t="shared" ref="V247:AS247" si="361">V248+V249</f>
        <v>0</v>
      </c>
      <c r="W247" s="20">
        <f t="shared" si="361"/>
        <v>0</v>
      </c>
      <c r="X247" s="20">
        <f t="shared" si="361"/>
        <v>0</v>
      </c>
      <c r="Y247" s="20">
        <f t="shared" si="361"/>
        <v>0</v>
      </c>
      <c r="Z247" s="20">
        <f t="shared" si="361"/>
        <v>0</v>
      </c>
      <c r="AA247" s="20">
        <f t="shared" si="361"/>
        <v>216000000</v>
      </c>
      <c r="AB247" s="20">
        <f t="shared" si="361"/>
        <v>0</v>
      </c>
      <c r="AC247" s="20">
        <f t="shared" si="361"/>
        <v>0</v>
      </c>
      <c r="AD247" s="20">
        <f t="shared" si="361"/>
        <v>0</v>
      </c>
      <c r="AE247" s="20">
        <f t="shared" si="361"/>
        <v>0</v>
      </c>
      <c r="AF247" s="21">
        <f t="shared" si="361"/>
        <v>0</v>
      </c>
      <c r="AG247" s="18">
        <f>SUMPRODUCT(AH247:AS247,AH$3:AS$3)</f>
        <v>216000000</v>
      </c>
      <c r="AH247" s="19">
        <f t="shared" si="361"/>
        <v>0</v>
      </c>
      <c r="AI247" s="20">
        <f t="shared" si="361"/>
        <v>0</v>
      </c>
      <c r="AJ247" s="20">
        <f t="shared" si="361"/>
        <v>0</v>
      </c>
      <c r="AK247" s="20">
        <f t="shared" si="361"/>
        <v>0</v>
      </c>
      <c r="AL247" s="20">
        <f t="shared" si="361"/>
        <v>0</v>
      </c>
      <c r="AM247" s="20">
        <f t="shared" si="361"/>
        <v>0</v>
      </c>
      <c r="AN247" s="20">
        <f t="shared" si="361"/>
        <v>216000000</v>
      </c>
      <c r="AO247" s="20">
        <f t="shared" si="361"/>
        <v>0</v>
      </c>
      <c r="AP247" s="20">
        <f t="shared" si="361"/>
        <v>0</v>
      </c>
      <c r="AQ247" s="20">
        <f t="shared" si="361"/>
        <v>0</v>
      </c>
      <c r="AR247" s="20">
        <f t="shared" si="361"/>
        <v>0</v>
      </c>
      <c r="AS247" s="21">
        <f t="shared" si="361"/>
        <v>0</v>
      </c>
      <c r="AT247" s="61">
        <f>T247</f>
        <v>216000000</v>
      </c>
      <c r="AU247" s="21">
        <f>AG247</f>
        <v>216000000</v>
      </c>
      <c r="AV247" s="19">
        <f t="shared" si="348"/>
        <v>0</v>
      </c>
      <c r="AW247" s="21">
        <f t="shared" si="349"/>
        <v>0</v>
      </c>
    </row>
    <row r="248" spans="1:49" hidden="1" x14ac:dyDescent="0.25">
      <c r="A248" t="str">
        <f t="shared" si="317"/>
        <v>4301000</v>
      </c>
      <c r="B248">
        <f t="shared" si="350"/>
        <v>4301000</v>
      </c>
      <c r="C248">
        <v>4410</v>
      </c>
      <c r="D248" t="s">
        <v>779</v>
      </c>
      <c r="F248">
        <v>4</v>
      </c>
      <c r="G248">
        <v>3</v>
      </c>
      <c r="I248">
        <f t="shared" si="345"/>
        <v>0</v>
      </c>
      <c r="J248">
        <f t="shared" si="313"/>
        <v>1</v>
      </c>
      <c r="K248" s="45" t="s">
        <v>49</v>
      </c>
      <c r="M248">
        <f>IF($A248&amp;""="",0,IFERROR(MATCH($A248,base_report[id1],0),0))</f>
        <v>240</v>
      </c>
      <c r="N248">
        <f>IF($A248&amp;""="",0,IFERROR(MATCH($A248,current_report[id1],0),0))</f>
        <v>240</v>
      </c>
      <c r="O248" t="str">
        <f>IF($M248=0,0,INDEX(base_report[],$M248,O$1)&amp;"")</f>
        <v>18.01</v>
      </c>
      <c r="P248" t="str">
        <f>IF($M248=0,0,INDEX(base_report[],$M248,P$1)&amp;"")</f>
        <v>Proceeds from short-term borrowings</v>
      </c>
      <c r="R248" s="38" t="s">
        <v>49</v>
      </c>
      <c r="S248" s="55" t="s">
        <v>780</v>
      </c>
      <c r="T248" s="18">
        <f t="shared" si="346"/>
        <v>36000000</v>
      </c>
      <c r="U248" s="19">
        <f>IF($M248=0,0,INDEX(base_report[],$M248,U$6)*U$5)</f>
        <v>0</v>
      </c>
      <c r="V248" s="20">
        <f>IF($M248=0,0,INDEX(base_report[],$M248,V$6)*V$5)</f>
        <v>0</v>
      </c>
      <c r="W248" s="20">
        <f>IF($M248=0,0,INDEX(base_report[],$M248,W$6)*W$5)</f>
        <v>0</v>
      </c>
      <c r="X248" s="20">
        <f>IF($M248=0,0,INDEX(base_report[],$M248,X$6)*X$5)</f>
        <v>0</v>
      </c>
      <c r="Y248" s="20">
        <f>IF($M248=0,0,INDEX(base_report[],$M248,Y$6)*Y$5)</f>
        <v>0</v>
      </c>
      <c r="Z248" s="20">
        <f>IF($M248=0,0,INDEX(base_report[],$M248,Z$6)*Z$5)</f>
        <v>0</v>
      </c>
      <c r="AA248" s="20">
        <f>IF($M248=0,0,INDEX(base_report[],$M248,AA$6)*AA$5)</f>
        <v>36000000</v>
      </c>
      <c r="AB248" s="20">
        <f>IF($M248=0,0,INDEX(base_report[],$M248,AB$6)*AB$5)</f>
        <v>0</v>
      </c>
      <c r="AC248" s="20">
        <f>IF($M248=0,0,INDEX(base_report[],$M248,AC$6)*AC$5)</f>
        <v>0</v>
      </c>
      <c r="AD248" s="20">
        <f>IF($M248=0,0,INDEX(base_report[],$M248,AD$6)*AD$5)</f>
        <v>0</v>
      </c>
      <c r="AE248" s="20">
        <f>IF($M248=0,0,INDEX(base_report[],$M248,AE$6)*AE$5)</f>
        <v>0</v>
      </c>
      <c r="AF248" s="21">
        <f>IF($M248=0,0,INDEX(base_report[],$M248,AF$6)*AF$5)</f>
        <v>0</v>
      </c>
      <c r="AG248" s="18">
        <f>SUMPRODUCT(AH248:AS248,AH$3:AS$3)</f>
        <v>36000000</v>
      </c>
      <c r="AH248" s="19">
        <f>IF($N248=0,0,INDEX(current_report[],$N248,AH$6)*AH$5)</f>
        <v>0</v>
      </c>
      <c r="AI248" s="20">
        <f>IF($N248=0,0,INDEX(current_report[],$N248,AI$6)*AI$5)</f>
        <v>0</v>
      </c>
      <c r="AJ248" s="20">
        <f>IF($N248=0,0,INDEX(current_report[],$N248,AJ$6)*AJ$5)</f>
        <v>0</v>
      </c>
      <c r="AK248" s="20">
        <f>IF($N248=0,0,INDEX(current_report[],$N248,AK$6)*AK$5)</f>
        <v>0</v>
      </c>
      <c r="AL248" s="20">
        <f>IF($N248=0,0,INDEX(current_report[],$N248,AL$6)*AL$5)</f>
        <v>0</v>
      </c>
      <c r="AM248" s="20">
        <f>IF($N248=0,0,INDEX(current_report[],$N248,AM$6)*AM$5)</f>
        <v>0</v>
      </c>
      <c r="AN248" s="20">
        <f>IF($N248=0,0,INDEX(current_report[],$N248,AN$6)*AN$5)</f>
        <v>36000000</v>
      </c>
      <c r="AO248" s="20">
        <f>IF($N248=0,0,INDEX(current_report[],$N248,AO$6)*AO$5)</f>
        <v>0</v>
      </c>
      <c r="AP248" s="20">
        <f>IF($N248=0,0,INDEX(current_report[],$N248,AP$6)*AP$5)</f>
        <v>0</v>
      </c>
      <c r="AQ248" s="20">
        <f>IF($N248=0,0,INDEX(current_report[],$N248,AQ$6)*AQ$5)</f>
        <v>0</v>
      </c>
      <c r="AR248" s="20">
        <f>IF($N248=0,0,INDEX(current_report[],$N248,AR$6)*AR$5)</f>
        <v>0</v>
      </c>
      <c r="AS248" s="21">
        <f>IF($N248=0,0,INDEX(current_report[],$N248,AS$6)*AS$5)</f>
        <v>0</v>
      </c>
      <c r="AT248" s="61">
        <f>T248</f>
        <v>36000000</v>
      </c>
      <c r="AU248" s="21">
        <f>AG248</f>
        <v>36000000</v>
      </c>
      <c r="AV248" s="19">
        <f t="shared" si="348"/>
        <v>0</v>
      </c>
      <c r="AW248" s="21">
        <f t="shared" si="349"/>
        <v>0</v>
      </c>
    </row>
    <row r="249" spans="1:49" hidden="1" x14ac:dyDescent="0.25">
      <c r="A249" t="str">
        <f t="shared" si="317"/>
        <v>4302000</v>
      </c>
      <c r="B249">
        <f t="shared" si="350"/>
        <v>4302000</v>
      </c>
      <c r="C249">
        <v>4420</v>
      </c>
      <c r="D249" t="s">
        <v>781</v>
      </c>
      <c r="F249">
        <v>4</v>
      </c>
      <c r="G249">
        <v>3</v>
      </c>
      <c r="I249">
        <f t="shared" si="345"/>
        <v>0</v>
      </c>
      <c r="J249">
        <f t="shared" si="313"/>
        <v>1</v>
      </c>
      <c r="K249" s="45" t="s">
        <v>50</v>
      </c>
      <c r="M249">
        <f>IF($A249&amp;""="",0,IFERROR(MATCH($A249,base_report[id1],0),0))</f>
        <v>241</v>
      </c>
      <c r="N249">
        <f>IF($A249&amp;""="",0,IFERROR(MATCH($A249,current_report[id1],0),0))</f>
        <v>241</v>
      </c>
      <c r="O249" t="str">
        <f>IF($M249=0,0,INDEX(base_report[],$M249,O$1)&amp;"")</f>
        <v>18.02</v>
      </c>
      <c r="P249" t="str">
        <f>IF($M249=0,0,INDEX(base_report[],$M249,P$1)&amp;"")</f>
        <v>Proceeds from long-term borrowings</v>
      </c>
      <c r="R249" s="38" t="s">
        <v>50</v>
      </c>
      <c r="S249" s="55" t="s">
        <v>782</v>
      </c>
      <c r="T249" s="18">
        <f t="shared" si="346"/>
        <v>180000000</v>
      </c>
      <c r="U249" s="19">
        <f>IF($M249=0,0,INDEX(base_report[],$M249,U$6)*U$5)</f>
        <v>0</v>
      </c>
      <c r="V249" s="20">
        <f>IF($M249=0,0,INDEX(base_report[],$M249,V$6)*V$5)</f>
        <v>0</v>
      </c>
      <c r="W249" s="20">
        <f>IF($M249=0,0,INDEX(base_report[],$M249,W$6)*W$5)</f>
        <v>0</v>
      </c>
      <c r="X249" s="20">
        <f>IF($M249=0,0,INDEX(base_report[],$M249,X$6)*X$5)</f>
        <v>0</v>
      </c>
      <c r="Y249" s="20">
        <f>IF($M249=0,0,INDEX(base_report[],$M249,Y$6)*Y$5)</f>
        <v>0</v>
      </c>
      <c r="Z249" s="20">
        <f>IF($M249=0,0,INDEX(base_report[],$M249,Z$6)*Z$5)</f>
        <v>0</v>
      </c>
      <c r="AA249" s="20">
        <f>IF($M249=0,0,INDEX(base_report[],$M249,AA$6)*AA$5)</f>
        <v>180000000</v>
      </c>
      <c r="AB249" s="20">
        <f>IF($M249=0,0,INDEX(base_report[],$M249,AB$6)*AB$5)</f>
        <v>0</v>
      </c>
      <c r="AC249" s="20">
        <f>IF($M249=0,0,INDEX(base_report[],$M249,AC$6)*AC$5)</f>
        <v>0</v>
      </c>
      <c r="AD249" s="20">
        <f>IF($M249=0,0,INDEX(base_report[],$M249,AD$6)*AD$5)</f>
        <v>0</v>
      </c>
      <c r="AE249" s="20">
        <f>IF($M249=0,0,INDEX(base_report[],$M249,AE$6)*AE$5)</f>
        <v>0</v>
      </c>
      <c r="AF249" s="21">
        <f>IF($M249=0,0,INDEX(base_report[],$M249,AF$6)*AF$5)</f>
        <v>0</v>
      </c>
      <c r="AG249" s="18">
        <f>SUMPRODUCT(AH249:AS249,AH$3:AS$3)</f>
        <v>180000000</v>
      </c>
      <c r="AH249" s="19">
        <f>IF($N249=0,0,INDEX(current_report[],$N249,AH$6)*AH$5)</f>
        <v>0</v>
      </c>
      <c r="AI249" s="20">
        <f>IF($N249=0,0,INDEX(current_report[],$N249,AI$6)*AI$5)</f>
        <v>0</v>
      </c>
      <c r="AJ249" s="20">
        <f>IF($N249=0,0,INDEX(current_report[],$N249,AJ$6)*AJ$5)</f>
        <v>0</v>
      </c>
      <c r="AK249" s="20">
        <f>IF($N249=0,0,INDEX(current_report[],$N249,AK$6)*AK$5)</f>
        <v>0</v>
      </c>
      <c r="AL249" s="20">
        <f>IF($N249=0,0,INDEX(current_report[],$N249,AL$6)*AL$5)</f>
        <v>0</v>
      </c>
      <c r="AM249" s="20">
        <f>IF($N249=0,0,INDEX(current_report[],$N249,AM$6)*AM$5)</f>
        <v>0</v>
      </c>
      <c r="AN249" s="20">
        <f>IF($N249=0,0,INDEX(current_report[],$N249,AN$6)*AN$5)</f>
        <v>180000000</v>
      </c>
      <c r="AO249" s="20">
        <f>IF($N249=0,0,INDEX(current_report[],$N249,AO$6)*AO$5)</f>
        <v>0</v>
      </c>
      <c r="AP249" s="20">
        <f>IF($N249=0,0,INDEX(current_report[],$N249,AP$6)*AP$5)</f>
        <v>0</v>
      </c>
      <c r="AQ249" s="20">
        <f>IF($N249=0,0,INDEX(current_report[],$N249,AQ$6)*AQ$5)</f>
        <v>0</v>
      </c>
      <c r="AR249" s="20">
        <f>IF($N249=0,0,INDEX(current_report[],$N249,AR$6)*AR$5)</f>
        <v>0</v>
      </c>
      <c r="AS249" s="21">
        <f>IF($N249=0,0,INDEX(current_report[],$N249,AS$6)*AS$5)</f>
        <v>0</v>
      </c>
      <c r="AT249" s="61">
        <f>T249</f>
        <v>180000000</v>
      </c>
      <c r="AU249" s="21">
        <f>AG249</f>
        <v>180000000</v>
      </c>
      <c r="AV249" s="19">
        <f t="shared" si="348"/>
        <v>0</v>
      </c>
      <c r="AW249" s="21">
        <f t="shared" si="349"/>
        <v>0</v>
      </c>
    </row>
    <row r="250" spans="1:49" x14ac:dyDescent="0.25">
      <c r="A250" t="str">
        <f t="shared" si="317"/>
        <v>4303000</v>
      </c>
      <c r="B250">
        <f t="shared" si="350"/>
        <v>4303000</v>
      </c>
      <c r="F250">
        <v>4</v>
      </c>
      <c r="G250">
        <v>0</v>
      </c>
      <c r="I250">
        <f t="shared" si="345"/>
        <v>1</v>
      </c>
      <c r="J250">
        <f t="shared" si="313"/>
        <v>0</v>
      </c>
      <c r="K250" s="45"/>
      <c r="M250">
        <f>IF($A250&amp;""="",0,IFERROR(MATCH($A250,base_report[id1],0),0))</f>
        <v>242</v>
      </c>
      <c r="N250">
        <f>IF($A250&amp;""="",0,IFERROR(MATCH($A250,current_report[id1],0),0))</f>
        <v>242</v>
      </c>
      <c r="O250" t="str">
        <f>IF($M250=0,0,INDEX(base_report[],$M250,O$1)&amp;"")</f>
        <v/>
      </c>
      <c r="P250" t="str">
        <f>IF($M250=0,0,INDEX(base_report[],$M250,P$1)&amp;"")</f>
        <v/>
      </c>
      <c r="R250" s="38"/>
      <c r="S250" s="54"/>
      <c r="T250" s="18"/>
      <c r="U250" s="19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1"/>
      <c r="AG250" s="18"/>
      <c r="AH250" s="19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1"/>
      <c r="AT250" s="61"/>
      <c r="AU250" s="21"/>
      <c r="AV250" s="19"/>
      <c r="AW250" s="21"/>
    </row>
    <row r="251" spans="1:49" x14ac:dyDescent="0.25">
      <c r="A251" t="str">
        <f t="shared" si="317"/>
        <v>4400000</v>
      </c>
      <c r="B251">
        <v>4400000</v>
      </c>
      <c r="C251">
        <v>4490</v>
      </c>
      <c r="F251">
        <v>4</v>
      </c>
      <c r="G251">
        <v>0</v>
      </c>
      <c r="H251">
        <v>2</v>
      </c>
      <c r="I251">
        <f t="shared" si="345"/>
        <v>1</v>
      </c>
      <c r="J251">
        <f t="shared" si="313"/>
        <v>1</v>
      </c>
      <c r="K251" s="45"/>
      <c r="M251">
        <f>IF($A251&amp;""="",0,IFERROR(MATCH($A251,base_report[id1],0),0))</f>
        <v>243</v>
      </c>
      <c r="N251">
        <f>IF($A251&amp;""="",0,IFERROR(MATCH($A251,current_report[id1],0),0))</f>
        <v>243</v>
      </c>
      <c r="O251" t="str">
        <f>IF($M251=0,0,INDEX(base_report[],$M251,O$1)&amp;"")</f>
        <v/>
      </c>
      <c r="P251" t="str">
        <f>IF($M251=0,0,INDEX(base_report[],$M251,P$1)&amp;"")</f>
        <v>Total Outflows</v>
      </c>
      <c r="R251" s="38"/>
      <c r="S251" s="54" t="s">
        <v>845</v>
      </c>
      <c r="T251" s="18">
        <f t="shared" ref="T251:T291" si="362">SUMPRODUCT(U251:AF251,U$3:AF$3)</f>
        <v>4798133000</v>
      </c>
      <c r="U251" s="19">
        <f t="shared" ref="U251:AF251" si="363">U253+U284</f>
        <v>388950000</v>
      </c>
      <c r="V251" s="20">
        <f t="shared" si="363"/>
        <v>386680000</v>
      </c>
      <c r="W251" s="20">
        <f t="shared" si="363"/>
        <v>382880000</v>
      </c>
      <c r="X251" s="20">
        <f t="shared" si="363"/>
        <v>385480000</v>
      </c>
      <c r="Y251" s="20">
        <f t="shared" si="363"/>
        <v>383280000</v>
      </c>
      <c r="Z251" s="20">
        <f t="shared" si="363"/>
        <v>384280000</v>
      </c>
      <c r="AA251" s="20">
        <f t="shared" si="363"/>
        <v>598800000</v>
      </c>
      <c r="AB251" s="20">
        <f t="shared" si="363"/>
        <v>386176000</v>
      </c>
      <c r="AC251" s="20">
        <f t="shared" si="363"/>
        <v>368443000</v>
      </c>
      <c r="AD251" s="20">
        <f t="shared" si="363"/>
        <v>365790000</v>
      </c>
      <c r="AE251" s="20">
        <f t="shared" si="363"/>
        <v>384796000</v>
      </c>
      <c r="AF251" s="21">
        <f t="shared" si="363"/>
        <v>382578000</v>
      </c>
      <c r="AG251" s="18">
        <f>SUMPRODUCT(AH251:AS251,AH$3:AS$3)</f>
        <v>4798133000</v>
      </c>
      <c r="AH251" s="19">
        <f t="shared" ref="AH251:AS251" si="364">AH253+AH284</f>
        <v>388950000</v>
      </c>
      <c r="AI251" s="20">
        <f t="shared" si="364"/>
        <v>386680000</v>
      </c>
      <c r="AJ251" s="20">
        <f t="shared" si="364"/>
        <v>382880000</v>
      </c>
      <c r="AK251" s="20">
        <f t="shared" si="364"/>
        <v>385480000</v>
      </c>
      <c r="AL251" s="20">
        <f t="shared" si="364"/>
        <v>383280000</v>
      </c>
      <c r="AM251" s="20">
        <f t="shared" si="364"/>
        <v>384280000</v>
      </c>
      <c r="AN251" s="20">
        <f t="shared" si="364"/>
        <v>598800000</v>
      </c>
      <c r="AO251" s="20">
        <f t="shared" si="364"/>
        <v>386176000</v>
      </c>
      <c r="AP251" s="20">
        <f t="shared" si="364"/>
        <v>368443000</v>
      </c>
      <c r="AQ251" s="20">
        <f t="shared" si="364"/>
        <v>365790000</v>
      </c>
      <c r="AR251" s="20">
        <f t="shared" si="364"/>
        <v>384796000</v>
      </c>
      <c r="AS251" s="21">
        <f t="shared" si="364"/>
        <v>382578000</v>
      </c>
      <c r="AT251" s="61">
        <f>T251</f>
        <v>4798133000</v>
      </c>
      <c r="AU251" s="21">
        <f>AG251</f>
        <v>4798133000</v>
      </c>
      <c r="AV251" s="19">
        <f t="shared" ref="AV251:AV291" si="365">AU251-AT251</f>
        <v>0</v>
      </c>
      <c r="AW251" s="21">
        <f t="shared" ref="AW251:AW269" si="366">IF(AT251=0,AT251,AV251/AT251)</f>
        <v>0</v>
      </c>
    </row>
    <row r="252" spans="1:49" x14ac:dyDescent="0.25">
      <c r="A252" t="str">
        <f t="shared" si="317"/>
        <v>4401000</v>
      </c>
      <c r="B252">
        <f t="shared" si="350"/>
        <v>4401000</v>
      </c>
      <c r="F252">
        <v>4</v>
      </c>
      <c r="G252">
        <v>0</v>
      </c>
      <c r="I252">
        <f t="shared" si="345"/>
        <v>1</v>
      </c>
      <c r="J252">
        <f t="shared" si="313"/>
        <v>0</v>
      </c>
      <c r="K252" s="45"/>
      <c r="M252">
        <f>IF($A252&amp;""="",0,IFERROR(MATCH($A252,base_report[id1],0),0))</f>
        <v>244</v>
      </c>
      <c r="N252">
        <f>IF($A252&amp;""="",0,IFERROR(MATCH($A252,current_report[id1],0),0))</f>
        <v>244</v>
      </c>
      <c r="O252" t="str">
        <f>IF($M252=0,0,INDEX(base_report[],$M252,O$1)&amp;"")</f>
        <v/>
      </c>
      <c r="P252" t="str">
        <f>IF($M252=0,0,INDEX(base_report[],$M252,P$1)&amp;"")</f>
        <v/>
      </c>
      <c r="R252" s="38"/>
      <c r="S252" s="54"/>
      <c r="T252" s="18"/>
      <c r="U252" s="19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1"/>
      <c r="AG252" s="18"/>
      <c r="AH252" s="19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1"/>
      <c r="AT252" s="61"/>
      <c r="AU252" s="21"/>
      <c r="AV252" s="19"/>
      <c r="AW252" s="21"/>
    </row>
    <row r="253" spans="1:49" x14ac:dyDescent="0.25">
      <c r="A253" t="str">
        <f t="shared" si="317"/>
        <v>4500000</v>
      </c>
      <c r="B253">
        <v>4500000</v>
      </c>
      <c r="C253">
        <v>4500</v>
      </c>
      <c r="F253">
        <v>4</v>
      </c>
      <c r="G253">
        <v>0</v>
      </c>
      <c r="H253">
        <v>1</v>
      </c>
      <c r="I253">
        <f t="shared" si="345"/>
        <v>1</v>
      </c>
      <c r="J253">
        <f t="shared" si="313"/>
        <v>1</v>
      </c>
      <c r="K253" s="45"/>
      <c r="M253">
        <f>IF($A253&amp;""="",0,IFERROR(MATCH($A253,base_report[id1],0),0))</f>
        <v>245</v>
      </c>
      <c r="N253">
        <f>IF($A253&amp;""="",0,IFERROR(MATCH($A253,current_report[id1],0),0))</f>
        <v>245</v>
      </c>
      <c r="O253" t="str">
        <f>IF($M253=0,0,INDEX(base_report[],$M253,O$1)&amp;"")</f>
        <v/>
      </c>
      <c r="P253" t="str">
        <f>IF($M253=0,0,INDEX(base_report[],$M253,P$1)&amp;"")</f>
        <v>Cash Outflows from Operating Activities</v>
      </c>
      <c r="R253" s="38"/>
      <c r="S253" s="54" t="s">
        <v>846</v>
      </c>
      <c r="T253" s="18">
        <f t="shared" si="362"/>
        <v>4582133000</v>
      </c>
      <c r="U253" s="19">
        <f>U254+U261+U263+U267+U268+U269+U274+U277+U280</f>
        <v>388950000</v>
      </c>
      <c r="V253" s="20">
        <f t="shared" ref="V253:AS253" si="367">V254+V261+V263+V267+V268+V269+V274+V277+V280</f>
        <v>386680000</v>
      </c>
      <c r="W253" s="20">
        <f t="shared" si="367"/>
        <v>382880000</v>
      </c>
      <c r="X253" s="20">
        <f t="shared" si="367"/>
        <v>385480000</v>
      </c>
      <c r="Y253" s="20">
        <f t="shared" si="367"/>
        <v>383280000</v>
      </c>
      <c r="Z253" s="20">
        <f t="shared" si="367"/>
        <v>384280000</v>
      </c>
      <c r="AA253" s="20">
        <f t="shared" si="367"/>
        <v>382800000</v>
      </c>
      <c r="AB253" s="20">
        <f t="shared" si="367"/>
        <v>386176000</v>
      </c>
      <c r="AC253" s="20">
        <f t="shared" si="367"/>
        <v>368443000</v>
      </c>
      <c r="AD253" s="20">
        <f t="shared" si="367"/>
        <v>365790000</v>
      </c>
      <c r="AE253" s="20">
        <f t="shared" si="367"/>
        <v>384796000</v>
      </c>
      <c r="AF253" s="21">
        <f t="shared" si="367"/>
        <v>382578000</v>
      </c>
      <c r="AG253" s="18">
        <f t="shared" ref="AG253:AG282" si="368">SUMPRODUCT(AH253:AS253,AH$3:AS$3)</f>
        <v>4582133000</v>
      </c>
      <c r="AH253" s="19">
        <f t="shared" si="367"/>
        <v>388950000</v>
      </c>
      <c r="AI253" s="20">
        <f t="shared" si="367"/>
        <v>386680000</v>
      </c>
      <c r="AJ253" s="20">
        <f t="shared" si="367"/>
        <v>382880000</v>
      </c>
      <c r="AK253" s="20">
        <f t="shared" si="367"/>
        <v>385480000</v>
      </c>
      <c r="AL253" s="20">
        <f t="shared" si="367"/>
        <v>383280000</v>
      </c>
      <c r="AM253" s="20">
        <f t="shared" si="367"/>
        <v>384280000</v>
      </c>
      <c r="AN253" s="20">
        <f t="shared" si="367"/>
        <v>382800000</v>
      </c>
      <c r="AO253" s="20">
        <f t="shared" si="367"/>
        <v>386176000</v>
      </c>
      <c r="AP253" s="20">
        <f t="shared" si="367"/>
        <v>368443000</v>
      </c>
      <c r="AQ253" s="20">
        <f t="shared" si="367"/>
        <v>365790000</v>
      </c>
      <c r="AR253" s="20">
        <f t="shared" si="367"/>
        <v>384796000</v>
      </c>
      <c r="AS253" s="21">
        <f t="shared" si="367"/>
        <v>382578000</v>
      </c>
      <c r="AT253" s="61">
        <f t="shared" ref="AT253:AT282" si="369">T253</f>
        <v>4582133000</v>
      </c>
      <c r="AU253" s="21">
        <f t="shared" ref="AU253:AU282" si="370">AG253</f>
        <v>4582133000</v>
      </c>
      <c r="AV253" s="19">
        <f t="shared" si="365"/>
        <v>0</v>
      </c>
      <c r="AW253" s="21">
        <f t="shared" si="366"/>
        <v>0</v>
      </c>
    </row>
    <row r="254" spans="1:49" x14ac:dyDescent="0.25">
      <c r="A254" t="str">
        <f t="shared" si="317"/>
        <v>4510000</v>
      </c>
      <c r="B254">
        <v>4510000</v>
      </c>
      <c r="F254">
        <v>4</v>
      </c>
      <c r="G254">
        <v>2</v>
      </c>
      <c r="H254">
        <v>2</v>
      </c>
      <c r="I254">
        <f t="shared" si="345"/>
        <v>1</v>
      </c>
      <c r="J254">
        <f t="shared" si="313"/>
        <v>1</v>
      </c>
      <c r="K254" s="45"/>
      <c r="M254">
        <f>IF($A254&amp;""="",0,IFERROR(MATCH($A254,base_report[id1],0),0))</f>
        <v>246</v>
      </c>
      <c r="N254">
        <f>IF($A254&amp;""="",0,IFERROR(MATCH($A254,current_report[id1],0),0))</f>
        <v>246</v>
      </c>
      <c r="O254" t="str">
        <f>IF($M254=0,0,INDEX(base_report[],$M254,O$1)&amp;"")</f>
        <v>21</v>
      </c>
      <c r="P254" t="str">
        <f>IF($M254=0,0,INDEX(base_report[],$M254,P$1)&amp;"")</f>
        <v>Production costs</v>
      </c>
      <c r="R254" s="38" t="s">
        <v>528</v>
      </c>
      <c r="S254" s="55" t="s">
        <v>626</v>
      </c>
      <c r="T254" s="18">
        <f t="shared" si="362"/>
        <v>3046320000</v>
      </c>
      <c r="U254" s="19">
        <f>U255+U256+U257+U258+U259+U260</f>
        <v>254400000</v>
      </c>
      <c r="V254" s="20">
        <f t="shared" ref="V254:AS254" si="371">V255+V256+V257+V258+V259+V260</f>
        <v>254400000</v>
      </c>
      <c r="W254" s="20">
        <f t="shared" si="371"/>
        <v>249600000</v>
      </c>
      <c r="X254" s="20">
        <f t="shared" si="371"/>
        <v>254400000</v>
      </c>
      <c r="Y254" s="20">
        <f t="shared" si="371"/>
        <v>252000000</v>
      </c>
      <c r="Z254" s="20">
        <f t="shared" si="371"/>
        <v>254400000</v>
      </c>
      <c r="AA254" s="20">
        <f t="shared" si="371"/>
        <v>252720000</v>
      </c>
      <c r="AB254" s="20">
        <f t="shared" si="371"/>
        <v>255840000</v>
      </c>
      <c r="AC254" s="20">
        <f t="shared" si="371"/>
        <v>255840000</v>
      </c>
      <c r="AD254" s="20">
        <f t="shared" si="371"/>
        <v>253440000</v>
      </c>
      <c r="AE254" s="20">
        <f t="shared" si="371"/>
        <v>255840000</v>
      </c>
      <c r="AF254" s="21">
        <f t="shared" si="371"/>
        <v>253440000</v>
      </c>
      <c r="AG254" s="18">
        <f t="shared" si="368"/>
        <v>3046320000</v>
      </c>
      <c r="AH254" s="19">
        <f t="shared" si="371"/>
        <v>254400000</v>
      </c>
      <c r="AI254" s="20">
        <f t="shared" si="371"/>
        <v>254400000</v>
      </c>
      <c r="AJ254" s="20">
        <f t="shared" si="371"/>
        <v>249600000</v>
      </c>
      <c r="AK254" s="20">
        <f t="shared" si="371"/>
        <v>254400000</v>
      </c>
      <c r="AL254" s="20">
        <f t="shared" si="371"/>
        <v>252000000</v>
      </c>
      <c r="AM254" s="20">
        <f t="shared" si="371"/>
        <v>254400000</v>
      </c>
      <c r="AN254" s="20">
        <f t="shared" si="371"/>
        <v>252720000</v>
      </c>
      <c r="AO254" s="20">
        <f t="shared" si="371"/>
        <v>255840000</v>
      </c>
      <c r="AP254" s="20">
        <f t="shared" si="371"/>
        <v>255840000</v>
      </c>
      <c r="AQ254" s="20">
        <f t="shared" si="371"/>
        <v>253440000</v>
      </c>
      <c r="AR254" s="20">
        <f t="shared" si="371"/>
        <v>255840000</v>
      </c>
      <c r="AS254" s="21">
        <f t="shared" si="371"/>
        <v>253440000</v>
      </c>
      <c r="AT254" s="61">
        <f t="shared" si="369"/>
        <v>3046320000</v>
      </c>
      <c r="AU254" s="21">
        <f t="shared" si="370"/>
        <v>3046320000</v>
      </c>
      <c r="AV254" s="19">
        <f t="shared" si="365"/>
        <v>0</v>
      </c>
      <c r="AW254" s="21">
        <f t="shared" si="366"/>
        <v>0</v>
      </c>
    </row>
    <row r="255" spans="1:49" hidden="1" x14ac:dyDescent="0.25">
      <c r="A255" t="str">
        <f t="shared" si="317"/>
        <v>4511000</v>
      </c>
      <c r="B255">
        <f t="shared" si="350"/>
        <v>4511000</v>
      </c>
      <c r="F255">
        <v>4</v>
      </c>
      <c r="G255">
        <v>3</v>
      </c>
      <c r="I255">
        <f t="shared" si="345"/>
        <v>0</v>
      </c>
      <c r="J255">
        <f t="shared" si="313"/>
        <v>1</v>
      </c>
      <c r="K255" s="45" t="s">
        <v>341</v>
      </c>
      <c r="M255">
        <f>IF($A255&amp;""="",0,IFERROR(MATCH($A255,base_report[id1],0),0))</f>
        <v>247</v>
      </c>
      <c r="N255">
        <f>IF($A255&amp;""="",0,IFERROR(MATCH($A255,current_report[id1],0),0))</f>
        <v>247</v>
      </c>
      <c r="O255" t="str">
        <f>IF($M255=0,0,INDEX(base_report[],$M255,O$1)&amp;"")</f>
        <v>21.01</v>
      </c>
      <c r="P255" t="str">
        <f>IF($M255=0,0,INDEX(base_report[],$M255,P$1)&amp;"")</f>
        <v>Railway tariffs of loaded runs</v>
      </c>
      <c r="R255" s="38" t="s">
        <v>341</v>
      </c>
      <c r="S255" s="56" t="s">
        <v>628</v>
      </c>
      <c r="T255" s="18">
        <f t="shared" si="362"/>
        <v>1301940000</v>
      </c>
      <c r="U255" s="19">
        <f>IF($M255=0,0,INDEX(base_report[],$M255,U$6)*U$5)</f>
        <v>108000000</v>
      </c>
      <c r="V255" s="20">
        <f>IF($M255=0,0,INDEX(base_report[],$M255,V$6)*V$5)</f>
        <v>108000000</v>
      </c>
      <c r="W255" s="20">
        <f>IF($M255=0,0,INDEX(base_report[],$M255,W$6)*W$5)</f>
        <v>108000000</v>
      </c>
      <c r="X255" s="20">
        <f>IF($M255=0,0,INDEX(base_report[],$M255,X$6)*X$5)</f>
        <v>108000000</v>
      </c>
      <c r="Y255" s="20">
        <f>IF($M255=0,0,INDEX(base_report[],$M255,Y$6)*Y$5)</f>
        <v>108000000</v>
      </c>
      <c r="Z255" s="20">
        <f>IF($M255=0,0,INDEX(base_report[],$M255,Z$6)*Z$5)</f>
        <v>108000000</v>
      </c>
      <c r="AA255" s="20">
        <f>IF($M255=0,0,INDEX(base_report[],$M255,AA$6)*AA$5)</f>
        <v>108540000</v>
      </c>
      <c r="AB255" s="20">
        <f>IF($M255=0,0,INDEX(base_report[],$M255,AB$6)*AB$5)</f>
        <v>109080000</v>
      </c>
      <c r="AC255" s="20">
        <f>IF($M255=0,0,INDEX(base_report[],$M255,AC$6)*AC$5)</f>
        <v>109080000</v>
      </c>
      <c r="AD255" s="20">
        <f>IF($M255=0,0,INDEX(base_report[],$M255,AD$6)*AD$5)</f>
        <v>109080000</v>
      </c>
      <c r="AE255" s="20">
        <f>IF($M255=0,0,INDEX(base_report[],$M255,AE$6)*AE$5)</f>
        <v>109080000</v>
      </c>
      <c r="AF255" s="21">
        <f>IF($M255=0,0,INDEX(base_report[],$M255,AF$6)*AF$5)</f>
        <v>109080000</v>
      </c>
      <c r="AG255" s="18">
        <f t="shared" si="368"/>
        <v>1301940000</v>
      </c>
      <c r="AH255" s="19">
        <f>IF($N255=0,0,INDEX(current_report[],$N255,AH$6)*AH$5)</f>
        <v>108000000</v>
      </c>
      <c r="AI255" s="20">
        <f>IF($N255=0,0,INDEX(current_report[],$N255,AI$6)*AI$5)</f>
        <v>108000000</v>
      </c>
      <c r="AJ255" s="20">
        <f>IF($N255=0,0,INDEX(current_report[],$N255,AJ$6)*AJ$5)</f>
        <v>108000000</v>
      </c>
      <c r="AK255" s="20">
        <f>IF($N255=0,0,INDEX(current_report[],$N255,AK$6)*AK$5)</f>
        <v>108000000</v>
      </c>
      <c r="AL255" s="20">
        <f>IF($N255=0,0,INDEX(current_report[],$N255,AL$6)*AL$5)</f>
        <v>108000000</v>
      </c>
      <c r="AM255" s="20">
        <f>IF($N255=0,0,INDEX(current_report[],$N255,AM$6)*AM$5)</f>
        <v>108000000</v>
      </c>
      <c r="AN255" s="20">
        <f>IF($N255=0,0,INDEX(current_report[],$N255,AN$6)*AN$5)</f>
        <v>108540000</v>
      </c>
      <c r="AO255" s="20">
        <f>IF($N255=0,0,INDEX(current_report[],$N255,AO$6)*AO$5)</f>
        <v>109080000</v>
      </c>
      <c r="AP255" s="20">
        <f>IF($N255=0,0,INDEX(current_report[],$N255,AP$6)*AP$5)</f>
        <v>109080000</v>
      </c>
      <c r="AQ255" s="20">
        <f>IF($N255=0,0,INDEX(current_report[],$N255,AQ$6)*AQ$5)</f>
        <v>109080000</v>
      </c>
      <c r="AR255" s="20">
        <f>IF($N255=0,0,INDEX(current_report[],$N255,AR$6)*AR$5)</f>
        <v>109080000</v>
      </c>
      <c r="AS255" s="21">
        <f>IF($N255=0,0,INDEX(current_report[],$N255,AS$6)*AS$5)</f>
        <v>109080000</v>
      </c>
      <c r="AT255" s="61">
        <f t="shared" si="369"/>
        <v>1301940000</v>
      </c>
      <c r="AU255" s="21">
        <f t="shared" si="370"/>
        <v>1301940000</v>
      </c>
      <c r="AV255" s="19">
        <f t="shared" si="365"/>
        <v>0</v>
      </c>
      <c r="AW255" s="21">
        <f t="shared" si="366"/>
        <v>0</v>
      </c>
    </row>
    <row r="256" spans="1:49" hidden="1" x14ac:dyDescent="0.25">
      <c r="A256" t="str">
        <f t="shared" si="317"/>
        <v>4512000</v>
      </c>
      <c r="B256">
        <f t="shared" si="350"/>
        <v>4512000</v>
      </c>
      <c r="F256">
        <v>4</v>
      </c>
      <c r="G256">
        <v>3</v>
      </c>
      <c r="I256">
        <f t="shared" si="345"/>
        <v>0</v>
      </c>
      <c r="J256">
        <f t="shared" si="313"/>
        <v>1</v>
      </c>
      <c r="K256" s="45" t="s">
        <v>343</v>
      </c>
      <c r="M256">
        <f>IF($A256&amp;""="",0,IFERROR(MATCH($A256,base_report[id1],0),0))</f>
        <v>248</v>
      </c>
      <c r="N256">
        <f>IF($A256&amp;""="",0,IFERROR(MATCH($A256,current_report[id1],0),0))</f>
        <v>248</v>
      </c>
      <c r="O256" t="str">
        <f>IF($M256=0,0,INDEX(base_report[],$M256,O$1)&amp;"")</f>
        <v>21.02</v>
      </c>
      <c r="P256" t="str">
        <f>IF($M256=0,0,INDEX(base_report[],$M256,P$1)&amp;"")</f>
        <v>Railway tariffs of empty runs</v>
      </c>
      <c r="R256" s="38" t="s">
        <v>343</v>
      </c>
      <c r="S256" s="56" t="s">
        <v>633</v>
      </c>
      <c r="T256" s="18">
        <f t="shared" si="362"/>
        <v>433980000</v>
      </c>
      <c r="U256" s="19">
        <f>IF($M256=0,0,INDEX(base_report[],$M256,U$6)*U$5)</f>
        <v>36000000</v>
      </c>
      <c r="V256" s="20">
        <f>IF($M256=0,0,INDEX(base_report[],$M256,V$6)*V$5)</f>
        <v>36000000</v>
      </c>
      <c r="W256" s="20">
        <f>IF($M256=0,0,INDEX(base_report[],$M256,W$6)*W$5)</f>
        <v>36000000</v>
      </c>
      <c r="X256" s="20">
        <f>IF($M256=0,0,INDEX(base_report[],$M256,X$6)*X$5)</f>
        <v>36000000</v>
      </c>
      <c r="Y256" s="20">
        <f>IF($M256=0,0,INDEX(base_report[],$M256,Y$6)*Y$5)</f>
        <v>36000000</v>
      </c>
      <c r="Z256" s="20">
        <f>IF($M256=0,0,INDEX(base_report[],$M256,Z$6)*Z$5)</f>
        <v>36000000</v>
      </c>
      <c r="AA256" s="20">
        <f>IF($M256=0,0,INDEX(base_report[],$M256,AA$6)*AA$5)</f>
        <v>36180000</v>
      </c>
      <c r="AB256" s="20">
        <f>IF($M256=0,0,INDEX(base_report[],$M256,AB$6)*AB$5)</f>
        <v>36360000</v>
      </c>
      <c r="AC256" s="20">
        <f>IF($M256=0,0,INDEX(base_report[],$M256,AC$6)*AC$5)</f>
        <v>36360000</v>
      </c>
      <c r="AD256" s="20">
        <f>IF($M256=0,0,INDEX(base_report[],$M256,AD$6)*AD$5)</f>
        <v>36360000</v>
      </c>
      <c r="AE256" s="20">
        <f>IF($M256=0,0,INDEX(base_report[],$M256,AE$6)*AE$5)</f>
        <v>36360000</v>
      </c>
      <c r="AF256" s="21">
        <f>IF($M256=0,0,INDEX(base_report[],$M256,AF$6)*AF$5)</f>
        <v>36360000</v>
      </c>
      <c r="AG256" s="18">
        <f t="shared" si="368"/>
        <v>433980000</v>
      </c>
      <c r="AH256" s="19">
        <f>IF($N256=0,0,INDEX(current_report[],$N256,AH$6)*AH$5)</f>
        <v>36000000</v>
      </c>
      <c r="AI256" s="20">
        <f>IF($N256=0,0,INDEX(current_report[],$N256,AI$6)*AI$5)</f>
        <v>36000000</v>
      </c>
      <c r="AJ256" s="20">
        <f>IF($N256=0,0,INDEX(current_report[],$N256,AJ$6)*AJ$5)</f>
        <v>36000000</v>
      </c>
      <c r="AK256" s="20">
        <f>IF($N256=0,0,INDEX(current_report[],$N256,AK$6)*AK$5)</f>
        <v>36000000</v>
      </c>
      <c r="AL256" s="20">
        <f>IF($N256=0,0,INDEX(current_report[],$N256,AL$6)*AL$5)</f>
        <v>36000000</v>
      </c>
      <c r="AM256" s="20">
        <f>IF($N256=0,0,INDEX(current_report[],$N256,AM$6)*AM$5)</f>
        <v>36000000</v>
      </c>
      <c r="AN256" s="20">
        <f>IF($N256=0,0,INDEX(current_report[],$N256,AN$6)*AN$5)</f>
        <v>36180000</v>
      </c>
      <c r="AO256" s="20">
        <f>IF($N256=0,0,INDEX(current_report[],$N256,AO$6)*AO$5)</f>
        <v>36360000</v>
      </c>
      <c r="AP256" s="20">
        <f>IF($N256=0,0,INDEX(current_report[],$N256,AP$6)*AP$5)</f>
        <v>36360000</v>
      </c>
      <c r="AQ256" s="20">
        <f>IF($N256=0,0,INDEX(current_report[],$N256,AQ$6)*AQ$5)</f>
        <v>36360000</v>
      </c>
      <c r="AR256" s="20">
        <f>IF($N256=0,0,INDEX(current_report[],$N256,AR$6)*AR$5)</f>
        <v>36360000</v>
      </c>
      <c r="AS256" s="21">
        <f>IF($N256=0,0,INDEX(current_report[],$N256,AS$6)*AS$5)</f>
        <v>36360000</v>
      </c>
      <c r="AT256" s="61">
        <f t="shared" si="369"/>
        <v>433980000</v>
      </c>
      <c r="AU256" s="21">
        <f t="shared" si="370"/>
        <v>433980000</v>
      </c>
      <c r="AV256" s="19">
        <f t="shared" si="365"/>
        <v>0</v>
      </c>
      <c r="AW256" s="21">
        <f t="shared" si="366"/>
        <v>0</v>
      </c>
    </row>
    <row r="257" spans="1:49" hidden="1" x14ac:dyDescent="0.25">
      <c r="A257" t="str">
        <f t="shared" si="317"/>
        <v>4513000</v>
      </c>
      <c r="B257">
        <f t="shared" si="350"/>
        <v>4513000</v>
      </c>
      <c r="F257">
        <v>4</v>
      </c>
      <c r="G257">
        <v>3</v>
      </c>
      <c r="I257">
        <f>IF(AND(OR($F$1=0,F257=$F$1),G257&lt;=$G$1,OR($J$1=1,J257=1,G257=0)),1,0)</f>
        <v>0</v>
      </c>
      <c r="J257">
        <f t="shared" si="313"/>
        <v>1</v>
      </c>
      <c r="K257" s="45" t="s">
        <v>345</v>
      </c>
      <c r="M257">
        <f>IF($A257&amp;""="",0,IFERROR(MATCH($A257,base_report[id1],0),0))</f>
        <v>249</v>
      </c>
      <c r="N257">
        <f>IF($A257&amp;""="",0,IFERROR(MATCH($A257,current_report[id1],0),0))</f>
        <v>249</v>
      </c>
      <c r="O257" t="str">
        <f>IF($M257=0,0,INDEX(base_report[],$M257,O$1)&amp;"")</f>
        <v>21.03</v>
      </c>
      <c r="P257" t="str">
        <f>IF($M257=0,0,INDEX(base_report[],$M257,P$1)&amp;"")</f>
        <v>Lease of rolling stock</v>
      </c>
      <c r="R257" s="38" t="s">
        <v>345</v>
      </c>
      <c r="S257" s="56" t="s">
        <v>638</v>
      </c>
      <c r="T257" s="18">
        <f>SUMPRODUCT(U257:AF257,U$3:AF$3)</f>
        <v>878400000</v>
      </c>
      <c r="U257" s="19">
        <f>IF($M257=0,0,INDEX(base_report[],$M257,U$6)*U$5)</f>
        <v>74400000</v>
      </c>
      <c r="V257" s="20">
        <f>IF($M257=0,0,INDEX(base_report[],$M257,V$6)*V$5)</f>
        <v>74400000</v>
      </c>
      <c r="W257" s="20">
        <f>IF($M257=0,0,INDEX(base_report[],$M257,W$6)*W$5)</f>
        <v>69600000</v>
      </c>
      <c r="X257" s="20">
        <f>IF($M257=0,0,INDEX(base_report[],$M257,X$6)*X$5)</f>
        <v>74400000</v>
      </c>
      <c r="Y257" s="20">
        <f>IF($M257=0,0,INDEX(base_report[],$M257,Y$6)*Y$5)</f>
        <v>72000000</v>
      </c>
      <c r="Z257" s="20">
        <f>IF($M257=0,0,INDEX(base_report[],$M257,Z$6)*Z$5)</f>
        <v>74400000</v>
      </c>
      <c r="AA257" s="20">
        <f>IF($M257=0,0,INDEX(base_report[],$M257,AA$6)*AA$5)</f>
        <v>72000000</v>
      </c>
      <c r="AB257" s="20">
        <f>IF($M257=0,0,INDEX(base_report[],$M257,AB$6)*AB$5)</f>
        <v>74400000</v>
      </c>
      <c r="AC257" s="20">
        <f>IF($M257=0,0,INDEX(base_report[],$M257,AC$6)*AC$5)</f>
        <v>74400000</v>
      </c>
      <c r="AD257" s="20">
        <f>IF($M257=0,0,INDEX(base_report[],$M257,AD$6)*AD$5)</f>
        <v>72000000</v>
      </c>
      <c r="AE257" s="20">
        <f>IF($M257=0,0,INDEX(base_report[],$M257,AE$6)*AE$5)</f>
        <v>74400000</v>
      </c>
      <c r="AF257" s="21">
        <f>IF($M257=0,0,INDEX(base_report[],$M257,AF$6)*AF$5)</f>
        <v>72000000</v>
      </c>
      <c r="AG257" s="18">
        <f t="shared" si="368"/>
        <v>878400000</v>
      </c>
      <c r="AH257" s="19">
        <f>IF($N257=0,0,INDEX(current_report[],$N257,AH$6)*AH$5)</f>
        <v>74400000</v>
      </c>
      <c r="AI257" s="20">
        <f>IF($N257=0,0,INDEX(current_report[],$N257,AI$6)*AI$5)</f>
        <v>74400000</v>
      </c>
      <c r="AJ257" s="20">
        <f>IF($N257=0,0,INDEX(current_report[],$N257,AJ$6)*AJ$5)</f>
        <v>69600000</v>
      </c>
      <c r="AK257" s="20">
        <f>IF($N257=0,0,INDEX(current_report[],$N257,AK$6)*AK$5)</f>
        <v>74400000</v>
      </c>
      <c r="AL257" s="20">
        <f>IF($N257=0,0,INDEX(current_report[],$N257,AL$6)*AL$5)</f>
        <v>72000000</v>
      </c>
      <c r="AM257" s="20">
        <f>IF($N257=0,0,INDEX(current_report[],$N257,AM$6)*AM$5)</f>
        <v>74400000</v>
      </c>
      <c r="AN257" s="20">
        <f>IF($N257=0,0,INDEX(current_report[],$N257,AN$6)*AN$5)</f>
        <v>72000000</v>
      </c>
      <c r="AO257" s="20">
        <f>IF($N257=0,0,INDEX(current_report[],$N257,AO$6)*AO$5)</f>
        <v>74400000</v>
      </c>
      <c r="AP257" s="20">
        <f>IF($N257=0,0,INDEX(current_report[],$N257,AP$6)*AP$5)</f>
        <v>74400000</v>
      </c>
      <c r="AQ257" s="20">
        <f>IF($N257=0,0,INDEX(current_report[],$N257,AQ$6)*AQ$5)</f>
        <v>72000000</v>
      </c>
      <c r="AR257" s="20">
        <f>IF($N257=0,0,INDEX(current_report[],$N257,AR$6)*AR$5)</f>
        <v>74400000</v>
      </c>
      <c r="AS257" s="21">
        <f>IF($N257=0,0,INDEX(current_report[],$N257,AS$6)*AS$5)</f>
        <v>72000000</v>
      </c>
      <c r="AT257" s="61">
        <f t="shared" si="369"/>
        <v>878400000</v>
      </c>
      <c r="AU257" s="21">
        <f t="shared" si="370"/>
        <v>878400000</v>
      </c>
      <c r="AV257" s="19">
        <f>AU257-AT257</f>
        <v>0</v>
      </c>
      <c r="AW257" s="21">
        <f>IF(AT257=0,AT257,AV257/AT257)</f>
        <v>0</v>
      </c>
    </row>
    <row r="258" spans="1:49" hidden="1" x14ac:dyDescent="0.25">
      <c r="A258" t="str">
        <f t="shared" si="317"/>
        <v>4514000</v>
      </c>
      <c r="B258">
        <f t="shared" si="350"/>
        <v>4514000</v>
      </c>
      <c r="F258">
        <v>4</v>
      </c>
      <c r="G258">
        <v>3</v>
      </c>
      <c r="I258">
        <f>IF(AND(OR($F$1=0,F258=$F$1),G258&lt;=$G$1,OR($J$1=1,J258=1,G258=0)),1,0)</f>
        <v>0</v>
      </c>
      <c r="J258">
        <f t="shared" si="313"/>
        <v>1</v>
      </c>
      <c r="K258" s="45" t="s">
        <v>347</v>
      </c>
      <c r="M258">
        <f>IF($A258&amp;""="",0,IFERROR(MATCH($A258,base_report[id1],0),0))</f>
        <v>250</v>
      </c>
      <c r="N258">
        <f>IF($A258&amp;""="",0,IFERROR(MATCH($A258,current_report[id1],0),0))</f>
        <v>250</v>
      </c>
      <c r="O258" t="str">
        <f>IF($M258=0,0,INDEX(base_report[],$M258,O$1)&amp;"")</f>
        <v>21.04</v>
      </c>
      <c r="P258" t="str">
        <f>IF($M258=0,0,INDEX(base_report[],$M258,P$1)&amp;"")</f>
        <v>Maintenance of rolling stock</v>
      </c>
      <c r="R258" s="38" t="s">
        <v>347</v>
      </c>
      <c r="S258" s="56" t="s">
        <v>643</v>
      </c>
      <c r="T258" s="18">
        <f>SUMPRODUCT(U258:AF258,U$3:AF$3)</f>
        <v>144000000</v>
      </c>
      <c r="U258" s="19">
        <f>IF($M258=0,0,INDEX(base_report[],$M258,U$6)*U$5)</f>
        <v>12000000</v>
      </c>
      <c r="V258" s="20">
        <f>IF($M258=0,0,INDEX(base_report[],$M258,V$6)*V$5)</f>
        <v>12000000</v>
      </c>
      <c r="W258" s="20">
        <f>IF($M258=0,0,INDEX(base_report[],$M258,W$6)*W$5)</f>
        <v>12000000</v>
      </c>
      <c r="X258" s="20">
        <f>IF($M258=0,0,INDEX(base_report[],$M258,X$6)*X$5)</f>
        <v>12000000</v>
      </c>
      <c r="Y258" s="20">
        <f>IF($M258=0,0,INDEX(base_report[],$M258,Y$6)*Y$5)</f>
        <v>12000000</v>
      </c>
      <c r="Z258" s="20">
        <f>IF($M258=0,0,INDEX(base_report[],$M258,Z$6)*Z$5)</f>
        <v>12000000</v>
      </c>
      <c r="AA258" s="20">
        <f>IF($M258=0,0,INDEX(base_report[],$M258,AA$6)*AA$5)</f>
        <v>12000000</v>
      </c>
      <c r="AB258" s="20">
        <f>IF($M258=0,0,INDEX(base_report[],$M258,AB$6)*AB$5)</f>
        <v>12000000</v>
      </c>
      <c r="AC258" s="20">
        <f>IF($M258=0,0,INDEX(base_report[],$M258,AC$6)*AC$5)</f>
        <v>12000000</v>
      </c>
      <c r="AD258" s="20">
        <f>IF($M258=0,0,INDEX(base_report[],$M258,AD$6)*AD$5)</f>
        <v>12000000</v>
      </c>
      <c r="AE258" s="20">
        <f>IF($M258=0,0,INDEX(base_report[],$M258,AE$6)*AE$5)</f>
        <v>12000000</v>
      </c>
      <c r="AF258" s="21">
        <f>IF($M258=0,0,INDEX(base_report[],$M258,AF$6)*AF$5)</f>
        <v>12000000</v>
      </c>
      <c r="AG258" s="18">
        <f t="shared" si="368"/>
        <v>144000000</v>
      </c>
      <c r="AH258" s="19">
        <f>IF($N258=0,0,INDEX(current_report[],$N258,AH$6)*AH$5)</f>
        <v>12000000</v>
      </c>
      <c r="AI258" s="20">
        <f>IF($N258=0,0,INDEX(current_report[],$N258,AI$6)*AI$5)</f>
        <v>12000000</v>
      </c>
      <c r="AJ258" s="20">
        <f>IF($N258=0,0,INDEX(current_report[],$N258,AJ$6)*AJ$5)</f>
        <v>12000000</v>
      </c>
      <c r="AK258" s="20">
        <f>IF($N258=0,0,INDEX(current_report[],$N258,AK$6)*AK$5)</f>
        <v>12000000</v>
      </c>
      <c r="AL258" s="20">
        <f>IF($N258=0,0,INDEX(current_report[],$N258,AL$6)*AL$5)</f>
        <v>12000000</v>
      </c>
      <c r="AM258" s="20">
        <f>IF($N258=0,0,INDEX(current_report[],$N258,AM$6)*AM$5)</f>
        <v>12000000</v>
      </c>
      <c r="AN258" s="20">
        <f>IF($N258=0,0,INDEX(current_report[],$N258,AN$6)*AN$5)</f>
        <v>12000000</v>
      </c>
      <c r="AO258" s="20">
        <f>IF($N258=0,0,INDEX(current_report[],$N258,AO$6)*AO$5)</f>
        <v>12000000</v>
      </c>
      <c r="AP258" s="20">
        <f>IF($N258=0,0,INDEX(current_report[],$N258,AP$6)*AP$5)</f>
        <v>12000000</v>
      </c>
      <c r="AQ258" s="20">
        <f>IF($N258=0,0,INDEX(current_report[],$N258,AQ$6)*AQ$5)</f>
        <v>12000000</v>
      </c>
      <c r="AR258" s="20">
        <f>IF($N258=0,0,INDEX(current_report[],$N258,AR$6)*AR$5)</f>
        <v>12000000</v>
      </c>
      <c r="AS258" s="21">
        <f>IF($N258=0,0,INDEX(current_report[],$N258,AS$6)*AS$5)</f>
        <v>12000000</v>
      </c>
      <c r="AT258" s="61">
        <f t="shared" si="369"/>
        <v>144000000</v>
      </c>
      <c r="AU258" s="21">
        <f t="shared" si="370"/>
        <v>144000000</v>
      </c>
      <c r="AV258" s="19">
        <f>AU258-AT258</f>
        <v>0</v>
      </c>
      <c r="AW258" s="21">
        <f>IF(AT258=0,AT258,AV258/AT258)</f>
        <v>0</v>
      </c>
    </row>
    <row r="259" spans="1:49" hidden="1" x14ac:dyDescent="0.25">
      <c r="A259" t="str">
        <f t="shared" si="317"/>
        <v>4515000</v>
      </c>
      <c r="B259">
        <f t="shared" si="350"/>
        <v>4515000</v>
      </c>
      <c r="F259">
        <v>4</v>
      </c>
      <c r="G259">
        <v>3</v>
      </c>
      <c r="I259">
        <f>IF(AND(OR($F$1=0,F259=$F$1),G259&lt;=$G$1,OR($J$1=1,J259=1,G259=0)),1,0)</f>
        <v>0</v>
      </c>
      <c r="J259">
        <f t="shared" si="313"/>
        <v>1</v>
      </c>
      <c r="K259" s="45" t="s">
        <v>349</v>
      </c>
      <c r="M259">
        <f>IF($A259&amp;""="",0,IFERROR(MATCH($A259,base_report[id1],0),0))</f>
        <v>251</v>
      </c>
      <c r="N259">
        <f>IF($A259&amp;""="",0,IFERROR(MATCH($A259,current_report[id1],0),0))</f>
        <v>251</v>
      </c>
      <c r="O259" t="str">
        <f>IF($M259=0,0,INDEX(base_report[],$M259,O$1)&amp;"")</f>
        <v>21.05</v>
      </c>
      <c r="P259" t="str">
        <f>IF($M259=0,0,INDEX(base_report[],$M259,P$1)&amp;"")</f>
        <v>Repair of rolling stock in depots</v>
      </c>
      <c r="R259" s="38" t="s">
        <v>349</v>
      </c>
      <c r="S259" s="56" t="s">
        <v>648</v>
      </c>
      <c r="T259" s="18">
        <f>SUMPRODUCT(U259:AF259,U$3:AF$3)</f>
        <v>288000000</v>
      </c>
      <c r="U259" s="19">
        <f>IF($M259=0,0,INDEX(base_report[],$M259,U$6)*U$5)</f>
        <v>24000000</v>
      </c>
      <c r="V259" s="20">
        <f>IF($M259=0,0,INDEX(base_report[],$M259,V$6)*V$5)</f>
        <v>24000000</v>
      </c>
      <c r="W259" s="20">
        <f>IF($M259=0,0,INDEX(base_report[],$M259,W$6)*W$5)</f>
        <v>24000000</v>
      </c>
      <c r="X259" s="20">
        <f>IF($M259=0,0,INDEX(base_report[],$M259,X$6)*X$5)</f>
        <v>24000000</v>
      </c>
      <c r="Y259" s="20">
        <f>IF($M259=0,0,INDEX(base_report[],$M259,Y$6)*Y$5)</f>
        <v>24000000</v>
      </c>
      <c r="Z259" s="20">
        <f>IF($M259=0,0,INDEX(base_report[],$M259,Z$6)*Z$5)</f>
        <v>24000000</v>
      </c>
      <c r="AA259" s="20">
        <f>IF($M259=0,0,INDEX(base_report[],$M259,AA$6)*AA$5)</f>
        <v>24000000</v>
      </c>
      <c r="AB259" s="20">
        <f>IF($M259=0,0,INDEX(base_report[],$M259,AB$6)*AB$5)</f>
        <v>24000000</v>
      </c>
      <c r="AC259" s="20">
        <f>IF($M259=0,0,INDEX(base_report[],$M259,AC$6)*AC$5)</f>
        <v>24000000</v>
      </c>
      <c r="AD259" s="20">
        <f>IF($M259=0,0,INDEX(base_report[],$M259,AD$6)*AD$5)</f>
        <v>24000000</v>
      </c>
      <c r="AE259" s="20">
        <f>IF($M259=0,0,INDEX(base_report[],$M259,AE$6)*AE$5)</f>
        <v>24000000</v>
      </c>
      <c r="AF259" s="21">
        <f>IF($M259=0,0,INDEX(base_report[],$M259,AF$6)*AF$5)</f>
        <v>24000000</v>
      </c>
      <c r="AG259" s="18">
        <f t="shared" si="368"/>
        <v>288000000</v>
      </c>
      <c r="AH259" s="19">
        <f>IF($N259=0,0,INDEX(current_report[],$N259,AH$6)*AH$5)</f>
        <v>24000000</v>
      </c>
      <c r="AI259" s="20">
        <f>IF($N259=0,0,INDEX(current_report[],$N259,AI$6)*AI$5)</f>
        <v>24000000</v>
      </c>
      <c r="AJ259" s="20">
        <f>IF($N259=0,0,INDEX(current_report[],$N259,AJ$6)*AJ$5)</f>
        <v>24000000</v>
      </c>
      <c r="AK259" s="20">
        <f>IF($N259=0,0,INDEX(current_report[],$N259,AK$6)*AK$5)</f>
        <v>24000000</v>
      </c>
      <c r="AL259" s="20">
        <f>IF($N259=0,0,INDEX(current_report[],$N259,AL$6)*AL$5)</f>
        <v>24000000</v>
      </c>
      <c r="AM259" s="20">
        <f>IF($N259=0,0,INDEX(current_report[],$N259,AM$6)*AM$5)</f>
        <v>24000000</v>
      </c>
      <c r="AN259" s="20">
        <f>IF($N259=0,0,INDEX(current_report[],$N259,AN$6)*AN$5)</f>
        <v>24000000</v>
      </c>
      <c r="AO259" s="20">
        <f>IF($N259=0,0,INDEX(current_report[],$N259,AO$6)*AO$5)</f>
        <v>24000000</v>
      </c>
      <c r="AP259" s="20">
        <f>IF($N259=0,0,INDEX(current_report[],$N259,AP$6)*AP$5)</f>
        <v>24000000</v>
      </c>
      <c r="AQ259" s="20">
        <f>IF($N259=0,0,INDEX(current_report[],$N259,AQ$6)*AQ$5)</f>
        <v>24000000</v>
      </c>
      <c r="AR259" s="20">
        <f>IF($N259=0,0,INDEX(current_report[],$N259,AR$6)*AR$5)</f>
        <v>24000000</v>
      </c>
      <c r="AS259" s="21">
        <f>IF($N259=0,0,INDEX(current_report[],$N259,AS$6)*AS$5)</f>
        <v>24000000</v>
      </c>
      <c r="AT259" s="61">
        <f t="shared" si="369"/>
        <v>288000000</v>
      </c>
      <c r="AU259" s="21">
        <f t="shared" si="370"/>
        <v>288000000</v>
      </c>
      <c r="AV259" s="19">
        <f>AU259-AT259</f>
        <v>0</v>
      </c>
      <c r="AW259" s="21">
        <f>IF(AT259=0,AT259,AV259/AT259)</f>
        <v>0</v>
      </c>
    </row>
    <row r="260" spans="1:49" hidden="1" x14ac:dyDescent="0.25">
      <c r="A260" t="str">
        <f t="shared" si="317"/>
        <v>4516000</v>
      </c>
      <c r="B260">
        <f t="shared" si="350"/>
        <v>4516000</v>
      </c>
      <c r="F260">
        <v>4</v>
      </c>
      <c r="G260">
        <v>3</v>
      </c>
      <c r="I260">
        <f t="shared" si="345"/>
        <v>0</v>
      </c>
      <c r="J260">
        <f t="shared" si="313"/>
        <v>0</v>
      </c>
      <c r="K260" s="45" t="s">
        <v>359</v>
      </c>
      <c r="M260">
        <f>IF($A260&amp;""="",0,IFERROR(MATCH($A260,base_report[id1],0),0))</f>
        <v>252</v>
      </c>
      <c r="N260">
        <f>IF($A260&amp;""="",0,IFERROR(MATCH($A260,current_report[id1],0),0))</f>
        <v>252</v>
      </c>
      <c r="O260" t="str">
        <f>IF($M260=0,0,INDEX(base_report[],$M260,O$1)&amp;"")</f>
        <v>21.90</v>
      </c>
      <c r="P260" t="str">
        <f>IF($M260=0,0,INDEX(base_report[],$M260,P$1)&amp;"")</f>
        <v>Other production expenses</v>
      </c>
      <c r="R260" s="38" t="s">
        <v>359</v>
      </c>
      <c r="S260" s="56" t="s">
        <v>673</v>
      </c>
      <c r="T260" s="18">
        <f t="shared" si="362"/>
        <v>0</v>
      </c>
      <c r="U260" s="19">
        <f>IF($M260=0,0,INDEX(base_report[],$M260,U$6)*U$5)</f>
        <v>0</v>
      </c>
      <c r="V260" s="20">
        <f>IF($M260=0,0,INDEX(base_report[],$M260,V$6)*V$5)</f>
        <v>0</v>
      </c>
      <c r="W260" s="20">
        <f>IF($M260=0,0,INDEX(base_report[],$M260,W$6)*W$5)</f>
        <v>0</v>
      </c>
      <c r="X260" s="20">
        <f>IF($M260=0,0,INDEX(base_report[],$M260,X$6)*X$5)</f>
        <v>0</v>
      </c>
      <c r="Y260" s="20">
        <f>IF($M260=0,0,INDEX(base_report[],$M260,Y$6)*Y$5)</f>
        <v>0</v>
      </c>
      <c r="Z260" s="20">
        <f>IF($M260=0,0,INDEX(base_report[],$M260,Z$6)*Z$5)</f>
        <v>0</v>
      </c>
      <c r="AA260" s="20">
        <f>IF($M260=0,0,INDEX(base_report[],$M260,AA$6)*AA$5)</f>
        <v>0</v>
      </c>
      <c r="AB260" s="20">
        <f>IF($M260=0,0,INDEX(base_report[],$M260,AB$6)*AB$5)</f>
        <v>0</v>
      </c>
      <c r="AC260" s="20">
        <f>IF($M260=0,0,INDEX(base_report[],$M260,AC$6)*AC$5)</f>
        <v>0</v>
      </c>
      <c r="AD260" s="20">
        <f>IF($M260=0,0,INDEX(base_report[],$M260,AD$6)*AD$5)</f>
        <v>0</v>
      </c>
      <c r="AE260" s="20">
        <f>IF($M260=0,0,INDEX(base_report[],$M260,AE$6)*AE$5)</f>
        <v>0</v>
      </c>
      <c r="AF260" s="21">
        <f>IF($M260=0,0,INDEX(base_report[],$M260,AF$6)*AF$5)</f>
        <v>0</v>
      </c>
      <c r="AG260" s="18">
        <f t="shared" si="368"/>
        <v>0</v>
      </c>
      <c r="AH260" s="19">
        <f>IF($N260=0,0,INDEX(current_report[],$N260,AH$6)*AH$5)</f>
        <v>0</v>
      </c>
      <c r="AI260" s="20">
        <f>IF($N260=0,0,INDEX(current_report[],$N260,AI$6)*AI$5)</f>
        <v>0</v>
      </c>
      <c r="AJ260" s="20">
        <f>IF($N260=0,0,INDEX(current_report[],$N260,AJ$6)*AJ$5)</f>
        <v>0</v>
      </c>
      <c r="AK260" s="20">
        <f>IF($N260=0,0,INDEX(current_report[],$N260,AK$6)*AK$5)</f>
        <v>0</v>
      </c>
      <c r="AL260" s="20">
        <f>IF($N260=0,0,INDEX(current_report[],$N260,AL$6)*AL$5)</f>
        <v>0</v>
      </c>
      <c r="AM260" s="20">
        <f>IF($N260=0,0,INDEX(current_report[],$N260,AM$6)*AM$5)</f>
        <v>0</v>
      </c>
      <c r="AN260" s="20">
        <f>IF($N260=0,0,INDEX(current_report[],$N260,AN$6)*AN$5)</f>
        <v>0</v>
      </c>
      <c r="AO260" s="20">
        <f>IF($N260=0,0,INDEX(current_report[],$N260,AO$6)*AO$5)</f>
        <v>0</v>
      </c>
      <c r="AP260" s="20">
        <f>IF($N260=0,0,INDEX(current_report[],$N260,AP$6)*AP$5)</f>
        <v>0</v>
      </c>
      <c r="AQ260" s="20">
        <f>IF($N260=0,0,INDEX(current_report[],$N260,AQ$6)*AQ$5)</f>
        <v>0</v>
      </c>
      <c r="AR260" s="20">
        <f>IF($N260=0,0,INDEX(current_report[],$N260,AR$6)*AR$5)</f>
        <v>0</v>
      </c>
      <c r="AS260" s="21">
        <f>IF($N260=0,0,INDEX(current_report[],$N260,AS$6)*AS$5)</f>
        <v>0</v>
      </c>
      <c r="AT260" s="61">
        <f t="shared" si="369"/>
        <v>0</v>
      </c>
      <c r="AU260" s="21">
        <f t="shared" si="370"/>
        <v>0</v>
      </c>
      <c r="AV260" s="19">
        <f t="shared" si="365"/>
        <v>0</v>
      </c>
      <c r="AW260" s="21">
        <f t="shared" si="366"/>
        <v>0</v>
      </c>
    </row>
    <row r="261" spans="1:49" hidden="1" x14ac:dyDescent="0.25">
      <c r="A261" t="str">
        <f t="shared" si="317"/>
        <v>4520000</v>
      </c>
      <c r="B261">
        <v>4520000</v>
      </c>
      <c r="F261">
        <v>4</v>
      </c>
      <c r="G261">
        <v>2</v>
      </c>
      <c r="H261">
        <v>2</v>
      </c>
      <c r="I261">
        <f t="shared" si="345"/>
        <v>0</v>
      </c>
      <c r="J261">
        <f t="shared" si="313"/>
        <v>0</v>
      </c>
      <c r="K261" s="45"/>
      <c r="M261">
        <f>IF($A261&amp;""="",0,IFERROR(MATCH($A261,base_report[id1],0),0))</f>
        <v>253</v>
      </c>
      <c r="N261">
        <f>IF($A261&amp;""="",0,IFERROR(MATCH($A261,current_report[id1],0),0))</f>
        <v>253</v>
      </c>
      <c r="O261" t="str">
        <f>IF($M261=0,0,INDEX(base_report[],$M261,O$1)&amp;"")</f>
        <v>22</v>
      </c>
      <c r="P261" t="str">
        <f>IF($M261=0,0,INDEX(base_report[],$M261,P$1)&amp;"")</f>
        <v>Selling expenses</v>
      </c>
      <c r="R261" s="38" t="s">
        <v>30</v>
      </c>
      <c r="S261" s="55" t="s">
        <v>677</v>
      </c>
      <c r="T261" s="18">
        <f t="shared" si="362"/>
        <v>0</v>
      </c>
      <c r="U261" s="19">
        <f>U262</f>
        <v>0</v>
      </c>
      <c r="V261" s="20">
        <f t="shared" ref="V261:AS261" si="372">V262</f>
        <v>0</v>
      </c>
      <c r="W261" s="20">
        <f t="shared" si="372"/>
        <v>0</v>
      </c>
      <c r="X261" s="20">
        <f t="shared" si="372"/>
        <v>0</v>
      </c>
      <c r="Y261" s="20">
        <f t="shared" si="372"/>
        <v>0</v>
      </c>
      <c r="Z261" s="20">
        <f t="shared" si="372"/>
        <v>0</v>
      </c>
      <c r="AA261" s="20">
        <f t="shared" si="372"/>
        <v>0</v>
      </c>
      <c r="AB261" s="20">
        <f t="shared" si="372"/>
        <v>0</v>
      </c>
      <c r="AC261" s="20">
        <f t="shared" si="372"/>
        <v>0</v>
      </c>
      <c r="AD261" s="20">
        <f t="shared" si="372"/>
        <v>0</v>
      </c>
      <c r="AE261" s="20">
        <f t="shared" si="372"/>
        <v>0</v>
      </c>
      <c r="AF261" s="21">
        <f t="shared" si="372"/>
        <v>0</v>
      </c>
      <c r="AG261" s="18">
        <f t="shared" si="368"/>
        <v>0</v>
      </c>
      <c r="AH261" s="19">
        <f t="shared" si="372"/>
        <v>0</v>
      </c>
      <c r="AI261" s="20">
        <f t="shared" si="372"/>
        <v>0</v>
      </c>
      <c r="AJ261" s="20">
        <f t="shared" si="372"/>
        <v>0</v>
      </c>
      <c r="AK261" s="20">
        <f t="shared" si="372"/>
        <v>0</v>
      </c>
      <c r="AL261" s="20">
        <f t="shared" si="372"/>
        <v>0</v>
      </c>
      <c r="AM261" s="20">
        <f t="shared" si="372"/>
        <v>0</v>
      </c>
      <c r="AN261" s="20">
        <f t="shared" si="372"/>
        <v>0</v>
      </c>
      <c r="AO261" s="20">
        <f t="shared" si="372"/>
        <v>0</v>
      </c>
      <c r="AP261" s="20">
        <f t="shared" si="372"/>
        <v>0</v>
      </c>
      <c r="AQ261" s="20">
        <f t="shared" si="372"/>
        <v>0</v>
      </c>
      <c r="AR261" s="20">
        <f t="shared" si="372"/>
        <v>0</v>
      </c>
      <c r="AS261" s="21">
        <f t="shared" si="372"/>
        <v>0</v>
      </c>
      <c r="AT261" s="61">
        <f t="shared" si="369"/>
        <v>0</v>
      </c>
      <c r="AU261" s="21">
        <f t="shared" si="370"/>
        <v>0</v>
      </c>
      <c r="AV261" s="19">
        <f t="shared" si="365"/>
        <v>0</v>
      </c>
      <c r="AW261" s="21">
        <f t="shared" si="366"/>
        <v>0</v>
      </c>
    </row>
    <row r="262" spans="1:49" hidden="1" x14ac:dyDescent="0.25">
      <c r="A262" t="str">
        <f t="shared" si="317"/>
        <v>4521000</v>
      </c>
      <c r="B262">
        <f t="shared" si="350"/>
        <v>4521000</v>
      </c>
      <c r="F262">
        <v>4</v>
      </c>
      <c r="G262">
        <v>3</v>
      </c>
      <c r="I262">
        <f t="shared" si="345"/>
        <v>0</v>
      </c>
      <c r="J262">
        <f t="shared" si="313"/>
        <v>0</v>
      </c>
      <c r="K262" s="45" t="s">
        <v>31</v>
      </c>
      <c r="M262">
        <f>IF($A262&amp;""="",0,IFERROR(MATCH($A262,base_report[id1],0),0))</f>
        <v>254</v>
      </c>
      <c r="N262">
        <f>IF($A262&amp;""="",0,IFERROR(MATCH($A262,current_report[id1],0),0))</f>
        <v>254</v>
      </c>
      <c r="O262" t="str">
        <f>IF($M262=0,0,INDEX(base_report[],$M262,O$1)&amp;"")</f>
        <v>22.90</v>
      </c>
      <c r="P262" t="str">
        <f>IF($M262=0,0,INDEX(base_report[],$M262,P$1)&amp;"")</f>
        <v>Other selling expenses</v>
      </c>
      <c r="R262" s="38" t="s">
        <v>31</v>
      </c>
      <c r="S262" s="56" t="s">
        <v>683</v>
      </c>
      <c r="T262" s="18">
        <f t="shared" si="362"/>
        <v>0</v>
      </c>
      <c r="U262" s="19">
        <f>IF($M262=0,0,INDEX(base_report[],$M262,U$6)*U$5)</f>
        <v>0</v>
      </c>
      <c r="V262" s="20">
        <f>IF($M262=0,0,INDEX(base_report[],$M262,V$6)*V$5)</f>
        <v>0</v>
      </c>
      <c r="W262" s="20">
        <f>IF($M262=0,0,INDEX(base_report[],$M262,W$6)*W$5)</f>
        <v>0</v>
      </c>
      <c r="X262" s="20">
        <f>IF($M262=0,0,INDEX(base_report[],$M262,X$6)*X$5)</f>
        <v>0</v>
      </c>
      <c r="Y262" s="20">
        <f>IF($M262=0,0,INDEX(base_report[],$M262,Y$6)*Y$5)</f>
        <v>0</v>
      </c>
      <c r="Z262" s="20">
        <f>IF($M262=0,0,INDEX(base_report[],$M262,Z$6)*Z$5)</f>
        <v>0</v>
      </c>
      <c r="AA262" s="20">
        <f>IF($M262=0,0,INDEX(base_report[],$M262,AA$6)*AA$5)</f>
        <v>0</v>
      </c>
      <c r="AB262" s="20">
        <f>IF($M262=0,0,INDEX(base_report[],$M262,AB$6)*AB$5)</f>
        <v>0</v>
      </c>
      <c r="AC262" s="20">
        <f>IF($M262=0,0,INDEX(base_report[],$M262,AC$6)*AC$5)</f>
        <v>0</v>
      </c>
      <c r="AD262" s="20">
        <f>IF($M262=0,0,INDEX(base_report[],$M262,AD$6)*AD$5)</f>
        <v>0</v>
      </c>
      <c r="AE262" s="20">
        <f>IF($M262=0,0,INDEX(base_report[],$M262,AE$6)*AE$5)</f>
        <v>0</v>
      </c>
      <c r="AF262" s="21">
        <f>IF($M262=0,0,INDEX(base_report[],$M262,AF$6)*AF$5)</f>
        <v>0</v>
      </c>
      <c r="AG262" s="18">
        <f t="shared" si="368"/>
        <v>0</v>
      </c>
      <c r="AH262" s="19">
        <f>IF($N262=0,0,INDEX(current_report[],$N262,AH$6)*AH$5)</f>
        <v>0</v>
      </c>
      <c r="AI262" s="20">
        <f>IF($N262=0,0,INDEX(current_report[],$N262,AI$6)*AI$5)</f>
        <v>0</v>
      </c>
      <c r="AJ262" s="20">
        <f>IF($N262=0,0,INDEX(current_report[],$N262,AJ$6)*AJ$5)</f>
        <v>0</v>
      </c>
      <c r="AK262" s="20">
        <f>IF($N262=0,0,INDEX(current_report[],$N262,AK$6)*AK$5)</f>
        <v>0</v>
      </c>
      <c r="AL262" s="20">
        <f>IF($N262=0,0,INDEX(current_report[],$N262,AL$6)*AL$5)</f>
        <v>0</v>
      </c>
      <c r="AM262" s="20">
        <f>IF($N262=0,0,INDEX(current_report[],$N262,AM$6)*AM$5)</f>
        <v>0</v>
      </c>
      <c r="AN262" s="20">
        <f>IF($N262=0,0,INDEX(current_report[],$N262,AN$6)*AN$5)</f>
        <v>0</v>
      </c>
      <c r="AO262" s="20">
        <f>IF($N262=0,0,INDEX(current_report[],$N262,AO$6)*AO$5)</f>
        <v>0</v>
      </c>
      <c r="AP262" s="20">
        <f>IF($N262=0,0,INDEX(current_report[],$N262,AP$6)*AP$5)</f>
        <v>0</v>
      </c>
      <c r="AQ262" s="20">
        <f>IF($N262=0,0,INDEX(current_report[],$N262,AQ$6)*AQ$5)</f>
        <v>0</v>
      </c>
      <c r="AR262" s="20">
        <f>IF($N262=0,0,INDEX(current_report[],$N262,AR$6)*AR$5)</f>
        <v>0</v>
      </c>
      <c r="AS262" s="21">
        <f>IF($N262=0,0,INDEX(current_report[],$N262,AS$6)*AS$5)</f>
        <v>0</v>
      </c>
      <c r="AT262" s="61">
        <f t="shared" si="369"/>
        <v>0</v>
      </c>
      <c r="AU262" s="21">
        <f t="shared" si="370"/>
        <v>0</v>
      </c>
      <c r="AV262" s="19">
        <f t="shared" si="365"/>
        <v>0</v>
      </c>
      <c r="AW262" s="21">
        <f t="shared" si="366"/>
        <v>0</v>
      </c>
    </row>
    <row r="263" spans="1:49" x14ac:dyDescent="0.25">
      <c r="A263" t="str">
        <f t="shared" si="317"/>
        <v>4530000</v>
      </c>
      <c r="B263">
        <v>4530000</v>
      </c>
      <c r="F263">
        <v>4</v>
      </c>
      <c r="G263">
        <v>2</v>
      </c>
      <c r="H263">
        <v>2</v>
      </c>
      <c r="I263">
        <f t="shared" si="345"/>
        <v>1</v>
      </c>
      <c r="J263">
        <f t="shared" si="313"/>
        <v>1</v>
      </c>
      <c r="K263" s="45"/>
      <c r="M263">
        <f>IF($A263&amp;""="",0,IFERROR(MATCH($A263,base_report[id1],0),0))</f>
        <v>255</v>
      </c>
      <c r="N263">
        <f>IF($A263&amp;""="",0,IFERROR(MATCH($A263,current_report[id1],0),0))</f>
        <v>255</v>
      </c>
      <c r="O263" t="str">
        <f>IF($M263=0,0,INDEX(base_report[],$M263,O$1)&amp;"")</f>
        <v>23</v>
      </c>
      <c r="P263" t="str">
        <f>IF($M263=0,0,INDEX(base_report[],$M263,P$1)&amp;"")</f>
        <v>Administrative expenses</v>
      </c>
      <c r="R263" s="38" t="s">
        <v>536</v>
      </c>
      <c r="S263" s="55" t="s">
        <v>684</v>
      </c>
      <c r="T263" s="18">
        <f t="shared" si="362"/>
        <v>86400000</v>
      </c>
      <c r="U263" s="19">
        <f>U264+U265+U266</f>
        <v>7200000</v>
      </c>
      <c r="V263" s="20">
        <f t="shared" ref="V263:AS263" si="373">V264+V265+V266</f>
        <v>7200000</v>
      </c>
      <c r="W263" s="20">
        <f t="shared" si="373"/>
        <v>7200000</v>
      </c>
      <c r="X263" s="20">
        <f t="shared" si="373"/>
        <v>7200000</v>
      </c>
      <c r="Y263" s="20">
        <f t="shared" si="373"/>
        <v>7200000</v>
      </c>
      <c r="Z263" s="20">
        <f t="shared" si="373"/>
        <v>7200000</v>
      </c>
      <c r="AA263" s="20">
        <f t="shared" si="373"/>
        <v>7200000</v>
      </c>
      <c r="AB263" s="20">
        <f t="shared" si="373"/>
        <v>7200000</v>
      </c>
      <c r="AC263" s="20">
        <f t="shared" si="373"/>
        <v>7200000</v>
      </c>
      <c r="AD263" s="20">
        <f t="shared" si="373"/>
        <v>7200000</v>
      </c>
      <c r="AE263" s="20">
        <f t="shared" si="373"/>
        <v>7200000</v>
      </c>
      <c r="AF263" s="21">
        <f t="shared" si="373"/>
        <v>7200000</v>
      </c>
      <c r="AG263" s="18">
        <f t="shared" si="368"/>
        <v>86400000</v>
      </c>
      <c r="AH263" s="19">
        <f t="shared" si="373"/>
        <v>7200000</v>
      </c>
      <c r="AI263" s="20">
        <f t="shared" si="373"/>
        <v>7200000</v>
      </c>
      <c r="AJ263" s="20">
        <f t="shared" si="373"/>
        <v>7200000</v>
      </c>
      <c r="AK263" s="20">
        <f t="shared" si="373"/>
        <v>7200000</v>
      </c>
      <c r="AL263" s="20">
        <f t="shared" si="373"/>
        <v>7200000</v>
      </c>
      <c r="AM263" s="20">
        <f t="shared" si="373"/>
        <v>7200000</v>
      </c>
      <c r="AN263" s="20">
        <f t="shared" si="373"/>
        <v>7200000</v>
      </c>
      <c r="AO263" s="20">
        <f t="shared" si="373"/>
        <v>7200000</v>
      </c>
      <c r="AP263" s="20">
        <f t="shared" si="373"/>
        <v>7200000</v>
      </c>
      <c r="AQ263" s="20">
        <f t="shared" si="373"/>
        <v>7200000</v>
      </c>
      <c r="AR263" s="20">
        <f t="shared" si="373"/>
        <v>7200000</v>
      </c>
      <c r="AS263" s="21">
        <f t="shared" si="373"/>
        <v>7200000</v>
      </c>
      <c r="AT263" s="61">
        <f t="shared" si="369"/>
        <v>86400000</v>
      </c>
      <c r="AU263" s="21">
        <f t="shared" si="370"/>
        <v>86400000</v>
      </c>
      <c r="AV263" s="19">
        <f t="shared" si="365"/>
        <v>0</v>
      </c>
      <c r="AW263" s="21">
        <f t="shared" si="366"/>
        <v>0</v>
      </c>
    </row>
    <row r="264" spans="1:49" hidden="1" x14ac:dyDescent="0.25">
      <c r="A264" t="str">
        <f t="shared" si="317"/>
        <v>4531000</v>
      </c>
      <c r="B264">
        <f t="shared" si="350"/>
        <v>4531000</v>
      </c>
      <c r="F264">
        <v>4</v>
      </c>
      <c r="G264">
        <v>3</v>
      </c>
      <c r="I264">
        <f t="shared" si="345"/>
        <v>0</v>
      </c>
      <c r="J264">
        <f t="shared" si="313"/>
        <v>1</v>
      </c>
      <c r="K264" s="45" t="s">
        <v>370</v>
      </c>
      <c r="M264">
        <f>IF($A264&amp;""="",0,IFERROR(MATCH($A264,base_report[id1],0),0))</f>
        <v>256</v>
      </c>
      <c r="N264">
        <f>IF($A264&amp;""="",0,IFERROR(MATCH($A264,current_report[id1],0),0))</f>
        <v>256</v>
      </c>
      <c r="O264" t="str">
        <f>IF($M264=0,0,INDEX(base_report[],$M264,O$1)&amp;"")</f>
        <v>23.01</v>
      </c>
      <c r="P264" t="str">
        <f>IF($M264=0,0,INDEX(base_report[],$M264,P$1)&amp;"")</f>
        <v>Accounting expenses</v>
      </c>
      <c r="R264" s="38" t="s">
        <v>370</v>
      </c>
      <c r="S264" s="56" t="s">
        <v>686</v>
      </c>
      <c r="T264" s="18">
        <f t="shared" si="362"/>
        <v>43200000</v>
      </c>
      <c r="U264" s="19">
        <f>IF($M264=0,0,INDEX(base_report[],$M264,U$6)*U$5)</f>
        <v>3600000</v>
      </c>
      <c r="V264" s="20">
        <f>IF($M264=0,0,INDEX(base_report[],$M264,V$6)*V$5)</f>
        <v>3600000</v>
      </c>
      <c r="W264" s="20">
        <f>IF($M264=0,0,INDEX(base_report[],$M264,W$6)*W$5)</f>
        <v>3600000</v>
      </c>
      <c r="X264" s="20">
        <f>IF($M264=0,0,INDEX(base_report[],$M264,X$6)*X$5)</f>
        <v>3600000</v>
      </c>
      <c r="Y264" s="20">
        <f>IF($M264=0,0,INDEX(base_report[],$M264,Y$6)*Y$5)</f>
        <v>3600000</v>
      </c>
      <c r="Z264" s="20">
        <f>IF($M264=0,0,INDEX(base_report[],$M264,Z$6)*Z$5)</f>
        <v>3600000</v>
      </c>
      <c r="AA264" s="20">
        <f>IF($M264=0,0,INDEX(base_report[],$M264,AA$6)*AA$5)</f>
        <v>3600000</v>
      </c>
      <c r="AB264" s="20">
        <f>IF($M264=0,0,INDEX(base_report[],$M264,AB$6)*AB$5)</f>
        <v>3600000</v>
      </c>
      <c r="AC264" s="20">
        <f>IF($M264=0,0,INDEX(base_report[],$M264,AC$6)*AC$5)</f>
        <v>3600000</v>
      </c>
      <c r="AD264" s="20">
        <f>IF($M264=0,0,INDEX(base_report[],$M264,AD$6)*AD$5)</f>
        <v>3600000</v>
      </c>
      <c r="AE264" s="20">
        <f>IF($M264=0,0,INDEX(base_report[],$M264,AE$6)*AE$5)</f>
        <v>3600000</v>
      </c>
      <c r="AF264" s="21">
        <f>IF($M264=0,0,INDEX(base_report[],$M264,AF$6)*AF$5)</f>
        <v>3600000</v>
      </c>
      <c r="AG264" s="18">
        <f t="shared" si="368"/>
        <v>43200000</v>
      </c>
      <c r="AH264" s="19">
        <f>IF($N264=0,0,INDEX(current_report[],$N264,AH$6)*AH$5)</f>
        <v>3600000</v>
      </c>
      <c r="AI264" s="20">
        <f>IF($N264=0,0,INDEX(current_report[],$N264,AI$6)*AI$5)</f>
        <v>3600000</v>
      </c>
      <c r="AJ264" s="20">
        <f>IF($N264=0,0,INDEX(current_report[],$N264,AJ$6)*AJ$5)</f>
        <v>3600000</v>
      </c>
      <c r="AK264" s="20">
        <f>IF($N264=0,0,INDEX(current_report[],$N264,AK$6)*AK$5)</f>
        <v>3600000</v>
      </c>
      <c r="AL264" s="20">
        <f>IF($N264=0,0,INDEX(current_report[],$N264,AL$6)*AL$5)</f>
        <v>3600000</v>
      </c>
      <c r="AM264" s="20">
        <f>IF($N264=0,0,INDEX(current_report[],$N264,AM$6)*AM$5)</f>
        <v>3600000</v>
      </c>
      <c r="AN264" s="20">
        <f>IF($N264=0,0,INDEX(current_report[],$N264,AN$6)*AN$5)</f>
        <v>3600000</v>
      </c>
      <c r="AO264" s="20">
        <f>IF($N264=0,0,INDEX(current_report[],$N264,AO$6)*AO$5)</f>
        <v>3600000</v>
      </c>
      <c r="AP264" s="20">
        <f>IF($N264=0,0,INDEX(current_report[],$N264,AP$6)*AP$5)</f>
        <v>3600000</v>
      </c>
      <c r="AQ264" s="20">
        <f>IF($N264=0,0,INDEX(current_report[],$N264,AQ$6)*AQ$5)</f>
        <v>3600000</v>
      </c>
      <c r="AR264" s="20">
        <f>IF($N264=0,0,INDEX(current_report[],$N264,AR$6)*AR$5)</f>
        <v>3600000</v>
      </c>
      <c r="AS264" s="21">
        <f>IF($N264=0,0,INDEX(current_report[],$N264,AS$6)*AS$5)</f>
        <v>3600000</v>
      </c>
      <c r="AT264" s="61">
        <f t="shared" si="369"/>
        <v>43200000</v>
      </c>
      <c r="AU264" s="21">
        <f t="shared" si="370"/>
        <v>43200000</v>
      </c>
      <c r="AV264" s="19">
        <f t="shared" si="365"/>
        <v>0</v>
      </c>
      <c r="AW264" s="21">
        <f t="shared" si="366"/>
        <v>0</v>
      </c>
    </row>
    <row r="265" spans="1:49" hidden="1" x14ac:dyDescent="0.25">
      <c r="A265" t="str">
        <f t="shared" si="317"/>
        <v>4532000</v>
      </c>
      <c r="B265">
        <f t="shared" si="350"/>
        <v>4532000</v>
      </c>
      <c r="F265">
        <v>4</v>
      </c>
      <c r="G265">
        <v>3</v>
      </c>
      <c r="I265">
        <f t="shared" si="345"/>
        <v>0</v>
      </c>
      <c r="J265">
        <f t="shared" ref="J265:J310" si="374">IF($M$1=1,IF(COUNTIF(T265:AF265,"&gt;0")&gt;0,1,IF(COUNTIF(T265:AF265,"&lt;0")&gt;0,1,0)),IF($M$1=2,IF(COUNTIF(AH265:AS265,"&gt;0")&gt;0,1,IF(COUNTIF(AH265:AS265,"&lt;0")&gt;0,1,0)),IF($M$1=3,IF(COUNTIF(AT265:AU265,"&gt;0")&gt;0,1,IF(COUNTIF(AT265:AU265,"&lt;0")&gt;0,1,0)))))</f>
        <v>1</v>
      </c>
      <c r="K265" s="45" t="s">
        <v>372</v>
      </c>
      <c r="M265">
        <f>IF($A265&amp;""="",0,IFERROR(MATCH($A265,base_report[id1],0),0))</f>
        <v>257</v>
      </c>
      <c r="N265">
        <f>IF($A265&amp;""="",0,IFERROR(MATCH($A265,current_report[id1],0),0))</f>
        <v>257</v>
      </c>
      <c r="O265" t="str">
        <f>IF($M265=0,0,INDEX(base_report[],$M265,O$1)&amp;"")</f>
        <v>23.02</v>
      </c>
      <c r="P265" t="str">
        <f>IF($M265=0,0,INDEX(base_report[],$M265,P$1)&amp;"")</f>
        <v>Rental expenses</v>
      </c>
      <c r="R265" s="38" t="s">
        <v>372</v>
      </c>
      <c r="S265" s="56" t="s">
        <v>688</v>
      </c>
      <c r="T265" s="18">
        <f t="shared" si="362"/>
        <v>43200000</v>
      </c>
      <c r="U265" s="19">
        <f>IF($M265=0,0,INDEX(base_report[],$M265,U$6)*U$5)</f>
        <v>3600000</v>
      </c>
      <c r="V265" s="20">
        <f>IF($M265=0,0,INDEX(base_report[],$M265,V$6)*V$5)</f>
        <v>3600000</v>
      </c>
      <c r="W265" s="20">
        <f>IF($M265=0,0,INDEX(base_report[],$M265,W$6)*W$5)</f>
        <v>3600000</v>
      </c>
      <c r="X265" s="20">
        <f>IF($M265=0,0,INDEX(base_report[],$M265,X$6)*X$5)</f>
        <v>3600000</v>
      </c>
      <c r="Y265" s="20">
        <f>IF($M265=0,0,INDEX(base_report[],$M265,Y$6)*Y$5)</f>
        <v>3600000</v>
      </c>
      <c r="Z265" s="20">
        <f>IF($M265=0,0,INDEX(base_report[],$M265,Z$6)*Z$5)</f>
        <v>3600000</v>
      </c>
      <c r="AA265" s="20">
        <f>IF($M265=0,0,INDEX(base_report[],$M265,AA$6)*AA$5)</f>
        <v>3600000</v>
      </c>
      <c r="AB265" s="20">
        <f>IF($M265=0,0,INDEX(base_report[],$M265,AB$6)*AB$5)</f>
        <v>3600000</v>
      </c>
      <c r="AC265" s="20">
        <f>IF($M265=0,0,INDEX(base_report[],$M265,AC$6)*AC$5)</f>
        <v>3600000</v>
      </c>
      <c r="AD265" s="20">
        <f>IF($M265=0,0,INDEX(base_report[],$M265,AD$6)*AD$5)</f>
        <v>3600000</v>
      </c>
      <c r="AE265" s="20">
        <f>IF($M265=0,0,INDEX(base_report[],$M265,AE$6)*AE$5)</f>
        <v>3600000</v>
      </c>
      <c r="AF265" s="21">
        <f>IF($M265=0,0,INDEX(base_report[],$M265,AF$6)*AF$5)</f>
        <v>3600000</v>
      </c>
      <c r="AG265" s="18">
        <f t="shared" si="368"/>
        <v>43200000</v>
      </c>
      <c r="AH265" s="19">
        <f>IF($N265=0,0,INDEX(current_report[],$N265,AH$6)*AH$5)</f>
        <v>3600000</v>
      </c>
      <c r="AI265" s="20">
        <f>IF($N265=0,0,INDEX(current_report[],$N265,AI$6)*AI$5)</f>
        <v>3600000</v>
      </c>
      <c r="AJ265" s="20">
        <f>IF($N265=0,0,INDEX(current_report[],$N265,AJ$6)*AJ$5)</f>
        <v>3600000</v>
      </c>
      <c r="AK265" s="20">
        <f>IF($N265=0,0,INDEX(current_report[],$N265,AK$6)*AK$5)</f>
        <v>3600000</v>
      </c>
      <c r="AL265" s="20">
        <f>IF($N265=0,0,INDEX(current_report[],$N265,AL$6)*AL$5)</f>
        <v>3600000</v>
      </c>
      <c r="AM265" s="20">
        <f>IF($N265=0,0,INDEX(current_report[],$N265,AM$6)*AM$5)</f>
        <v>3600000</v>
      </c>
      <c r="AN265" s="20">
        <f>IF($N265=0,0,INDEX(current_report[],$N265,AN$6)*AN$5)</f>
        <v>3600000</v>
      </c>
      <c r="AO265" s="20">
        <f>IF($N265=0,0,INDEX(current_report[],$N265,AO$6)*AO$5)</f>
        <v>3600000</v>
      </c>
      <c r="AP265" s="20">
        <f>IF($N265=0,0,INDEX(current_report[],$N265,AP$6)*AP$5)</f>
        <v>3600000</v>
      </c>
      <c r="AQ265" s="20">
        <f>IF($N265=0,0,INDEX(current_report[],$N265,AQ$6)*AQ$5)</f>
        <v>3600000</v>
      </c>
      <c r="AR265" s="20">
        <f>IF($N265=0,0,INDEX(current_report[],$N265,AR$6)*AR$5)</f>
        <v>3600000</v>
      </c>
      <c r="AS265" s="21">
        <f>IF($N265=0,0,INDEX(current_report[],$N265,AS$6)*AS$5)</f>
        <v>3600000</v>
      </c>
      <c r="AT265" s="61">
        <f t="shared" si="369"/>
        <v>43200000</v>
      </c>
      <c r="AU265" s="21">
        <f t="shared" si="370"/>
        <v>43200000</v>
      </c>
      <c r="AV265" s="19">
        <f t="shared" si="365"/>
        <v>0</v>
      </c>
      <c r="AW265" s="21">
        <f t="shared" si="366"/>
        <v>0</v>
      </c>
    </row>
    <row r="266" spans="1:49" hidden="1" x14ac:dyDescent="0.25">
      <c r="A266" t="str">
        <f t="shared" si="317"/>
        <v>4533000</v>
      </c>
      <c r="B266">
        <f t="shared" si="350"/>
        <v>4533000</v>
      </c>
      <c r="F266">
        <v>4</v>
      </c>
      <c r="G266">
        <v>3</v>
      </c>
      <c r="I266">
        <f t="shared" si="345"/>
        <v>0</v>
      </c>
      <c r="J266">
        <f t="shared" si="374"/>
        <v>0</v>
      </c>
      <c r="K266" s="45" t="s">
        <v>378</v>
      </c>
      <c r="M266">
        <f>IF($A266&amp;""="",0,IFERROR(MATCH($A266,base_report[id1],0),0))</f>
        <v>258</v>
      </c>
      <c r="N266">
        <f>IF($A266&amp;""="",0,IFERROR(MATCH($A266,current_report[id1],0),0))</f>
        <v>258</v>
      </c>
      <c r="O266" t="str">
        <f>IF($M266=0,0,INDEX(base_report[],$M266,O$1)&amp;"")</f>
        <v>23.90</v>
      </c>
      <c r="P266" t="str">
        <f>IF($M266=0,0,INDEX(base_report[],$M266,P$1)&amp;"")</f>
        <v>Other administrative expenses</v>
      </c>
      <c r="R266" s="38" t="s">
        <v>378</v>
      </c>
      <c r="S266" s="56" t="s">
        <v>694</v>
      </c>
      <c r="T266" s="18">
        <f t="shared" si="362"/>
        <v>0</v>
      </c>
      <c r="U266" s="19">
        <f>IF($M266=0,0,INDEX(base_report[],$M266,U$6)*U$5)</f>
        <v>0</v>
      </c>
      <c r="V266" s="20">
        <f>IF($M266=0,0,INDEX(base_report[],$M266,V$6)*V$5)</f>
        <v>0</v>
      </c>
      <c r="W266" s="20">
        <f>IF($M266=0,0,INDEX(base_report[],$M266,W$6)*W$5)</f>
        <v>0</v>
      </c>
      <c r="X266" s="20">
        <f>IF($M266=0,0,INDEX(base_report[],$M266,X$6)*X$5)</f>
        <v>0</v>
      </c>
      <c r="Y266" s="20">
        <f>IF($M266=0,0,INDEX(base_report[],$M266,Y$6)*Y$5)</f>
        <v>0</v>
      </c>
      <c r="Z266" s="20">
        <f>IF($M266=0,0,INDEX(base_report[],$M266,Z$6)*Z$5)</f>
        <v>0</v>
      </c>
      <c r="AA266" s="20">
        <f>IF($M266=0,0,INDEX(base_report[],$M266,AA$6)*AA$5)</f>
        <v>0</v>
      </c>
      <c r="AB266" s="20">
        <f>IF($M266=0,0,INDEX(base_report[],$M266,AB$6)*AB$5)</f>
        <v>0</v>
      </c>
      <c r="AC266" s="20">
        <f>IF($M266=0,0,INDEX(base_report[],$M266,AC$6)*AC$5)</f>
        <v>0</v>
      </c>
      <c r="AD266" s="20">
        <f>IF($M266=0,0,INDEX(base_report[],$M266,AD$6)*AD$5)</f>
        <v>0</v>
      </c>
      <c r="AE266" s="20">
        <f>IF($M266=0,0,INDEX(base_report[],$M266,AE$6)*AE$5)</f>
        <v>0</v>
      </c>
      <c r="AF266" s="21">
        <f>IF($M266=0,0,INDEX(base_report[],$M266,AF$6)*AF$5)</f>
        <v>0</v>
      </c>
      <c r="AG266" s="18">
        <f t="shared" si="368"/>
        <v>0</v>
      </c>
      <c r="AH266" s="19">
        <f>IF($N266=0,0,INDEX(current_report[],$N266,AH$6)*AH$5)</f>
        <v>0</v>
      </c>
      <c r="AI266" s="20">
        <f>IF($N266=0,0,INDEX(current_report[],$N266,AI$6)*AI$5)</f>
        <v>0</v>
      </c>
      <c r="AJ266" s="20">
        <f>IF($N266=0,0,INDEX(current_report[],$N266,AJ$6)*AJ$5)</f>
        <v>0</v>
      </c>
      <c r="AK266" s="20">
        <f>IF($N266=0,0,INDEX(current_report[],$N266,AK$6)*AK$5)</f>
        <v>0</v>
      </c>
      <c r="AL266" s="20">
        <f>IF($N266=0,0,INDEX(current_report[],$N266,AL$6)*AL$5)</f>
        <v>0</v>
      </c>
      <c r="AM266" s="20">
        <f>IF($N266=0,0,INDEX(current_report[],$N266,AM$6)*AM$5)</f>
        <v>0</v>
      </c>
      <c r="AN266" s="20">
        <f>IF($N266=0,0,INDEX(current_report[],$N266,AN$6)*AN$5)</f>
        <v>0</v>
      </c>
      <c r="AO266" s="20">
        <f>IF($N266=0,0,INDEX(current_report[],$N266,AO$6)*AO$5)</f>
        <v>0</v>
      </c>
      <c r="AP266" s="20">
        <f>IF($N266=0,0,INDEX(current_report[],$N266,AP$6)*AP$5)</f>
        <v>0</v>
      </c>
      <c r="AQ266" s="20">
        <f>IF($N266=0,0,INDEX(current_report[],$N266,AQ$6)*AQ$5)</f>
        <v>0</v>
      </c>
      <c r="AR266" s="20">
        <f>IF($N266=0,0,INDEX(current_report[],$N266,AR$6)*AR$5)</f>
        <v>0</v>
      </c>
      <c r="AS266" s="21">
        <f>IF($N266=0,0,INDEX(current_report[],$N266,AS$6)*AS$5)</f>
        <v>0</v>
      </c>
      <c r="AT266" s="61">
        <f t="shared" si="369"/>
        <v>0</v>
      </c>
      <c r="AU266" s="21">
        <f t="shared" si="370"/>
        <v>0</v>
      </c>
      <c r="AV266" s="19">
        <f t="shared" si="365"/>
        <v>0</v>
      </c>
      <c r="AW266" s="21">
        <f t="shared" si="366"/>
        <v>0</v>
      </c>
    </row>
    <row r="267" spans="1:49" x14ac:dyDescent="0.25">
      <c r="A267" t="str">
        <f t="shared" si="317"/>
        <v>4540000</v>
      </c>
      <c r="B267">
        <v>4540000</v>
      </c>
      <c r="F267">
        <v>4</v>
      </c>
      <c r="G267">
        <v>2</v>
      </c>
      <c r="H267">
        <v>2</v>
      </c>
      <c r="I267">
        <f t="shared" si="345"/>
        <v>1</v>
      </c>
      <c r="J267">
        <f t="shared" si="374"/>
        <v>1</v>
      </c>
      <c r="K267" s="45" t="s">
        <v>84</v>
      </c>
      <c r="M267">
        <f>IF($A267&amp;""="",0,IFERROR(MATCH($A267,base_report[id1],0),0))</f>
        <v>259</v>
      </c>
      <c r="N267">
        <f>IF($A267&amp;""="",0,IFERROR(MATCH($A267,current_report[id1],0),0))</f>
        <v>259</v>
      </c>
      <c r="O267" t="str">
        <f>IF($M267=0,0,INDEX(base_report[],$M267,O$1)&amp;"")</f>
        <v>31.01</v>
      </c>
      <c r="P267" t="str">
        <f>IF($M267=0,0,INDEX(base_report[],$M267,P$1)&amp;"")</f>
        <v>Purchase of wheel pairs</v>
      </c>
      <c r="R267" s="38" t="s">
        <v>84</v>
      </c>
      <c r="S267" s="55" t="s">
        <v>847</v>
      </c>
      <c r="T267" s="18">
        <f t="shared" si="362"/>
        <v>28800000</v>
      </c>
      <c r="U267" s="19">
        <f>IF($M267=0,0,INDEX(base_report[],$M267,U$6)*U$5)</f>
        <v>2400000</v>
      </c>
      <c r="V267" s="20">
        <f>IF($M267=0,0,INDEX(base_report[],$M267,V$6)*V$5)</f>
        <v>2400000</v>
      </c>
      <c r="W267" s="20">
        <f>IF($M267=0,0,INDEX(base_report[],$M267,W$6)*W$5)</f>
        <v>2400000</v>
      </c>
      <c r="X267" s="20">
        <f>IF($M267=0,0,INDEX(base_report[],$M267,X$6)*X$5)</f>
        <v>2400000</v>
      </c>
      <c r="Y267" s="20">
        <f>IF($M267=0,0,INDEX(base_report[],$M267,Y$6)*Y$5)</f>
        <v>2400000</v>
      </c>
      <c r="Z267" s="20">
        <f>IF($M267=0,0,INDEX(base_report[],$M267,Z$6)*Z$5)</f>
        <v>2400000</v>
      </c>
      <c r="AA267" s="20">
        <f>IF($M267=0,0,INDEX(base_report[],$M267,AA$6)*AA$5)</f>
        <v>2400000</v>
      </c>
      <c r="AB267" s="20">
        <f>IF($M267=0,0,INDEX(base_report[],$M267,AB$6)*AB$5)</f>
        <v>2400000</v>
      </c>
      <c r="AC267" s="20">
        <f>IF($M267=0,0,INDEX(base_report[],$M267,AC$6)*AC$5)</f>
        <v>2400000</v>
      </c>
      <c r="AD267" s="20">
        <f>IF($M267=0,0,INDEX(base_report[],$M267,AD$6)*AD$5)</f>
        <v>2400000</v>
      </c>
      <c r="AE267" s="20">
        <f>IF($M267=0,0,INDEX(base_report[],$M267,AE$6)*AE$5)</f>
        <v>2400000</v>
      </c>
      <c r="AF267" s="21">
        <f>IF($M267=0,0,INDEX(base_report[],$M267,AF$6)*AF$5)</f>
        <v>2400000</v>
      </c>
      <c r="AG267" s="18">
        <f t="shared" si="368"/>
        <v>28800000</v>
      </c>
      <c r="AH267" s="19">
        <f>IF($N267=0,0,INDEX(current_report[],$N267,AH$6)*AH$5)</f>
        <v>2400000</v>
      </c>
      <c r="AI267" s="20">
        <f>IF($N267=0,0,INDEX(current_report[],$N267,AI$6)*AI$5)</f>
        <v>2400000</v>
      </c>
      <c r="AJ267" s="20">
        <f>IF($N267=0,0,INDEX(current_report[],$N267,AJ$6)*AJ$5)</f>
        <v>2400000</v>
      </c>
      <c r="AK267" s="20">
        <f>IF($N267=0,0,INDEX(current_report[],$N267,AK$6)*AK$5)</f>
        <v>2400000</v>
      </c>
      <c r="AL267" s="20">
        <f>IF($N267=0,0,INDEX(current_report[],$N267,AL$6)*AL$5)</f>
        <v>2400000</v>
      </c>
      <c r="AM267" s="20">
        <f>IF($N267=0,0,INDEX(current_report[],$N267,AM$6)*AM$5)</f>
        <v>2400000</v>
      </c>
      <c r="AN267" s="20">
        <f>IF($N267=0,0,INDEX(current_report[],$N267,AN$6)*AN$5)</f>
        <v>2400000</v>
      </c>
      <c r="AO267" s="20">
        <f>IF($N267=0,0,INDEX(current_report[],$N267,AO$6)*AO$5)</f>
        <v>2400000</v>
      </c>
      <c r="AP267" s="20">
        <f>IF($N267=0,0,INDEX(current_report[],$N267,AP$6)*AP$5)</f>
        <v>2400000</v>
      </c>
      <c r="AQ267" s="20">
        <f>IF($N267=0,0,INDEX(current_report[],$N267,AQ$6)*AQ$5)</f>
        <v>2400000</v>
      </c>
      <c r="AR267" s="20">
        <f>IF($N267=0,0,INDEX(current_report[],$N267,AR$6)*AR$5)</f>
        <v>2400000</v>
      </c>
      <c r="AS267" s="21">
        <f>IF($N267=0,0,INDEX(current_report[],$N267,AS$6)*AS$5)</f>
        <v>2400000</v>
      </c>
      <c r="AT267" s="61">
        <f t="shared" si="369"/>
        <v>28800000</v>
      </c>
      <c r="AU267" s="21">
        <f t="shared" si="370"/>
        <v>28800000</v>
      </c>
      <c r="AV267" s="19">
        <f t="shared" si="365"/>
        <v>0</v>
      </c>
      <c r="AW267" s="21">
        <f t="shared" si="366"/>
        <v>0</v>
      </c>
    </row>
    <row r="268" spans="1:49" x14ac:dyDescent="0.25">
      <c r="A268" t="str">
        <f t="shared" si="317"/>
        <v>4550000</v>
      </c>
      <c r="B268">
        <v>4550000</v>
      </c>
      <c r="C268">
        <v>4660</v>
      </c>
      <c r="D268" t="s">
        <v>759</v>
      </c>
      <c r="F268">
        <v>4</v>
      </c>
      <c r="G268">
        <v>2</v>
      </c>
      <c r="H268">
        <v>2</v>
      </c>
      <c r="I268">
        <f t="shared" si="345"/>
        <v>1</v>
      </c>
      <c r="J268">
        <f t="shared" si="374"/>
        <v>1</v>
      </c>
      <c r="K268" s="45" t="s">
        <v>541</v>
      </c>
      <c r="M268">
        <f>IF($A268&amp;""="",0,IFERROR(MATCH($A268,base_report[id1],0),0))</f>
        <v>260</v>
      </c>
      <c r="N268">
        <f>IF($A268&amp;""="",0,IFERROR(MATCH($A268,current_report[id1],0),0))</f>
        <v>260</v>
      </c>
      <c r="O268" t="str">
        <f>IF($M268=0,0,INDEX(base_report[],$M268,O$1)&amp;"")</f>
        <v>25.04</v>
      </c>
      <c r="P268" t="str">
        <f>IF($M268=0,0,INDEX(base_report[],$M268,P$1)&amp;"")</f>
        <v>Salaries</v>
      </c>
      <c r="R268" s="38" t="s">
        <v>541</v>
      </c>
      <c r="S268" s="55" t="s">
        <v>848</v>
      </c>
      <c r="T268" s="18">
        <f t="shared" si="362"/>
        <v>229680000</v>
      </c>
      <c r="U268" s="19">
        <f>IF($M268=0,0,INDEX(base_report[],$M268,U$6)*U$5)</f>
        <v>19140000</v>
      </c>
      <c r="V268" s="20">
        <f>IF($M268=0,0,INDEX(base_report[],$M268,V$6)*V$5)</f>
        <v>19140000</v>
      </c>
      <c r="W268" s="20">
        <f>IF($M268=0,0,INDEX(base_report[],$M268,W$6)*W$5)</f>
        <v>19140000</v>
      </c>
      <c r="X268" s="20">
        <f>IF($M268=0,0,INDEX(base_report[],$M268,X$6)*X$5)</f>
        <v>19140000</v>
      </c>
      <c r="Y268" s="20">
        <f>IF($M268=0,0,INDEX(base_report[],$M268,Y$6)*Y$5)</f>
        <v>19140000</v>
      </c>
      <c r="Z268" s="20">
        <f>IF($M268=0,0,INDEX(base_report[],$M268,Z$6)*Z$5)</f>
        <v>19140000</v>
      </c>
      <c r="AA268" s="20">
        <f>IF($M268=0,0,INDEX(base_report[],$M268,AA$6)*AA$5)</f>
        <v>19140000</v>
      </c>
      <c r="AB268" s="20">
        <f>IF($M268=0,0,INDEX(base_report[],$M268,AB$6)*AB$5)</f>
        <v>19140000</v>
      </c>
      <c r="AC268" s="20">
        <f>IF($M268=0,0,INDEX(base_report[],$M268,AC$6)*AC$5)</f>
        <v>19140000</v>
      </c>
      <c r="AD268" s="20">
        <f>IF($M268=0,0,INDEX(base_report[],$M268,AD$6)*AD$5)</f>
        <v>19140000</v>
      </c>
      <c r="AE268" s="20">
        <f>IF($M268=0,0,INDEX(base_report[],$M268,AE$6)*AE$5)</f>
        <v>19140000</v>
      </c>
      <c r="AF268" s="21">
        <f>IF($M268=0,0,INDEX(base_report[],$M268,AF$6)*AF$5)</f>
        <v>19140000</v>
      </c>
      <c r="AG268" s="18">
        <f t="shared" si="368"/>
        <v>229680000</v>
      </c>
      <c r="AH268" s="19">
        <f>IF($N268=0,0,INDEX(current_report[],$N268,AH$6)*AH$5)</f>
        <v>19140000</v>
      </c>
      <c r="AI268" s="20">
        <f>IF($N268=0,0,INDEX(current_report[],$N268,AI$6)*AI$5)</f>
        <v>19140000</v>
      </c>
      <c r="AJ268" s="20">
        <f>IF($N268=0,0,INDEX(current_report[],$N268,AJ$6)*AJ$5)</f>
        <v>19140000</v>
      </c>
      <c r="AK268" s="20">
        <f>IF($N268=0,0,INDEX(current_report[],$N268,AK$6)*AK$5)</f>
        <v>19140000</v>
      </c>
      <c r="AL268" s="20">
        <f>IF($N268=0,0,INDEX(current_report[],$N268,AL$6)*AL$5)</f>
        <v>19140000</v>
      </c>
      <c r="AM268" s="20">
        <f>IF($N268=0,0,INDEX(current_report[],$N268,AM$6)*AM$5)</f>
        <v>19140000</v>
      </c>
      <c r="AN268" s="20">
        <f>IF($N268=0,0,INDEX(current_report[],$N268,AN$6)*AN$5)</f>
        <v>19140000</v>
      </c>
      <c r="AO268" s="20">
        <f>IF($N268=0,0,INDEX(current_report[],$N268,AO$6)*AO$5)</f>
        <v>19140000</v>
      </c>
      <c r="AP268" s="20">
        <f>IF($N268=0,0,INDEX(current_report[],$N268,AP$6)*AP$5)</f>
        <v>19140000</v>
      </c>
      <c r="AQ268" s="20">
        <f>IF($N268=0,0,INDEX(current_report[],$N268,AQ$6)*AQ$5)</f>
        <v>19140000</v>
      </c>
      <c r="AR268" s="20">
        <f>IF($N268=0,0,INDEX(current_report[],$N268,AR$6)*AR$5)</f>
        <v>19140000</v>
      </c>
      <c r="AS268" s="21">
        <f>IF($N268=0,0,INDEX(current_report[],$N268,AS$6)*AS$5)</f>
        <v>19140000</v>
      </c>
      <c r="AT268" s="61">
        <f t="shared" si="369"/>
        <v>229680000</v>
      </c>
      <c r="AU268" s="21">
        <f t="shared" si="370"/>
        <v>229680000</v>
      </c>
      <c r="AV268" s="19">
        <f t="shared" si="365"/>
        <v>0</v>
      </c>
      <c r="AW268" s="21">
        <f t="shared" si="366"/>
        <v>0</v>
      </c>
    </row>
    <row r="269" spans="1:49" x14ac:dyDescent="0.25">
      <c r="A269" t="str">
        <f t="shared" si="317"/>
        <v>4560000</v>
      </c>
      <c r="B269">
        <v>4560000</v>
      </c>
      <c r="F269">
        <v>4</v>
      </c>
      <c r="G269">
        <v>2</v>
      </c>
      <c r="H269">
        <v>2</v>
      </c>
      <c r="I269">
        <f t="shared" si="345"/>
        <v>1</v>
      </c>
      <c r="J269">
        <f t="shared" si="374"/>
        <v>1</v>
      </c>
      <c r="K269" s="45"/>
      <c r="M269">
        <f>IF($A269&amp;""="",0,IFERROR(MATCH($A269,base_report[id1],0),0))</f>
        <v>261</v>
      </c>
      <c r="N269">
        <f>IF($A269&amp;""="",0,IFERROR(MATCH($A269,current_report[id1],0),0))</f>
        <v>261</v>
      </c>
      <c r="O269" t="str">
        <f>IF($M269=0,0,INDEX(base_report[],$M269,O$1)&amp;"")</f>
        <v>29</v>
      </c>
      <c r="P269" t="str">
        <f>IF($M269=0,0,INDEX(base_report[],$M269,P$1)&amp;"")</f>
        <v>Taxes</v>
      </c>
      <c r="R269" s="38" t="s">
        <v>542</v>
      </c>
      <c r="S269" s="55" t="s">
        <v>849</v>
      </c>
      <c r="T269" s="18">
        <f t="shared" si="362"/>
        <v>792548000</v>
      </c>
      <c r="U269" s="19">
        <f>U270+U271+U272+U273</f>
        <v>69060000</v>
      </c>
      <c r="V269" s="20">
        <f t="shared" ref="V269:AS269" si="375">V270+V271+V272+V273</f>
        <v>67540000</v>
      </c>
      <c r="W269" s="20">
        <f t="shared" si="375"/>
        <v>69290000</v>
      </c>
      <c r="X269" s="20">
        <f t="shared" si="375"/>
        <v>67840000</v>
      </c>
      <c r="Y269" s="20">
        <f t="shared" si="375"/>
        <v>68790000</v>
      </c>
      <c r="Z269" s="20">
        <f t="shared" si="375"/>
        <v>68140000</v>
      </c>
      <c r="AA269" s="20">
        <f t="shared" si="375"/>
        <v>69090000</v>
      </c>
      <c r="AB269" s="20">
        <f t="shared" si="375"/>
        <v>68746000</v>
      </c>
      <c r="AC269" s="20">
        <f t="shared" si="375"/>
        <v>51425500</v>
      </c>
      <c r="AD269" s="20">
        <f t="shared" si="375"/>
        <v>52305000</v>
      </c>
      <c r="AE269" s="20">
        <f t="shared" si="375"/>
        <v>69683500</v>
      </c>
      <c r="AF269" s="21">
        <f t="shared" si="375"/>
        <v>70638000</v>
      </c>
      <c r="AG269" s="18">
        <f t="shared" si="368"/>
        <v>792548000</v>
      </c>
      <c r="AH269" s="19">
        <f t="shared" si="375"/>
        <v>69060000</v>
      </c>
      <c r="AI269" s="20">
        <f t="shared" si="375"/>
        <v>67540000</v>
      </c>
      <c r="AJ269" s="20">
        <f t="shared" si="375"/>
        <v>69290000</v>
      </c>
      <c r="AK269" s="20">
        <f t="shared" si="375"/>
        <v>67840000</v>
      </c>
      <c r="AL269" s="20">
        <f t="shared" si="375"/>
        <v>68790000</v>
      </c>
      <c r="AM269" s="20">
        <f t="shared" si="375"/>
        <v>68140000</v>
      </c>
      <c r="AN269" s="20">
        <f t="shared" si="375"/>
        <v>69090000</v>
      </c>
      <c r="AO269" s="20">
        <f t="shared" si="375"/>
        <v>68746000</v>
      </c>
      <c r="AP269" s="20">
        <f t="shared" si="375"/>
        <v>51425500</v>
      </c>
      <c r="AQ269" s="20">
        <f t="shared" si="375"/>
        <v>52305000</v>
      </c>
      <c r="AR269" s="20">
        <f t="shared" si="375"/>
        <v>69683500</v>
      </c>
      <c r="AS269" s="21">
        <f t="shared" si="375"/>
        <v>70638000</v>
      </c>
      <c r="AT269" s="61">
        <f t="shared" si="369"/>
        <v>792548000</v>
      </c>
      <c r="AU269" s="21">
        <f t="shared" si="370"/>
        <v>792548000</v>
      </c>
      <c r="AV269" s="19">
        <f t="shared" si="365"/>
        <v>0</v>
      </c>
      <c r="AW269" s="21">
        <f t="shared" si="366"/>
        <v>0</v>
      </c>
    </row>
    <row r="270" spans="1:49" hidden="1" x14ac:dyDescent="0.25">
      <c r="A270" t="str">
        <f t="shared" si="317"/>
        <v>4561000</v>
      </c>
      <c r="B270">
        <f t="shared" si="350"/>
        <v>4561000</v>
      </c>
      <c r="C270">
        <v>4600</v>
      </c>
      <c r="D270" t="s">
        <v>818</v>
      </c>
      <c r="F270">
        <v>4</v>
      </c>
      <c r="G270">
        <v>3</v>
      </c>
      <c r="I270">
        <f t="shared" si="345"/>
        <v>0</v>
      </c>
      <c r="J270">
        <f t="shared" si="374"/>
        <v>1</v>
      </c>
      <c r="K270" s="45" t="s">
        <v>544</v>
      </c>
      <c r="M270">
        <f>IF($A270&amp;""="",0,IFERROR(MATCH($A270,base_report[id1],0),0))</f>
        <v>262</v>
      </c>
      <c r="N270">
        <f>IF($A270&amp;""="",0,IFERROR(MATCH($A270,current_report[id1],0),0))</f>
        <v>262</v>
      </c>
      <c r="O270" t="str">
        <f>IF($M270=0,0,INDEX(base_report[],$M270,O$1)&amp;"")</f>
        <v>29.01</v>
      </c>
      <c r="P270" t="str">
        <f>IF($M270=0,0,INDEX(base_report[],$M270,P$1)&amp;"")</f>
        <v>Personal income tax</v>
      </c>
      <c r="R270" s="38" t="s">
        <v>544</v>
      </c>
      <c r="S270" s="56" t="s">
        <v>819</v>
      </c>
      <c r="T270" s="18">
        <f t="shared" si="362"/>
        <v>34320000</v>
      </c>
      <c r="U270" s="19">
        <f>IF($M270=0,0,INDEX(base_report[],$M270,U$6)*U$5)</f>
        <v>2860000</v>
      </c>
      <c r="V270" s="20">
        <f>IF($M270=0,0,INDEX(base_report[],$M270,V$6)*V$5)</f>
        <v>2860000</v>
      </c>
      <c r="W270" s="20">
        <f>IF($M270=0,0,INDEX(base_report[],$M270,W$6)*W$5)</f>
        <v>2860000</v>
      </c>
      <c r="X270" s="20">
        <f>IF($M270=0,0,INDEX(base_report[],$M270,X$6)*X$5)</f>
        <v>2860000</v>
      </c>
      <c r="Y270" s="20">
        <f>IF($M270=0,0,INDEX(base_report[],$M270,Y$6)*Y$5)</f>
        <v>2860000</v>
      </c>
      <c r="Z270" s="20">
        <f>IF($M270=0,0,INDEX(base_report[],$M270,Z$6)*Z$5)</f>
        <v>2860000</v>
      </c>
      <c r="AA270" s="20">
        <f>IF($M270=0,0,INDEX(base_report[],$M270,AA$6)*AA$5)</f>
        <v>2860000</v>
      </c>
      <c r="AB270" s="20">
        <f>IF($M270=0,0,INDEX(base_report[],$M270,AB$6)*AB$5)</f>
        <v>2860000</v>
      </c>
      <c r="AC270" s="20">
        <f>IF($M270=0,0,INDEX(base_report[],$M270,AC$6)*AC$5)</f>
        <v>2860000</v>
      </c>
      <c r="AD270" s="20">
        <f>IF($M270=0,0,INDEX(base_report[],$M270,AD$6)*AD$5)</f>
        <v>2860000</v>
      </c>
      <c r="AE270" s="20">
        <f>IF($M270=0,0,INDEX(base_report[],$M270,AE$6)*AE$5)</f>
        <v>2860000</v>
      </c>
      <c r="AF270" s="21">
        <f>IF($M270=0,0,INDEX(base_report[],$M270,AF$6)*AF$5)</f>
        <v>2860000</v>
      </c>
      <c r="AG270" s="18">
        <f t="shared" si="368"/>
        <v>34320000</v>
      </c>
      <c r="AH270" s="19">
        <f>IF($N270=0,0,INDEX(current_report[],$N270,AH$6)*AH$5)</f>
        <v>2860000</v>
      </c>
      <c r="AI270" s="20">
        <f>IF($N270=0,0,INDEX(current_report[],$N270,AI$6)*AI$5)</f>
        <v>2860000</v>
      </c>
      <c r="AJ270" s="20">
        <f>IF($N270=0,0,INDEX(current_report[],$N270,AJ$6)*AJ$5)</f>
        <v>2860000</v>
      </c>
      <c r="AK270" s="20">
        <f>IF($N270=0,0,INDEX(current_report[],$N270,AK$6)*AK$5)</f>
        <v>2860000</v>
      </c>
      <c r="AL270" s="20">
        <f>IF($N270=0,0,INDEX(current_report[],$N270,AL$6)*AL$5)</f>
        <v>2860000</v>
      </c>
      <c r="AM270" s="20">
        <f>IF($N270=0,0,INDEX(current_report[],$N270,AM$6)*AM$5)</f>
        <v>2860000</v>
      </c>
      <c r="AN270" s="20">
        <f>IF($N270=0,0,INDEX(current_report[],$N270,AN$6)*AN$5)</f>
        <v>2860000</v>
      </c>
      <c r="AO270" s="20">
        <f>IF($N270=0,0,INDEX(current_report[],$N270,AO$6)*AO$5)</f>
        <v>2860000</v>
      </c>
      <c r="AP270" s="20">
        <f>IF($N270=0,0,INDEX(current_report[],$N270,AP$6)*AP$5)</f>
        <v>2860000</v>
      </c>
      <c r="AQ270" s="20">
        <f>IF($N270=0,0,INDEX(current_report[],$N270,AQ$6)*AQ$5)</f>
        <v>2860000</v>
      </c>
      <c r="AR270" s="20">
        <f>IF($N270=0,0,INDEX(current_report[],$N270,AR$6)*AR$5)</f>
        <v>2860000</v>
      </c>
      <c r="AS270" s="21">
        <f>IF($N270=0,0,INDEX(current_report[],$N270,AS$6)*AS$5)</f>
        <v>2860000</v>
      </c>
      <c r="AT270" s="61">
        <f t="shared" si="369"/>
        <v>34320000</v>
      </c>
      <c r="AU270" s="21">
        <f t="shared" si="370"/>
        <v>34320000</v>
      </c>
      <c r="AV270" s="19">
        <f t="shared" si="365"/>
        <v>0</v>
      </c>
      <c r="AW270" s="21">
        <f t="shared" ref="AW270:AW291" si="376">IF(AT270=0,AT270,AV270/AT270)</f>
        <v>0</v>
      </c>
    </row>
    <row r="271" spans="1:49" hidden="1" x14ac:dyDescent="0.25">
      <c r="A271" t="str">
        <f t="shared" si="317"/>
        <v>4562000</v>
      </c>
      <c r="B271">
        <f t="shared" si="350"/>
        <v>4562000</v>
      </c>
      <c r="C271">
        <v>4605</v>
      </c>
      <c r="D271" t="s">
        <v>820</v>
      </c>
      <c r="F271">
        <v>4</v>
      </c>
      <c r="G271">
        <v>3</v>
      </c>
      <c r="I271">
        <f t="shared" si="345"/>
        <v>0</v>
      </c>
      <c r="J271">
        <f t="shared" si="374"/>
        <v>1</v>
      </c>
      <c r="K271" s="45" t="s">
        <v>546</v>
      </c>
      <c r="M271">
        <f>IF($A271&amp;""="",0,IFERROR(MATCH($A271,base_report[id1],0),0))</f>
        <v>263</v>
      </c>
      <c r="N271">
        <f>IF($A271&amp;""="",0,IFERROR(MATCH($A271,current_report[id1],0),0))</f>
        <v>263</v>
      </c>
      <c r="O271" t="str">
        <f>IF($M271=0,0,INDEX(base_report[],$M271,O$1)&amp;"")</f>
        <v>29.02</v>
      </c>
      <c r="P271" t="str">
        <f>IF($M271=0,0,INDEX(base_report[],$M271,P$1)&amp;"")</f>
        <v>VAT</v>
      </c>
      <c r="R271" s="38" t="s">
        <v>546</v>
      </c>
      <c r="S271" s="56" t="s">
        <v>797</v>
      </c>
      <c r="T271" s="18">
        <f t="shared" si="362"/>
        <v>450700000</v>
      </c>
      <c r="U271" s="19">
        <f>IF($M271=0,0,INDEX(base_report[],$M271,U$6)*U$5)</f>
        <v>41600000</v>
      </c>
      <c r="V271" s="20">
        <f>IF($M271=0,0,INDEX(base_report[],$M271,V$6)*V$5)</f>
        <v>40000000</v>
      </c>
      <c r="W271" s="20">
        <f>IF($M271=0,0,INDEX(base_report[],$M271,W$6)*W$5)</f>
        <v>40800000</v>
      </c>
      <c r="X271" s="20">
        <f>IF($M271=0,0,INDEX(base_report[],$M271,X$6)*X$5)</f>
        <v>40000000</v>
      </c>
      <c r="Y271" s="20">
        <f>IF($M271=0,0,INDEX(base_report[],$M271,Y$6)*Y$5)</f>
        <v>40400000</v>
      </c>
      <c r="Z271" s="20">
        <f>IF($M271=0,0,INDEX(base_report[],$M271,Z$6)*Z$5)</f>
        <v>40000000</v>
      </c>
      <c r="AA271" s="20">
        <f>IF($M271=0,0,INDEX(base_report[],$M271,AA$6)*AA$5)</f>
        <v>40400000</v>
      </c>
      <c r="AB271" s="20">
        <f>IF($M271=0,0,INDEX(base_report[],$M271,AB$6)*AB$5)</f>
        <v>40300000</v>
      </c>
      <c r="AC271" s="20">
        <f>IF($M271=0,0,INDEX(base_report[],$M271,AC$6)*AC$5)</f>
        <v>22600000</v>
      </c>
      <c r="AD271" s="20">
        <f>IF($M271=0,0,INDEX(base_report[],$M271,AD$6)*AD$5)</f>
        <v>23000000</v>
      </c>
      <c r="AE271" s="20">
        <f>IF($M271=0,0,INDEX(base_report[],$M271,AE$6)*AE$5)</f>
        <v>40600000</v>
      </c>
      <c r="AF271" s="21">
        <f>IF($M271=0,0,INDEX(base_report[],$M271,AF$6)*AF$5)</f>
        <v>41000000</v>
      </c>
      <c r="AG271" s="18">
        <f t="shared" si="368"/>
        <v>450700000</v>
      </c>
      <c r="AH271" s="19">
        <f>IF($N271=0,0,INDEX(current_report[],$N271,AH$6)*AH$5)</f>
        <v>41600000</v>
      </c>
      <c r="AI271" s="20">
        <f>IF($N271=0,0,INDEX(current_report[],$N271,AI$6)*AI$5)</f>
        <v>40000000</v>
      </c>
      <c r="AJ271" s="20">
        <f>IF($N271=0,0,INDEX(current_report[],$N271,AJ$6)*AJ$5)</f>
        <v>40800000</v>
      </c>
      <c r="AK271" s="20">
        <f>IF($N271=0,0,INDEX(current_report[],$N271,AK$6)*AK$5)</f>
        <v>40000000</v>
      </c>
      <c r="AL271" s="20">
        <f>IF($N271=0,0,INDEX(current_report[],$N271,AL$6)*AL$5)</f>
        <v>40400000</v>
      </c>
      <c r="AM271" s="20">
        <f>IF($N271=0,0,INDEX(current_report[],$N271,AM$6)*AM$5)</f>
        <v>40000000</v>
      </c>
      <c r="AN271" s="20">
        <f>IF($N271=0,0,INDEX(current_report[],$N271,AN$6)*AN$5)</f>
        <v>40400000</v>
      </c>
      <c r="AO271" s="20">
        <f>IF($N271=0,0,INDEX(current_report[],$N271,AO$6)*AO$5)</f>
        <v>40300000</v>
      </c>
      <c r="AP271" s="20">
        <f>IF($N271=0,0,INDEX(current_report[],$N271,AP$6)*AP$5)</f>
        <v>22600000</v>
      </c>
      <c r="AQ271" s="20">
        <f>IF($N271=0,0,INDEX(current_report[],$N271,AQ$6)*AQ$5)</f>
        <v>23000000</v>
      </c>
      <c r="AR271" s="20">
        <f>IF($N271=0,0,INDEX(current_report[],$N271,AR$6)*AR$5)</f>
        <v>40600000</v>
      </c>
      <c r="AS271" s="21">
        <f>IF($N271=0,0,INDEX(current_report[],$N271,AS$6)*AS$5)</f>
        <v>41000000</v>
      </c>
      <c r="AT271" s="61">
        <f t="shared" si="369"/>
        <v>450700000</v>
      </c>
      <c r="AU271" s="21">
        <f t="shared" si="370"/>
        <v>450700000</v>
      </c>
      <c r="AV271" s="19">
        <f t="shared" si="365"/>
        <v>0</v>
      </c>
      <c r="AW271" s="21">
        <f t="shared" si="376"/>
        <v>0</v>
      </c>
    </row>
    <row r="272" spans="1:49" hidden="1" x14ac:dyDescent="0.25">
      <c r="A272" t="str">
        <f t="shared" ref="A272:A310" si="377">IF(B272="","",IF(L272="",B272&amp;"",B272&amp;"-"&amp;L272))</f>
        <v>4563000</v>
      </c>
      <c r="B272">
        <f t="shared" si="350"/>
        <v>4563000</v>
      </c>
      <c r="C272">
        <v>4610</v>
      </c>
      <c r="D272" t="s">
        <v>821</v>
      </c>
      <c r="F272">
        <v>4</v>
      </c>
      <c r="G272">
        <v>3</v>
      </c>
      <c r="I272">
        <f t="shared" si="345"/>
        <v>0</v>
      </c>
      <c r="J272">
        <f t="shared" si="374"/>
        <v>1</v>
      </c>
      <c r="K272" s="45" t="s">
        <v>398</v>
      </c>
      <c r="M272">
        <f>IF($A272&amp;""="",0,IFERROR(MATCH($A272,base_report[id1],0),0))</f>
        <v>264</v>
      </c>
      <c r="N272">
        <f>IF($A272&amp;""="",0,IFERROR(MATCH($A272,current_report[id1],0),0))</f>
        <v>264</v>
      </c>
      <c r="O272" t="str">
        <f>IF($M272=0,0,INDEX(base_report[],$M272,O$1)&amp;"")</f>
        <v>29.03</v>
      </c>
      <c r="P272" t="str">
        <f>IF($M272=0,0,INDEX(base_report[],$M272,P$1)&amp;"")</f>
        <v>Income tax</v>
      </c>
      <c r="R272" s="38" t="s">
        <v>398</v>
      </c>
      <c r="S272" s="56" t="s">
        <v>822</v>
      </c>
      <c r="T272" s="18">
        <f t="shared" si="362"/>
        <v>228328000</v>
      </c>
      <c r="U272" s="19">
        <f>IF($M272=0,0,INDEX(base_report[],$M272,U$6)*U$5)</f>
        <v>18000000</v>
      </c>
      <c r="V272" s="20">
        <f>IF($M272=0,0,INDEX(base_report[],$M272,V$6)*V$5)</f>
        <v>18080000</v>
      </c>
      <c r="W272" s="20">
        <f>IF($M272=0,0,INDEX(base_report[],$M272,W$6)*W$5)</f>
        <v>19030000</v>
      </c>
      <c r="X272" s="20">
        <f>IF($M272=0,0,INDEX(base_report[],$M272,X$6)*X$5)</f>
        <v>18380000</v>
      </c>
      <c r="Y272" s="20">
        <f>IF($M272=0,0,INDEX(base_report[],$M272,Y$6)*Y$5)</f>
        <v>18930000</v>
      </c>
      <c r="Z272" s="20">
        <f>IF($M272=0,0,INDEX(base_report[],$M272,Z$6)*Z$5)</f>
        <v>18680000</v>
      </c>
      <c r="AA272" s="20">
        <f>IF($M272=0,0,INDEX(base_report[],$M272,AA$6)*AA$5)</f>
        <v>19230000</v>
      </c>
      <c r="AB272" s="20">
        <f>IF($M272=0,0,INDEX(base_report[],$M272,AB$6)*AB$5)</f>
        <v>18986000</v>
      </c>
      <c r="AC272" s="20">
        <f>IF($M272=0,0,INDEX(base_report[],$M272,AC$6)*AC$5)</f>
        <v>19365500</v>
      </c>
      <c r="AD272" s="20">
        <f>IF($M272=0,0,INDEX(base_report[],$M272,AD$6)*AD$5)</f>
        <v>19845000</v>
      </c>
      <c r="AE272" s="20">
        <f>IF($M272=0,0,INDEX(base_report[],$M272,AE$6)*AE$5)</f>
        <v>19623500</v>
      </c>
      <c r="AF272" s="21">
        <f>IF($M272=0,0,INDEX(base_report[],$M272,AF$6)*AF$5)</f>
        <v>20178000</v>
      </c>
      <c r="AG272" s="18">
        <f t="shared" si="368"/>
        <v>228328000</v>
      </c>
      <c r="AH272" s="19">
        <f>IF($N272=0,0,INDEX(current_report[],$N272,AH$6)*AH$5)</f>
        <v>18000000</v>
      </c>
      <c r="AI272" s="20">
        <f>IF($N272=0,0,INDEX(current_report[],$N272,AI$6)*AI$5)</f>
        <v>18080000</v>
      </c>
      <c r="AJ272" s="20">
        <f>IF($N272=0,0,INDEX(current_report[],$N272,AJ$6)*AJ$5)</f>
        <v>19030000</v>
      </c>
      <c r="AK272" s="20">
        <f>IF($N272=0,0,INDEX(current_report[],$N272,AK$6)*AK$5)</f>
        <v>18380000</v>
      </c>
      <c r="AL272" s="20">
        <f>IF($N272=0,0,INDEX(current_report[],$N272,AL$6)*AL$5)</f>
        <v>18930000</v>
      </c>
      <c r="AM272" s="20">
        <f>IF($N272=0,0,INDEX(current_report[],$N272,AM$6)*AM$5)</f>
        <v>18680000</v>
      </c>
      <c r="AN272" s="20">
        <f>IF($N272=0,0,INDEX(current_report[],$N272,AN$6)*AN$5)</f>
        <v>19230000</v>
      </c>
      <c r="AO272" s="20">
        <f>IF($N272=0,0,INDEX(current_report[],$N272,AO$6)*AO$5)</f>
        <v>18986000</v>
      </c>
      <c r="AP272" s="20">
        <f>IF($N272=0,0,INDEX(current_report[],$N272,AP$6)*AP$5)</f>
        <v>19365500</v>
      </c>
      <c r="AQ272" s="20">
        <f>IF($N272=0,0,INDEX(current_report[],$N272,AQ$6)*AQ$5)</f>
        <v>19845000</v>
      </c>
      <c r="AR272" s="20">
        <f>IF($N272=0,0,INDEX(current_report[],$N272,AR$6)*AR$5)</f>
        <v>19623500</v>
      </c>
      <c r="AS272" s="21">
        <f>IF($N272=0,0,INDEX(current_report[],$N272,AS$6)*AS$5)</f>
        <v>20178000</v>
      </c>
      <c r="AT272" s="61">
        <f t="shared" si="369"/>
        <v>228328000</v>
      </c>
      <c r="AU272" s="21">
        <f t="shared" si="370"/>
        <v>228328000</v>
      </c>
      <c r="AV272" s="19">
        <f t="shared" si="365"/>
        <v>0</v>
      </c>
      <c r="AW272" s="21">
        <f t="shared" si="376"/>
        <v>0</v>
      </c>
    </row>
    <row r="273" spans="1:49" hidden="1" x14ac:dyDescent="0.25">
      <c r="A273" t="str">
        <f t="shared" si="377"/>
        <v>4564000</v>
      </c>
      <c r="B273">
        <f t="shared" si="350"/>
        <v>4564000</v>
      </c>
      <c r="C273">
        <v>4615</v>
      </c>
      <c r="D273" t="s">
        <v>823</v>
      </c>
      <c r="F273">
        <v>4</v>
      </c>
      <c r="G273">
        <v>3</v>
      </c>
      <c r="I273">
        <f t="shared" si="345"/>
        <v>0</v>
      </c>
      <c r="J273">
        <f t="shared" si="374"/>
        <v>1</v>
      </c>
      <c r="K273" s="45" t="s">
        <v>549</v>
      </c>
      <c r="M273">
        <f>IF($A273&amp;""="",0,IFERROR(MATCH($A273,base_report[id1],0),0))</f>
        <v>265</v>
      </c>
      <c r="N273">
        <f>IF($A273&amp;""="",0,IFERROR(MATCH($A273,current_report[id1],0),0))</f>
        <v>265</v>
      </c>
      <c r="O273" t="str">
        <f>IF($M273=0,0,INDEX(base_report[],$M273,O$1)&amp;"")</f>
        <v>29.04</v>
      </c>
      <c r="P273" t="str">
        <f>IF($M273=0,0,INDEX(base_report[],$M273,P$1)&amp;"")</f>
        <v>Social security taxes</v>
      </c>
      <c r="R273" s="38" t="s">
        <v>549</v>
      </c>
      <c r="S273" s="56" t="s">
        <v>824</v>
      </c>
      <c r="T273" s="18">
        <f t="shared" si="362"/>
        <v>79200000</v>
      </c>
      <c r="U273" s="19">
        <f>IF($M273=0,0,INDEX(base_report[],$M273,U$6)*U$5)</f>
        <v>6600000</v>
      </c>
      <c r="V273" s="20">
        <f>IF($M273=0,0,INDEX(base_report[],$M273,V$6)*V$5)</f>
        <v>6600000</v>
      </c>
      <c r="W273" s="20">
        <f>IF($M273=0,0,INDEX(base_report[],$M273,W$6)*W$5)</f>
        <v>6600000</v>
      </c>
      <c r="X273" s="20">
        <f>IF($M273=0,0,INDEX(base_report[],$M273,X$6)*X$5)</f>
        <v>6600000</v>
      </c>
      <c r="Y273" s="20">
        <f>IF($M273=0,0,INDEX(base_report[],$M273,Y$6)*Y$5)</f>
        <v>6600000</v>
      </c>
      <c r="Z273" s="20">
        <f>IF($M273=0,0,INDEX(base_report[],$M273,Z$6)*Z$5)</f>
        <v>6600000</v>
      </c>
      <c r="AA273" s="20">
        <f>IF($M273=0,0,INDEX(base_report[],$M273,AA$6)*AA$5)</f>
        <v>6600000</v>
      </c>
      <c r="AB273" s="20">
        <f>IF($M273=0,0,INDEX(base_report[],$M273,AB$6)*AB$5)</f>
        <v>6600000</v>
      </c>
      <c r="AC273" s="20">
        <f>IF($M273=0,0,INDEX(base_report[],$M273,AC$6)*AC$5)</f>
        <v>6600000</v>
      </c>
      <c r="AD273" s="20">
        <f>IF($M273=0,0,INDEX(base_report[],$M273,AD$6)*AD$5)</f>
        <v>6600000</v>
      </c>
      <c r="AE273" s="20">
        <f>IF($M273=0,0,INDEX(base_report[],$M273,AE$6)*AE$5)</f>
        <v>6600000</v>
      </c>
      <c r="AF273" s="21">
        <f>IF($M273=0,0,INDEX(base_report[],$M273,AF$6)*AF$5)</f>
        <v>6600000</v>
      </c>
      <c r="AG273" s="18">
        <f t="shared" si="368"/>
        <v>79200000</v>
      </c>
      <c r="AH273" s="19">
        <f>IF($N273=0,0,INDEX(current_report[],$N273,AH$6)*AH$5)</f>
        <v>6600000</v>
      </c>
      <c r="AI273" s="20">
        <f>IF($N273=0,0,INDEX(current_report[],$N273,AI$6)*AI$5)</f>
        <v>6600000</v>
      </c>
      <c r="AJ273" s="20">
        <f>IF($N273=0,0,INDEX(current_report[],$N273,AJ$6)*AJ$5)</f>
        <v>6600000</v>
      </c>
      <c r="AK273" s="20">
        <f>IF($N273=0,0,INDEX(current_report[],$N273,AK$6)*AK$5)</f>
        <v>6600000</v>
      </c>
      <c r="AL273" s="20">
        <f>IF($N273=0,0,INDEX(current_report[],$N273,AL$6)*AL$5)</f>
        <v>6600000</v>
      </c>
      <c r="AM273" s="20">
        <f>IF($N273=0,0,INDEX(current_report[],$N273,AM$6)*AM$5)</f>
        <v>6600000</v>
      </c>
      <c r="AN273" s="20">
        <f>IF($N273=0,0,INDEX(current_report[],$N273,AN$6)*AN$5)</f>
        <v>6600000</v>
      </c>
      <c r="AO273" s="20">
        <f>IF($N273=0,0,INDEX(current_report[],$N273,AO$6)*AO$5)</f>
        <v>6600000</v>
      </c>
      <c r="AP273" s="20">
        <f>IF($N273=0,0,INDEX(current_report[],$N273,AP$6)*AP$5)</f>
        <v>6600000</v>
      </c>
      <c r="AQ273" s="20">
        <f>IF($N273=0,0,INDEX(current_report[],$N273,AQ$6)*AQ$5)</f>
        <v>6600000</v>
      </c>
      <c r="AR273" s="20">
        <f>IF($N273=0,0,INDEX(current_report[],$N273,AR$6)*AR$5)</f>
        <v>6600000</v>
      </c>
      <c r="AS273" s="21">
        <f>IF($N273=0,0,INDEX(current_report[],$N273,AS$6)*AS$5)</f>
        <v>6600000</v>
      </c>
      <c r="AT273" s="61">
        <f t="shared" si="369"/>
        <v>79200000</v>
      </c>
      <c r="AU273" s="21">
        <f t="shared" si="370"/>
        <v>79200000</v>
      </c>
      <c r="AV273" s="19">
        <f t="shared" si="365"/>
        <v>0</v>
      </c>
      <c r="AW273" s="21">
        <f t="shared" si="376"/>
        <v>0</v>
      </c>
    </row>
    <row r="274" spans="1:49" hidden="1" x14ac:dyDescent="0.25">
      <c r="A274" t="str">
        <f t="shared" si="377"/>
        <v>4570000</v>
      </c>
      <c r="B274">
        <v>4570000</v>
      </c>
      <c r="F274">
        <v>4</v>
      </c>
      <c r="G274">
        <v>2</v>
      </c>
      <c r="H274">
        <v>2</v>
      </c>
      <c r="I274">
        <f t="shared" ref="I274:I310" si="378">IF(AND(OR($F$1=0,F274=$F$1),G274&lt;=$G$1,OR($J$1=1,J274=1,G274=0)),1,0)</f>
        <v>0</v>
      </c>
      <c r="J274">
        <f t="shared" si="374"/>
        <v>0</v>
      </c>
      <c r="K274" s="45"/>
      <c r="M274">
        <f>IF($A274&amp;""="",0,IFERROR(MATCH($A274,base_report[id1],0),0))</f>
        <v>266</v>
      </c>
      <c r="N274">
        <f>IF($A274&amp;""="",0,IFERROR(MATCH($A274,current_report[id1],0),0))</f>
        <v>266</v>
      </c>
      <c r="O274" t="str">
        <f>IF($M274=0,0,INDEX(base_report[],$M274,O$1)&amp;"")</f>
        <v>34</v>
      </c>
      <c r="P274" t="str">
        <f>IF($M274=0,0,INDEX(base_report[],$M274,P$1)&amp;"")</f>
        <v>Refund of advances and prepayments</v>
      </c>
      <c r="R274" s="38" t="s">
        <v>85</v>
      </c>
      <c r="S274" s="55" t="s">
        <v>839</v>
      </c>
      <c r="T274" s="18">
        <f t="shared" si="362"/>
        <v>0</v>
      </c>
      <c r="U274" s="19">
        <f>U275+U276</f>
        <v>0</v>
      </c>
      <c r="V274" s="20">
        <f t="shared" ref="V274:AF274" si="379">V275+V276</f>
        <v>0</v>
      </c>
      <c r="W274" s="20">
        <f t="shared" si="379"/>
        <v>0</v>
      </c>
      <c r="X274" s="20">
        <f t="shared" si="379"/>
        <v>0</v>
      </c>
      <c r="Y274" s="20">
        <f t="shared" si="379"/>
        <v>0</v>
      </c>
      <c r="Z274" s="20">
        <f t="shared" si="379"/>
        <v>0</v>
      </c>
      <c r="AA274" s="20">
        <f t="shared" si="379"/>
        <v>0</v>
      </c>
      <c r="AB274" s="20">
        <f t="shared" si="379"/>
        <v>0</v>
      </c>
      <c r="AC274" s="20">
        <f t="shared" si="379"/>
        <v>0</v>
      </c>
      <c r="AD274" s="20">
        <f t="shared" si="379"/>
        <v>0</v>
      </c>
      <c r="AE274" s="20">
        <f t="shared" si="379"/>
        <v>0</v>
      </c>
      <c r="AF274" s="21">
        <f t="shared" si="379"/>
        <v>0</v>
      </c>
      <c r="AG274" s="18">
        <f t="shared" si="368"/>
        <v>0</v>
      </c>
      <c r="AH274" s="19">
        <f>AH275+AH276</f>
        <v>0</v>
      </c>
      <c r="AI274" s="20">
        <f t="shared" ref="AI274:AS274" si="380">AI275+AI276</f>
        <v>0</v>
      </c>
      <c r="AJ274" s="20">
        <f t="shared" si="380"/>
        <v>0</v>
      </c>
      <c r="AK274" s="20">
        <f t="shared" si="380"/>
        <v>0</v>
      </c>
      <c r="AL274" s="20">
        <f t="shared" si="380"/>
        <v>0</v>
      </c>
      <c r="AM274" s="20">
        <f t="shared" si="380"/>
        <v>0</v>
      </c>
      <c r="AN274" s="20">
        <f t="shared" si="380"/>
        <v>0</v>
      </c>
      <c r="AO274" s="20">
        <f t="shared" si="380"/>
        <v>0</v>
      </c>
      <c r="AP274" s="20">
        <f t="shared" si="380"/>
        <v>0</v>
      </c>
      <c r="AQ274" s="20">
        <f t="shared" si="380"/>
        <v>0</v>
      </c>
      <c r="AR274" s="20">
        <f t="shared" si="380"/>
        <v>0</v>
      </c>
      <c r="AS274" s="21">
        <f t="shared" si="380"/>
        <v>0</v>
      </c>
      <c r="AT274" s="61">
        <f t="shared" si="369"/>
        <v>0</v>
      </c>
      <c r="AU274" s="21">
        <f t="shared" si="370"/>
        <v>0</v>
      </c>
      <c r="AV274" s="19">
        <f t="shared" si="365"/>
        <v>0</v>
      </c>
      <c r="AW274" s="21">
        <f t="shared" si="376"/>
        <v>0</v>
      </c>
    </row>
    <row r="275" spans="1:49" hidden="1" x14ac:dyDescent="0.25">
      <c r="A275" t="str">
        <f t="shared" si="377"/>
        <v>4571000</v>
      </c>
      <c r="B275">
        <f t="shared" si="350"/>
        <v>4571000</v>
      </c>
      <c r="F275">
        <v>4</v>
      </c>
      <c r="G275">
        <v>3</v>
      </c>
      <c r="I275">
        <f t="shared" si="378"/>
        <v>0</v>
      </c>
      <c r="J275">
        <f t="shared" si="374"/>
        <v>0</v>
      </c>
      <c r="K275" s="45" t="s">
        <v>86</v>
      </c>
      <c r="M275">
        <f>IF($A275&amp;""="",0,IFERROR(MATCH($A275,base_report[id1],0),0))</f>
        <v>267</v>
      </c>
      <c r="N275">
        <f>IF($A275&amp;""="",0,IFERROR(MATCH($A275,current_report[id1],0),0))</f>
        <v>267</v>
      </c>
      <c r="O275" t="str">
        <f>IF($M275=0,0,INDEX(base_report[],$M275,O$1)&amp;"")</f>
        <v>34.01</v>
      </c>
      <c r="P275" t="str">
        <f>IF($M275=0,0,INDEX(base_report[],$M275,P$1)&amp;"")</f>
        <v>Refund of advances recieved on transportation services</v>
      </c>
      <c r="R275" s="38" t="s">
        <v>86</v>
      </c>
      <c r="S275" s="56" t="s">
        <v>850</v>
      </c>
      <c r="T275" s="18">
        <f t="shared" si="362"/>
        <v>0</v>
      </c>
      <c r="U275" s="19">
        <f>IF($M275=0,0,INDEX(base_report[],$M275,U$6)*U$5)</f>
        <v>0</v>
      </c>
      <c r="V275" s="20">
        <f>IF($M275=0,0,INDEX(base_report[],$M275,V$6)*V$5)</f>
        <v>0</v>
      </c>
      <c r="W275" s="20">
        <f>IF($M275=0,0,INDEX(base_report[],$M275,W$6)*W$5)</f>
        <v>0</v>
      </c>
      <c r="X275" s="20">
        <f>IF($M275=0,0,INDEX(base_report[],$M275,X$6)*X$5)</f>
        <v>0</v>
      </c>
      <c r="Y275" s="20">
        <f>IF($M275=0,0,INDEX(base_report[],$M275,Y$6)*Y$5)</f>
        <v>0</v>
      </c>
      <c r="Z275" s="20">
        <f>IF($M275=0,0,INDEX(base_report[],$M275,Z$6)*Z$5)</f>
        <v>0</v>
      </c>
      <c r="AA275" s="20">
        <f>IF($M275=0,0,INDEX(base_report[],$M275,AA$6)*AA$5)</f>
        <v>0</v>
      </c>
      <c r="AB275" s="20">
        <f>IF($M275=0,0,INDEX(base_report[],$M275,AB$6)*AB$5)</f>
        <v>0</v>
      </c>
      <c r="AC275" s="20">
        <f>IF($M275=0,0,INDEX(base_report[],$M275,AC$6)*AC$5)</f>
        <v>0</v>
      </c>
      <c r="AD275" s="20">
        <f>IF($M275=0,0,INDEX(base_report[],$M275,AD$6)*AD$5)</f>
        <v>0</v>
      </c>
      <c r="AE275" s="20">
        <f>IF($M275=0,0,INDEX(base_report[],$M275,AE$6)*AE$5)</f>
        <v>0</v>
      </c>
      <c r="AF275" s="21">
        <f>IF($M275=0,0,INDEX(base_report[],$M275,AF$6)*AF$5)</f>
        <v>0</v>
      </c>
      <c r="AG275" s="18">
        <f t="shared" si="368"/>
        <v>0</v>
      </c>
      <c r="AH275" s="19">
        <f>IF($N275=0,0,INDEX(current_report[],$N275,AH$6)*AH$5)</f>
        <v>0</v>
      </c>
      <c r="AI275" s="20">
        <f>IF($N275=0,0,INDEX(current_report[],$N275,AI$6)*AI$5)</f>
        <v>0</v>
      </c>
      <c r="AJ275" s="20">
        <f>IF($N275=0,0,INDEX(current_report[],$N275,AJ$6)*AJ$5)</f>
        <v>0</v>
      </c>
      <c r="AK275" s="20">
        <f>IF($N275=0,0,INDEX(current_report[],$N275,AK$6)*AK$5)</f>
        <v>0</v>
      </c>
      <c r="AL275" s="20">
        <f>IF($N275=0,0,INDEX(current_report[],$N275,AL$6)*AL$5)</f>
        <v>0</v>
      </c>
      <c r="AM275" s="20">
        <f>IF($N275=0,0,INDEX(current_report[],$N275,AM$6)*AM$5)</f>
        <v>0</v>
      </c>
      <c r="AN275" s="20">
        <f>IF($N275=0,0,INDEX(current_report[],$N275,AN$6)*AN$5)</f>
        <v>0</v>
      </c>
      <c r="AO275" s="20">
        <f>IF($N275=0,0,INDEX(current_report[],$N275,AO$6)*AO$5)</f>
        <v>0</v>
      </c>
      <c r="AP275" s="20">
        <f>IF($N275=0,0,INDEX(current_report[],$N275,AP$6)*AP$5)</f>
        <v>0</v>
      </c>
      <c r="AQ275" s="20">
        <f>IF($N275=0,0,INDEX(current_report[],$N275,AQ$6)*AQ$5)</f>
        <v>0</v>
      </c>
      <c r="AR275" s="20">
        <f>IF($N275=0,0,INDEX(current_report[],$N275,AR$6)*AR$5)</f>
        <v>0</v>
      </c>
      <c r="AS275" s="21">
        <f>IF($N275=0,0,INDEX(current_report[],$N275,AS$6)*AS$5)</f>
        <v>0</v>
      </c>
      <c r="AT275" s="61">
        <f t="shared" si="369"/>
        <v>0</v>
      </c>
      <c r="AU275" s="21">
        <f t="shared" si="370"/>
        <v>0</v>
      </c>
      <c r="AV275" s="19">
        <f t="shared" si="365"/>
        <v>0</v>
      </c>
      <c r="AW275" s="21">
        <f t="shared" si="376"/>
        <v>0</v>
      </c>
    </row>
    <row r="276" spans="1:49" hidden="1" x14ac:dyDescent="0.25">
      <c r="A276" t="str">
        <f t="shared" si="377"/>
        <v>4572000</v>
      </c>
      <c r="B276">
        <f t="shared" si="350"/>
        <v>4572000</v>
      </c>
      <c r="F276">
        <v>4</v>
      </c>
      <c r="G276">
        <v>3</v>
      </c>
      <c r="I276">
        <f t="shared" si="378"/>
        <v>0</v>
      </c>
      <c r="J276">
        <f t="shared" si="374"/>
        <v>0</v>
      </c>
      <c r="K276" s="45" t="s">
        <v>87</v>
      </c>
      <c r="M276">
        <f>IF($A276&amp;""="",0,IFERROR(MATCH($A276,base_report[id1],0),0))</f>
        <v>268</v>
      </c>
      <c r="N276">
        <f>IF($A276&amp;""="",0,IFERROR(MATCH($A276,current_report[id1],0),0))</f>
        <v>268</v>
      </c>
      <c r="O276" t="str">
        <f>IF($M276=0,0,INDEX(base_report[],$M276,O$1)&amp;"")</f>
        <v>34.09</v>
      </c>
      <c r="P276" t="str">
        <f>IF($M276=0,0,INDEX(base_report[],$M276,P$1)&amp;"")</f>
        <v>Refund of advances received on other operations</v>
      </c>
      <c r="R276" s="38" t="s">
        <v>87</v>
      </c>
      <c r="S276" s="56" t="s">
        <v>851</v>
      </c>
      <c r="T276" s="18">
        <f t="shared" si="362"/>
        <v>0</v>
      </c>
      <c r="U276" s="19">
        <f>IF($M276=0,0,INDEX(base_report[],$M276,U$6)*U$5)</f>
        <v>0</v>
      </c>
      <c r="V276" s="20">
        <f>IF($M276=0,0,INDEX(base_report[],$M276,V$6)*V$5)</f>
        <v>0</v>
      </c>
      <c r="W276" s="20">
        <f>IF($M276=0,0,INDEX(base_report[],$M276,W$6)*W$5)</f>
        <v>0</v>
      </c>
      <c r="X276" s="20">
        <f>IF($M276=0,0,INDEX(base_report[],$M276,X$6)*X$5)</f>
        <v>0</v>
      </c>
      <c r="Y276" s="20">
        <f>IF($M276=0,0,INDEX(base_report[],$M276,Y$6)*Y$5)</f>
        <v>0</v>
      </c>
      <c r="Z276" s="20">
        <f>IF($M276=0,0,INDEX(base_report[],$M276,Z$6)*Z$5)</f>
        <v>0</v>
      </c>
      <c r="AA276" s="20">
        <f>IF($M276=0,0,INDEX(base_report[],$M276,AA$6)*AA$5)</f>
        <v>0</v>
      </c>
      <c r="AB276" s="20">
        <f>IF($M276=0,0,INDEX(base_report[],$M276,AB$6)*AB$5)</f>
        <v>0</v>
      </c>
      <c r="AC276" s="20">
        <f>IF($M276=0,0,INDEX(base_report[],$M276,AC$6)*AC$5)</f>
        <v>0</v>
      </c>
      <c r="AD276" s="20">
        <f>IF($M276=0,0,INDEX(base_report[],$M276,AD$6)*AD$5)</f>
        <v>0</v>
      </c>
      <c r="AE276" s="20">
        <f>IF($M276=0,0,INDEX(base_report[],$M276,AE$6)*AE$5)</f>
        <v>0</v>
      </c>
      <c r="AF276" s="21">
        <f>IF($M276=0,0,INDEX(base_report[],$M276,AF$6)*AF$5)</f>
        <v>0</v>
      </c>
      <c r="AG276" s="18">
        <f t="shared" si="368"/>
        <v>0</v>
      </c>
      <c r="AH276" s="19">
        <f>IF($N276=0,0,INDEX(current_report[],$N276,AH$6)*AH$5)</f>
        <v>0</v>
      </c>
      <c r="AI276" s="20">
        <f>IF($N276=0,0,INDEX(current_report[],$N276,AI$6)*AI$5)</f>
        <v>0</v>
      </c>
      <c r="AJ276" s="20">
        <f>IF($N276=0,0,INDEX(current_report[],$N276,AJ$6)*AJ$5)</f>
        <v>0</v>
      </c>
      <c r="AK276" s="20">
        <f>IF($N276=0,0,INDEX(current_report[],$N276,AK$6)*AK$5)</f>
        <v>0</v>
      </c>
      <c r="AL276" s="20">
        <f>IF($N276=0,0,INDEX(current_report[],$N276,AL$6)*AL$5)</f>
        <v>0</v>
      </c>
      <c r="AM276" s="20">
        <f>IF($N276=0,0,INDEX(current_report[],$N276,AM$6)*AM$5)</f>
        <v>0</v>
      </c>
      <c r="AN276" s="20">
        <f>IF($N276=0,0,INDEX(current_report[],$N276,AN$6)*AN$5)</f>
        <v>0</v>
      </c>
      <c r="AO276" s="20">
        <f>IF($N276=0,0,INDEX(current_report[],$N276,AO$6)*AO$5)</f>
        <v>0</v>
      </c>
      <c r="AP276" s="20">
        <f>IF($N276=0,0,INDEX(current_report[],$N276,AP$6)*AP$5)</f>
        <v>0</v>
      </c>
      <c r="AQ276" s="20">
        <f>IF($N276=0,0,INDEX(current_report[],$N276,AQ$6)*AQ$5)</f>
        <v>0</v>
      </c>
      <c r="AR276" s="20">
        <f>IF($N276=0,0,INDEX(current_report[],$N276,AR$6)*AR$5)</f>
        <v>0</v>
      </c>
      <c r="AS276" s="21">
        <f>IF($N276=0,0,INDEX(current_report[],$N276,AS$6)*AS$5)</f>
        <v>0</v>
      </c>
      <c r="AT276" s="61">
        <f t="shared" si="369"/>
        <v>0</v>
      </c>
      <c r="AU276" s="21">
        <f t="shared" si="370"/>
        <v>0</v>
      </c>
      <c r="AV276" s="19">
        <f t="shared" si="365"/>
        <v>0</v>
      </c>
      <c r="AW276" s="21">
        <f t="shared" si="376"/>
        <v>0</v>
      </c>
    </row>
    <row r="277" spans="1:49" hidden="1" x14ac:dyDescent="0.25">
      <c r="A277" t="str">
        <f t="shared" si="377"/>
        <v>4580000</v>
      </c>
      <c r="B277">
        <v>4580000</v>
      </c>
      <c r="F277">
        <v>4</v>
      </c>
      <c r="G277">
        <v>2</v>
      </c>
      <c r="H277">
        <v>2</v>
      </c>
      <c r="I277">
        <f t="shared" si="378"/>
        <v>0</v>
      </c>
      <c r="J277">
        <f t="shared" si="374"/>
        <v>0</v>
      </c>
      <c r="K277" s="45"/>
      <c r="M277">
        <f>IF($A277&amp;""="",0,IFERROR(MATCH($A277,base_report[id1],0),0))</f>
        <v>269</v>
      </c>
      <c r="N277">
        <f>IF($A277&amp;""="",0,IFERROR(MATCH($A277,current_report[id1],0),0))</f>
        <v>269</v>
      </c>
      <c r="O277" t="str">
        <f>IF($M277=0,0,INDEX(base_report[],$M277,O$1)&amp;"")</f>
        <v>35</v>
      </c>
      <c r="P277" t="str">
        <f>IF($M277=0,0,INDEX(base_report[],$M277,P$1)&amp;"")</f>
        <v>Foreign exchange losses and exchange rate differences</v>
      </c>
      <c r="R277" s="38" t="s">
        <v>36</v>
      </c>
      <c r="S277" s="55" t="s">
        <v>852</v>
      </c>
      <c r="T277" s="18">
        <f t="shared" si="362"/>
        <v>0</v>
      </c>
      <c r="U277" s="19">
        <f>U278+U279</f>
        <v>0</v>
      </c>
      <c r="V277" s="20">
        <f t="shared" ref="V277:AF277" si="381">V278+V279</f>
        <v>0</v>
      </c>
      <c r="W277" s="20">
        <f t="shared" si="381"/>
        <v>0</v>
      </c>
      <c r="X277" s="20">
        <f t="shared" si="381"/>
        <v>0</v>
      </c>
      <c r="Y277" s="20">
        <f t="shared" si="381"/>
        <v>0</v>
      </c>
      <c r="Z277" s="20">
        <f t="shared" si="381"/>
        <v>0</v>
      </c>
      <c r="AA277" s="20">
        <f t="shared" si="381"/>
        <v>0</v>
      </c>
      <c r="AB277" s="20">
        <f t="shared" si="381"/>
        <v>0</v>
      </c>
      <c r="AC277" s="20">
        <f t="shared" si="381"/>
        <v>0</v>
      </c>
      <c r="AD277" s="20">
        <f t="shared" si="381"/>
        <v>0</v>
      </c>
      <c r="AE277" s="20">
        <f t="shared" si="381"/>
        <v>0</v>
      </c>
      <c r="AF277" s="21">
        <f t="shared" si="381"/>
        <v>0</v>
      </c>
      <c r="AG277" s="18">
        <f t="shared" si="368"/>
        <v>0</v>
      </c>
      <c r="AH277" s="19">
        <f>AH278+AH279</f>
        <v>0</v>
      </c>
      <c r="AI277" s="20">
        <f t="shared" ref="AI277:AS277" si="382">AI278+AI279</f>
        <v>0</v>
      </c>
      <c r="AJ277" s="20">
        <f t="shared" si="382"/>
        <v>0</v>
      </c>
      <c r="AK277" s="20">
        <f t="shared" si="382"/>
        <v>0</v>
      </c>
      <c r="AL277" s="20">
        <f t="shared" si="382"/>
        <v>0</v>
      </c>
      <c r="AM277" s="20">
        <f t="shared" si="382"/>
        <v>0</v>
      </c>
      <c r="AN277" s="20">
        <f t="shared" si="382"/>
        <v>0</v>
      </c>
      <c r="AO277" s="20">
        <f t="shared" si="382"/>
        <v>0</v>
      </c>
      <c r="AP277" s="20">
        <f t="shared" si="382"/>
        <v>0</v>
      </c>
      <c r="AQ277" s="20">
        <f t="shared" si="382"/>
        <v>0</v>
      </c>
      <c r="AR277" s="20">
        <f t="shared" si="382"/>
        <v>0</v>
      </c>
      <c r="AS277" s="21">
        <f t="shared" si="382"/>
        <v>0</v>
      </c>
      <c r="AT277" s="61">
        <f t="shared" si="369"/>
        <v>0</v>
      </c>
      <c r="AU277" s="21">
        <f t="shared" si="370"/>
        <v>0</v>
      </c>
      <c r="AV277" s="19">
        <f t="shared" si="365"/>
        <v>0</v>
      </c>
      <c r="AW277" s="21">
        <f t="shared" si="376"/>
        <v>0</v>
      </c>
    </row>
    <row r="278" spans="1:49" hidden="1" x14ac:dyDescent="0.25">
      <c r="A278" t="str">
        <f t="shared" si="377"/>
        <v>4581000</v>
      </c>
      <c r="B278">
        <f t="shared" si="350"/>
        <v>4581000</v>
      </c>
      <c r="F278">
        <v>4</v>
      </c>
      <c r="G278">
        <v>3</v>
      </c>
      <c r="I278">
        <f t="shared" si="378"/>
        <v>0</v>
      </c>
      <c r="J278">
        <f t="shared" si="374"/>
        <v>0</v>
      </c>
      <c r="K278" s="45" t="s">
        <v>37</v>
      </c>
      <c r="M278">
        <f>IF($A278&amp;""="",0,IFERROR(MATCH($A278,base_report[id1],0),0))</f>
        <v>270</v>
      </c>
      <c r="N278">
        <f>IF($A278&amp;""="",0,IFERROR(MATCH($A278,current_report[id1],0),0))</f>
        <v>270</v>
      </c>
      <c r="O278" t="str">
        <f>IF($M278=0,0,INDEX(base_report[],$M278,O$1)&amp;"")</f>
        <v>35.01</v>
      </c>
      <c r="P278" t="str">
        <f>IF($M278=0,0,INDEX(base_report[],$M278,P$1)&amp;"")</f>
        <v>Negative exchange differences</v>
      </c>
      <c r="R278" s="38" t="s">
        <v>37</v>
      </c>
      <c r="S278" s="56" t="s">
        <v>715</v>
      </c>
      <c r="T278" s="18">
        <f t="shared" si="362"/>
        <v>0</v>
      </c>
      <c r="U278" s="19">
        <f>IF($M278=0,0,INDEX(base_report[],$M278,U$6)*U$5)</f>
        <v>0</v>
      </c>
      <c r="V278" s="20">
        <f>IF($M278=0,0,INDEX(base_report[],$M278,V$6)*V$5)</f>
        <v>0</v>
      </c>
      <c r="W278" s="20">
        <f>IF($M278=0,0,INDEX(base_report[],$M278,W$6)*W$5)</f>
        <v>0</v>
      </c>
      <c r="X278" s="20">
        <f>IF($M278=0,0,INDEX(base_report[],$M278,X$6)*X$5)</f>
        <v>0</v>
      </c>
      <c r="Y278" s="20">
        <f>IF($M278=0,0,INDEX(base_report[],$M278,Y$6)*Y$5)</f>
        <v>0</v>
      </c>
      <c r="Z278" s="20">
        <f>IF($M278=0,0,INDEX(base_report[],$M278,Z$6)*Z$5)</f>
        <v>0</v>
      </c>
      <c r="AA278" s="20">
        <f>IF($M278=0,0,INDEX(base_report[],$M278,AA$6)*AA$5)</f>
        <v>0</v>
      </c>
      <c r="AB278" s="20">
        <f>IF($M278=0,0,INDEX(base_report[],$M278,AB$6)*AB$5)</f>
        <v>0</v>
      </c>
      <c r="AC278" s="20">
        <f>IF($M278=0,0,INDEX(base_report[],$M278,AC$6)*AC$5)</f>
        <v>0</v>
      </c>
      <c r="AD278" s="20">
        <f>IF($M278=0,0,INDEX(base_report[],$M278,AD$6)*AD$5)</f>
        <v>0</v>
      </c>
      <c r="AE278" s="20">
        <f>IF($M278=0,0,INDEX(base_report[],$M278,AE$6)*AE$5)</f>
        <v>0</v>
      </c>
      <c r="AF278" s="21">
        <f>IF($M278=0,0,INDEX(base_report[],$M278,AF$6)*AF$5)</f>
        <v>0</v>
      </c>
      <c r="AG278" s="18">
        <f t="shared" si="368"/>
        <v>0</v>
      </c>
      <c r="AH278" s="19">
        <f>IF($N278=0,0,INDEX(current_report[],$N278,AH$6)*AH$5)</f>
        <v>0</v>
      </c>
      <c r="AI278" s="20">
        <f>IF($N278=0,0,INDEX(current_report[],$N278,AI$6)*AI$5)</f>
        <v>0</v>
      </c>
      <c r="AJ278" s="20">
        <f>IF($N278=0,0,INDEX(current_report[],$N278,AJ$6)*AJ$5)</f>
        <v>0</v>
      </c>
      <c r="AK278" s="20">
        <f>IF($N278=0,0,INDEX(current_report[],$N278,AK$6)*AK$5)</f>
        <v>0</v>
      </c>
      <c r="AL278" s="20">
        <f>IF($N278=0,0,INDEX(current_report[],$N278,AL$6)*AL$5)</f>
        <v>0</v>
      </c>
      <c r="AM278" s="20">
        <f>IF($N278=0,0,INDEX(current_report[],$N278,AM$6)*AM$5)</f>
        <v>0</v>
      </c>
      <c r="AN278" s="20">
        <f>IF($N278=0,0,INDEX(current_report[],$N278,AN$6)*AN$5)</f>
        <v>0</v>
      </c>
      <c r="AO278" s="20">
        <f>IF($N278=0,0,INDEX(current_report[],$N278,AO$6)*AO$5)</f>
        <v>0</v>
      </c>
      <c r="AP278" s="20">
        <f>IF($N278=0,0,INDEX(current_report[],$N278,AP$6)*AP$5)</f>
        <v>0</v>
      </c>
      <c r="AQ278" s="20">
        <f>IF($N278=0,0,INDEX(current_report[],$N278,AQ$6)*AQ$5)</f>
        <v>0</v>
      </c>
      <c r="AR278" s="20">
        <f>IF($N278=0,0,INDEX(current_report[],$N278,AR$6)*AR$5)</f>
        <v>0</v>
      </c>
      <c r="AS278" s="21">
        <f>IF($N278=0,0,INDEX(current_report[],$N278,AS$6)*AS$5)</f>
        <v>0</v>
      </c>
      <c r="AT278" s="61">
        <f t="shared" si="369"/>
        <v>0</v>
      </c>
      <c r="AU278" s="21">
        <f t="shared" si="370"/>
        <v>0</v>
      </c>
      <c r="AV278" s="19">
        <f t="shared" si="365"/>
        <v>0</v>
      </c>
      <c r="AW278" s="21">
        <f t="shared" si="376"/>
        <v>0</v>
      </c>
    </row>
    <row r="279" spans="1:49" hidden="1" x14ac:dyDescent="0.25">
      <c r="A279" t="str">
        <f t="shared" si="377"/>
        <v>4582000</v>
      </c>
      <c r="B279">
        <f t="shared" si="350"/>
        <v>4582000</v>
      </c>
      <c r="F279">
        <v>4</v>
      </c>
      <c r="G279">
        <v>3</v>
      </c>
      <c r="I279">
        <f t="shared" si="378"/>
        <v>0</v>
      </c>
      <c r="J279">
        <f t="shared" si="374"/>
        <v>0</v>
      </c>
      <c r="K279" s="45" t="s">
        <v>38</v>
      </c>
      <c r="M279">
        <f>IF($A279&amp;""="",0,IFERROR(MATCH($A279,base_report[id1],0),0))</f>
        <v>271</v>
      </c>
      <c r="N279">
        <f>IF($A279&amp;""="",0,IFERROR(MATCH($A279,current_report[id1],0),0))</f>
        <v>271</v>
      </c>
      <c r="O279" t="str">
        <f>IF($M279=0,0,INDEX(base_report[],$M279,O$1)&amp;"")</f>
        <v>35.02</v>
      </c>
      <c r="P279" t="str">
        <f>IF($M279=0,0,INDEX(base_report[],$M279,P$1)&amp;"")</f>
        <v>Foreign exchange losses</v>
      </c>
      <c r="R279" s="38" t="s">
        <v>38</v>
      </c>
      <c r="S279" s="56" t="s">
        <v>853</v>
      </c>
      <c r="T279" s="18">
        <f t="shared" si="362"/>
        <v>0</v>
      </c>
      <c r="U279" s="19">
        <f>IF($M279=0,0,INDEX(base_report[],$M279,U$6)*U$5)</f>
        <v>0</v>
      </c>
      <c r="V279" s="20">
        <f>IF($M279=0,0,INDEX(base_report[],$M279,V$6)*V$5)</f>
        <v>0</v>
      </c>
      <c r="W279" s="20">
        <f>IF($M279=0,0,INDEX(base_report[],$M279,W$6)*W$5)</f>
        <v>0</v>
      </c>
      <c r="X279" s="20">
        <f>IF($M279=0,0,INDEX(base_report[],$M279,X$6)*X$5)</f>
        <v>0</v>
      </c>
      <c r="Y279" s="20">
        <f>IF($M279=0,0,INDEX(base_report[],$M279,Y$6)*Y$5)</f>
        <v>0</v>
      </c>
      <c r="Z279" s="20">
        <f>IF($M279=0,0,INDEX(base_report[],$M279,Z$6)*Z$5)</f>
        <v>0</v>
      </c>
      <c r="AA279" s="20">
        <f>IF($M279=0,0,INDEX(base_report[],$M279,AA$6)*AA$5)</f>
        <v>0</v>
      </c>
      <c r="AB279" s="20">
        <f>IF($M279=0,0,INDEX(base_report[],$M279,AB$6)*AB$5)</f>
        <v>0</v>
      </c>
      <c r="AC279" s="20">
        <f>IF($M279=0,0,INDEX(base_report[],$M279,AC$6)*AC$5)</f>
        <v>0</v>
      </c>
      <c r="AD279" s="20">
        <f>IF($M279=0,0,INDEX(base_report[],$M279,AD$6)*AD$5)</f>
        <v>0</v>
      </c>
      <c r="AE279" s="20">
        <f>IF($M279=0,0,INDEX(base_report[],$M279,AE$6)*AE$5)</f>
        <v>0</v>
      </c>
      <c r="AF279" s="21">
        <f>IF($M279=0,0,INDEX(base_report[],$M279,AF$6)*AF$5)</f>
        <v>0</v>
      </c>
      <c r="AG279" s="18">
        <f t="shared" si="368"/>
        <v>0</v>
      </c>
      <c r="AH279" s="19">
        <f>IF($N279=0,0,INDEX(current_report[],$N279,AH$6)*AH$5)</f>
        <v>0</v>
      </c>
      <c r="AI279" s="20">
        <f>IF($N279=0,0,INDEX(current_report[],$N279,AI$6)*AI$5)</f>
        <v>0</v>
      </c>
      <c r="AJ279" s="20">
        <f>IF($N279=0,0,INDEX(current_report[],$N279,AJ$6)*AJ$5)</f>
        <v>0</v>
      </c>
      <c r="AK279" s="20">
        <f>IF($N279=0,0,INDEX(current_report[],$N279,AK$6)*AK$5)</f>
        <v>0</v>
      </c>
      <c r="AL279" s="20">
        <f>IF($N279=0,0,INDEX(current_report[],$N279,AL$6)*AL$5)</f>
        <v>0</v>
      </c>
      <c r="AM279" s="20">
        <f>IF($N279=0,0,INDEX(current_report[],$N279,AM$6)*AM$5)</f>
        <v>0</v>
      </c>
      <c r="AN279" s="20">
        <f>IF($N279=0,0,INDEX(current_report[],$N279,AN$6)*AN$5)</f>
        <v>0</v>
      </c>
      <c r="AO279" s="20">
        <f>IF($N279=0,0,INDEX(current_report[],$N279,AO$6)*AO$5)</f>
        <v>0</v>
      </c>
      <c r="AP279" s="20">
        <f>IF($N279=0,0,INDEX(current_report[],$N279,AP$6)*AP$5)</f>
        <v>0</v>
      </c>
      <c r="AQ279" s="20">
        <f>IF($N279=0,0,INDEX(current_report[],$N279,AQ$6)*AQ$5)</f>
        <v>0</v>
      </c>
      <c r="AR279" s="20">
        <f>IF($N279=0,0,INDEX(current_report[],$N279,AR$6)*AR$5)</f>
        <v>0</v>
      </c>
      <c r="AS279" s="21">
        <f>IF($N279=0,0,INDEX(current_report[],$N279,AS$6)*AS$5)</f>
        <v>0</v>
      </c>
      <c r="AT279" s="61">
        <f t="shared" si="369"/>
        <v>0</v>
      </c>
      <c r="AU279" s="21">
        <f t="shared" si="370"/>
        <v>0</v>
      </c>
      <c r="AV279" s="19">
        <f t="shared" si="365"/>
        <v>0</v>
      </c>
      <c r="AW279" s="21">
        <f t="shared" si="376"/>
        <v>0</v>
      </c>
    </row>
    <row r="280" spans="1:49" x14ac:dyDescent="0.25">
      <c r="A280" t="str">
        <f t="shared" si="377"/>
        <v>4590000</v>
      </c>
      <c r="B280">
        <v>4590000</v>
      </c>
      <c r="F280">
        <v>4</v>
      </c>
      <c r="G280">
        <v>2</v>
      </c>
      <c r="H280">
        <v>2</v>
      </c>
      <c r="I280">
        <f>IF(AND(OR($F$1=0,F280=$F$1),G280&lt;=$G$1,OR($J$1=1,J280=1,G280=0)),1,0)</f>
        <v>1</v>
      </c>
      <c r="J280">
        <f t="shared" si="374"/>
        <v>1</v>
      </c>
      <c r="K280" s="45"/>
      <c r="M280">
        <f>IF($A280&amp;""="",0,IFERROR(MATCH($A280,base_report[id1],0),0))</f>
        <v>272</v>
      </c>
      <c r="N280">
        <f>IF($A280&amp;""="",0,IFERROR(MATCH($A280,current_report[id1],0),0))</f>
        <v>272</v>
      </c>
      <c r="O280" t="str">
        <f>IF($M280=0,0,INDEX(base_report[],$M280,O$1)&amp;"")</f>
        <v>39</v>
      </c>
      <c r="P280" t="str">
        <f>IF($M280=0,0,INDEX(base_report[],$M280,P$1)&amp;"")</f>
        <v>Interest on loans and borrowings</v>
      </c>
      <c r="R280" s="38" t="s">
        <v>40</v>
      </c>
      <c r="S280" s="55" t="s">
        <v>770</v>
      </c>
      <c r="T280" s="18">
        <f>SUMPRODUCT(U280:AF280,U$3:AF$3)</f>
        <v>398385000</v>
      </c>
      <c r="U280" s="19">
        <f>U281+U282</f>
        <v>36750000</v>
      </c>
      <c r="V280" s="20">
        <f t="shared" ref="V280:AF280" si="383">V281+V282</f>
        <v>36000000</v>
      </c>
      <c r="W280" s="20">
        <f t="shared" si="383"/>
        <v>35250000</v>
      </c>
      <c r="X280" s="20">
        <f t="shared" si="383"/>
        <v>34500000</v>
      </c>
      <c r="Y280" s="20">
        <f t="shared" si="383"/>
        <v>33750000</v>
      </c>
      <c r="Z280" s="20">
        <f t="shared" si="383"/>
        <v>33000000</v>
      </c>
      <c r="AA280" s="20">
        <f t="shared" si="383"/>
        <v>32250000</v>
      </c>
      <c r="AB280" s="20">
        <f t="shared" si="383"/>
        <v>32850000</v>
      </c>
      <c r="AC280" s="20">
        <f t="shared" si="383"/>
        <v>32437500</v>
      </c>
      <c r="AD280" s="20">
        <f t="shared" si="383"/>
        <v>31305000</v>
      </c>
      <c r="AE280" s="20">
        <f t="shared" si="383"/>
        <v>30532500</v>
      </c>
      <c r="AF280" s="21">
        <f t="shared" si="383"/>
        <v>29760000</v>
      </c>
      <c r="AG280" s="18">
        <f t="shared" si="368"/>
        <v>398385000</v>
      </c>
      <c r="AH280" s="19">
        <f>AH281+AH282</f>
        <v>36750000</v>
      </c>
      <c r="AI280" s="20">
        <f t="shared" ref="AI280:AS280" si="384">AI281+AI282</f>
        <v>36000000</v>
      </c>
      <c r="AJ280" s="20">
        <f t="shared" si="384"/>
        <v>35250000</v>
      </c>
      <c r="AK280" s="20">
        <f t="shared" si="384"/>
        <v>34500000</v>
      </c>
      <c r="AL280" s="20">
        <f t="shared" si="384"/>
        <v>33750000</v>
      </c>
      <c r="AM280" s="20">
        <f t="shared" si="384"/>
        <v>33000000</v>
      </c>
      <c r="AN280" s="20">
        <f t="shared" si="384"/>
        <v>32250000</v>
      </c>
      <c r="AO280" s="20">
        <f t="shared" si="384"/>
        <v>32850000</v>
      </c>
      <c r="AP280" s="20">
        <f t="shared" si="384"/>
        <v>32437500</v>
      </c>
      <c r="AQ280" s="20">
        <f t="shared" si="384"/>
        <v>31305000</v>
      </c>
      <c r="AR280" s="20">
        <f t="shared" si="384"/>
        <v>30532500</v>
      </c>
      <c r="AS280" s="21">
        <f t="shared" si="384"/>
        <v>29760000</v>
      </c>
      <c r="AT280" s="61">
        <f t="shared" si="369"/>
        <v>398385000</v>
      </c>
      <c r="AU280" s="21">
        <f t="shared" si="370"/>
        <v>398385000</v>
      </c>
      <c r="AV280" s="19">
        <f>AU280-AT280</f>
        <v>0</v>
      </c>
      <c r="AW280" s="21">
        <f>IF(AT280=0,AT280,AV280/AT280)</f>
        <v>0</v>
      </c>
    </row>
    <row r="281" spans="1:49" hidden="1" x14ac:dyDescent="0.25">
      <c r="A281" t="str">
        <f t="shared" si="377"/>
        <v>4591000</v>
      </c>
      <c r="B281">
        <f t="shared" si="350"/>
        <v>4591000</v>
      </c>
      <c r="C281">
        <v>4585</v>
      </c>
      <c r="D281" t="s">
        <v>766</v>
      </c>
      <c r="F281">
        <v>4</v>
      </c>
      <c r="G281">
        <v>3</v>
      </c>
      <c r="I281">
        <f>IF(AND(OR($F$1=0,F281=$F$1),G281&lt;=$G$1,OR($J$1=1,J281=1,G281=0)),1,0)</f>
        <v>0</v>
      </c>
      <c r="J281">
        <f t="shared" si="374"/>
        <v>1</v>
      </c>
      <c r="K281" s="45" t="s">
        <v>41</v>
      </c>
      <c r="M281">
        <f>IF($A281&amp;""="",0,IFERROR(MATCH($A281,base_report[id1],0),0))</f>
        <v>273</v>
      </c>
      <c r="N281">
        <f>IF($A281&amp;""="",0,IFERROR(MATCH($A281,current_report[id1],0),0))</f>
        <v>273</v>
      </c>
      <c r="O281" t="str">
        <f>IF($M281=0,0,INDEX(base_report[],$M281,O$1)&amp;"")</f>
        <v>39.01</v>
      </c>
      <c r="P281" t="str">
        <f>IF($M281=0,0,INDEX(base_report[],$M281,P$1)&amp;"")</f>
        <v>Interest on short-term loans</v>
      </c>
      <c r="R281" s="38" t="s">
        <v>41</v>
      </c>
      <c r="S281" s="56" t="s">
        <v>699</v>
      </c>
      <c r="T281" s="18">
        <f>SUMPRODUCT(U281:AF281,U$3:AF$3)</f>
        <v>360000</v>
      </c>
      <c r="U281" s="19">
        <f>IF($M281=0,0,INDEX(base_report[],$M281,U$6)*U$5)</f>
        <v>0</v>
      </c>
      <c r="V281" s="20">
        <f>IF($M281=0,0,INDEX(base_report[],$M281,V$6)*V$5)</f>
        <v>0</v>
      </c>
      <c r="W281" s="20">
        <f>IF($M281=0,0,INDEX(base_report[],$M281,W$6)*W$5)</f>
        <v>0</v>
      </c>
      <c r="X281" s="20">
        <f>IF($M281=0,0,INDEX(base_report[],$M281,X$6)*X$5)</f>
        <v>0</v>
      </c>
      <c r="Y281" s="20">
        <f>IF($M281=0,0,INDEX(base_report[],$M281,Y$6)*Y$5)</f>
        <v>0</v>
      </c>
      <c r="Z281" s="20">
        <f>IF($M281=0,0,INDEX(base_report[],$M281,Z$6)*Z$5)</f>
        <v>0</v>
      </c>
      <c r="AA281" s="20">
        <f>IF($M281=0,0,INDEX(base_report[],$M281,AA$6)*AA$5)</f>
        <v>0</v>
      </c>
      <c r="AB281" s="20">
        <f>IF($M281=0,0,INDEX(base_report[],$M281,AB$6)*AB$5)</f>
        <v>0</v>
      </c>
      <c r="AC281" s="20">
        <f>IF($M281=0,0,INDEX(base_report[],$M281,AC$6)*AC$5)</f>
        <v>360000</v>
      </c>
      <c r="AD281" s="20">
        <f>IF($M281=0,0,INDEX(base_report[],$M281,AD$6)*AD$5)</f>
        <v>0</v>
      </c>
      <c r="AE281" s="20">
        <f>IF($M281=0,0,INDEX(base_report[],$M281,AE$6)*AE$5)</f>
        <v>0</v>
      </c>
      <c r="AF281" s="21">
        <f>IF($M281=0,0,INDEX(base_report[],$M281,AF$6)*AF$5)</f>
        <v>0</v>
      </c>
      <c r="AG281" s="18">
        <f t="shared" si="368"/>
        <v>360000</v>
      </c>
      <c r="AH281" s="19">
        <f>IF($N281=0,0,INDEX(current_report[],$N281,AH$6)*AH$5)</f>
        <v>0</v>
      </c>
      <c r="AI281" s="20">
        <f>IF($N281=0,0,INDEX(current_report[],$N281,AI$6)*AI$5)</f>
        <v>0</v>
      </c>
      <c r="AJ281" s="20">
        <f>IF($N281=0,0,INDEX(current_report[],$N281,AJ$6)*AJ$5)</f>
        <v>0</v>
      </c>
      <c r="AK281" s="20">
        <f>IF($N281=0,0,INDEX(current_report[],$N281,AK$6)*AK$5)</f>
        <v>0</v>
      </c>
      <c r="AL281" s="20">
        <f>IF($N281=0,0,INDEX(current_report[],$N281,AL$6)*AL$5)</f>
        <v>0</v>
      </c>
      <c r="AM281" s="20">
        <f>IF($N281=0,0,INDEX(current_report[],$N281,AM$6)*AM$5)</f>
        <v>0</v>
      </c>
      <c r="AN281" s="20">
        <f>IF($N281=0,0,INDEX(current_report[],$N281,AN$6)*AN$5)</f>
        <v>0</v>
      </c>
      <c r="AO281" s="20">
        <f>IF($N281=0,0,INDEX(current_report[],$N281,AO$6)*AO$5)</f>
        <v>0</v>
      </c>
      <c r="AP281" s="20">
        <f>IF($N281=0,0,INDEX(current_report[],$N281,AP$6)*AP$5)</f>
        <v>360000</v>
      </c>
      <c r="AQ281" s="20">
        <f>IF($N281=0,0,INDEX(current_report[],$N281,AQ$6)*AQ$5)</f>
        <v>0</v>
      </c>
      <c r="AR281" s="20">
        <f>IF($N281=0,0,INDEX(current_report[],$N281,AR$6)*AR$5)</f>
        <v>0</v>
      </c>
      <c r="AS281" s="21">
        <f>IF($N281=0,0,INDEX(current_report[],$N281,AS$6)*AS$5)</f>
        <v>0</v>
      </c>
      <c r="AT281" s="61">
        <f t="shared" si="369"/>
        <v>360000</v>
      </c>
      <c r="AU281" s="21">
        <f t="shared" si="370"/>
        <v>360000</v>
      </c>
      <c r="AV281" s="19">
        <f>AU281-AT281</f>
        <v>0</v>
      </c>
      <c r="AW281" s="21">
        <f>IF(AT281=0,AT281,AV281/AT281)</f>
        <v>0</v>
      </c>
    </row>
    <row r="282" spans="1:49" hidden="1" x14ac:dyDescent="0.25">
      <c r="A282" t="str">
        <f t="shared" si="377"/>
        <v>4592000</v>
      </c>
      <c r="B282">
        <f t="shared" si="350"/>
        <v>4592000</v>
      </c>
      <c r="C282">
        <v>4590</v>
      </c>
      <c r="D282" t="s">
        <v>768</v>
      </c>
      <c r="F282">
        <v>4</v>
      </c>
      <c r="G282">
        <v>3</v>
      </c>
      <c r="I282">
        <f>IF(AND(OR($F$1=0,F282=$F$1),G282&lt;=$G$1,OR($J$1=1,J282=1,G282=0)),1,0)</f>
        <v>0</v>
      </c>
      <c r="J282">
        <f t="shared" si="374"/>
        <v>1</v>
      </c>
      <c r="K282" s="45" t="s">
        <v>42</v>
      </c>
      <c r="M282">
        <f>IF($A282&amp;""="",0,IFERROR(MATCH($A282,base_report[id1],0),0))</f>
        <v>274</v>
      </c>
      <c r="N282">
        <f>IF($A282&amp;""="",0,IFERROR(MATCH($A282,current_report[id1],0),0))</f>
        <v>274</v>
      </c>
      <c r="O282" t="str">
        <f>IF($M282=0,0,INDEX(base_report[],$M282,O$1)&amp;"")</f>
        <v>39.02</v>
      </c>
      <c r="P282" t="str">
        <f>IF($M282=0,0,INDEX(base_report[],$M282,P$1)&amp;"")</f>
        <v>Interest on long-term loans</v>
      </c>
      <c r="R282" s="38" t="s">
        <v>42</v>
      </c>
      <c r="S282" s="56" t="s">
        <v>704</v>
      </c>
      <c r="T282" s="18">
        <f>SUMPRODUCT(U282:AF282,U$3:AF$3)</f>
        <v>398025000</v>
      </c>
      <c r="U282" s="19">
        <f>IF($M282=0,0,INDEX(base_report[],$M282,U$6)*U$5)</f>
        <v>36750000</v>
      </c>
      <c r="V282" s="20">
        <f>IF($M282=0,0,INDEX(base_report[],$M282,V$6)*V$5)</f>
        <v>36000000</v>
      </c>
      <c r="W282" s="20">
        <f>IF($M282=0,0,INDEX(base_report[],$M282,W$6)*W$5)</f>
        <v>35250000</v>
      </c>
      <c r="X282" s="20">
        <f>IF($M282=0,0,INDEX(base_report[],$M282,X$6)*X$5)</f>
        <v>34500000</v>
      </c>
      <c r="Y282" s="20">
        <f>IF($M282=0,0,INDEX(base_report[],$M282,Y$6)*Y$5)</f>
        <v>33750000</v>
      </c>
      <c r="Z282" s="20">
        <f>IF($M282=0,0,INDEX(base_report[],$M282,Z$6)*Z$5)</f>
        <v>33000000</v>
      </c>
      <c r="AA282" s="20">
        <f>IF($M282=0,0,INDEX(base_report[],$M282,AA$6)*AA$5)</f>
        <v>32250000</v>
      </c>
      <c r="AB282" s="20">
        <f>IF($M282=0,0,INDEX(base_report[],$M282,AB$6)*AB$5)</f>
        <v>32850000</v>
      </c>
      <c r="AC282" s="20">
        <f>IF($M282=0,0,INDEX(base_report[],$M282,AC$6)*AC$5)</f>
        <v>32077500</v>
      </c>
      <c r="AD282" s="20">
        <f>IF($M282=0,0,INDEX(base_report[],$M282,AD$6)*AD$5)</f>
        <v>31305000</v>
      </c>
      <c r="AE282" s="20">
        <f>IF($M282=0,0,INDEX(base_report[],$M282,AE$6)*AE$5)</f>
        <v>30532500</v>
      </c>
      <c r="AF282" s="21">
        <f>IF($M282=0,0,INDEX(base_report[],$M282,AF$6)*AF$5)</f>
        <v>29760000</v>
      </c>
      <c r="AG282" s="18">
        <f t="shared" si="368"/>
        <v>398025000</v>
      </c>
      <c r="AH282" s="19">
        <f>IF($N282=0,0,INDEX(current_report[],$N282,AH$6)*AH$5)</f>
        <v>36750000</v>
      </c>
      <c r="AI282" s="20">
        <f>IF($N282=0,0,INDEX(current_report[],$N282,AI$6)*AI$5)</f>
        <v>36000000</v>
      </c>
      <c r="AJ282" s="20">
        <f>IF($N282=0,0,INDEX(current_report[],$N282,AJ$6)*AJ$5)</f>
        <v>35250000</v>
      </c>
      <c r="AK282" s="20">
        <f>IF($N282=0,0,INDEX(current_report[],$N282,AK$6)*AK$5)</f>
        <v>34500000</v>
      </c>
      <c r="AL282" s="20">
        <f>IF($N282=0,0,INDEX(current_report[],$N282,AL$6)*AL$5)</f>
        <v>33750000</v>
      </c>
      <c r="AM282" s="20">
        <f>IF($N282=0,0,INDEX(current_report[],$N282,AM$6)*AM$5)</f>
        <v>33000000</v>
      </c>
      <c r="AN282" s="20">
        <f>IF($N282=0,0,INDEX(current_report[],$N282,AN$6)*AN$5)</f>
        <v>32250000</v>
      </c>
      <c r="AO282" s="20">
        <f>IF($N282=0,0,INDEX(current_report[],$N282,AO$6)*AO$5)</f>
        <v>32850000</v>
      </c>
      <c r="AP282" s="20">
        <f>IF($N282=0,0,INDEX(current_report[],$N282,AP$6)*AP$5)</f>
        <v>32077500</v>
      </c>
      <c r="AQ282" s="20">
        <f>IF($N282=0,0,INDEX(current_report[],$N282,AQ$6)*AQ$5)</f>
        <v>31305000</v>
      </c>
      <c r="AR282" s="20">
        <f>IF($N282=0,0,INDEX(current_report[],$N282,AR$6)*AR$5)</f>
        <v>30532500</v>
      </c>
      <c r="AS282" s="21">
        <f>IF($N282=0,0,INDEX(current_report[],$N282,AS$6)*AS$5)</f>
        <v>29760000</v>
      </c>
      <c r="AT282" s="61">
        <f t="shared" si="369"/>
        <v>398025000</v>
      </c>
      <c r="AU282" s="21">
        <f t="shared" si="370"/>
        <v>398025000</v>
      </c>
      <c r="AV282" s="19">
        <f>AU282-AT282</f>
        <v>0</v>
      </c>
      <c r="AW282" s="21">
        <f>IF(AT282=0,AT282,AV282/AT282)</f>
        <v>0</v>
      </c>
    </row>
    <row r="283" spans="1:49" x14ac:dyDescent="0.25">
      <c r="A283" t="str">
        <f t="shared" si="377"/>
        <v>4593000</v>
      </c>
      <c r="B283">
        <f t="shared" si="350"/>
        <v>4593000</v>
      </c>
      <c r="F283">
        <v>4</v>
      </c>
      <c r="G283">
        <v>0</v>
      </c>
      <c r="I283">
        <f t="shared" ref="I283" si="385">IF(AND(OR($F$1=0,F283=$F$1),G283&lt;=$G$1,OR($J$1=1,J283=1,G283=0)),1,0)</f>
        <v>1</v>
      </c>
      <c r="J283">
        <f t="shared" si="374"/>
        <v>0</v>
      </c>
      <c r="K283" s="45"/>
      <c r="M283">
        <f>IF($A283&amp;""="",0,IFERROR(MATCH($A283,base_report[id1],0),0))</f>
        <v>275</v>
      </c>
      <c r="N283">
        <f>IF($A283&amp;""="",0,IFERROR(MATCH($A283,current_report[id1],0),0))</f>
        <v>275</v>
      </c>
      <c r="O283" t="str">
        <f>IF($M283=0,0,INDEX(base_report[],$M283,O$1)&amp;"")</f>
        <v/>
      </c>
      <c r="P283" t="str">
        <f>IF($M283=0,0,INDEX(base_report[],$M283,P$1)&amp;"")</f>
        <v/>
      </c>
      <c r="R283" s="38"/>
      <c r="S283" s="54"/>
      <c r="T283" s="18"/>
      <c r="U283" s="19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1"/>
      <c r="AG283" s="18"/>
      <c r="AH283" s="19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1"/>
      <c r="AT283" s="61"/>
      <c r="AU283" s="21"/>
      <c r="AV283" s="19"/>
      <c r="AW283" s="21"/>
    </row>
    <row r="284" spans="1:49" x14ac:dyDescent="0.25">
      <c r="A284" t="str">
        <f t="shared" si="377"/>
        <v>4600000</v>
      </c>
      <c r="B284">
        <v>4600000</v>
      </c>
      <c r="F284">
        <v>4</v>
      </c>
      <c r="G284">
        <v>1</v>
      </c>
      <c r="H284">
        <v>1</v>
      </c>
      <c r="I284">
        <f t="shared" si="378"/>
        <v>1</v>
      </c>
      <c r="J284">
        <f t="shared" si="374"/>
        <v>1</v>
      </c>
      <c r="K284" s="45"/>
      <c r="M284">
        <f>IF($A284&amp;""="",0,IFERROR(MATCH($A284,base_report[id1],0),0))</f>
        <v>276</v>
      </c>
      <c r="N284">
        <f>IF($A284&amp;""="",0,IFERROR(MATCH($A284,current_report[id1],0),0))</f>
        <v>276</v>
      </c>
      <c r="O284" t="str">
        <f>IF($M284=0,0,INDEX(base_report[],$M284,O$1)&amp;"")</f>
        <v/>
      </c>
      <c r="P284" t="str">
        <f>IF($M284=0,0,INDEX(base_report[],$M284,P$1)&amp;"")</f>
        <v>Cash Outflows from Investing Activities</v>
      </c>
      <c r="R284" s="38"/>
      <c r="S284" s="54" t="s">
        <v>854</v>
      </c>
      <c r="T284" s="18">
        <f t="shared" si="362"/>
        <v>216000000</v>
      </c>
      <c r="U284" s="19">
        <f>U285</f>
        <v>0</v>
      </c>
      <c r="V284" s="20">
        <f t="shared" ref="V284:AF284" si="386">V285</f>
        <v>0</v>
      </c>
      <c r="W284" s="20">
        <f t="shared" si="386"/>
        <v>0</v>
      </c>
      <c r="X284" s="20">
        <f t="shared" si="386"/>
        <v>0</v>
      </c>
      <c r="Y284" s="20">
        <f t="shared" si="386"/>
        <v>0</v>
      </c>
      <c r="Z284" s="20">
        <f t="shared" si="386"/>
        <v>0</v>
      </c>
      <c r="AA284" s="20">
        <f t="shared" si="386"/>
        <v>216000000</v>
      </c>
      <c r="AB284" s="20">
        <f t="shared" si="386"/>
        <v>0</v>
      </c>
      <c r="AC284" s="20">
        <f t="shared" si="386"/>
        <v>0</v>
      </c>
      <c r="AD284" s="20">
        <f t="shared" si="386"/>
        <v>0</v>
      </c>
      <c r="AE284" s="20">
        <f t="shared" si="386"/>
        <v>0</v>
      </c>
      <c r="AF284" s="21">
        <f t="shared" si="386"/>
        <v>0</v>
      </c>
      <c r="AG284" s="18">
        <f>SUMPRODUCT(AH284:AS284,AH$3:AS$3)</f>
        <v>216000000</v>
      </c>
      <c r="AH284" s="19">
        <f>AH285</f>
        <v>0</v>
      </c>
      <c r="AI284" s="20">
        <f t="shared" ref="AI284:AS284" si="387">AI285</f>
        <v>0</v>
      </c>
      <c r="AJ284" s="20">
        <f t="shared" si="387"/>
        <v>0</v>
      </c>
      <c r="AK284" s="20">
        <f t="shared" si="387"/>
        <v>0</v>
      </c>
      <c r="AL284" s="20">
        <f t="shared" si="387"/>
        <v>0</v>
      </c>
      <c r="AM284" s="20">
        <f t="shared" si="387"/>
        <v>0</v>
      </c>
      <c r="AN284" s="20">
        <f t="shared" si="387"/>
        <v>216000000</v>
      </c>
      <c r="AO284" s="20">
        <f t="shared" si="387"/>
        <v>0</v>
      </c>
      <c r="AP284" s="20">
        <f t="shared" si="387"/>
        <v>0</v>
      </c>
      <c r="AQ284" s="20">
        <f t="shared" si="387"/>
        <v>0</v>
      </c>
      <c r="AR284" s="20">
        <f t="shared" si="387"/>
        <v>0</v>
      </c>
      <c r="AS284" s="21">
        <f t="shared" si="387"/>
        <v>0</v>
      </c>
      <c r="AT284" s="61">
        <f>T284</f>
        <v>216000000</v>
      </c>
      <c r="AU284" s="21">
        <f>AG284</f>
        <v>216000000</v>
      </c>
      <c r="AV284" s="19">
        <f t="shared" si="365"/>
        <v>0</v>
      </c>
      <c r="AW284" s="21">
        <f t="shared" si="376"/>
        <v>0</v>
      </c>
    </row>
    <row r="285" spans="1:49" x14ac:dyDescent="0.25">
      <c r="A285" t="str">
        <f t="shared" si="377"/>
        <v>4601000</v>
      </c>
      <c r="B285">
        <f t="shared" si="350"/>
        <v>4601000</v>
      </c>
      <c r="C285">
        <v>4710</v>
      </c>
      <c r="D285" t="s">
        <v>774</v>
      </c>
      <c r="F285">
        <v>4</v>
      </c>
      <c r="G285">
        <v>2</v>
      </c>
      <c r="I285">
        <f t="shared" si="378"/>
        <v>1</v>
      </c>
      <c r="J285">
        <f t="shared" si="374"/>
        <v>1</v>
      </c>
      <c r="K285" s="45" t="s">
        <v>329</v>
      </c>
      <c r="M285">
        <f>IF($A285&amp;""="",0,IFERROR(MATCH($A285,base_report[id1],0),0))</f>
        <v>277</v>
      </c>
      <c r="N285">
        <f>IF($A285&amp;""="",0,IFERROR(MATCH($A285,current_report[id1],0),0))</f>
        <v>277</v>
      </c>
      <c r="O285" t="str">
        <f>IF($M285=0,0,INDEX(base_report[],$M285,O$1)&amp;"")</f>
        <v>37.01</v>
      </c>
      <c r="P285" t="str">
        <f>IF($M285=0,0,INDEX(base_report[],$M285,P$1)&amp;"")</f>
        <v>Purchase of rolling stock</v>
      </c>
      <c r="R285" s="38" t="s">
        <v>61</v>
      </c>
      <c r="S285" s="55" t="s">
        <v>855</v>
      </c>
      <c r="T285" s="18">
        <f t="shared" si="362"/>
        <v>216000000</v>
      </c>
      <c r="U285" s="19">
        <f>IF($M285=0,0,INDEX(base_report[],$M285,U$6)*U$5)</f>
        <v>0</v>
      </c>
      <c r="V285" s="20">
        <f>IF($M285=0,0,INDEX(base_report[],$M285,V$6)*V$5)</f>
        <v>0</v>
      </c>
      <c r="W285" s="20">
        <f>IF($M285=0,0,INDEX(base_report[],$M285,W$6)*W$5)</f>
        <v>0</v>
      </c>
      <c r="X285" s="20">
        <f>IF($M285=0,0,INDEX(base_report[],$M285,X$6)*X$5)</f>
        <v>0</v>
      </c>
      <c r="Y285" s="20">
        <f>IF($M285=0,0,INDEX(base_report[],$M285,Y$6)*Y$5)</f>
        <v>0</v>
      </c>
      <c r="Z285" s="20">
        <f>IF($M285=0,0,INDEX(base_report[],$M285,Z$6)*Z$5)</f>
        <v>0</v>
      </c>
      <c r="AA285" s="20">
        <f>IF($M285=0,0,INDEX(base_report[],$M285,AA$6)*AA$5)</f>
        <v>216000000</v>
      </c>
      <c r="AB285" s="20">
        <f>IF($M285=0,0,INDEX(base_report[],$M285,AB$6)*AB$5)</f>
        <v>0</v>
      </c>
      <c r="AC285" s="20">
        <f>IF($M285=0,0,INDEX(base_report[],$M285,AC$6)*AC$5)</f>
        <v>0</v>
      </c>
      <c r="AD285" s="20">
        <f>IF($M285=0,0,INDEX(base_report[],$M285,AD$6)*AD$5)</f>
        <v>0</v>
      </c>
      <c r="AE285" s="20">
        <f>IF($M285=0,0,INDEX(base_report[],$M285,AE$6)*AE$5)</f>
        <v>0</v>
      </c>
      <c r="AF285" s="21">
        <f>IF($M285=0,0,INDEX(base_report[],$M285,AF$6)*AF$5)</f>
        <v>0</v>
      </c>
      <c r="AG285" s="18">
        <f>SUMPRODUCT(AH285:AS285,AH$3:AS$3)</f>
        <v>216000000</v>
      </c>
      <c r="AH285" s="19">
        <f>IF($N285=0,0,INDEX(current_report[],$N285,AH$6)*AH$5)</f>
        <v>0</v>
      </c>
      <c r="AI285" s="20">
        <f>IF($N285=0,0,INDEX(current_report[],$N285,AI$6)*AI$5)</f>
        <v>0</v>
      </c>
      <c r="AJ285" s="20">
        <f>IF($N285=0,0,INDEX(current_report[],$N285,AJ$6)*AJ$5)</f>
        <v>0</v>
      </c>
      <c r="AK285" s="20">
        <f>IF($N285=0,0,INDEX(current_report[],$N285,AK$6)*AK$5)</f>
        <v>0</v>
      </c>
      <c r="AL285" s="20">
        <f>IF($N285=0,0,INDEX(current_report[],$N285,AL$6)*AL$5)</f>
        <v>0</v>
      </c>
      <c r="AM285" s="20">
        <f>IF($N285=0,0,INDEX(current_report[],$N285,AM$6)*AM$5)</f>
        <v>0</v>
      </c>
      <c r="AN285" s="20">
        <f>IF($N285=0,0,INDEX(current_report[],$N285,AN$6)*AN$5)</f>
        <v>216000000</v>
      </c>
      <c r="AO285" s="20">
        <f>IF($N285=0,0,INDEX(current_report[],$N285,AO$6)*AO$5)</f>
        <v>0</v>
      </c>
      <c r="AP285" s="20">
        <f>IF($N285=0,0,INDEX(current_report[],$N285,AP$6)*AP$5)</f>
        <v>0</v>
      </c>
      <c r="AQ285" s="20">
        <f>IF($N285=0,0,INDEX(current_report[],$N285,AQ$6)*AQ$5)</f>
        <v>0</v>
      </c>
      <c r="AR285" s="20">
        <f>IF($N285=0,0,INDEX(current_report[],$N285,AR$6)*AR$5)</f>
        <v>0</v>
      </c>
      <c r="AS285" s="21">
        <f>IF($N285=0,0,INDEX(current_report[],$N285,AS$6)*AS$5)</f>
        <v>0</v>
      </c>
      <c r="AT285" s="61">
        <f>T285</f>
        <v>216000000</v>
      </c>
      <c r="AU285" s="21">
        <f>AG285</f>
        <v>216000000</v>
      </c>
      <c r="AV285" s="19">
        <f t="shared" si="365"/>
        <v>0</v>
      </c>
      <c r="AW285" s="21">
        <f t="shared" si="376"/>
        <v>0</v>
      </c>
    </row>
    <row r="286" spans="1:49" x14ac:dyDescent="0.25">
      <c r="A286" t="str">
        <f t="shared" si="377"/>
        <v>4602000</v>
      </c>
      <c r="B286">
        <f t="shared" si="350"/>
        <v>4602000</v>
      </c>
      <c r="F286">
        <v>4</v>
      </c>
      <c r="G286">
        <v>0</v>
      </c>
      <c r="I286">
        <f t="shared" si="378"/>
        <v>1</v>
      </c>
      <c r="J286">
        <f t="shared" si="374"/>
        <v>0</v>
      </c>
      <c r="K286" s="45"/>
      <c r="M286">
        <f>IF($A286&amp;""="",0,IFERROR(MATCH($A286,base_report[id1],0),0))</f>
        <v>278</v>
      </c>
      <c r="N286">
        <f>IF($A286&amp;""="",0,IFERROR(MATCH($A286,current_report[id1],0),0))</f>
        <v>278</v>
      </c>
      <c r="O286" t="str">
        <f>IF($M286=0,0,INDEX(base_report[],$M286,O$1)&amp;"")</f>
        <v/>
      </c>
      <c r="P286" t="str">
        <f>IF($M286=0,0,INDEX(base_report[],$M286,P$1)&amp;"")</f>
        <v/>
      </c>
      <c r="R286" s="38"/>
      <c r="S286" s="54"/>
      <c r="T286" s="18"/>
      <c r="U286" s="19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1"/>
      <c r="AG286" s="18"/>
      <c r="AH286" s="19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1"/>
      <c r="AT286" s="61"/>
      <c r="AU286" s="21"/>
      <c r="AV286" s="19"/>
      <c r="AW286" s="21"/>
    </row>
    <row r="287" spans="1:49" x14ac:dyDescent="0.25">
      <c r="A287" t="str">
        <f t="shared" si="377"/>
        <v>4700000</v>
      </c>
      <c r="B287">
        <v>4700000</v>
      </c>
      <c r="F287">
        <v>4</v>
      </c>
      <c r="G287">
        <v>1</v>
      </c>
      <c r="H287">
        <v>1</v>
      </c>
      <c r="I287">
        <f t="shared" si="378"/>
        <v>1</v>
      </c>
      <c r="J287">
        <f t="shared" si="374"/>
        <v>1</v>
      </c>
      <c r="K287" s="45"/>
      <c r="M287">
        <f>IF($A287&amp;""="",0,IFERROR(MATCH($A287,base_report[id1],0),0))</f>
        <v>279</v>
      </c>
      <c r="N287">
        <f>IF($A287&amp;""="",0,IFERROR(MATCH($A287,current_report[id1],0),0))</f>
        <v>279</v>
      </c>
      <c r="O287" t="str">
        <f>IF($M287=0,0,INDEX(base_report[],$M287,O$1)&amp;"")</f>
        <v/>
      </c>
      <c r="P287" t="str">
        <f>IF($M287=0,0,INDEX(base_report[],$M287,P$1)&amp;"")</f>
        <v>Cash Outflows from Financing Activities</v>
      </c>
      <c r="R287" s="38"/>
      <c r="S287" s="54" t="s">
        <v>856</v>
      </c>
      <c r="T287" s="18">
        <f t="shared" si="362"/>
        <v>1591000000</v>
      </c>
      <c r="U287" s="19">
        <f>U288+U291</f>
        <v>120000000</v>
      </c>
      <c r="V287" s="20">
        <f t="shared" ref="V287:AS287" si="388">V288+V291</f>
        <v>120000000</v>
      </c>
      <c r="W287" s="20">
        <f t="shared" si="388"/>
        <v>220000000</v>
      </c>
      <c r="X287" s="20">
        <f t="shared" si="388"/>
        <v>120000000</v>
      </c>
      <c r="Y287" s="20">
        <f t="shared" si="388"/>
        <v>120000000</v>
      </c>
      <c r="Z287" s="20">
        <f t="shared" si="388"/>
        <v>120000000</v>
      </c>
      <c r="AA287" s="20">
        <f t="shared" si="388"/>
        <v>120000000</v>
      </c>
      <c r="AB287" s="20">
        <f t="shared" si="388"/>
        <v>123000000</v>
      </c>
      <c r="AC287" s="20">
        <f t="shared" si="388"/>
        <v>159000000</v>
      </c>
      <c r="AD287" s="20">
        <f t="shared" si="388"/>
        <v>123000000</v>
      </c>
      <c r="AE287" s="20">
        <f t="shared" si="388"/>
        <v>123000000</v>
      </c>
      <c r="AF287" s="21">
        <f t="shared" si="388"/>
        <v>123000000</v>
      </c>
      <c r="AG287" s="18">
        <f>SUMPRODUCT(AH287:AS287,AH$3:AS$3)</f>
        <v>1591000000</v>
      </c>
      <c r="AH287" s="19">
        <f t="shared" si="388"/>
        <v>120000000</v>
      </c>
      <c r="AI287" s="20">
        <f t="shared" si="388"/>
        <v>120000000</v>
      </c>
      <c r="AJ287" s="20">
        <f t="shared" si="388"/>
        <v>220000000</v>
      </c>
      <c r="AK287" s="20">
        <f t="shared" si="388"/>
        <v>120000000</v>
      </c>
      <c r="AL287" s="20">
        <f t="shared" si="388"/>
        <v>120000000</v>
      </c>
      <c r="AM287" s="20">
        <f t="shared" si="388"/>
        <v>120000000</v>
      </c>
      <c r="AN287" s="20">
        <f t="shared" si="388"/>
        <v>120000000</v>
      </c>
      <c r="AO287" s="20">
        <f t="shared" si="388"/>
        <v>123000000</v>
      </c>
      <c r="AP287" s="20">
        <f t="shared" si="388"/>
        <v>159000000</v>
      </c>
      <c r="AQ287" s="20">
        <f t="shared" si="388"/>
        <v>123000000</v>
      </c>
      <c r="AR287" s="20">
        <f t="shared" si="388"/>
        <v>123000000</v>
      </c>
      <c r="AS287" s="21">
        <f t="shared" si="388"/>
        <v>123000000</v>
      </c>
      <c r="AT287" s="61">
        <f>T287</f>
        <v>1591000000</v>
      </c>
      <c r="AU287" s="21">
        <f>AG287</f>
        <v>1591000000</v>
      </c>
      <c r="AV287" s="19">
        <f t="shared" si="365"/>
        <v>0</v>
      </c>
      <c r="AW287" s="21">
        <f t="shared" si="376"/>
        <v>0</v>
      </c>
    </row>
    <row r="288" spans="1:49" x14ac:dyDescent="0.25">
      <c r="A288" t="str">
        <f t="shared" si="377"/>
        <v>4701000</v>
      </c>
      <c r="B288">
        <f t="shared" si="350"/>
        <v>4701000</v>
      </c>
      <c r="F288">
        <v>4</v>
      </c>
      <c r="G288">
        <v>2</v>
      </c>
      <c r="H288">
        <v>2</v>
      </c>
      <c r="I288">
        <f t="shared" si="378"/>
        <v>1</v>
      </c>
      <c r="J288">
        <f t="shared" si="374"/>
        <v>1</v>
      </c>
      <c r="K288" s="45"/>
      <c r="M288">
        <f>IF($A288&amp;""="",0,IFERROR(MATCH($A288,base_report[id1],0),0))</f>
        <v>280</v>
      </c>
      <c r="N288">
        <f>IF($A288&amp;""="",0,IFERROR(MATCH($A288,current_report[id1],0),0))</f>
        <v>280</v>
      </c>
      <c r="O288" t="str">
        <f>IF($M288=0,0,INDEX(base_report[],$M288,O$1)&amp;"")</f>
        <v>38</v>
      </c>
      <c r="P288" t="str">
        <f>IF($M288=0,0,INDEX(base_report[],$M288,P$1)&amp;"")</f>
        <v>Repayment of borrowings</v>
      </c>
      <c r="R288" s="38" t="s">
        <v>90</v>
      </c>
      <c r="S288" s="55" t="s">
        <v>783</v>
      </c>
      <c r="T288" s="18">
        <f t="shared" si="362"/>
        <v>1491000000</v>
      </c>
      <c r="U288" s="19">
        <f>U289+U290</f>
        <v>120000000</v>
      </c>
      <c r="V288" s="20">
        <f t="shared" ref="V288:AF288" si="389">V289+V290</f>
        <v>120000000</v>
      </c>
      <c r="W288" s="20">
        <f t="shared" si="389"/>
        <v>120000000</v>
      </c>
      <c r="X288" s="20">
        <f t="shared" si="389"/>
        <v>120000000</v>
      </c>
      <c r="Y288" s="20">
        <f t="shared" si="389"/>
        <v>120000000</v>
      </c>
      <c r="Z288" s="20">
        <f t="shared" si="389"/>
        <v>120000000</v>
      </c>
      <c r="AA288" s="20">
        <f t="shared" si="389"/>
        <v>120000000</v>
      </c>
      <c r="AB288" s="20">
        <f t="shared" si="389"/>
        <v>123000000</v>
      </c>
      <c r="AC288" s="20">
        <f t="shared" si="389"/>
        <v>159000000</v>
      </c>
      <c r="AD288" s="20">
        <f t="shared" si="389"/>
        <v>123000000</v>
      </c>
      <c r="AE288" s="20">
        <f t="shared" si="389"/>
        <v>123000000</v>
      </c>
      <c r="AF288" s="21">
        <f t="shared" si="389"/>
        <v>123000000</v>
      </c>
      <c r="AG288" s="18">
        <f>SUMPRODUCT(AH288:AS288,AH$3:AS$3)</f>
        <v>1491000000</v>
      </c>
      <c r="AH288" s="19">
        <f>AH289+AH290</f>
        <v>120000000</v>
      </c>
      <c r="AI288" s="20">
        <f t="shared" ref="AI288:AS288" si="390">AI289+AI290</f>
        <v>120000000</v>
      </c>
      <c r="AJ288" s="20">
        <f t="shared" si="390"/>
        <v>120000000</v>
      </c>
      <c r="AK288" s="20">
        <f t="shared" si="390"/>
        <v>120000000</v>
      </c>
      <c r="AL288" s="20">
        <f t="shared" si="390"/>
        <v>120000000</v>
      </c>
      <c r="AM288" s="20">
        <f t="shared" si="390"/>
        <v>120000000</v>
      </c>
      <c r="AN288" s="20">
        <f t="shared" si="390"/>
        <v>120000000</v>
      </c>
      <c r="AO288" s="20">
        <f t="shared" si="390"/>
        <v>123000000</v>
      </c>
      <c r="AP288" s="20">
        <f t="shared" si="390"/>
        <v>159000000</v>
      </c>
      <c r="AQ288" s="20">
        <f t="shared" si="390"/>
        <v>123000000</v>
      </c>
      <c r="AR288" s="20">
        <f t="shared" si="390"/>
        <v>123000000</v>
      </c>
      <c r="AS288" s="21">
        <f t="shared" si="390"/>
        <v>123000000</v>
      </c>
      <c r="AT288" s="61">
        <f>T288</f>
        <v>1491000000</v>
      </c>
      <c r="AU288" s="21">
        <f>AG288</f>
        <v>1491000000</v>
      </c>
      <c r="AV288" s="19">
        <f t="shared" si="365"/>
        <v>0</v>
      </c>
      <c r="AW288" s="21">
        <f t="shared" si="376"/>
        <v>0</v>
      </c>
    </row>
    <row r="289" spans="1:49" hidden="1" x14ac:dyDescent="0.25">
      <c r="A289" t="str">
        <f t="shared" si="377"/>
        <v>4702000</v>
      </c>
      <c r="B289">
        <f t="shared" si="350"/>
        <v>4702000</v>
      </c>
      <c r="C289">
        <v>4810</v>
      </c>
      <c r="D289" t="s">
        <v>779</v>
      </c>
      <c r="F289">
        <v>4</v>
      </c>
      <c r="G289">
        <v>3</v>
      </c>
      <c r="I289">
        <f t="shared" si="378"/>
        <v>0</v>
      </c>
      <c r="J289">
        <f t="shared" si="374"/>
        <v>1</v>
      </c>
      <c r="K289" s="45" t="s">
        <v>51</v>
      </c>
      <c r="M289">
        <f>IF($A289&amp;""="",0,IFERROR(MATCH($A289,base_report[id1],0),0))</f>
        <v>281</v>
      </c>
      <c r="N289">
        <f>IF($A289&amp;""="",0,IFERROR(MATCH($A289,current_report[id1],0),0))</f>
        <v>281</v>
      </c>
      <c r="O289" t="str">
        <f>IF($M289=0,0,INDEX(base_report[],$M289,O$1)&amp;"")</f>
        <v>38.01</v>
      </c>
      <c r="P289" t="str">
        <f>IF($M289=0,0,INDEX(base_report[],$M289,P$1)&amp;"")</f>
        <v>Repayment of short-term loans</v>
      </c>
      <c r="R289" s="38" t="s">
        <v>51</v>
      </c>
      <c r="S289" s="56" t="s">
        <v>784</v>
      </c>
      <c r="T289" s="18">
        <f t="shared" si="362"/>
        <v>36000000</v>
      </c>
      <c r="U289" s="19">
        <f>IF($M289=0,0,INDEX(base_report[],$M289,U$6)*U$5)</f>
        <v>0</v>
      </c>
      <c r="V289" s="20">
        <f>IF($M289=0,0,INDEX(base_report[],$M289,V$6)*V$5)</f>
        <v>0</v>
      </c>
      <c r="W289" s="20">
        <f>IF($M289=0,0,INDEX(base_report[],$M289,W$6)*W$5)</f>
        <v>0</v>
      </c>
      <c r="X289" s="20">
        <f>IF($M289=0,0,INDEX(base_report[],$M289,X$6)*X$5)</f>
        <v>0</v>
      </c>
      <c r="Y289" s="20">
        <f>IF($M289=0,0,INDEX(base_report[],$M289,Y$6)*Y$5)</f>
        <v>0</v>
      </c>
      <c r="Z289" s="20">
        <f>IF($M289=0,0,INDEX(base_report[],$M289,Z$6)*Z$5)</f>
        <v>0</v>
      </c>
      <c r="AA289" s="20">
        <f>IF($M289=0,0,INDEX(base_report[],$M289,AA$6)*AA$5)</f>
        <v>0</v>
      </c>
      <c r="AB289" s="20">
        <f>IF($M289=0,0,INDEX(base_report[],$M289,AB$6)*AB$5)</f>
        <v>0</v>
      </c>
      <c r="AC289" s="20">
        <f>IF($M289=0,0,INDEX(base_report[],$M289,AC$6)*AC$5)</f>
        <v>36000000</v>
      </c>
      <c r="AD289" s="20">
        <f>IF($M289=0,0,INDEX(base_report[],$M289,AD$6)*AD$5)</f>
        <v>0</v>
      </c>
      <c r="AE289" s="20">
        <f>IF($M289=0,0,INDEX(base_report[],$M289,AE$6)*AE$5)</f>
        <v>0</v>
      </c>
      <c r="AF289" s="21">
        <f>IF($M289=0,0,INDEX(base_report[],$M289,AF$6)*AF$5)</f>
        <v>0</v>
      </c>
      <c r="AG289" s="18">
        <f>SUMPRODUCT(AH289:AS289,AH$3:AS$3)</f>
        <v>36000000</v>
      </c>
      <c r="AH289" s="19">
        <f>IF($N289=0,0,INDEX(current_report[],$N289,AH$6)*AH$5)</f>
        <v>0</v>
      </c>
      <c r="AI289" s="20">
        <f>IF($N289=0,0,INDEX(current_report[],$N289,AI$6)*AI$5)</f>
        <v>0</v>
      </c>
      <c r="AJ289" s="20">
        <f>IF($N289=0,0,INDEX(current_report[],$N289,AJ$6)*AJ$5)</f>
        <v>0</v>
      </c>
      <c r="AK289" s="20">
        <f>IF($N289=0,0,INDEX(current_report[],$N289,AK$6)*AK$5)</f>
        <v>0</v>
      </c>
      <c r="AL289" s="20">
        <f>IF($N289=0,0,INDEX(current_report[],$N289,AL$6)*AL$5)</f>
        <v>0</v>
      </c>
      <c r="AM289" s="20">
        <f>IF($N289=0,0,INDEX(current_report[],$N289,AM$6)*AM$5)</f>
        <v>0</v>
      </c>
      <c r="AN289" s="20">
        <f>IF($N289=0,0,INDEX(current_report[],$N289,AN$6)*AN$5)</f>
        <v>0</v>
      </c>
      <c r="AO289" s="20">
        <f>IF($N289=0,0,INDEX(current_report[],$N289,AO$6)*AO$5)</f>
        <v>0</v>
      </c>
      <c r="AP289" s="20">
        <f>IF($N289=0,0,INDEX(current_report[],$N289,AP$6)*AP$5)</f>
        <v>36000000</v>
      </c>
      <c r="AQ289" s="20">
        <f>IF($N289=0,0,INDEX(current_report[],$N289,AQ$6)*AQ$5)</f>
        <v>0</v>
      </c>
      <c r="AR289" s="20">
        <f>IF($N289=0,0,INDEX(current_report[],$N289,AR$6)*AR$5)</f>
        <v>0</v>
      </c>
      <c r="AS289" s="21">
        <f>IF($N289=0,0,INDEX(current_report[],$N289,AS$6)*AS$5)</f>
        <v>0</v>
      </c>
      <c r="AT289" s="61">
        <f>T289</f>
        <v>36000000</v>
      </c>
      <c r="AU289" s="21">
        <f>AG289</f>
        <v>36000000</v>
      </c>
      <c r="AV289" s="19">
        <f t="shared" si="365"/>
        <v>0</v>
      </c>
      <c r="AW289" s="21">
        <f t="shared" si="376"/>
        <v>0</v>
      </c>
    </row>
    <row r="290" spans="1:49" hidden="1" x14ac:dyDescent="0.25">
      <c r="A290" t="str">
        <f t="shared" si="377"/>
        <v>4703000</v>
      </c>
      <c r="B290">
        <f t="shared" si="350"/>
        <v>4703000</v>
      </c>
      <c r="C290">
        <v>4820</v>
      </c>
      <c r="D290" t="s">
        <v>781</v>
      </c>
      <c r="F290">
        <v>4</v>
      </c>
      <c r="G290">
        <v>3</v>
      </c>
      <c r="I290">
        <f t="shared" si="378"/>
        <v>0</v>
      </c>
      <c r="J290">
        <f t="shared" si="374"/>
        <v>1</v>
      </c>
      <c r="K290" s="45" t="s">
        <v>52</v>
      </c>
      <c r="M290">
        <f>IF($A290&amp;""="",0,IFERROR(MATCH($A290,base_report[id1],0),0))</f>
        <v>282</v>
      </c>
      <c r="N290">
        <f>IF($A290&amp;""="",0,IFERROR(MATCH($A290,current_report[id1],0),0))</f>
        <v>282</v>
      </c>
      <c r="O290" t="str">
        <f>IF($M290=0,0,INDEX(base_report[],$M290,O$1)&amp;"")</f>
        <v>38.02</v>
      </c>
      <c r="P290" t="str">
        <f>IF($M290=0,0,INDEX(base_report[],$M290,P$1)&amp;"")</f>
        <v>Repayment of long-term loans</v>
      </c>
      <c r="R290" s="38" t="s">
        <v>52</v>
      </c>
      <c r="S290" s="56" t="s">
        <v>785</v>
      </c>
      <c r="T290" s="18">
        <f t="shared" si="362"/>
        <v>1455000000</v>
      </c>
      <c r="U290" s="19">
        <f>IF($M290=0,0,INDEX(base_report[],$M290,U$6)*U$5)</f>
        <v>120000000</v>
      </c>
      <c r="V290" s="20">
        <f>IF($M290=0,0,INDEX(base_report[],$M290,V$6)*V$5)</f>
        <v>120000000</v>
      </c>
      <c r="W290" s="20">
        <f>IF($M290=0,0,INDEX(base_report[],$M290,W$6)*W$5)</f>
        <v>120000000</v>
      </c>
      <c r="X290" s="20">
        <f>IF($M290=0,0,INDEX(base_report[],$M290,X$6)*X$5)</f>
        <v>120000000</v>
      </c>
      <c r="Y290" s="20">
        <f>IF($M290=0,0,INDEX(base_report[],$M290,Y$6)*Y$5)</f>
        <v>120000000</v>
      </c>
      <c r="Z290" s="20">
        <f>IF($M290=0,0,INDEX(base_report[],$M290,Z$6)*Z$5)</f>
        <v>120000000</v>
      </c>
      <c r="AA290" s="20">
        <f>IF($M290=0,0,INDEX(base_report[],$M290,AA$6)*AA$5)</f>
        <v>120000000</v>
      </c>
      <c r="AB290" s="20">
        <f>IF($M290=0,0,INDEX(base_report[],$M290,AB$6)*AB$5)</f>
        <v>123000000</v>
      </c>
      <c r="AC290" s="20">
        <f>IF($M290=0,0,INDEX(base_report[],$M290,AC$6)*AC$5)</f>
        <v>123000000</v>
      </c>
      <c r="AD290" s="20">
        <f>IF($M290=0,0,INDEX(base_report[],$M290,AD$6)*AD$5)</f>
        <v>123000000</v>
      </c>
      <c r="AE290" s="20">
        <f>IF($M290=0,0,INDEX(base_report[],$M290,AE$6)*AE$5)</f>
        <v>123000000</v>
      </c>
      <c r="AF290" s="21">
        <f>IF($M290=0,0,INDEX(base_report[],$M290,AF$6)*AF$5)</f>
        <v>123000000</v>
      </c>
      <c r="AG290" s="18">
        <f>SUMPRODUCT(AH290:AS290,AH$3:AS$3)</f>
        <v>1455000000</v>
      </c>
      <c r="AH290" s="19">
        <f>IF($N290=0,0,INDEX(current_report[],$N290,AH$6)*AH$5)</f>
        <v>120000000</v>
      </c>
      <c r="AI290" s="20">
        <f>IF($N290=0,0,INDEX(current_report[],$N290,AI$6)*AI$5)</f>
        <v>120000000</v>
      </c>
      <c r="AJ290" s="20">
        <f>IF($N290=0,0,INDEX(current_report[],$N290,AJ$6)*AJ$5)</f>
        <v>120000000</v>
      </c>
      <c r="AK290" s="20">
        <f>IF($N290=0,0,INDEX(current_report[],$N290,AK$6)*AK$5)</f>
        <v>120000000</v>
      </c>
      <c r="AL290" s="20">
        <f>IF($N290=0,0,INDEX(current_report[],$N290,AL$6)*AL$5)</f>
        <v>120000000</v>
      </c>
      <c r="AM290" s="20">
        <f>IF($N290=0,0,INDEX(current_report[],$N290,AM$6)*AM$5)</f>
        <v>120000000</v>
      </c>
      <c r="AN290" s="20">
        <f>IF($N290=0,0,INDEX(current_report[],$N290,AN$6)*AN$5)</f>
        <v>120000000</v>
      </c>
      <c r="AO290" s="20">
        <f>IF($N290=0,0,INDEX(current_report[],$N290,AO$6)*AO$5)</f>
        <v>123000000</v>
      </c>
      <c r="AP290" s="20">
        <f>IF($N290=0,0,INDEX(current_report[],$N290,AP$6)*AP$5)</f>
        <v>123000000</v>
      </c>
      <c r="AQ290" s="20">
        <f>IF($N290=0,0,INDEX(current_report[],$N290,AQ$6)*AQ$5)</f>
        <v>123000000</v>
      </c>
      <c r="AR290" s="20">
        <f>IF($N290=0,0,INDEX(current_report[],$N290,AR$6)*AR$5)</f>
        <v>123000000</v>
      </c>
      <c r="AS290" s="21">
        <f>IF($N290=0,0,INDEX(current_report[],$N290,AS$6)*AS$5)</f>
        <v>123000000</v>
      </c>
      <c r="AT290" s="61">
        <f>T290</f>
        <v>1455000000</v>
      </c>
      <c r="AU290" s="21">
        <f>AG290</f>
        <v>1455000000</v>
      </c>
      <c r="AV290" s="19">
        <f t="shared" si="365"/>
        <v>0</v>
      </c>
      <c r="AW290" s="21">
        <f t="shared" si="376"/>
        <v>0</v>
      </c>
    </row>
    <row r="291" spans="1:49" x14ac:dyDescent="0.25">
      <c r="A291" t="str">
        <f t="shared" si="377"/>
        <v>4704000</v>
      </c>
      <c r="B291">
        <f t="shared" si="350"/>
        <v>4704000</v>
      </c>
      <c r="C291">
        <v>4990</v>
      </c>
      <c r="D291" t="s">
        <v>786</v>
      </c>
      <c r="F291">
        <v>4</v>
      </c>
      <c r="G291">
        <v>2</v>
      </c>
      <c r="H291">
        <v>2</v>
      </c>
      <c r="I291">
        <f t="shared" si="378"/>
        <v>1</v>
      </c>
      <c r="J291">
        <f t="shared" si="374"/>
        <v>1</v>
      </c>
      <c r="K291" s="45" t="s">
        <v>403</v>
      </c>
      <c r="M291">
        <f>IF($A291&amp;""="",0,IFERROR(MATCH($A291,base_report[id1],0),0))</f>
        <v>283</v>
      </c>
      <c r="N291">
        <f>IF($A291&amp;""="",0,IFERROR(MATCH($A291,current_report[id1],0),0))</f>
        <v>283</v>
      </c>
      <c r="O291" t="str">
        <f>IF($M291=0,0,INDEX(base_report[],$M291,O$1)&amp;"")</f>
        <v>36.01</v>
      </c>
      <c r="P291" t="str">
        <f>IF($M291=0,0,INDEX(base_report[],$M291,P$1)&amp;"")</f>
        <v>Dividends</v>
      </c>
      <c r="R291" s="38" t="s">
        <v>403</v>
      </c>
      <c r="S291" s="55" t="s">
        <v>724</v>
      </c>
      <c r="T291" s="18">
        <f t="shared" si="362"/>
        <v>100000000</v>
      </c>
      <c r="U291" s="19">
        <f>IF($M291=0,0,INDEX(base_report[],$M291,U$6)*U$5)</f>
        <v>0</v>
      </c>
      <c r="V291" s="20">
        <f>IF($M291=0,0,INDEX(base_report[],$M291,V$6)*V$5)</f>
        <v>0</v>
      </c>
      <c r="W291" s="20">
        <f>IF($M291=0,0,INDEX(base_report[],$M291,W$6)*W$5)</f>
        <v>100000000</v>
      </c>
      <c r="X291" s="20">
        <f>IF($M291=0,0,INDEX(base_report[],$M291,X$6)*X$5)</f>
        <v>0</v>
      </c>
      <c r="Y291" s="20">
        <f>IF($M291=0,0,INDEX(base_report[],$M291,Y$6)*Y$5)</f>
        <v>0</v>
      </c>
      <c r="Z291" s="20">
        <f>IF($M291=0,0,INDEX(base_report[],$M291,Z$6)*Z$5)</f>
        <v>0</v>
      </c>
      <c r="AA291" s="20">
        <f>IF($M291=0,0,INDEX(base_report[],$M291,AA$6)*AA$5)</f>
        <v>0</v>
      </c>
      <c r="AB291" s="20">
        <f>IF($M291=0,0,INDEX(base_report[],$M291,AB$6)*AB$5)</f>
        <v>0</v>
      </c>
      <c r="AC291" s="20">
        <f>IF($M291=0,0,INDEX(base_report[],$M291,AC$6)*AC$5)</f>
        <v>0</v>
      </c>
      <c r="AD291" s="20">
        <f>IF($M291=0,0,INDEX(base_report[],$M291,AD$6)*AD$5)</f>
        <v>0</v>
      </c>
      <c r="AE291" s="20">
        <f>IF($M291=0,0,INDEX(base_report[],$M291,AE$6)*AE$5)</f>
        <v>0</v>
      </c>
      <c r="AF291" s="21">
        <f>IF($M291=0,0,INDEX(base_report[],$M291,AF$6)*AF$5)</f>
        <v>0</v>
      </c>
      <c r="AG291" s="18">
        <f>SUMPRODUCT(AH291:AS291,AH$3:AS$3)</f>
        <v>100000000</v>
      </c>
      <c r="AH291" s="19">
        <f>IF($N291=0,0,INDEX(current_report[],$N291,AH$6)*AH$5)</f>
        <v>0</v>
      </c>
      <c r="AI291" s="20">
        <f>IF($N291=0,0,INDEX(current_report[],$N291,AI$6)*AI$5)</f>
        <v>0</v>
      </c>
      <c r="AJ291" s="20">
        <f>IF($N291=0,0,INDEX(current_report[],$N291,AJ$6)*AJ$5)</f>
        <v>100000000</v>
      </c>
      <c r="AK291" s="20">
        <f>IF($N291=0,0,INDEX(current_report[],$N291,AK$6)*AK$5)</f>
        <v>0</v>
      </c>
      <c r="AL291" s="20">
        <f>IF($N291=0,0,INDEX(current_report[],$N291,AL$6)*AL$5)</f>
        <v>0</v>
      </c>
      <c r="AM291" s="20">
        <f>IF($N291=0,0,INDEX(current_report[],$N291,AM$6)*AM$5)</f>
        <v>0</v>
      </c>
      <c r="AN291" s="20">
        <f>IF($N291=0,0,INDEX(current_report[],$N291,AN$6)*AN$5)</f>
        <v>0</v>
      </c>
      <c r="AO291" s="20">
        <f>IF($N291=0,0,INDEX(current_report[],$N291,AO$6)*AO$5)</f>
        <v>0</v>
      </c>
      <c r="AP291" s="20">
        <f>IF($N291=0,0,INDEX(current_report[],$N291,AP$6)*AP$5)</f>
        <v>0</v>
      </c>
      <c r="AQ291" s="20">
        <f>IF($N291=0,0,INDEX(current_report[],$N291,AQ$6)*AQ$5)</f>
        <v>0</v>
      </c>
      <c r="AR291" s="20">
        <f>IF($N291=0,0,INDEX(current_report[],$N291,AR$6)*AR$5)</f>
        <v>0</v>
      </c>
      <c r="AS291" s="21">
        <f>IF($N291=0,0,INDEX(current_report[],$N291,AS$6)*AS$5)</f>
        <v>0</v>
      </c>
      <c r="AT291" s="61">
        <f>T291</f>
        <v>100000000</v>
      </c>
      <c r="AU291" s="21">
        <f>AG291</f>
        <v>100000000</v>
      </c>
      <c r="AV291" s="19">
        <f t="shared" si="365"/>
        <v>0</v>
      </c>
      <c r="AW291" s="21">
        <f t="shared" si="376"/>
        <v>0</v>
      </c>
    </row>
    <row r="292" spans="1:49" x14ac:dyDescent="0.25">
      <c r="A292" t="str">
        <f t="shared" si="377"/>
        <v>4705000</v>
      </c>
      <c r="B292">
        <f t="shared" si="350"/>
        <v>4705000</v>
      </c>
      <c r="F292">
        <v>4</v>
      </c>
      <c r="G292">
        <v>0</v>
      </c>
      <c r="I292">
        <f t="shared" si="378"/>
        <v>1</v>
      </c>
      <c r="J292">
        <f t="shared" si="374"/>
        <v>0</v>
      </c>
      <c r="K292" s="45"/>
      <c r="M292">
        <f>IF($A292&amp;""="",0,IFERROR(MATCH($A292,base_report[id1],0),0))</f>
        <v>284</v>
      </c>
      <c r="N292">
        <f>IF($A292&amp;""="",0,IFERROR(MATCH($A292,current_report[id1],0),0))</f>
        <v>284</v>
      </c>
      <c r="O292" t="str">
        <f>IF($M292=0,0,INDEX(base_report[],$M292,O$1)&amp;"")</f>
        <v/>
      </c>
      <c r="P292" t="str">
        <f>IF($M292=0,0,INDEX(base_report[],$M292,P$1)&amp;"")</f>
        <v/>
      </c>
      <c r="R292" s="38"/>
      <c r="S292" s="54"/>
      <c r="T292" s="18"/>
      <c r="U292" s="19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1"/>
      <c r="AG292" s="18"/>
      <c r="AH292" s="19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1"/>
      <c r="AT292" s="61"/>
      <c r="AU292" s="21"/>
      <c r="AV292" s="19"/>
      <c r="AW292" s="21"/>
    </row>
    <row r="293" spans="1:49" x14ac:dyDescent="0.25">
      <c r="A293" t="str">
        <f t="shared" si="377"/>
        <v>4800000</v>
      </c>
      <c r="B293">
        <v>4800000</v>
      </c>
      <c r="C293">
        <v>4920</v>
      </c>
      <c r="F293">
        <v>4</v>
      </c>
      <c r="G293">
        <v>0</v>
      </c>
      <c r="H293">
        <v>2</v>
      </c>
      <c r="I293">
        <f t="shared" si="378"/>
        <v>1</v>
      </c>
      <c r="J293">
        <f t="shared" si="374"/>
        <v>1</v>
      </c>
      <c r="K293" s="45"/>
      <c r="M293">
        <f>IF($A293&amp;""="",0,IFERROR(MATCH($A293,base_report[id1],0),0))</f>
        <v>285</v>
      </c>
      <c r="N293">
        <f>IF($A293&amp;""="",0,IFERROR(MATCH($A293,current_report[id1],0),0))</f>
        <v>285</v>
      </c>
      <c r="O293" t="str">
        <f>IF($M293=0,0,INDEX(base_report[],$M293,O$1)&amp;"")</f>
        <v/>
      </c>
      <c r="P293" t="str">
        <f>IF($M293=0,0,INDEX(base_report[],$M293,P$1)&amp;"")</f>
        <v>Cash at the End of Period</v>
      </c>
      <c r="R293" s="38"/>
      <c r="S293" s="54" t="s">
        <v>790</v>
      </c>
      <c r="T293" s="18">
        <f t="shared" ref="T293:AS293" si="391">T232+T300</f>
        <v>402587000</v>
      </c>
      <c r="U293" s="19">
        <f t="shared" si="391"/>
        <v>495050000</v>
      </c>
      <c r="V293" s="20">
        <f t="shared" si="391"/>
        <v>492370000</v>
      </c>
      <c r="W293" s="20">
        <f t="shared" si="391"/>
        <v>393490000</v>
      </c>
      <c r="X293" s="20">
        <f t="shared" si="391"/>
        <v>392010000</v>
      </c>
      <c r="Y293" s="20">
        <f t="shared" si="391"/>
        <v>392730000</v>
      </c>
      <c r="Z293" s="20">
        <f t="shared" si="391"/>
        <v>392450000</v>
      </c>
      <c r="AA293" s="20">
        <f t="shared" si="391"/>
        <v>396170000</v>
      </c>
      <c r="AB293" s="20">
        <f t="shared" si="391"/>
        <v>396034000</v>
      </c>
      <c r="AC293" s="20">
        <f t="shared" si="391"/>
        <v>377631000</v>
      </c>
      <c r="AD293" s="20">
        <f t="shared" si="391"/>
        <v>397881000</v>
      </c>
      <c r="AE293" s="20">
        <f t="shared" si="391"/>
        <v>399125000</v>
      </c>
      <c r="AF293" s="21">
        <f t="shared" si="391"/>
        <v>402587000</v>
      </c>
      <c r="AG293" s="18">
        <f t="shared" si="391"/>
        <v>402587000</v>
      </c>
      <c r="AH293" s="19">
        <f t="shared" si="391"/>
        <v>495050000</v>
      </c>
      <c r="AI293" s="20">
        <f t="shared" si="391"/>
        <v>492370000</v>
      </c>
      <c r="AJ293" s="20">
        <f t="shared" si="391"/>
        <v>393490000</v>
      </c>
      <c r="AK293" s="20">
        <f t="shared" si="391"/>
        <v>392010000</v>
      </c>
      <c r="AL293" s="20">
        <f t="shared" si="391"/>
        <v>392730000</v>
      </c>
      <c r="AM293" s="20">
        <f t="shared" si="391"/>
        <v>392450000</v>
      </c>
      <c r="AN293" s="20">
        <f t="shared" si="391"/>
        <v>396170000</v>
      </c>
      <c r="AO293" s="20">
        <f t="shared" si="391"/>
        <v>396034000</v>
      </c>
      <c r="AP293" s="20">
        <f t="shared" si="391"/>
        <v>377631000</v>
      </c>
      <c r="AQ293" s="20">
        <f t="shared" si="391"/>
        <v>397881000</v>
      </c>
      <c r="AR293" s="20">
        <f t="shared" si="391"/>
        <v>399125000</v>
      </c>
      <c r="AS293" s="21">
        <f t="shared" si="391"/>
        <v>402587000</v>
      </c>
      <c r="AT293" s="61">
        <f>T293</f>
        <v>402587000</v>
      </c>
      <c r="AU293" s="21">
        <f>AG293</f>
        <v>402587000</v>
      </c>
      <c r="AV293" s="19">
        <f t="shared" ref="AV293" si="392">AU293-AT293</f>
        <v>0</v>
      </c>
      <c r="AW293" s="21">
        <f>IF(AT293=0,AT293,AV293/AT293)</f>
        <v>0</v>
      </c>
    </row>
    <row r="294" spans="1:49" x14ac:dyDescent="0.25">
      <c r="A294" t="str">
        <f t="shared" si="377"/>
        <v>4801000</v>
      </c>
      <c r="B294">
        <f t="shared" si="350"/>
        <v>4801000</v>
      </c>
      <c r="F294">
        <v>4</v>
      </c>
      <c r="G294">
        <v>0</v>
      </c>
      <c r="I294">
        <f t="shared" si="378"/>
        <v>1</v>
      </c>
      <c r="J294">
        <f t="shared" si="374"/>
        <v>0</v>
      </c>
      <c r="K294" s="45"/>
      <c r="M294">
        <f>IF($A294&amp;""="",0,IFERROR(MATCH($A294,base_report[id1],0),0))</f>
        <v>286</v>
      </c>
      <c r="N294">
        <f>IF($A294&amp;""="",0,IFERROR(MATCH($A294,current_report[id1],0),0))</f>
        <v>286</v>
      </c>
      <c r="O294" t="str">
        <f>IF($M294=0,0,INDEX(base_report[],$M294,O$1)&amp;"")</f>
        <v/>
      </c>
      <c r="P294" t="str">
        <f>IF($M294=0,0,INDEX(base_report[],$M294,P$1)&amp;"")</f>
        <v/>
      </c>
      <c r="R294" s="38"/>
      <c r="S294" s="54"/>
      <c r="T294" s="18"/>
      <c r="U294" s="19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1"/>
      <c r="AG294" s="18"/>
      <c r="AH294" s="19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1"/>
      <c r="AT294" s="61"/>
      <c r="AU294" s="21"/>
      <c r="AV294" s="19"/>
      <c r="AW294" s="21"/>
    </row>
    <row r="295" spans="1:49" hidden="1" x14ac:dyDescent="0.25">
      <c r="A295" t="str">
        <f t="shared" si="377"/>
        <v>4802000</v>
      </c>
      <c r="B295">
        <f t="shared" si="350"/>
        <v>4802000</v>
      </c>
      <c r="F295">
        <v>4</v>
      </c>
      <c r="G295">
        <v>3</v>
      </c>
      <c r="I295">
        <f t="shared" ref="I295:I296" si="393">IF(AND(OR($F$1=0,F295=$F$1),G295&lt;=$G$1,OR($J$1=1,J295=1,G295=0)),1,0)</f>
        <v>0</v>
      </c>
      <c r="J295">
        <f t="shared" si="374"/>
        <v>1</v>
      </c>
      <c r="K295" s="45" t="s">
        <v>329</v>
      </c>
      <c r="M295">
        <f>IF($A295&amp;""="",0,IFERROR(MATCH($A295,base_report[id1],0),0))</f>
        <v>287</v>
      </c>
      <c r="N295">
        <f>IF($A295&amp;""="",0,IFERROR(MATCH($A295,current_report[id1],0),0))</f>
        <v>287</v>
      </c>
      <c r="O295" t="str">
        <f>IF($M295=0,0,INDEX(base_report[],$M295,O$1)&amp;"")</f>
        <v>32.01</v>
      </c>
      <c r="P295" t="str">
        <f>IF($M295=0,0,INDEX(base_report[],$M295,P$1)&amp;"")</f>
        <v>VAT on Purchase of rolling stock</v>
      </c>
      <c r="R295" s="38" t="s">
        <v>329</v>
      </c>
      <c r="S295" s="55" t="s">
        <v>857</v>
      </c>
      <c r="T295" s="18">
        <f t="shared" ref="T295" si="394">SUMPRODUCT(U295:AF295,U$3:AF$3)</f>
        <v>36000000</v>
      </c>
      <c r="U295" s="19">
        <f>IF($M295=0,0,INDEX(base_report[],$M295,U$6)*U$5)</f>
        <v>0</v>
      </c>
      <c r="V295" s="20">
        <f>IF($M295=0,0,INDEX(base_report[],$M295,V$6)*V$5)</f>
        <v>0</v>
      </c>
      <c r="W295" s="20">
        <f>IF($M295=0,0,INDEX(base_report[],$M295,W$6)*W$5)</f>
        <v>0</v>
      </c>
      <c r="X295" s="20">
        <f>IF($M295=0,0,INDEX(base_report[],$M295,X$6)*X$5)</f>
        <v>0</v>
      </c>
      <c r="Y295" s="20">
        <f>IF($M295=0,0,INDEX(base_report[],$M295,Y$6)*Y$5)</f>
        <v>0</v>
      </c>
      <c r="Z295" s="20">
        <f>IF($M295=0,0,INDEX(base_report[],$M295,Z$6)*Z$5)</f>
        <v>0</v>
      </c>
      <c r="AA295" s="20">
        <f>IF($M295=0,0,INDEX(base_report[],$M295,AA$6)*AA$5)</f>
        <v>18000000</v>
      </c>
      <c r="AB295" s="20">
        <f>IF($M295=0,0,INDEX(base_report[],$M295,AB$6)*AB$5)</f>
        <v>18000000</v>
      </c>
      <c r="AC295" s="20">
        <f>IF($M295=0,0,INDEX(base_report[],$M295,AC$6)*AC$5)</f>
        <v>0</v>
      </c>
      <c r="AD295" s="20">
        <f>IF($M295=0,0,INDEX(base_report[],$M295,AD$6)*AD$5)</f>
        <v>0</v>
      </c>
      <c r="AE295" s="20">
        <f>IF($M295=0,0,INDEX(base_report[],$M295,AE$6)*AE$5)</f>
        <v>0</v>
      </c>
      <c r="AF295" s="21">
        <f>IF($M295=0,0,INDEX(base_report[],$M295,AF$6)*AF$5)</f>
        <v>0</v>
      </c>
      <c r="AG295" s="18">
        <f>SUMPRODUCT(AH295:AS295,AH$3:AS$3)</f>
        <v>36000000</v>
      </c>
      <c r="AH295" s="19">
        <f>IF($N295=0,0,INDEX(current_report[],$N295,AH$6)*AH$5)</f>
        <v>0</v>
      </c>
      <c r="AI295" s="20">
        <f>IF($N295=0,0,INDEX(current_report[],$N295,AI$6)*AI$5)</f>
        <v>0</v>
      </c>
      <c r="AJ295" s="20">
        <f>IF($N295=0,0,INDEX(current_report[],$N295,AJ$6)*AJ$5)</f>
        <v>0</v>
      </c>
      <c r="AK295" s="20">
        <f>IF($N295=0,0,INDEX(current_report[],$N295,AK$6)*AK$5)</f>
        <v>0</v>
      </c>
      <c r="AL295" s="20">
        <f>IF($N295=0,0,INDEX(current_report[],$N295,AL$6)*AL$5)</f>
        <v>0</v>
      </c>
      <c r="AM295" s="20">
        <f>IF($N295=0,0,INDEX(current_report[],$N295,AM$6)*AM$5)</f>
        <v>0</v>
      </c>
      <c r="AN295" s="20">
        <f>IF($N295=0,0,INDEX(current_report[],$N295,AN$6)*AN$5)</f>
        <v>18000000</v>
      </c>
      <c r="AO295" s="20">
        <f>IF($N295=0,0,INDEX(current_report[],$N295,AO$6)*AO$5)</f>
        <v>18000000</v>
      </c>
      <c r="AP295" s="20">
        <f>IF($N295=0,0,INDEX(current_report[],$N295,AP$6)*AP$5)</f>
        <v>0</v>
      </c>
      <c r="AQ295" s="20">
        <f>IF($N295=0,0,INDEX(current_report[],$N295,AQ$6)*AQ$5)</f>
        <v>0</v>
      </c>
      <c r="AR295" s="20">
        <f>IF($N295=0,0,INDEX(current_report[],$N295,AR$6)*AR$5)</f>
        <v>0</v>
      </c>
      <c r="AS295" s="21">
        <f>IF($N295=0,0,INDEX(current_report[],$N295,AS$6)*AS$5)</f>
        <v>0</v>
      </c>
      <c r="AT295" s="61">
        <f>T295</f>
        <v>36000000</v>
      </c>
      <c r="AU295" s="21">
        <f>AG295</f>
        <v>36000000</v>
      </c>
      <c r="AV295" s="19">
        <f t="shared" ref="AV295" si="395">AU295-AT295</f>
        <v>0</v>
      </c>
      <c r="AW295" s="21">
        <f t="shared" ref="AW295" si="396">IF(AT295=0,AT295,AV295/AT295)</f>
        <v>0</v>
      </c>
    </row>
    <row r="296" spans="1:49" hidden="1" x14ac:dyDescent="0.25">
      <c r="A296" t="str">
        <f t="shared" si="377"/>
        <v>4803000</v>
      </c>
      <c r="B296">
        <f t="shared" si="350"/>
        <v>4803000</v>
      </c>
      <c r="F296">
        <v>4</v>
      </c>
      <c r="G296">
        <v>3</v>
      </c>
      <c r="I296">
        <f t="shared" si="393"/>
        <v>0</v>
      </c>
      <c r="J296">
        <f t="shared" si="374"/>
        <v>0</v>
      </c>
      <c r="K296" s="45"/>
      <c r="M296">
        <f>IF($A296&amp;""="",0,IFERROR(MATCH($A296,base_report[id1],0),0))</f>
        <v>288</v>
      </c>
      <c r="N296">
        <f>IF($A296&amp;""="",0,IFERROR(MATCH($A296,current_report[id1],0),0))</f>
        <v>288</v>
      </c>
      <c r="O296" t="str">
        <f>IF($M296=0,0,INDEX(base_report[],$M296,O$1)&amp;"")</f>
        <v/>
      </c>
      <c r="P296" t="str">
        <f>IF($M296=0,0,INDEX(base_report[],$M296,P$1)&amp;"")</f>
        <v/>
      </c>
      <c r="R296" s="38"/>
      <c r="S296" s="54"/>
      <c r="T296" s="18"/>
      <c r="U296" s="19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1"/>
      <c r="AG296" s="18"/>
      <c r="AH296" s="19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1"/>
      <c r="AT296" s="61"/>
      <c r="AU296" s="21"/>
      <c r="AV296" s="19"/>
      <c r="AW296" s="21"/>
    </row>
    <row r="297" spans="1:49" x14ac:dyDescent="0.25">
      <c r="A297" t="str">
        <f t="shared" si="377"/>
        <v>4810000</v>
      </c>
      <c r="B297">
        <v>4810000</v>
      </c>
      <c r="C297">
        <v>4950</v>
      </c>
      <c r="F297">
        <v>4</v>
      </c>
      <c r="G297">
        <v>2</v>
      </c>
      <c r="H297">
        <v>2</v>
      </c>
      <c r="I297">
        <f t="shared" si="378"/>
        <v>1</v>
      </c>
      <c r="J297">
        <f t="shared" si="374"/>
        <v>1</v>
      </c>
      <c r="K297" s="45"/>
      <c r="M297">
        <f>IF($A297&amp;""="",0,IFERROR(MATCH($A297,base_report[id1],0),0))</f>
        <v>289</v>
      </c>
      <c r="N297">
        <f>IF($A297&amp;""="",0,IFERROR(MATCH($A297,current_report[id1],0),0))</f>
        <v>289</v>
      </c>
      <c r="O297" t="str">
        <f>IF($M297=0,0,INDEX(base_report[],$M297,O$1)&amp;"")</f>
        <v/>
      </c>
      <c r="P297" t="str">
        <f>IF($M297=0,0,INDEX(base_report[],$M297,P$1)&amp;"")</f>
        <v>Cash Flows from Operating</v>
      </c>
      <c r="R297" s="38"/>
      <c r="S297" s="54" t="s">
        <v>858</v>
      </c>
      <c r="T297" s="18">
        <f>SUMPRODUCT(U297:AF297,U$3:AF$3)</f>
        <v>1457587000</v>
      </c>
      <c r="U297" s="19">
        <f>U236-U253-U295</f>
        <v>115050000</v>
      </c>
      <c r="V297" s="20">
        <f t="shared" ref="V297:AS297" si="397">V236-V253-V295</f>
        <v>117320000</v>
      </c>
      <c r="W297" s="20">
        <f t="shared" si="397"/>
        <v>121120000</v>
      </c>
      <c r="X297" s="20">
        <f t="shared" si="397"/>
        <v>118520000</v>
      </c>
      <c r="Y297" s="20">
        <f t="shared" si="397"/>
        <v>120720000</v>
      </c>
      <c r="Z297" s="20">
        <f t="shared" si="397"/>
        <v>119720000</v>
      </c>
      <c r="AA297" s="20">
        <f t="shared" si="397"/>
        <v>105720000</v>
      </c>
      <c r="AB297" s="20">
        <f t="shared" si="397"/>
        <v>104864000</v>
      </c>
      <c r="AC297" s="20">
        <f t="shared" si="397"/>
        <v>140597000</v>
      </c>
      <c r="AD297" s="20">
        <f t="shared" si="397"/>
        <v>143250000</v>
      </c>
      <c r="AE297" s="20">
        <f t="shared" si="397"/>
        <v>124244000</v>
      </c>
      <c r="AF297" s="21">
        <f t="shared" si="397"/>
        <v>126462000</v>
      </c>
      <c r="AG297" s="18">
        <f>SUMPRODUCT(AH297:AS297,AH$3:AS$3)</f>
        <v>1457587000</v>
      </c>
      <c r="AH297" s="19">
        <f t="shared" si="397"/>
        <v>115050000</v>
      </c>
      <c r="AI297" s="20">
        <f t="shared" si="397"/>
        <v>117320000</v>
      </c>
      <c r="AJ297" s="20">
        <f t="shared" si="397"/>
        <v>121120000</v>
      </c>
      <c r="AK297" s="20">
        <f t="shared" si="397"/>
        <v>118520000</v>
      </c>
      <c r="AL297" s="20">
        <f t="shared" si="397"/>
        <v>120720000</v>
      </c>
      <c r="AM297" s="20">
        <f t="shared" si="397"/>
        <v>119720000</v>
      </c>
      <c r="AN297" s="20">
        <f t="shared" si="397"/>
        <v>105720000</v>
      </c>
      <c r="AO297" s="20">
        <f t="shared" si="397"/>
        <v>104864000</v>
      </c>
      <c r="AP297" s="20">
        <f t="shared" si="397"/>
        <v>140597000</v>
      </c>
      <c r="AQ297" s="20">
        <f t="shared" si="397"/>
        <v>143250000</v>
      </c>
      <c r="AR297" s="20">
        <f t="shared" si="397"/>
        <v>124244000</v>
      </c>
      <c r="AS297" s="21">
        <f t="shared" si="397"/>
        <v>126462000</v>
      </c>
      <c r="AT297" s="61">
        <f>T297</f>
        <v>1457587000</v>
      </c>
      <c r="AU297" s="21">
        <f>AG297</f>
        <v>1457587000</v>
      </c>
      <c r="AV297" s="19">
        <f t="shared" ref="AV297:AV300" si="398">AU297-AT297</f>
        <v>0</v>
      </c>
      <c r="AW297" s="21">
        <f>IF(AT297=0,AT297,AV297/AT297)</f>
        <v>0</v>
      </c>
    </row>
    <row r="298" spans="1:49" x14ac:dyDescent="0.25">
      <c r="A298" t="str">
        <f t="shared" si="377"/>
        <v>4820000</v>
      </c>
      <c r="B298">
        <v>4820000</v>
      </c>
      <c r="C298">
        <v>4960</v>
      </c>
      <c r="F298">
        <v>4</v>
      </c>
      <c r="G298">
        <v>2</v>
      </c>
      <c r="H298">
        <v>2</v>
      </c>
      <c r="I298">
        <f t="shared" si="378"/>
        <v>1</v>
      </c>
      <c r="J298">
        <f t="shared" si="374"/>
        <v>1</v>
      </c>
      <c r="K298" s="45"/>
      <c r="M298">
        <f>IF($A298&amp;""="",0,IFERROR(MATCH($A298,base_report[id1],0),0))</f>
        <v>290</v>
      </c>
      <c r="N298">
        <f>IF($A298&amp;""="",0,IFERROR(MATCH($A298,current_report[id1],0),0))</f>
        <v>290</v>
      </c>
      <c r="O298" t="str">
        <f>IF($M298=0,0,INDEX(base_report[],$M298,O$1)&amp;"")</f>
        <v/>
      </c>
      <c r="P298" t="str">
        <f>IF($M298=0,0,INDEX(base_report[],$M298,P$1)&amp;"")</f>
        <v>Cash Flows from Investing</v>
      </c>
      <c r="R298" s="38"/>
      <c r="S298" s="54" t="s">
        <v>859</v>
      </c>
      <c r="T298" s="18">
        <f>SUMPRODUCT(U298:AF298,U$3:AF$3)</f>
        <v>-180000000</v>
      </c>
      <c r="U298" s="19">
        <f>-U284+U295</f>
        <v>0</v>
      </c>
      <c r="V298" s="20">
        <f t="shared" ref="V298:AS298" si="399">-V284+V295</f>
        <v>0</v>
      </c>
      <c r="W298" s="20">
        <f t="shared" si="399"/>
        <v>0</v>
      </c>
      <c r="X298" s="20">
        <f t="shared" si="399"/>
        <v>0</v>
      </c>
      <c r="Y298" s="20">
        <f t="shared" si="399"/>
        <v>0</v>
      </c>
      <c r="Z298" s="20">
        <f t="shared" si="399"/>
        <v>0</v>
      </c>
      <c r="AA298" s="20">
        <f t="shared" si="399"/>
        <v>-198000000</v>
      </c>
      <c r="AB298" s="20">
        <f t="shared" si="399"/>
        <v>18000000</v>
      </c>
      <c r="AC298" s="20">
        <f t="shared" si="399"/>
        <v>0</v>
      </c>
      <c r="AD298" s="20">
        <f t="shared" si="399"/>
        <v>0</v>
      </c>
      <c r="AE298" s="20">
        <f t="shared" si="399"/>
        <v>0</v>
      </c>
      <c r="AF298" s="21">
        <f t="shared" si="399"/>
        <v>0</v>
      </c>
      <c r="AG298" s="18">
        <f>SUMPRODUCT(AH298:AS298,AH$3:AS$3)</f>
        <v>-180000000</v>
      </c>
      <c r="AH298" s="19">
        <f t="shared" si="399"/>
        <v>0</v>
      </c>
      <c r="AI298" s="20">
        <f t="shared" si="399"/>
        <v>0</v>
      </c>
      <c r="AJ298" s="20">
        <f t="shared" si="399"/>
        <v>0</v>
      </c>
      <c r="AK298" s="20">
        <f t="shared" si="399"/>
        <v>0</v>
      </c>
      <c r="AL298" s="20">
        <f t="shared" si="399"/>
        <v>0</v>
      </c>
      <c r="AM298" s="20">
        <f t="shared" si="399"/>
        <v>0</v>
      </c>
      <c r="AN298" s="20">
        <f t="shared" si="399"/>
        <v>-198000000</v>
      </c>
      <c r="AO298" s="20">
        <f t="shared" si="399"/>
        <v>18000000</v>
      </c>
      <c r="AP298" s="20">
        <f t="shared" si="399"/>
        <v>0</v>
      </c>
      <c r="AQ298" s="20">
        <f t="shared" si="399"/>
        <v>0</v>
      </c>
      <c r="AR298" s="20">
        <f t="shared" si="399"/>
        <v>0</v>
      </c>
      <c r="AS298" s="21">
        <f t="shared" si="399"/>
        <v>0</v>
      </c>
      <c r="AT298" s="61">
        <f>T298</f>
        <v>-180000000</v>
      </c>
      <c r="AU298" s="21">
        <f>AG298</f>
        <v>-180000000</v>
      </c>
      <c r="AV298" s="19">
        <f t="shared" si="398"/>
        <v>0</v>
      </c>
      <c r="AW298" s="21">
        <f>IF(AT298=0,AT298,AV298/AT298)</f>
        <v>0</v>
      </c>
    </row>
    <row r="299" spans="1:49" x14ac:dyDescent="0.25">
      <c r="A299" t="str">
        <f t="shared" si="377"/>
        <v>4830000</v>
      </c>
      <c r="B299">
        <v>4830000</v>
      </c>
      <c r="C299">
        <v>4970</v>
      </c>
      <c r="F299">
        <v>4</v>
      </c>
      <c r="G299">
        <v>2</v>
      </c>
      <c r="H299">
        <v>2</v>
      </c>
      <c r="I299">
        <f t="shared" si="378"/>
        <v>1</v>
      </c>
      <c r="J299">
        <f t="shared" si="374"/>
        <v>1</v>
      </c>
      <c r="K299" s="45"/>
      <c r="M299">
        <f>IF($A299&amp;""="",0,IFERROR(MATCH($A299,base_report[id1],0),0))</f>
        <v>291</v>
      </c>
      <c r="N299">
        <f>IF($A299&amp;""="",0,IFERROR(MATCH($A299,current_report[id1],0),0))</f>
        <v>291</v>
      </c>
      <c r="O299" t="str">
        <f>IF($M299=0,0,INDEX(base_report[],$M299,O$1)&amp;"")</f>
        <v/>
      </c>
      <c r="P299" t="str">
        <f>IF($M299=0,0,INDEX(base_report[],$M299,P$1)&amp;"")</f>
        <v>Cash Flows from Financing</v>
      </c>
      <c r="R299" s="38"/>
      <c r="S299" s="54" t="s">
        <v>860</v>
      </c>
      <c r="T299" s="18">
        <f>SUMPRODUCT(U299:AF299,U$3:AF$3)</f>
        <v>-1375000000</v>
      </c>
      <c r="U299" s="19">
        <f t="shared" ref="U299:AF299" si="400">U247-U287</f>
        <v>-120000000</v>
      </c>
      <c r="V299" s="20">
        <f t="shared" si="400"/>
        <v>-120000000</v>
      </c>
      <c r="W299" s="20">
        <f t="shared" si="400"/>
        <v>-220000000</v>
      </c>
      <c r="X299" s="20">
        <f t="shared" si="400"/>
        <v>-120000000</v>
      </c>
      <c r="Y299" s="20">
        <f t="shared" si="400"/>
        <v>-120000000</v>
      </c>
      <c r="Z299" s="20">
        <f t="shared" si="400"/>
        <v>-120000000</v>
      </c>
      <c r="AA299" s="20">
        <f t="shared" si="400"/>
        <v>96000000</v>
      </c>
      <c r="AB299" s="20">
        <f t="shared" si="400"/>
        <v>-123000000</v>
      </c>
      <c r="AC299" s="20">
        <f t="shared" si="400"/>
        <v>-159000000</v>
      </c>
      <c r="AD299" s="20">
        <f t="shared" si="400"/>
        <v>-123000000</v>
      </c>
      <c r="AE299" s="20">
        <f t="shared" si="400"/>
        <v>-123000000</v>
      </c>
      <c r="AF299" s="21">
        <f t="shared" si="400"/>
        <v>-123000000</v>
      </c>
      <c r="AG299" s="18">
        <f>SUMPRODUCT(AH299:AS299,AH$3:AS$3)</f>
        <v>-1375000000</v>
      </c>
      <c r="AH299" s="19">
        <f t="shared" ref="AH299:AS299" si="401">AH247-AH287</f>
        <v>-120000000</v>
      </c>
      <c r="AI299" s="20">
        <f t="shared" si="401"/>
        <v>-120000000</v>
      </c>
      <c r="AJ299" s="20">
        <f t="shared" si="401"/>
        <v>-220000000</v>
      </c>
      <c r="AK299" s="20">
        <f t="shared" si="401"/>
        <v>-120000000</v>
      </c>
      <c r="AL299" s="20">
        <f t="shared" si="401"/>
        <v>-120000000</v>
      </c>
      <c r="AM299" s="20">
        <f t="shared" si="401"/>
        <v>-120000000</v>
      </c>
      <c r="AN299" s="20">
        <f t="shared" si="401"/>
        <v>96000000</v>
      </c>
      <c r="AO299" s="20">
        <f t="shared" si="401"/>
        <v>-123000000</v>
      </c>
      <c r="AP299" s="20">
        <f t="shared" si="401"/>
        <v>-159000000</v>
      </c>
      <c r="AQ299" s="20">
        <f t="shared" si="401"/>
        <v>-123000000</v>
      </c>
      <c r="AR299" s="20">
        <f t="shared" si="401"/>
        <v>-123000000</v>
      </c>
      <c r="AS299" s="21">
        <f t="shared" si="401"/>
        <v>-123000000</v>
      </c>
      <c r="AT299" s="61">
        <f>T299</f>
        <v>-1375000000</v>
      </c>
      <c r="AU299" s="21">
        <f>AG299</f>
        <v>-1375000000</v>
      </c>
      <c r="AV299" s="19">
        <f t="shared" si="398"/>
        <v>0</v>
      </c>
      <c r="AW299" s="21">
        <f>IF(AT299=0,AT299,AV299/AT299)</f>
        <v>0</v>
      </c>
    </row>
    <row r="300" spans="1:49" x14ac:dyDescent="0.25">
      <c r="A300" t="str">
        <f t="shared" si="377"/>
        <v>4890000</v>
      </c>
      <c r="B300">
        <v>4890000</v>
      </c>
      <c r="C300">
        <v>4900</v>
      </c>
      <c r="F300">
        <v>4</v>
      </c>
      <c r="G300">
        <v>0</v>
      </c>
      <c r="H300">
        <v>1</v>
      </c>
      <c r="I300">
        <f t="shared" si="378"/>
        <v>1</v>
      </c>
      <c r="J300">
        <f t="shared" si="374"/>
        <v>1</v>
      </c>
      <c r="K300" s="45"/>
      <c r="M300">
        <f>IF($A300&amp;""="",0,IFERROR(MATCH($A300,base_report[id1],0),0))</f>
        <v>292</v>
      </c>
      <c r="N300">
        <f>IF($A300&amp;""="",0,IFERROR(MATCH($A300,current_report[id1],0),0))</f>
        <v>292</v>
      </c>
      <c r="O300" t="str">
        <f>IF($M300=0,0,INDEX(base_report[],$M300,O$1)&amp;"")</f>
        <v/>
      </c>
      <c r="P300" t="str">
        <f>IF($M300=0,0,INDEX(base_report[],$M300,P$1)&amp;"")</f>
        <v>Net Change in Cash</v>
      </c>
      <c r="R300" s="38"/>
      <c r="S300" s="54" t="s">
        <v>788</v>
      </c>
      <c r="T300" s="18">
        <f>SUMPRODUCT(U300:AF300,U$3:AF$3)</f>
        <v>-97413000</v>
      </c>
      <c r="U300" s="19">
        <f>U297+U298+U299</f>
        <v>-4950000</v>
      </c>
      <c r="V300" s="20">
        <f t="shared" ref="V300:AF300" si="402">V297+V298+V299</f>
        <v>-2680000</v>
      </c>
      <c r="W300" s="20">
        <f t="shared" si="402"/>
        <v>-98880000</v>
      </c>
      <c r="X300" s="20">
        <f t="shared" si="402"/>
        <v>-1480000</v>
      </c>
      <c r="Y300" s="20">
        <f t="shared" si="402"/>
        <v>720000</v>
      </c>
      <c r="Z300" s="20">
        <f t="shared" si="402"/>
        <v>-280000</v>
      </c>
      <c r="AA300" s="20">
        <f t="shared" si="402"/>
        <v>3720000</v>
      </c>
      <c r="AB300" s="20">
        <f t="shared" si="402"/>
        <v>-136000</v>
      </c>
      <c r="AC300" s="20">
        <f t="shared" si="402"/>
        <v>-18403000</v>
      </c>
      <c r="AD300" s="20">
        <f t="shared" si="402"/>
        <v>20250000</v>
      </c>
      <c r="AE300" s="20">
        <f t="shared" si="402"/>
        <v>1244000</v>
      </c>
      <c r="AF300" s="21">
        <f t="shared" si="402"/>
        <v>3462000</v>
      </c>
      <c r="AG300" s="18">
        <f>SUMPRODUCT(AH300:AS300,AH$3:AS$3)</f>
        <v>-97413000</v>
      </c>
      <c r="AH300" s="19">
        <f>AH297+AH298+AH299</f>
        <v>-4950000</v>
      </c>
      <c r="AI300" s="20">
        <f t="shared" ref="AI300:AS300" si="403">AI297+AI298+AI299</f>
        <v>-2680000</v>
      </c>
      <c r="AJ300" s="20">
        <f t="shared" si="403"/>
        <v>-98880000</v>
      </c>
      <c r="AK300" s="20">
        <f t="shared" si="403"/>
        <v>-1480000</v>
      </c>
      <c r="AL300" s="20">
        <f t="shared" si="403"/>
        <v>720000</v>
      </c>
      <c r="AM300" s="20">
        <f t="shared" si="403"/>
        <v>-280000</v>
      </c>
      <c r="AN300" s="20">
        <f t="shared" si="403"/>
        <v>3720000</v>
      </c>
      <c r="AO300" s="20">
        <f t="shared" si="403"/>
        <v>-136000</v>
      </c>
      <c r="AP300" s="20">
        <f t="shared" si="403"/>
        <v>-18403000</v>
      </c>
      <c r="AQ300" s="20">
        <f t="shared" si="403"/>
        <v>20250000</v>
      </c>
      <c r="AR300" s="20">
        <f t="shared" si="403"/>
        <v>1244000</v>
      </c>
      <c r="AS300" s="21">
        <f t="shared" si="403"/>
        <v>3462000</v>
      </c>
      <c r="AT300" s="61">
        <f>T300</f>
        <v>-97413000</v>
      </c>
      <c r="AU300" s="21">
        <f>AG300</f>
        <v>-97413000</v>
      </c>
      <c r="AV300" s="19">
        <f t="shared" si="398"/>
        <v>0</v>
      </c>
      <c r="AW300" s="21">
        <f>IF(AT300=0,AT300,AV300/AT300)</f>
        <v>0</v>
      </c>
    </row>
    <row r="301" spans="1:49" ht="15.75" thickBot="1" x14ac:dyDescent="0.3">
      <c r="A301" t="str">
        <f t="shared" si="377"/>
        <v>4891000</v>
      </c>
      <c r="B301">
        <f t="shared" ref="B301:B310" si="404">B300+1000</f>
        <v>4891000</v>
      </c>
      <c r="F301">
        <v>4</v>
      </c>
      <c r="G301">
        <v>0</v>
      </c>
      <c r="I301">
        <f t="shared" si="378"/>
        <v>1</v>
      </c>
      <c r="J301">
        <f t="shared" si="374"/>
        <v>0</v>
      </c>
      <c r="K301" s="45"/>
      <c r="M301">
        <f>IF($A301&amp;""="",0,IFERROR(MATCH($A301,base_report[id1],0),0))</f>
        <v>293</v>
      </c>
      <c r="N301">
        <f>IF($A301&amp;""="",0,IFERROR(MATCH($A301,current_report[id1],0),0))</f>
        <v>293</v>
      </c>
      <c r="O301" t="str">
        <f>IF($M301=0,0,INDEX(base_report[],$M301,O$1)&amp;"")</f>
        <v/>
      </c>
      <c r="P301" t="str">
        <f>IF($M301=0,0,INDEX(base_report[],$M301,P$1)&amp;"")</f>
        <v/>
      </c>
      <c r="R301" s="44"/>
      <c r="S301" s="57"/>
      <c r="T301" s="31"/>
      <c r="U301" s="32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4"/>
      <c r="AG301" s="31"/>
      <c r="AH301" s="32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4"/>
      <c r="AT301" s="62"/>
      <c r="AU301" s="34"/>
      <c r="AV301" s="32"/>
      <c r="AW301" s="34"/>
    </row>
    <row r="302" spans="1:49" hidden="1" x14ac:dyDescent="0.25">
      <c r="A302" t="str">
        <f t="shared" si="377"/>
        <v>4892000</v>
      </c>
      <c r="B302">
        <f t="shared" si="404"/>
        <v>4892000</v>
      </c>
      <c r="F302">
        <v>4</v>
      </c>
      <c r="G302">
        <v>5</v>
      </c>
      <c r="H302">
        <v>5</v>
      </c>
      <c r="I302">
        <f t="shared" si="378"/>
        <v>0</v>
      </c>
      <c r="J302">
        <f t="shared" si="374"/>
        <v>0</v>
      </c>
      <c r="K302" s="45"/>
      <c r="M302">
        <f>IF($A302&amp;""="",0,IFERROR(MATCH($A302,base_report[id1],0),0))</f>
        <v>294</v>
      </c>
      <c r="N302">
        <f>IF($A302&amp;""="",0,IFERROR(MATCH($A302,current_report[id1],0),0))</f>
        <v>294</v>
      </c>
      <c r="O302" t="str">
        <f>IF($M302=0,0,INDEX(base_report[],$M302,O$1)&amp;"")</f>
        <v/>
      </c>
      <c r="P302" t="str">
        <f>IF($M302=0,0,INDEX(base_report[],$M302,P$1)&amp;"")</f>
        <v>Check sum</v>
      </c>
      <c r="R302" s="45"/>
      <c r="S302" t="s">
        <v>726</v>
      </c>
      <c r="T302" s="35">
        <f>SUMPRODUCT(U302:AF302,U$3:AF$3)</f>
        <v>0</v>
      </c>
      <c r="U302" s="35">
        <f t="shared" ref="U302:AF302" si="405">U293-U167</f>
        <v>0</v>
      </c>
      <c r="V302" s="35">
        <f t="shared" si="405"/>
        <v>0</v>
      </c>
      <c r="W302" s="35">
        <f t="shared" si="405"/>
        <v>0</v>
      </c>
      <c r="X302" s="35">
        <f t="shared" si="405"/>
        <v>0</v>
      </c>
      <c r="Y302" s="35">
        <f t="shared" si="405"/>
        <v>0</v>
      </c>
      <c r="Z302" s="35">
        <f t="shared" si="405"/>
        <v>0</v>
      </c>
      <c r="AA302" s="35">
        <f t="shared" si="405"/>
        <v>0</v>
      </c>
      <c r="AB302" s="35">
        <f t="shared" si="405"/>
        <v>0</v>
      </c>
      <c r="AC302" s="35">
        <f t="shared" si="405"/>
        <v>0</v>
      </c>
      <c r="AD302" s="35">
        <f t="shared" si="405"/>
        <v>0</v>
      </c>
      <c r="AE302" s="35">
        <f t="shared" si="405"/>
        <v>0</v>
      </c>
      <c r="AF302" s="35">
        <f t="shared" si="405"/>
        <v>0</v>
      </c>
      <c r="AG302" s="35">
        <f>SUMPRODUCT(AH302:AS302,AH$3:AS$3)</f>
        <v>0</v>
      </c>
      <c r="AH302" s="35">
        <f t="shared" ref="AH302:AW302" si="406">AH293-AH167</f>
        <v>0</v>
      </c>
      <c r="AI302" s="35">
        <f t="shared" si="406"/>
        <v>0</v>
      </c>
      <c r="AJ302" s="35">
        <f t="shared" si="406"/>
        <v>0</v>
      </c>
      <c r="AK302" s="35">
        <f t="shared" si="406"/>
        <v>0</v>
      </c>
      <c r="AL302" s="35">
        <f t="shared" si="406"/>
        <v>0</v>
      </c>
      <c r="AM302" s="35">
        <f t="shared" si="406"/>
        <v>0</v>
      </c>
      <c r="AN302" s="35">
        <f t="shared" si="406"/>
        <v>0</v>
      </c>
      <c r="AO302" s="35">
        <f t="shared" si="406"/>
        <v>0</v>
      </c>
      <c r="AP302" s="35">
        <f t="shared" si="406"/>
        <v>0</v>
      </c>
      <c r="AQ302" s="35">
        <f t="shared" si="406"/>
        <v>0</v>
      </c>
      <c r="AR302" s="35">
        <f t="shared" si="406"/>
        <v>0</v>
      </c>
      <c r="AS302" s="35">
        <f t="shared" si="406"/>
        <v>0</v>
      </c>
      <c r="AT302" s="35">
        <f t="shared" si="406"/>
        <v>0</v>
      </c>
      <c r="AU302" s="35">
        <f t="shared" si="406"/>
        <v>0</v>
      </c>
      <c r="AV302" s="35">
        <f t="shared" si="406"/>
        <v>0</v>
      </c>
      <c r="AW302" s="35">
        <f t="shared" si="406"/>
        <v>0</v>
      </c>
    </row>
    <row r="303" spans="1:49" ht="15.75" thickBot="1" x14ac:dyDescent="0.3">
      <c r="A303" t="str">
        <f t="shared" si="377"/>
        <v>4893000</v>
      </c>
      <c r="B303">
        <f t="shared" si="404"/>
        <v>4893000</v>
      </c>
      <c r="F303">
        <v>5</v>
      </c>
      <c r="G303">
        <v>0</v>
      </c>
      <c r="I303">
        <f t="shared" si="378"/>
        <v>1</v>
      </c>
      <c r="J303">
        <f t="shared" si="374"/>
        <v>0</v>
      </c>
      <c r="K303" s="45"/>
      <c r="M303">
        <f>IF($A303&amp;""="",0,IFERROR(MATCH($A303,base_report[id1],0),0))</f>
        <v>295</v>
      </c>
      <c r="N303">
        <f>IF($A303&amp;""="",0,IFERROR(MATCH($A303,current_report[id1],0),0))</f>
        <v>295</v>
      </c>
      <c r="O303" t="str">
        <f>IF($M303=0,0,INDEX(base_report[],$M303,O$1)&amp;"")</f>
        <v/>
      </c>
      <c r="P303" t="str">
        <f>IF($M303=0,0,INDEX(base_report[],$M303,P$1)&amp;"")</f>
        <v/>
      </c>
      <c r="R303" s="45"/>
    </row>
    <row r="304" spans="1:49" ht="15.75" thickBot="1" x14ac:dyDescent="0.3">
      <c r="A304" t="str">
        <f t="shared" si="377"/>
        <v>5000000</v>
      </c>
      <c r="B304">
        <v>5000000</v>
      </c>
      <c r="F304">
        <v>5</v>
      </c>
      <c r="G304">
        <v>0</v>
      </c>
      <c r="H304">
        <v>9</v>
      </c>
      <c r="I304">
        <f t="shared" si="378"/>
        <v>1</v>
      </c>
      <c r="J304">
        <f t="shared" si="374"/>
        <v>0</v>
      </c>
      <c r="K304" s="45"/>
      <c r="M304">
        <f>IF($A304&amp;""="",0,IFERROR(MATCH($A304,base_report[id1],0),0))</f>
        <v>296</v>
      </c>
      <c r="N304">
        <f>IF($A304&amp;""="",0,IFERROR(MATCH($A304,current_report[id1],0),0))</f>
        <v>296</v>
      </c>
      <c r="O304" t="str">
        <f>IF($M304=0,0,INDEX(base_report[],$M304,O$1)&amp;"")</f>
        <v/>
      </c>
      <c r="P304" t="str">
        <f>IF($M304=0,0,INDEX(base_report[],$M304,P$1)&amp;"")</f>
        <v>VAT</v>
      </c>
      <c r="R304" s="36"/>
      <c r="S304" s="52" t="s">
        <v>797</v>
      </c>
      <c r="T304" s="8" t="s">
        <v>868</v>
      </c>
      <c r="U304" s="9" t="s">
        <v>869</v>
      </c>
      <c r="V304" s="10" t="s">
        <v>870</v>
      </c>
      <c r="W304" s="10" t="s">
        <v>871</v>
      </c>
      <c r="X304" s="10" t="s">
        <v>872</v>
      </c>
      <c r="Y304" s="10" t="s">
        <v>873</v>
      </c>
      <c r="Z304" s="10" t="s">
        <v>874</v>
      </c>
      <c r="AA304" s="10" t="s">
        <v>875</v>
      </c>
      <c r="AB304" s="10" t="s">
        <v>876</v>
      </c>
      <c r="AC304" s="10" t="s">
        <v>877</v>
      </c>
      <c r="AD304" s="10" t="s">
        <v>878</v>
      </c>
      <c r="AE304" s="10" t="s">
        <v>879</v>
      </c>
      <c r="AF304" s="11" t="s">
        <v>880</v>
      </c>
      <c r="AG304" s="8" t="s">
        <v>868</v>
      </c>
      <c r="AH304" s="9" t="s">
        <v>869</v>
      </c>
      <c r="AI304" s="10" t="s">
        <v>870</v>
      </c>
      <c r="AJ304" s="10" t="s">
        <v>871</v>
      </c>
      <c r="AK304" s="10" t="s">
        <v>872</v>
      </c>
      <c r="AL304" s="10" t="s">
        <v>873</v>
      </c>
      <c r="AM304" s="10" t="s">
        <v>874</v>
      </c>
      <c r="AN304" s="10" t="s">
        <v>875</v>
      </c>
      <c r="AO304" s="10" t="s">
        <v>876</v>
      </c>
      <c r="AP304" s="10" t="s">
        <v>877</v>
      </c>
      <c r="AQ304" s="10" t="s">
        <v>878</v>
      </c>
      <c r="AR304" s="10" t="s">
        <v>879</v>
      </c>
      <c r="AS304" s="11" t="s">
        <v>880</v>
      </c>
      <c r="AT304" s="59" t="s">
        <v>916</v>
      </c>
      <c r="AU304" s="11" t="s">
        <v>917</v>
      </c>
      <c r="AV304" s="9" t="s">
        <v>918</v>
      </c>
      <c r="AW304" s="11" t="s">
        <v>919</v>
      </c>
    </row>
    <row r="305" spans="1:49" x14ac:dyDescent="0.25">
      <c r="A305" t="str">
        <f t="shared" si="377"/>
        <v>5001000</v>
      </c>
      <c r="B305">
        <f t="shared" si="404"/>
        <v>5001000</v>
      </c>
      <c r="F305">
        <v>5</v>
      </c>
      <c r="G305">
        <v>0</v>
      </c>
      <c r="I305">
        <f t="shared" si="378"/>
        <v>1</v>
      </c>
      <c r="J305">
        <f t="shared" si="374"/>
        <v>0</v>
      </c>
      <c r="K305" s="45"/>
      <c r="M305">
        <f>IF($A305&amp;""="",0,IFERROR(MATCH($A305,base_report[id1],0),0))</f>
        <v>297</v>
      </c>
      <c r="N305">
        <f>IF($A305&amp;""="",0,IFERROR(MATCH($A305,current_report[id1],0),0))</f>
        <v>297</v>
      </c>
      <c r="O305" t="str">
        <f>IF($M305=0,0,INDEX(base_report[],$M305,O$1)&amp;"")</f>
        <v/>
      </c>
      <c r="P305" t="str">
        <f>IF($M305=0,0,INDEX(base_report[],$M305,P$1)&amp;"")</f>
        <v/>
      </c>
      <c r="R305" s="37"/>
      <c r="S305" s="53"/>
      <c r="T305" s="13"/>
      <c r="U305" s="14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6"/>
      <c r="AG305" s="13"/>
      <c r="AH305" s="14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6"/>
      <c r="AT305" s="60"/>
      <c r="AU305" s="16"/>
      <c r="AV305" s="14"/>
      <c r="AW305" s="16"/>
    </row>
    <row r="306" spans="1:49" x14ac:dyDescent="0.25">
      <c r="A306" t="str">
        <f t="shared" si="377"/>
        <v>5002000</v>
      </c>
      <c r="B306">
        <f t="shared" si="404"/>
        <v>5002000</v>
      </c>
      <c r="C306">
        <v>5205</v>
      </c>
      <c r="D306" t="s">
        <v>820</v>
      </c>
      <c r="F306">
        <v>5</v>
      </c>
      <c r="G306">
        <v>0</v>
      </c>
      <c r="I306">
        <f t="shared" si="378"/>
        <v>1</v>
      </c>
      <c r="J306">
        <f t="shared" si="374"/>
        <v>1</v>
      </c>
      <c r="K306" s="45" t="s">
        <v>96</v>
      </c>
      <c r="M306">
        <f>IF($A306&amp;""="",0,IFERROR(MATCH($A306,base_report[id1],0),0))</f>
        <v>298</v>
      </c>
      <c r="N306">
        <f>IF($A306&amp;""="",0,IFERROR(MATCH($A306,current_report[id1],0),0))</f>
        <v>298</v>
      </c>
      <c r="O306" t="str">
        <f>IF($M306=0,0,INDEX(base_report[],$M306,O$1)&amp;"")</f>
        <v/>
      </c>
      <c r="P306" t="str">
        <f>IF($M306=0,0,INDEX(base_report[],$M306,P$1)&amp;"")</f>
        <v>Income VAT</v>
      </c>
      <c r="R306" s="38"/>
      <c r="S306" s="54" t="s">
        <v>861</v>
      </c>
      <c r="T306" s="18">
        <f t="shared" ref="T306:T307" si="407">SUMPRODUCT(U306:AF306,U$3:AF$3)</f>
        <v>1012620000</v>
      </c>
      <c r="U306" s="19">
        <f>IF($M306=0,0,INDEX(base_report[],$M306,U$6)*U$5)</f>
        <v>84000000</v>
      </c>
      <c r="V306" s="20">
        <f>IF($M306=0,0,INDEX(base_report[],$M306,V$6)*V$5)</f>
        <v>84000000</v>
      </c>
      <c r="W306" s="20">
        <f>IF($M306=0,0,INDEX(base_report[],$M306,W$6)*W$5)</f>
        <v>84000000</v>
      </c>
      <c r="X306" s="20">
        <f>IF($M306=0,0,INDEX(base_report[],$M306,X$6)*X$5)</f>
        <v>84000000</v>
      </c>
      <c r="Y306" s="20">
        <f>IF($M306=0,0,INDEX(base_report[],$M306,Y$6)*Y$5)</f>
        <v>84000000</v>
      </c>
      <c r="Z306" s="20">
        <f>IF($M306=0,0,INDEX(base_report[],$M306,Z$6)*Z$5)</f>
        <v>84000000</v>
      </c>
      <c r="AA306" s="20">
        <f>IF($M306=0,0,INDEX(base_report[],$M306,AA$6)*AA$5)</f>
        <v>84420000</v>
      </c>
      <c r="AB306" s="20">
        <f>IF($M306=0,0,INDEX(base_report[],$M306,AB$6)*AB$5)</f>
        <v>84840000</v>
      </c>
      <c r="AC306" s="20">
        <f>IF($M306=0,0,INDEX(base_report[],$M306,AC$6)*AC$5)</f>
        <v>84840000</v>
      </c>
      <c r="AD306" s="20">
        <f>IF($M306=0,0,INDEX(base_report[],$M306,AD$6)*AD$5)</f>
        <v>84840000</v>
      </c>
      <c r="AE306" s="20">
        <f>IF($M306=0,0,INDEX(base_report[],$M306,AE$6)*AE$5)</f>
        <v>84840000</v>
      </c>
      <c r="AF306" s="21">
        <f>IF($M306=0,0,INDEX(base_report[],$M306,AF$6)*AF$5)</f>
        <v>84840000</v>
      </c>
      <c r="AG306" s="18">
        <f>SUMPRODUCT(AH306:AS306,AH$3:AS$3)</f>
        <v>1012620000</v>
      </c>
      <c r="AH306" s="19">
        <f>IF($N306=0,0,INDEX(current_report[],$N306,AH$6)*AH$5)</f>
        <v>84000000</v>
      </c>
      <c r="AI306" s="20">
        <f>IF($N306=0,0,INDEX(current_report[],$N306,AI$6)*AI$5)</f>
        <v>84000000</v>
      </c>
      <c r="AJ306" s="20">
        <f>IF($N306=0,0,INDEX(current_report[],$N306,AJ$6)*AJ$5)</f>
        <v>84000000</v>
      </c>
      <c r="AK306" s="20">
        <f>IF($N306=0,0,INDEX(current_report[],$N306,AK$6)*AK$5)</f>
        <v>84000000</v>
      </c>
      <c r="AL306" s="20">
        <f>IF($N306=0,0,INDEX(current_report[],$N306,AL$6)*AL$5)</f>
        <v>84000000</v>
      </c>
      <c r="AM306" s="20">
        <f>IF($N306=0,0,INDEX(current_report[],$N306,AM$6)*AM$5)</f>
        <v>84000000</v>
      </c>
      <c r="AN306" s="20">
        <f>IF($N306=0,0,INDEX(current_report[],$N306,AN$6)*AN$5)</f>
        <v>84420000</v>
      </c>
      <c r="AO306" s="20">
        <f>IF($N306=0,0,INDEX(current_report[],$N306,AO$6)*AO$5)</f>
        <v>84840000</v>
      </c>
      <c r="AP306" s="20">
        <f>IF($N306=0,0,INDEX(current_report[],$N306,AP$6)*AP$5)</f>
        <v>84840000</v>
      </c>
      <c r="AQ306" s="20">
        <f>IF($N306=0,0,INDEX(current_report[],$N306,AQ$6)*AQ$5)</f>
        <v>84840000</v>
      </c>
      <c r="AR306" s="20">
        <f>IF($N306=0,0,INDEX(current_report[],$N306,AR$6)*AR$5)</f>
        <v>84840000</v>
      </c>
      <c r="AS306" s="21">
        <f>IF($N306=0,0,INDEX(current_report[],$N306,AS$6)*AS$5)</f>
        <v>84840000</v>
      </c>
      <c r="AT306" s="61">
        <f>T306</f>
        <v>1012620000</v>
      </c>
      <c r="AU306" s="21">
        <f>AG306</f>
        <v>1012620000</v>
      </c>
      <c r="AV306" s="19">
        <f t="shared" ref="AV306:AV309" si="408">AU306-AT306</f>
        <v>0</v>
      </c>
      <c r="AW306" s="21">
        <f>IF(AT306=0,AT306,AV306/AT306)</f>
        <v>0</v>
      </c>
    </row>
    <row r="307" spans="1:49" x14ac:dyDescent="0.25">
      <c r="A307" t="str">
        <f t="shared" si="377"/>
        <v>5003000</v>
      </c>
      <c r="B307">
        <f t="shared" si="404"/>
        <v>5003000</v>
      </c>
      <c r="C307">
        <v>5337</v>
      </c>
      <c r="D307" t="s">
        <v>802</v>
      </c>
      <c r="F307">
        <v>5</v>
      </c>
      <c r="G307">
        <v>0</v>
      </c>
      <c r="I307">
        <f t="shared" si="378"/>
        <v>1</v>
      </c>
      <c r="J307">
        <f t="shared" si="374"/>
        <v>1</v>
      </c>
      <c r="K307" s="45" t="s">
        <v>97</v>
      </c>
      <c r="M307">
        <f>IF($A307&amp;""="",0,IFERROR(MATCH($A307,base_report[id1],0),0))</f>
        <v>299</v>
      </c>
      <c r="N307">
        <f>IF($A307&amp;""="",0,IFERROR(MATCH($A307,current_report[id1],0),0))</f>
        <v>299</v>
      </c>
      <c r="O307" t="str">
        <f>IF($M307=0,0,INDEX(base_report[],$M307,O$1)&amp;"")</f>
        <v/>
      </c>
      <c r="P307" t="str">
        <f>IF($M307=0,0,INDEX(base_report[],$M307,P$1)&amp;"")</f>
        <v>VAT on purchase services</v>
      </c>
      <c r="R307" s="38"/>
      <c r="S307" s="55" t="s">
        <v>803</v>
      </c>
      <c r="T307" s="18">
        <f t="shared" si="407"/>
        <v>-522120000</v>
      </c>
      <c r="U307" s="19">
        <f>IF($M307=0,0,INDEX(base_report[],$M307,U$6)*U$5)</f>
        <v>-43600000</v>
      </c>
      <c r="V307" s="20">
        <f>IF($M307=0,0,INDEX(base_report[],$M307,V$6)*V$5)</f>
        <v>-42800000</v>
      </c>
      <c r="W307" s="20">
        <f>IF($M307=0,0,INDEX(base_report[],$M307,W$6)*W$5)</f>
        <v>-43600000</v>
      </c>
      <c r="X307" s="20">
        <f>IF($M307=0,0,INDEX(base_report[],$M307,X$6)*X$5)</f>
        <v>-43200000</v>
      </c>
      <c r="Y307" s="20">
        <f>IF($M307=0,0,INDEX(base_report[],$M307,Y$6)*Y$5)</f>
        <v>-43600000</v>
      </c>
      <c r="Z307" s="20">
        <f>IF($M307=0,0,INDEX(base_report[],$M307,Z$6)*Z$5)</f>
        <v>-43200000</v>
      </c>
      <c r="AA307" s="20">
        <f>IF($M307=0,0,INDEX(base_report[],$M307,AA$6)*AA$5)</f>
        <v>-43720000</v>
      </c>
      <c r="AB307" s="20">
        <f>IF($M307=0,0,INDEX(base_report[],$M307,AB$6)*AB$5)</f>
        <v>-43840000</v>
      </c>
      <c r="AC307" s="20">
        <f>IF($M307=0,0,INDEX(base_report[],$M307,AC$6)*AC$5)</f>
        <v>-43440000</v>
      </c>
      <c r="AD307" s="20">
        <f>IF($M307=0,0,INDEX(base_report[],$M307,AD$6)*AD$5)</f>
        <v>-43840000</v>
      </c>
      <c r="AE307" s="20">
        <f>IF($M307=0,0,INDEX(base_report[],$M307,AE$6)*AE$5)</f>
        <v>-43440000</v>
      </c>
      <c r="AF307" s="21">
        <f>IF($M307=0,0,INDEX(base_report[],$M307,AF$6)*AF$5)</f>
        <v>-43840000</v>
      </c>
      <c r="AG307" s="18">
        <f>SUMPRODUCT(AH307:AS307,AH$3:AS$3)</f>
        <v>-522120000</v>
      </c>
      <c r="AH307" s="19">
        <f>IF($N307=0,0,INDEX(current_report[],$N307,AH$6)*AH$5)</f>
        <v>-43600000</v>
      </c>
      <c r="AI307" s="20">
        <f>IF($N307=0,0,INDEX(current_report[],$N307,AI$6)*AI$5)</f>
        <v>-42800000</v>
      </c>
      <c r="AJ307" s="20">
        <f>IF($N307=0,0,INDEX(current_report[],$N307,AJ$6)*AJ$5)</f>
        <v>-43600000</v>
      </c>
      <c r="AK307" s="20">
        <f>IF($N307=0,0,INDEX(current_report[],$N307,AK$6)*AK$5)</f>
        <v>-43200000</v>
      </c>
      <c r="AL307" s="20">
        <f>IF($N307=0,0,INDEX(current_report[],$N307,AL$6)*AL$5)</f>
        <v>-43600000</v>
      </c>
      <c r="AM307" s="20">
        <f>IF($N307=0,0,INDEX(current_report[],$N307,AM$6)*AM$5)</f>
        <v>-43200000</v>
      </c>
      <c r="AN307" s="20">
        <f>IF($N307=0,0,INDEX(current_report[],$N307,AN$6)*AN$5)</f>
        <v>-43720000</v>
      </c>
      <c r="AO307" s="20">
        <f>IF($N307=0,0,INDEX(current_report[],$N307,AO$6)*AO$5)</f>
        <v>-43840000</v>
      </c>
      <c r="AP307" s="20">
        <f>IF($N307=0,0,INDEX(current_report[],$N307,AP$6)*AP$5)</f>
        <v>-43440000</v>
      </c>
      <c r="AQ307" s="20">
        <f>IF($N307=0,0,INDEX(current_report[],$N307,AQ$6)*AQ$5)</f>
        <v>-43840000</v>
      </c>
      <c r="AR307" s="20">
        <f>IF($N307=0,0,INDEX(current_report[],$N307,AR$6)*AR$5)</f>
        <v>-43440000</v>
      </c>
      <c r="AS307" s="21">
        <f>IF($N307=0,0,INDEX(current_report[],$N307,AS$6)*AS$5)</f>
        <v>-43840000</v>
      </c>
      <c r="AT307" s="61">
        <f>T307</f>
        <v>-522120000</v>
      </c>
      <c r="AU307" s="21">
        <f>AG307</f>
        <v>-522120000</v>
      </c>
      <c r="AV307" s="19">
        <f t="shared" si="408"/>
        <v>0</v>
      </c>
      <c r="AW307" s="21">
        <f>IF(AT307=0,AT307,AV307/AT307)</f>
        <v>0</v>
      </c>
    </row>
    <row r="308" spans="1:49" x14ac:dyDescent="0.25">
      <c r="A308" t="str">
        <f t="shared" si="377"/>
        <v>5004000</v>
      </c>
      <c r="B308">
        <f t="shared" si="404"/>
        <v>5004000</v>
      </c>
      <c r="F308">
        <v>5</v>
      </c>
      <c r="G308">
        <v>0</v>
      </c>
      <c r="I308">
        <f t="shared" si="378"/>
        <v>1</v>
      </c>
      <c r="J308">
        <f t="shared" si="374"/>
        <v>1</v>
      </c>
      <c r="K308" s="45" t="s">
        <v>259</v>
      </c>
      <c r="M308">
        <f>IF($A308&amp;""="",0,IFERROR(MATCH($A308,base_report[id1],0),0))</f>
        <v>300</v>
      </c>
      <c r="N308">
        <f>IF($A308&amp;""="",0,IFERROR(MATCH($A308,current_report[id1],0),0))</f>
        <v>300</v>
      </c>
      <c r="O308" t="str">
        <f>IF($M308=0,0,INDEX(base_report[],$M308,O$1)&amp;"")</f>
        <v/>
      </c>
      <c r="P308" t="str">
        <f>IF($M308=0,0,INDEX(base_report[],$M308,P$1)&amp;"")</f>
        <v>VAT on purchases</v>
      </c>
      <c r="R308" s="38"/>
      <c r="S308" s="55" t="s">
        <v>862</v>
      </c>
      <c r="T308" s="18">
        <f t="shared" ref="T308:T309" si="409">SUMPRODUCT(U308:AF308,U$3:AF$3)</f>
        <v>-40800000</v>
      </c>
      <c r="U308" s="19">
        <f>IF($M308=0,0,INDEX(base_report[],$M308,U$6)*U$5)</f>
        <v>-400000</v>
      </c>
      <c r="V308" s="20">
        <f>IF($M308=0,0,INDEX(base_report[],$M308,V$6)*V$5)</f>
        <v>-400000</v>
      </c>
      <c r="W308" s="20">
        <f>IF($M308=0,0,INDEX(base_report[],$M308,W$6)*W$5)</f>
        <v>-400000</v>
      </c>
      <c r="X308" s="20">
        <f>IF($M308=0,0,INDEX(base_report[],$M308,X$6)*X$5)</f>
        <v>-400000</v>
      </c>
      <c r="Y308" s="20">
        <f>IF($M308=0,0,INDEX(base_report[],$M308,Y$6)*Y$5)</f>
        <v>-400000</v>
      </c>
      <c r="Z308" s="20">
        <f>IF($M308=0,0,INDEX(base_report[],$M308,Z$6)*Z$5)</f>
        <v>-400000</v>
      </c>
      <c r="AA308" s="20">
        <f>IF($M308=0,0,INDEX(base_report[],$M308,AA$6)*AA$5)</f>
        <v>-18400000</v>
      </c>
      <c r="AB308" s="20">
        <f>IF($M308=0,0,INDEX(base_report[],$M308,AB$6)*AB$5)</f>
        <v>-18400000</v>
      </c>
      <c r="AC308" s="20">
        <f>IF($M308=0,0,INDEX(base_report[],$M308,AC$6)*AC$5)</f>
        <v>-400000</v>
      </c>
      <c r="AD308" s="20">
        <f>IF($M308=0,0,INDEX(base_report[],$M308,AD$6)*AD$5)</f>
        <v>-400000</v>
      </c>
      <c r="AE308" s="20">
        <f>IF($M308=0,0,INDEX(base_report[],$M308,AE$6)*AE$5)</f>
        <v>-400000</v>
      </c>
      <c r="AF308" s="21">
        <f>IF($M308=0,0,INDEX(base_report[],$M308,AF$6)*AF$5)</f>
        <v>-400000</v>
      </c>
      <c r="AG308" s="18">
        <f>SUMPRODUCT(AH308:AS308,AH$3:AS$3)</f>
        <v>-40800000</v>
      </c>
      <c r="AH308" s="19">
        <f>IF($N308=0,0,INDEX(current_report[],$N308,AH$6)*AH$5)</f>
        <v>-400000</v>
      </c>
      <c r="AI308" s="20">
        <f>IF($N308=0,0,INDEX(current_report[],$N308,AI$6)*AI$5)</f>
        <v>-400000</v>
      </c>
      <c r="AJ308" s="20">
        <f>IF($N308=0,0,INDEX(current_report[],$N308,AJ$6)*AJ$5)</f>
        <v>-400000</v>
      </c>
      <c r="AK308" s="20">
        <f>IF($N308=0,0,INDEX(current_report[],$N308,AK$6)*AK$5)</f>
        <v>-400000</v>
      </c>
      <c r="AL308" s="20">
        <f>IF($N308=0,0,INDEX(current_report[],$N308,AL$6)*AL$5)</f>
        <v>-400000</v>
      </c>
      <c r="AM308" s="20">
        <f>IF($N308=0,0,INDEX(current_report[],$N308,AM$6)*AM$5)</f>
        <v>-400000</v>
      </c>
      <c r="AN308" s="20">
        <f>IF($N308=0,0,INDEX(current_report[],$N308,AN$6)*AN$5)</f>
        <v>-18400000</v>
      </c>
      <c r="AO308" s="20">
        <f>IF($N308=0,0,INDEX(current_report[],$N308,AO$6)*AO$5)</f>
        <v>-18400000</v>
      </c>
      <c r="AP308" s="20">
        <f>IF($N308=0,0,INDEX(current_report[],$N308,AP$6)*AP$5)</f>
        <v>-400000</v>
      </c>
      <c r="AQ308" s="20">
        <f>IF($N308=0,0,INDEX(current_report[],$N308,AQ$6)*AQ$5)</f>
        <v>-400000</v>
      </c>
      <c r="AR308" s="20">
        <f>IF($N308=0,0,INDEX(current_report[],$N308,AR$6)*AR$5)</f>
        <v>-400000</v>
      </c>
      <c r="AS308" s="21">
        <f>IF($N308=0,0,INDEX(current_report[],$N308,AS$6)*AS$5)</f>
        <v>-400000</v>
      </c>
      <c r="AT308" s="61">
        <f>T308</f>
        <v>-40800000</v>
      </c>
      <c r="AU308" s="21">
        <f>AG308</f>
        <v>-40800000</v>
      </c>
      <c r="AV308" s="19">
        <f t="shared" si="408"/>
        <v>0</v>
      </c>
      <c r="AW308" s="21">
        <f>IF(AT308=0,AT308,AV308/AT308)</f>
        <v>0</v>
      </c>
    </row>
    <row r="309" spans="1:49" x14ac:dyDescent="0.25">
      <c r="A309" t="str">
        <f t="shared" si="377"/>
        <v>5005000</v>
      </c>
      <c r="B309">
        <f t="shared" si="404"/>
        <v>5005000</v>
      </c>
      <c r="C309">
        <v>5700</v>
      </c>
      <c r="F309">
        <v>5</v>
      </c>
      <c r="G309">
        <v>0</v>
      </c>
      <c r="H309">
        <v>2</v>
      </c>
      <c r="I309">
        <f t="shared" si="378"/>
        <v>1</v>
      </c>
      <c r="J309">
        <f t="shared" si="374"/>
        <v>1</v>
      </c>
      <c r="K309" s="45"/>
      <c r="M309">
        <f>IF($A309&amp;""="",0,IFERROR(MATCH($A309,base_report[id1],0),0))</f>
        <v>301</v>
      </c>
      <c r="N309">
        <f>IF($A309&amp;""="",0,IFERROR(MATCH($A309,current_report[id1],0),0))</f>
        <v>301</v>
      </c>
      <c r="O309" t="str">
        <f>IF($M309=0,0,INDEX(base_report[],$M309,O$1)&amp;"")</f>
        <v/>
      </c>
      <c r="P309" t="str">
        <f>IF($M309=0,0,INDEX(base_report[],$M309,P$1)&amp;"")</f>
        <v>Net VAT</v>
      </c>
      <c r="R309" s="38"/>
      <c r="S309" s="22" t="s">
        <v>863</v>
      </c>
      <c r="T309" s="18">
        <f t="shared" si="409"/>
        <v>449700000</v>
      </c>
      <c r="U309" s="19">
        <f>IF($M309=0,0,INDEX(base_report[],$M309,U$6)*U$5)</f>
        <v>40000000</v>
      </c>
      <c r="V309" s="20">
        <f>IF($M309=0,0,INDEX(base_report[],$M309,V$6)*V$5)</f>
        <v>40800000</v>
      </c>
      <c r="W309" s="20">
        <f>IF($M309=0,0,INDEX(base_report[],$M309,W$6)*W$5)</f>
        <v>40000000</v>
      </c>
      <c r="X309" s="20">
        <f>IF($M309=0,0,INDEX(base_report[],$M309,X$6)*X$5)</f>
        <v>40400000</v>
      </c>
      <c r="Y309" s="20">
        <f>IF($M309=0,0,INDEX(base_report[],$M309,Y$6)*Y$5)</f>
        <v>40000000</v>
      </c>
      <c r="Z309" s="20">
        <f>IF($M309=0,0,INDEX(base_report[],$M309,Z$6)*Z$5)</f>
        <v>40400000</v>
      </c>
      <c r="AA309" s="20">
        <f>IF($M309=0,0,INDEX(base_report[],$M309,AA$6)*AA$5)</f>
        <v>22300000</v>
      </c>
      <c r="AB309" s="20">
        <f>IF($M309=0,0,INDEX(base_report[],$M309,AB$6)*AB$5)</f>
        <v>22600000</v>
      </c>
      <c r="AC309" s="20">
        <f>IF($M309=0,0,INDEX(base_report[],$M309,AC$6)*AC$5)</f>
        <v>41000000</v>
      </c>
      <c r="AD309" s="20">
        <f>IF($M309=0,0,INDEX(base_report[],$M309,AD$6)*AD$5)</f>
        <v>40600000</v>
      </c>
      <c r="AE309" s="20">
        <f>IF($M309=0,0,INDEX(base_report[],$M309,AE$6)*AE$5)</f>
        <v>41000000</v>
      </c>
      <c r="AF309" s="21">
        <f>IF($M309=0,0,INDEX(base_report[],$M309,AF$6)*AF$5)</f>
        <v>40600000</v>
      </c>
      <c r="AG309" s="18">
        <f>SUMPRODUCT(AH309:AS309,AH$3:AS$3)</f>
        <v>449700000</v>
      </c>
      <c r="AH309" s="19">
        <f>IF($N309=0,0,INDEX(current_report[],$N309,AH$6)*AH$5)</f>
        <v>40000000</v>
      </c>
      <c r="AI309" s="20">
        <f>IF($N309=0,0,INDEX(current_report[],$N309,AI$6)*AI$5)</f>
        <v>40800000</v>
      </c>
      <c r="AJ309" s="20">
        <f>IF($N309=0,0,INDEX(current_report[],$N309,AJ$6)*AJ$5)</f>
        <v>40000000</v>
      </c>
      <c r="AK309" s="20">
        <f>IF($N309=0,0,INDEX(current_report[],$N309,AK$6)*AK$5)</f>
        <v>40400000</v>
      </c>
      <c r="AL309" s="20">
        <f>IF($N309=0,0,INDEX(current_report[],$N309,AL$6)*AL$5)</f>
        <v>40000000</v>
      </c>
      <c r="AM309" s="20">
        <f>IF($N309=0,0,INDEX(current_report[],$N309,AM$6)*AM$5)</f>
        <v>40400000</v>
      </c>
      <c r="AN309" s="20">
        <f>IF($N309=0,0,INDEX(current_report[],$N309,AN$6)*AN$5)</f>
        <v>22300000</v>
      </c>
      <c r="AO309" s="20">
        <f>IF($N309=0,0,INDEX(current_report[],$N309,AO$6)*AO$5)</f>
        <v>22600000</v>
      </c>
      <c r="AP309" s="20">
        <f>IF($N309=0,0,INDEX(current_report[],$N309,AP$6)*AP$5)</f>
        <v>41000000</v>
      </c>
      <c r="AQ309" s="20">
        <f>IF($N309=0,0,INDEX(current_report[],$N309,AQ$6)*AQ$5)</f>
        <v>40600000</v>
      </c>
      <c r="AR309" s="20">
        <f>IF($N309=0,0,INDEX(current_report[],$N309,AR$6)*AR$5)</f>
        <v>41000000</v>
      </c>
      <c r="AS309" s="21">
        <f>IF($N309=0,0,INDEX(current_report[],$N309,AS$6)*AS$5)</f>
        <v>40600000</v>
      </c>
      <c r="AT309" s="61">
        <f>T309</f>
        <v>449700000</v>
      </c>
      <c r="AU309" s="21">
        <f>AG309</f>
        <v>449700000</v>
      </c>
      <c r="AV309" s="19">
        <f t="shared" si="408"/>
        <v>0</v>
      </c>
      <c r="AW309" s="21">
        <f>IF(AT309=0,AT309,AV309/AT309)</f>
        <v>0</v>
      </c>
    </row>
    <row r="310" spans="1:49" ht="15.75" thickBot="1" x14ac:dyDescent="0.3">
      <c r="A310" t="str">
        <f t="shared" si="377"/>
        <v>5006000</v>
      </c>
      <c r="B310">
        <f t="shared" si="404"/>
        <v>5006000</v>
      </c>
      <c r="F310">
        <v>5</v>
      </c>
      <c r="G310">
        <v>0</v>
      </c>
      <c r="I310">
        <f t="shared" si="378"/>
        <v>1</v>
      </c>
      <c r="J310">
        <f t="shared" si="374"/>
        <v>0</v>
      </c>
      <c r="K310" s="45"/>
      <c r="M310">
        <f>IF($A310&amp;""="",0,IFERROR(MATCH($A310,base_report[id1],0),0))</f>
        <v>302</v>
      </c>
      <c r="N310">
        <f>IF($A310&amp;""="",0,IFERROR(MATCH($A310,current_report[id1],0),0))</f>
        <v>302</v>
      </c>
      <c r="O310" t="str">
        <f>IF($M310=0,0,INDEX(base_report[],$M310,O$1)&amp;"")</f>
        <v/>
      </c>
      <c r="P310" t="str">
        <f>IF($M310=0,0,INDEX(base_report[],$M310,P$1)&amp;"")</f>
        <v/>
      </c>
      <c r="R310" s="44"/>
      <c r="S310" s="57"/>
      <c r="T310" s="31"/>
      <c r="U310" s="32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4"/>
      <c r="AG310" s="31"/>
      <c r="AH310" s="32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4"/>
      <c r="AT310" s="62"/>
      <c r="AU310" s="34"/>
      <c r="AV310" s="32"/>
      <c r="AW310" s="34"/>
    </row>
    <row r="311" spans="1:49" ht="15.75" thickBot="1" x14ac:dyDescent="0.3">
      <c r="K311" s="45"/>
      <c r="R311" s="65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</row>
  </sheetData>
  <conditionalFormatting sqref="R9:AW311">
    <cfRule type="expression" dxfId="91" priority="187">
      <formula>$H9=5</formula>
    </cfRule>
    <cfRule type="expression" dxfId="90" priority="194">
      <formula>$H9=9</formula>
    </cfRule>
    <cfRule type="expression" dxfId="89" priority="195">
      <formula>$H9=4</formula>
    </cfRule>
    <cfRule type="expression" dxfId="88" priority="196">
      <formula>$H9=3</formula>
    </cfRule>
    <cfRule type="expression" dxfId="87" priority="197">
      <formula>$H9=2</formula>
    </cfRule>
    <cfRule type="expression" dxfId="86" priority="198">
      <formula>$H9=1</formula>
    </cfRule>
  </conditionalFormatting>
  <conditionalFormatting sqref="R309:AS309">
    <cfRule type="expression" dxfId="85" priority="189">
      <formula>$H309=9</formula>
    </cfRule>
  </conditionalFormatting>
  <conditionalFormatting sqref="R309:AS309">
    <cfRule type="expression" dxfId="84" priority="190">
      <formula>$H309=4</formula>
    </cfRule>
    <cfRule type="expression" dxfId="83" priority="191">
      <formula>$H309=3</formula>
    </cfRule>
    <cfRule type="expression" dxfId="82" priority="192">
      <formula>$H309=2</formula>
    </cfRule>
    <cfRule type="expression" dxfId="81" priority="193">
      <formula>$H309=1</formula>
    </cfRule>
  </conditionalFormatting>
  <conditionalFormatting sqref="T9:AW311">
    <cfRule type="expression" dxfId="80" priority="188">
      <formula>$H9=4</formula>
    </cfRule>
  </conditionalFormatting>
  <conditionalFormatting sqref="AT309">
    <cfRule type="expression" dxfId="79" priority="165">
      <formula>$H309=9</formula>
    </cfRule>
  </conditionalFormatting>
  <conditionalFormatting sqref="AT309">
    <cfRule type="expression" dxfId="78" priority="166">
      <formula>$H309=4</formula>
    </cfRule>
    <cfRule type="expression" dxfId="77" priority="167">
      <formula>$H309=3</formula>
    </cfRule>
    <cfRule type="expression" dxfId="76" priority="168">
      <formula>$H309=2</formula>
    </cfRule>
    <cfRule type="expression" dxfId="75" priority="169">
      <formula>$H309=1</formula>
    </cfRule>
  </conditionalFormatting>
  <conditionalFormatting sqref="AU309">
    <cfRule type="expression" dxfId="74" priority="153">
      <formula>$H309=9</formula>
    </cfRule>
  </conditionalFormatting>
  <conditionalFormatting sqref="AU309">
    <cfRule type="expression" dxfId="73" priority="154">
      <formula>$H309=4</formula>
    </cfRule>
    <cfRule type="expression" dxfId="72" priority="155">
      <formula>$H309=3</formula>
    </cfRule>
    <cfRule type="expression" dxfId="71" priority="156">
      <formula>$H309=2</formula>
    </cfRule>
    <cfRule type="expression" dxfId="70" priority="157">
      <formula>$H309=1</formula>
    </cfRule>
  </conditionalFormatting>
  <conditionalFormatting sqref="AV309">
    <cfRule type="expression" dxfId="69" priority="141">
      <formula>$H309=9</formula>
    </cfRule>
  </conditionalFormatting>
  <conditionalFormatting sqref="AV309">
    <cfRule type="expression" dxfId="68" priority="142">
      <formula>$H309=4</formula>
    </cfRule>
    <cfRule type="expression" dxfId="67" priority="143">
      <formula>$H309=3</formula>
    </cfRule>
    <cfRule type="expression" dxfId="66" priority="144">
      <formula>$H309=2</formula>
    </cfRule>
    <cfRule type="expression" dxfId="65" priority="145">
      <formula>$H309=1</formula>
    </cfRule>
  </conditionalFormatting>
  <conditionalFormatting sqref="AW309">
    <cfRule type="expression" dxfId="64" priority="129">
      <formula>$H309=9</formula>
    </cfRule>
  </conditionalFormatting>
  <conditionalFormatting sqref="AW309">
    <cfRule type="expression" dxfId="63" priority="130">
      <formula>$H309=4</formula>
    </cfRule>
    <cfRule type="expression" dxfId="62" priority="131">
      <formula>$H309=3</formula>
    </cfRule>
    <cfRule type="expression" dxfId="61" priority="132">
      <formula>$H309=2</formula>
    </cfRule>
    <cfRule type="expression" dxfId="60" priority="133">
      <formula>$H309=1</formula>
    </cfRule>
  </conditionalFormatting>
  <dataValidations disablePrompts="1" count="1">
    <dataValidation allowBlank="1" showInputMessage="1" showErrorMessage="1" sqref="A1" xr:uid="{00000000-0002-0000-0000-000000000000}"/>
  </dataValidations>
  <pageMargins left="0.7" right="0.7" top="0.75" bottom="0.75" header="0.3" footer="0.3"/>
  <pageSetup paperSize="9" orientation="portrait" r:id="rId1"/>
  <ignoredErrors>
    <ignoredError sqref="U117:AF117 AH117:AS117 T171:AF171 T222:AG222 AH288:AS288 U240:AF240 U243:AF243 U274:AF274 U277:AF277 AH251:AS251 AH292:AS294 AH171:AS171 AH222:AS222 AH240:AS240 AH243:AS243 AH274:AS274 AH277:AS277 AH67:AS67 AH125:AS125 AH168:AS168 AH186:AS186 AH202:AS202 AH199:AS199 AH206:AS206 AH211:AS211 AH263:AS263 AH261:AS261 AH269:AS269 AH280:AS280 AH299:AS299 U280:AF280 U269:AF269 U261:AF261 U263:AF263 T211:AF211 T206:AF206 T199:AF199 T202:AF202 T186:AF186 T168:AF168 U125:AF125 U67:AF67 AG19:AG20 AG62:AG74 AG168 AG186 AG199 AG234:AG254 AG261:AG291 AG297:AG299 AG121:AG153 AG109:AG120 AG12 AG99 AG95 AG77 AG171 AG202 AG206 AG211 T185:AU185 T221:AU221" formula="1"/>
    <ignoredError sqref="D315:D342 R13:R307 D311:D314 D21:D310 D13 K13:K310" numberStoredAsText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00B0F0"/>
  </sheetPr>
  <dimension ref="A1:G63"/>
  <sheetViews>
    <sheetView showGridLines="0" workbookViewId="0"/>
  </sheetViews>
  <sheetFormatPr defaultRowHeight="15" x14ac:dyDescent="0.25"/>
  <cols>
    <col min="1" max="1" width="16.5703125" bestFit="1" customWidth="1"/>
    <col min="2" max="2" width="28.28515625" bestFit="1" customWidth="1"/>
    <col min="3" max="3" width="13.7109375" bestFit="1" customWidth="1"/>
    <col min="4" max="5" width="18.28515625" bestFit="1" customWidth="1"/>
    <col min="6" max="6" width="13.85546875" bestFit="1" customWidth="1"/>
    <col min="7" max="7" width="14.28515625" bestFit="1" customWidth="1"/>
  </cols>
  <sheetData>
    <row r="1" spans="1:5" x14ac:dyDescent="0.25">
      <c r="A1" t="s">
        <v>264</v>
      </c>
    </row>
    <row r="3" spans="1:5" x14ac:dyDescent="0.25">
      <c r="A3" t="s">
        <v>261</v>
      </c>
      <c r="B3" s="64" t="s">
        <v>882</v>
      </c>
      <c r="C3" t="s">
        <v>262</v>
      </c>
      <c r="D3" s="58" t="s">
        <v>263</v>
      </c>
      <c r="E3" s="58" t="s">
        <v>598</v>
      </c>
    </row>
    <row r="5" spans="1:5" x14ac:dyDescent="0.25">
      <c r="A5" t="s">
        <v>152</v>
      </c>
      <c r="B5" s="2" t="s">
        <v>883</v>
      </c>
      <c r="C5" t="s">
        <v>260</v>
      </c>
      <c r="D5" s="2"/>
      <c r="E5" s="58" t="s">
        <v>910</v>
      </c>
    </row>
    <row r="7" spans="1:5" x14ac:dyDescent="0.25">
      <c r="A7" t="s">
        <v>152</v>
      </c>
      <c r="B7" s="2" t="s">
        <v>884</v>
      </c>
      <c r="C7" t="s">
        <v>260</v>
      </c>
      <c r="D7" s="2"/>
      <c r="E7" s="58" t="s">
        <v>911</v>
      </c>
    </row>
    <row r="9" spans="1:5" x14ac:dyDescent="0.25">
      <c r="A9" t="s">
        <v>146</v>
      </c>
      <c r="B9" s="2" t="s">
        <v>111</v>
      </c>
      <c r="C9" t="s">
        <v>147</v>
      </c>
      <c r="D9" s="58"/>
      <c r="E9">
        <v>1</v>
      </c>
    </row>
    <row r="10" spans="1:5" x14ac:dyDescent="0.25">
      <c r="D10" s="58" t="s">
        <v>612</v>
      </c>
    </row>
    <row r="11" spans="1:5" x14ac:dyDescent="0.25">
      <c r="D11" s="58" t="s">
        <v>727</v>
      </c>
    </row>
    <row r="12" spans="1:5" x14ac:dyDescent="0.25">
      <c r="D12" s="58" t="s">
        <v>791</v>
      </c>
    </row>
    <row r="13" spans="1:5" x14ac:dyDescent="0.25">
      <c r="D13" s="58" t="s">
        <v>835</v>
      </c>
    </row>
    <row r="14" spans="1:5" x14ac:dyDescent="0.25">
      <c r="D14" s="58" t="s">
        <v>885</v>
      </c>
    </row>
    <row r="16" spans="1:5" x14ac:dyDescent="0.25">
      <c r="A16" t="s">
        <v>146</v>
      </c>
      <c r="B16" s="2" t="s">
        <v>886</v>
      </c>
      <c r="C16" t="s">
        <v>148</v>
      </c>
      <c r="D16" s="58"/>
      <c r="E16">
        <v>3</v>
      </c>
    </row>
    <row r="17" spans="1:5" x14ac:dyDescent="0.25">
      <c r="D17" s="58" t="s">
        <v>149</v>
      </c>
    </row>
    <row r="18" spans="1:5" x14ac:dyDescent="0.25">
      <c r="D18" s="58" t="s">
        <v>150</v>
      </c>
    </row>
    <row r="19" spans="1:5" x14ac:dyDescent="0.25">
      <c r="D19" s="58" t="s">
        <v>151</v>
      </c>
    </row>
    <row r="21" spans="1:5" x14ac:dyDescent="0.25">
      <c r="A21" t="s">
        <v>146</v>
      </c>
      <c r="B21" s="2" t="s">
        <v>887</v>
      </c>
      <c r="C21" t="s">
        <v>147</v>
      </c>
      <c r="D21" s="58" t="s">
        <v>149</v>
      </c>
      <c r="E21">
        <v>1</v>
      </c>
    </row>
    <row r="22" spans="1:5" x14ac:dyDescent="0.25">
      <c r="D22" s="58" t="s">
        <v>901</v>
      </c>
    </row>
    <row r="23" spans="1:5" x14ac:dyDescent="0.25">
      <c r="D23" s="58" t="s">
        <v>332</v>
      </c>
    </row>
    <row r="25" spans="1:5" x14ac:dyDescent="0.25">
      <c r="A25" t="s">
        <v>146</v>
      </c>
      <c r="B25" s="2" t="s">
        <v>888</v>
      </c>
      <c r="C25" t="s">
        <v>147</v>
      </c>
      <c r="D25" s="58" t="s">
        <v>890</v>
      </c>
      <c r="E25">
        <v>1</v>
      </c>
    </row>
    <row r="26" spans="1:5" x14ac:dyDescent="0.25">
      <c r="D26" s="58" t="s">
        <v>891</v>
      </c>
    </row>
    <row r="27" spans="1:5" x14ac:dyDescent="0.25">
      <c r="D27" s="58" t="s">
        <v>892</v>
      </c>
    </row>
    <row r="28" spans="1:5" x14ac:dyDescent="0.25">
      <c r="D28" s="58" t="s">
        <v>893</v>
      </c>
    </row>
    <row r="29" spans="1:5" x14ac:dyDescent="0.25">
      <c r="D29" s="58" t="s">
        <v>873</v>
      </c>
    </row>
    <row r="30" spans="1:5" x14ac:dyDescent="0.25">
      <c r="D30" s="58" t="s">
        <v>894</v>
      </c>
    </row>
    <row r="31" spans="1:5" x14ac:dyDescent="0.25">
      <c r="D31" s="58" t="s">
        <v>895</v>
      </c>
    </row>
    <row r="32" spans="1:5" x14ac:dyDescent="0.25">
      <c r="D32" s="58" t="s">
        <v>896</v>
      </c>
    </row>
    <row r="33" spans="1:5" x14ac:dyDescent="0.25">
      <c r="D33" s="58" t="s">
        <v>897</v>
      </c>
    </row>
    <row r="34" spans="1:5" x14ac:dyDescent="0.25">
      <c r="D34" s="58" t="s">
        <v>898</v>
      </c>
    </row>
    <row r="35" spans="1:5" x14ac:dyDescent="0.25">
      <c r="D35" s="58" t="s">
        <v>899</v>
      </c>
    </row>
    <row r="36" spans="1:5" x14ac:dyDescent="0.25">
      <c r="D36" s="58" t="s">
        <v>900</v>
      </c>
    </row>
    <row r="38" spans="1:5" x14ac:dyDescent="0.25">
      <c r="A38" t="s">
        <v>146</v>
      </c>
      <c r="B38" s="2" t="s">
        <v>889</v>
      </c>
      <c r="C38" t="s">
        <v>147</v>
      </c>
      <c r="D38" s="58" t="s">
        <v>890</v>
      </c>
      <c r="E38">
        <v>12</v>
      </c>
    </row>
    <row r="39" spans="1:5" x14ac:dyDescent="0.25">
      <c r="D39" s="58" t="s">
        <v>891</v>
      </c>
    </row>
    <row r="40" spans="1:5" x14ac:dyDescent="0.25">
      <c r="D40" s="58" t="s">
        <v>892</v>
      </c>
    </row>
    <row r="41" spans="1:5" x14ac:dyDescent="0.25">
      <c r="D41" s="58" t="s">
        <v>893</v>
      </c>
    </row>
    <row r="42" spans="1:5" x14ac:dyDescent="0.25">
      <c r="D42" s="58" t="s">
        <v>873</v>
      </c>
    </row>
    <row r="43" spans="1:5" x14ac:dyDescent="0.25">
      <c r="D43" s="58" t="s">
        <v>894</v>
      </c>
    </row>
    <row r="44" spans="1:5" x14ac:dyDescent="0.25">
      <c r="D44" s="58" t="s">
        <v>895</v>
      </c>
    </row>
    <row r="45" spans="1:5" x14ac:dyDescent="0.25">
      <c r="D45" s="58" t="s">
        <v>896</v>
      </c>
    </row>
    <row r="46" spans="1:5" x14ac:dyDescent="0.25">
      <c r="D46" s="58" t="s">
        <v>897</v>
      </c>
    </row>
    <row r="47" spans="1:5" x14ac:dyDescent="0.25">
      <c r="D47" s="58" t="s">
        <v>898</v>
      </c>
    </row>
    <row r="48" spans="1:5" x14ac:dyDescent="0.25">
      <c r="D48" s="58" t="s">
        <v>899</v>
      </c>
    </row>
    <row r="49" spans="1:7" x14ac:dyDescent="0.25">
      <c r="D49" s="58" t="s">
        <v>900</v>
      </c>
    </row>
    <row r="51" spans="1:7" x14ac:dyDescent="0.25">
      <c r="A51" t="s">
        <v>146</v>
      </c>
      <c r="B51" s="2" t="s">
        <v>902</v>
      </c>
      <c r="C51" t="s">
        <v>172</v>
      </c>
      <c r="E51" s="63" t="b">
        <v>0</v>
      </c>
    </row>
    <row r="53" spans="1:7" x14ac:dyDescent="0.25">
      <c r="A53" t="s">
        <v>146</v>
      </c>
      <c r="B53" s="2" t="s">
        <v>583</v>
      </c>
      <c r="C53" t="s">
        <v>147</v>
      </c>
      <c r="D53" s="58" t="s">
        <v>907</v>
      </c>
      <c r="E53">
        <v>1</v>
      </c>
    </row>
    <row r="54" spans="1:7" x14ac:dyDescent="0.25">
      <c r="D54" s="58" t="s">
        <v>908</v>
      </c>
    </row>
    <row r="55" spans="1:7" x14ac:dyDescent="0.25">
      <c r="D55" s="58" t="s">
        <v>909</v>
      </c>
    </row>
    <row r="57" spans="1:7" x14ac:dyDescent="0.25">
      <c r="A57" t="s">
        <v>146</v>
      </c>
      <c r="B57" s="2" t="s">
        <v>903</v>
      </c>
      <c r="E57">
        <v>69</v>
      </c>
      <c r="F57" s="58" t="s">
        <v>910</v>
      </c>
      <c r="G57" s="58" t="s">
        <v>124</v>
      </c>
    </row>
    <row r="59" spans="1:7" x14ac:dyDescent="0.25">
      <c r="A59" t="s">
        <v>146</v>
      </c>
      <c r="B59" s="2" t="s">
        <v>904</v>
      </c>
      <c r="E59">
        <v>67</v>
      </c>
      <c r="F59" s="58" t="s">
        <v>910</v>
      </c>
      <c r="G59" s="58" t="s">
        <v>126</v>
      </c>
    </row>
    <row r="61" spans="1:7" x14ac:dyDescent="0.25">
      <c r="A61" t="s">
        <v>146</v>
      </c>
      <c r="B61" s="2" t="s">
        <v>905</v>
      </c>
      <c r="E61">
        <v>69</v>
      </c>
      <c r="F61" s="58" t="s">
        <v>911</v>
      </c>
      <c r="G61" s="58" t="s">
        <v>124</v>
      </c>
    </row>
    <row r="63" spans="1:7" x14ac:dyDescent="0.25">
      <c r="A63" t="s">
        <v>146</v>
      </c>
      <c r="B63" s="2" t="s">
        <v>906</v>
      </c>
      <c r="E63">
        <v>67</v>
      </c>
      <c r="F63" s="58" t="s">
        <v>911</v>
      </c>
      <c r="G63" s="58" t="s">
        <v>126</v>
      </c>
    </row>
  </sheetData>
  <pageMargins left="0.7" right="0.7" top="0.75" bottom="0.75" header="0.3" footer="0.3"/>
  <pageSetup paperSize="9" orientation="portrait" r:id="rId1"/>
  <ignoredErrors>
    <ignoredError sqref="D17:D19 D21:D2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002060"/>
    <pageSetUpPr fitToPage="1"/>
  </sheetPr>
  <dimension ref="B3:AD306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9.140625" hidden="1" customWidth="1"/>
    <col min="4" max="4" width="11.28515625" hidden="1" customWidth="1"/>
    <col min="5" max="5" width="9.140625" hidden="1" customWidth="1"/>
    <col min="6" max="6" width="13.42578125" hidden="1" customWidth="1"/>
    <col min="7" max="7" width="9.140625" hidden="1" customWidth="1"/>
    <col min="8" max="15" width="13.42578125" hidden="1" customWidth="1"/>
    <col min="16" max="16" width="7.140625" customWidth="1"/>
    <col min="17" max="17" width="42.85546875" customWidth="1"/>
    <col min="18" max="30" width="13.42578125" customWidth="1"/>
    <col min="31" max="33" width="9.5703125" customWidth="1"/>
  </cols>
  <sheetData>
    <row r="3" spans="2:30" x14ac:dyDescent="0.25">
      <c r="B3" t="s">
        <v>0</v>
      </c>
      <c r="C3" t="s">
        <v>267</v>
      </c>
      <c r="D3" t="s">
        <v>2</v>
      </c>
      <c r="E3" t="s">
        <v>3</v>
      </c>
      <c r="F3" t="s">
        <v>268</v>
      </c>
      <c r="G3" t="s">
        <v>586</v>
      </c>
      <c r="H3" t="s">
        <v>265</v>
      </c>
      <c r="I3" t="s">
        <v>266</v>
      </c>
      <c r="J3" t="s">
        <v>173</v>
      </c>
      <c r="K3" t="s">
        <v>174</v>
      </c>
      <c r="L3" t="s">
        <v>7</v>
      </c>
      <c r="M3" t="s">
        <v>8</v>
      </c>
      <c r="N3" t="s">
        <v>9</v>
      </c>
      <c r="O3" t="s">
        <v>10</v>
      </c>
      <c r="P3" t="s">
        <v>11</v>
      </c>
      <c r="Q3" t="s">
        <v>269</v>
      </c>
      <c r="R3" t="s">
        <v>13</v>
      </c>
      <c r="S3" t="s">
        <v>14</v>
      </c>
      <c r="T3" t="s">
        <v>15</v>
      </c>
      <c r="U3" t="s">
        <v>16</v>
      </c>
      <c r="V3" t="s">
        <v>17</v>
      </c>
      <c r="W3" t="s">
        <v>18</v>
      </c>
      <c r="X3" t="s">
        <v>19</v>
      </c>
      <c r="Y3" t="s">
        <v>20</v>
      </c>
      <c r="Z3" t="s">
        <v>21</v>
      </c>
      <c r="AA3" t="s">
        <v>22</v>
      </c>
      <c r="AB3" t="s">
        <v>23</v>
      </c>
      <c r="AC3" t="s">
        <v>24</v>
      </c>
      <c r="AD3" t="s">
        <v>25</v>
      </c>
    </row>
    <row r="4" spans="2:30" x14ac:dyDescent="0.25">
      <c r="B4">
        <v>0</v>
      </c>
      <c r="C4">
        <v>1</v>
      </c>
      <c r="D4" t="s">
        <v>332</v>
      </c>
      <c r="E4">
        <v>1000000</v>
      </c>
      <c r="F4" s="1"/>
      <c r="H4" s="1">
        <v>1</v>
      </c>
      <c r="I4" s="1"/>
      <c r="J4" s="1">
        <v>0</v>
      </c>
      <c r="K4" s="1"/>
      <c r="L4" s="1">
        <v>1</v>
      </c>
      <c r="M4" s="1">
        <v>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2:30" x14ac:dyDescent="0.25">
      <c r="B5">
        <v>1</v>
      </c>
      <c r="C5">
        <v>2</v>
      </c>
      <c r="D5" t="s">
        <v>333</v>
      </c>
      <c r="E5">
        <v>1001000</v>
      </c>
      <c r="F5" s="1"/>
      <c r="H5" s="1">
        <v>1</v>
      </c>
      <c r="I5" s="1"/>
      <c r="J5" s="1">
        <v>0</v>
      </c>
      <c r="K5" s="1">
        <v>9</v>
      </c>
      <c r="L5" s="1">
        <v>1</v>
      </c>
      <c r="M5" s="1">
        <v>0</v>
      </c>
      <c r="N5" s="1"/>
      <c r="O5" s="1"/>
      <c r="P5" s="1"/>
      <c r="Q5" s="1" t="s">
        <v>612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2:30" x14ac:dyDescent="0.25">
      <c r="B6">
        <v>2</v>
      </c>
      <c r="C6">
        <v>3</v>
      </c>
      <c r="D6" t="s">
        <v>334</v>
      </c>
      <c r="E6">
        <v>1002000</v>
      </c>
      <c r="F6" s="1"/>
      <c r="H6" s="1">
        <v>1</v>
      </c>
      <c r="I6" s="1"/>
      <c r="J6" s="1">
        <v>0</v>
      </c>
      <c r="K6" s="1"/>
      <c r="L6" s="1">
        <v>1</v>
      </c>
      <c r="M6" s="1">
        <v>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2:30" x14ac:dyDescent="0.25">
      <c r="B7">
        <v>3</v>
      </c>
      <c r="C7">
        <v>4</v>
      </c>
      <c r="D7" t="s">
        <v>335</v>
      </c>
      <c r="E7">
        <v>1100000</v>
      </c>
      <c r="F7" s="1">
        <v>1100</v>
      </c>
      <c r="H7" s="1">
        <v>1</v>
      </c>
      <c r="I7" s="1"/>
      <c r="J7" s="1">
        <v>0</v>
      </c>
      <c r="K7" s="1">
        <v>1</v>
      </c>
      <c r="L7" s="1">
        <v>1</v>
      </c>
      <c r="M7" s="1">
        <v>1</v>
      </c>
      <c r="N7" s="1"/>
      <c r="O7" s="1"/>
      <c r="P7" s="1"/>
      <c r="Q7" s="1" t="s">
        <v>613</v>
      </c>
      <c r="R7" s="1">
        <v>5063100000</v>
      </c>
      <c r="S7" s="1">
        <v>420000000</v>
      </c>
      <c r="T7" s="1">
        <v>420000000</v>
      </c>
      <c r="U7" s="1">
        <v>420000000</v>
      </c>
      <c r="V7" s="1">
        <v>420000000</v>
      </c>
      <c r="W7" s="1">
        <v>420000000</v>
      </c>
      <c r="X7" s="1">
        <v>420000000</v>
      </c>
      <c r="Y7" s="1">
        <v>422100000</v>
      </c>
      <c r="Z7" s="1">
        <v>424200000</v>
      </c>
      <c r="AA7" s="1">
        <v>424200000</v>
      </c>
      <c r="AB7" s="1">
        <v>424200000</v>
      </c>
      <c r="AC7" s="1">
        <v>424200000</v>
      </c>
      <c r="AD7" s="1">
        <v>424200000</v>
      </c>
    </row>
    <row r="8" spans="2:30" x14ac:dyDescent="0.25">
      <c r="B8">
        <v>4</v>
      </c>
      <c r="C8">
        <v>5</v>
      </c>
      <c r="D8" t="s">
        <v>336</v>
      </c>
      <c r="E8">
        <v>1101000</v>
      </c>
      <c r="F8" s="1">
        <v>1110</v>
      </c>
      <c r="G8" t="s">
        <v>614</v>
      </c>
      <c r="H8" s="1">
        <v>1</v>
      </c>
      <c r="I8" s="1"/>
      <c r="J8" s="1">
        <v>2</v>
      </c>
      <c r="K8" s="1"/>
      <c r="L8" s="1">
        <v>1</v>
      </c>
      <c r="M8" s="1">
        <v>1</v>
      </c>
      <c r="N8" s="1" t="s">
        <v>257</v>
      </c>
      <c r="O8" s="1"/>
      <c r="P8" s="1" t="s">
        <v>257</v>
      </c>
      <c r="Q8" s="1" t="s">
        <v>615</v>
      </c>
      <c r="R8" s="1">
        <v>5063100000</v>
      </c>
      <c r="S8" s="1">
        <v>420000000</v>
      </c>
      <c r="T8" s="1">
        <v>420000000</v>
      </c>
      <c r="U8" s="1">
        <v>420000000</v>
      </c>
      <c r="V8" s="1">
        <v>420000000</v>
      </c>
      <c r="W8" s="1">
        <v>420000000</v>
      </c>
      <c r="X8" s="1">
        <v>420000000</v>
      </c>
      <c r="Y8" s="1">
        <v>422100000</v>
      </c>
      <c r="Z8" s="1">
        <v>424200000</v>
      </c>
      <c r="AA8" s="1">
        <v>424200000</v>
      </c>
      <c r="AB8" s="1">
        <v>424200000</v>
      </c>
      <c r="AC8" s="1">
        <v>424200000</v>
      </c>
      <c r="AD8" s="1">
        <v>424200000</v>
      </c>
    </row>
    <row r="9" spans="2:30" x14ac:dyDescent="0.25">
      <c r="B9">
        <v>5</v>
      </c>
      <c r="C9">
        <v>6</v>
      </c>
      <c r="D9" t="s">
        <v>616</v>
      </c>
      <c r="E9">
        <v>1101000</v>
      </c>
      <c r="F9" s="1">
        <v>1110</v>
      </c>
      <c r="G9" t="s">
        <v>614</v>
      </c>
      <c r="H9" s="1">
        <v>1</v>
      </c>
      <c r="I9" s="1"/>
      <c r="J9" s="1">
        <v>4</v>
      </c>
      <c r="K9" s="1"/>
      <c r="L9" s="1">
        <v>0</v>
      </c>
      <c r="M9" s="1">
        <v>1</v>
      </c>
      <c r="N9" s="1" t="s">
        <v>257</v>
      </c>
      <c r="O9" s="1" t="s">
        <v>617</v>
      </c>
      <c r="P9" s="1"/>
      <c r="Q9" s="1" t="s">
        <v>618</v>
      </c>
      <c r="R9" s="1">
        <v>5063100000</v>
      </c>
      <c r="S9" s="1">
        <v>420000000</v>
      </c>
      <c r="T9" s="1">
        <v>420000000</v>
      </c>
      <c r="U9" s="1">
        <v>420000000</v>
      </c>
      <c r="V9" s="1">
        <v>420000000</v>
      </c>
      <c r="W9" s="1">
        <v>420000000</v>
      </c>
      <c r="X9" s="1">
        <v>420000000</v>
      </c>
      <c r="Y9" s="1">
        <v>422100000</v>
      </c>
      <c r="Z9" s="1">
        <v>424200000</v>
      </c>
      <c r="AA9" s="1">
        <v>424200000</v>
      </c>
      <c r="AB9" s="1">
        <v>424200000</v>
      </c>
      <c r="AC9" s="1">
        <v>424200000</v>
      </c>
      <c r="AD9" s="1">
        <v>424200000</v>
      </c>
    </row>
    <row r="10" spans="2:30" x14ac:dyDescent="0.25">
      <c r="B10">
        <v>6</v>
      </c>
      <c r="C10">
        <v>7</v>
      </c>
      <c r="D10" t="s">
        <v>619</v>
      </c>
      <c r="E10">
        <v>1101000</v>
      </c>
      <c r="F10" s="1">
        <v>1110</v>
      </c>
      <c r="G10" t="s">
        <v>614</v>
      </c>
      <c r="H10" s="1">
        <v>1</v>
      </c>
      <c r="I10" s="1"/>
      <c r="J10" s="1">
        <v>4</v>
      </c>
      <c r="K10" s="1"/>
      <c r="L10" s="1">
        <v>0</v>
      </c>
      <c r="M10" s="1">
        <v>0</v>
      </c>
      <c r="N10" s="1" t="s">
        <v>257</v>
      </c>
      <c r="O10" s="1" t="s">
        <v>620</v>
      </c>
      <c r="P10" s="1"/>
      <c r="Q10" s="1" t="s">
        <v>621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</row>
    <row r="11" spans="2:30" x14ac:dyDescent="0.25">
      <c r="B11">
        <v>7</v>
      </c>
      <c r="C11">
        <v>8</v>
      </c>
      <c r="D11" t="s">
        <v>622</v>
      </c>
      <c r="E11">
        <v>1101000</v>
      </c>
      <c r="F11" s="1">
        <v>1110</v>
      </c>
      <c r="G11" t="s">
        <v>614</v>
      </c>
      <c r="H11" s="1">
        <v>1</v>
      </c>
      <c r="I11" s="1"/>
      <c r="J11" s="1">
        <v>4</v>
      </c>
      <c r="K11" s="1"/>
      <c r="L11" s="1">
        <v>0</v>
      </c>
      <c r="M11" s="1">
        <v>0</v>
      </c>
      <c r="N11" s="1" t="s">
        <v>257</v>
      </c>
      <c r="O11" s="1" t="s">
        <v>623</v>
      </c>
      <c r="P11" s="1"/>
      <c r="Q11" s="1" t="s">
        <v>623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</row>
    <row r="12" spans="2:30" x14ac:dyDescent="0.25">
      <c r="B12">
        <v>8</v>
      </c>
      <c r="C12">
        <v>9</v>
      </c>
      <c r="D12" t="s">
        <v>337</v>
      </c>
      <c r="E12">
        <v>1102000</v>
      </c>
      <c r="F12" s="1">
        <v>1119</v>
      </c>
      <c r="H12" s="1">
        <v>1</v>
      </c>
      <c r="I12" s="1"/>
      <c r="J12" s="1">
        <v>2</v>
      </c>
      <c r="K12" s="1"/>
      <c r="L12" s="1">
        <v>0</v>
      </c>
      <c r="M12" s="1">
        <v>0</v>
      </c>
      <c r="N12" s="1" t="s">
        <v>258</v>
      </c>
      <c r="O12" s="1"/>
      <c r="P12" s="1" t="s">
        <v>258</v>
      </c>
      <c r="Q12" s="1" t="s">
        <v>624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</row>
    <row r="13" spans="2:30" x14ac:dyDescent="0.25">
      <c r="B13">
        <v>9</v>
      </c>
      <c r="C13">
        <v>10</v>
      </c>
      <c r="D13" t="s">
        <v>338</v>
      </c>
      <c r="E13">
        <v>1103000</v>
      </c>
      <c r="F13" s="1"/>
      <c r="H13" s="1">
        <v>1</v>
      </c>
      <c r="I13" s="1"/>
      <c r="J13" s="1">
        <v>0</v>
      </c>
      <c r="K13" s="1"/>
      <c r="L13" s="1">
        <v>1</v>
      </c>
      <c r="M13" s="1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2:30" x14ac:dyDescent="0.25">
      <c r="B14">
        <v>10</v>
      </c>
      <c r="C14">
        <v>11</v>
      </c>
      <c r="D14" t="s">
        <v>27</v>
      </c>
      <c r="E14">
        <v>1200000</v>
      </c>
      <c r="F14" s="1">
        <v>1200</v>
      </c>
      <c r="H14" s="1">
        <v>1</v>
      </c>
      <c r="I14" s="1"/>
      <c r="J14" s="1">
        <v>0</v>
      </c>
      <c r="K14" s="1">
        <v>1</v>
      </c>
      <c r="L14" s="1">
        <v>1</v>
      </c>
      <c r="M14" s="1">
        <v>1</v>
      </c>
      <c r="N14" s="1"/>
      <c r="O14" s="1"/>
      <c r="P14" s="1"/>
      <c r="Q14" s="1" t="s">
        <v>625</v>
      </c>
      <c r="R14" s="1">
        <v>3246375000</v>
      </c>
      <c r="S14" s="1">
        <v>270700000</v>
      </c>
      <c r="T14" s="1">
        <v>266700000</v>
      </c>
      <c r="U14" s="1">
        <v>270700000</v>
      </c>
      <c r="V14" s="1">
        <v>268700000</v>
      </c>
      <c r="W14" s="1">
        <v>270700000</v>
      </c>
      <c r="X14" s="1">
        <v>268700000</v>
      </c>
      <c r="Y14" s="1">
        <v>271300000</v>
      </c>
      <c r="Z14" s="1">
        <v>272275000</v>
      </c>
      <c r="AA14" s="1">
        <v>270650000</v>
      </c>
      <c r="AB14" s="1">
        <v>272650000</v>
      </c>
      <c r="AC14" s="1">
        <v>270650000</v>
      </c>
      <c r="AD14" s="1">
        <v>272650000</v>
      </c>
    </row>
    <row r="15" spans="2:30" x14ac:dyDescent="0.25">
      <c r="B15">
        <v>11</v>
      </c>
      <c r="C15">
        <v>12</v>
      </c>
      <c r="D15" t="s">
        <v>339</v>
      </c>
      <c r="E15">
        <v>1201000</v>
      </c>
      <c r="F15" s="1"/>
      <c r="H15" s="1">
        <v>1</v>
      </c>
      <c r="I15" s="1"/>
      <c r="J15" s="1">
        <v>1</v>
      </c>
      <c r="K15" s="1">
        <v>2</v>
      </c>
      <c r="L15" s="1">
        <v>1</v>
      </c>
      <c r="M15" s="1">
        <v>1</v>
      </c>
      <c r="N15" s="1"/>
      <c r="O15" s="1"/>
      <c r="P15" s="1"/>
      <c r="Q15" s="1" t="s">
        <v>626</v>
      </c>
      <c r="R15" s="1">
        <v>3246375000</v>
      </c>
      <c r="S15" s="1">
        <v>270700000</v>
      </c>
      <c r="T15" s="1">
        <v>266700000</v>
      </c>
      <c r="U15" s="1">
        <v>270700000</v>
      </c>
      <c r="V15" s="1">
        <v>268700000</v>
      </c>
      <c r="W15" s="1">
        <v>270700000</v>
      </c>
      <c r="X15" s="1">
        <v>268700000</v>
      </c>
      <c r="Y15" s="1">
        <v>271300000</v>
      </c>
      <c r="Z15" s="1">
        <v>272275000</v>
      </c>
      <c r="AA15" s="1">
        <v>270650000</v>
      </c>
      <c r="AB15" s="1">
        <v>272650000</v>
      </c>
      <c r="AC15" s="1">
        <v>270650000</v>
      </c>
      <c r="AD15" s="1">
        <v>272650000</v>
      </c>
    </row>
    <row r="16" spans="2:30" x14ac:dyDescent="0.25">
      <c r="B16">
        <v>12</v>
      </c>
      <c r="C16">
        <v>13</v>
      </c>
      <c r="D16" t="s">
        <v>340</v>
      </c>
      <c r="E16">
        <v>1202000</v>
      </c>
      <c r="F16" s="1">
        <v>1210</v>
      </c>
      <c r="G16" t="s">
        <v>627</v>
      </c>
      <c r="H16" s="1">
        <v>1</v>
      </c>
      <c r="I16" s="1"/>
      <c r="J16" s="1">
        <v>2</v>
      </c>
      <c r="K16" s="1"/>
      <c r="L16" s="1">
        <v>1</v>
      </c>
      <c r="M16" s="1">
        <v>1</v>
      </c>
      <c r="N16" s="1" t="s">
        <v>341</v>
      </c>
      <c r="O16" s="1"/>
      <c r="P16" s="1" t="s">
        <v>341</v>
      </c>
      <c r="Q16" s="1" t="s">
        <v>628</v>
      </c>
      <c r="R16" s="1">
        <v>1084950000</v>
      </c>
      <c r="S16" s="1">
        <v>90000000</v>
      </c>
      <c r="T16" s="1">
        <v>90000000</v>
      </c>
      <c r="U16" s="1">
        <v>90000000</v>
      </c>
      <c r="V16" s="1">
        <v>90000000</v>
      </c>
      <c r="W16" s="1">
        <v>90000000</v>
      </c>
      <c r="X16" s="1">
        <v>90000000</v>
      </c>
      <c r="Y16" s="1">
        <v>90450000</v>
      </c>
      <c r="Z16" s="1">
        <v>90900000</v>
      </c>
      <c r="AA16" s="1">
        <v>90900000</v>
      </c>
      <c r="AB16" s="1">
        <v>90900000</v>
      </c>
      <c r="AC16" s="1">
        <v>90900000</v>
      </c>
      <c r="AD16" s="1">
        <v>90900000</v>
      </c>
    </row>
    <row r="17" spans="2:30" x14ac:dyDescent="0.25">
      <c r="B17">
        <v>13</v>
      </c>
      <c r="C17">
        <v>14</v>
      </c>
      <c r="D17" t="s">
        <v>629</v>
      </c>
      <c r="E17">
        <v>1202000</v>
      </c>
      <c r="F17" s="1">
        <v>1210</v>
      </c>
      <c r="G17" t="s">
        <v>627</v>
      </c>
      <c r="H17" s="1">
        <v>1</v>
      </c>
      <c r="I17" s="1"/>
      <c r="J17" s="1">
        <v>4</v>
      </c>
      <c r="K17" s="1"/>
      <c r="L17" s="1">
        <v>0</v>
      </c>
      <c r="M17" s="1">
        <v>1</v>
      </c>
      <c r="N17" s="1" t="s">
        <v>341</v>
      </c>
      <c r="O17" s="1" t="s">
        <v>617</v>
      </c>
      <c r="P17" s="1"/>
      <c r="Q17" s="1" t="s">
        <v>618</v>
      </c>
      <c r="R17" s="1">
        <v>1084950000</v>
      </c>
      <c r="S17" s="1">
        <v>90000000</v>
      </c>
      <c r="T17" s="1">
        <v>90000000</v>
      </c>
      <c r="U17" s="1">
        <v>90000000</v>
      </c>
      <c r="V17" s="1">
        <v>90000000</v>
      </c>
      <c r="W17" s="1">
        <v>90000000</v>
      </c>
      <c r="X17" s="1">
        <v>90000000</v>
      </c>
      <c r="Y17" s="1">
        <v>90450000</v>
      </c>
      <c r="Z17" s="1">
        <v>90900000</v>
      </c>
      <c r="AA17" s="1">
        <v>90900000</v>
      </c>
      <c r="AB17" s="1">
        <v>90900000</v>
      </c>
      <c r="AC17" s="1">
        <v>90900000</v>
      </c>
      <c r="AD17" s="1">
        <v>90900000</v>
      </c>
    </row>
    <row r="18" spans="2:30" x14ac:dyDescent="0.25">
      <c r="B18">
        <v>14</v>
      </c>
      <c r="C18">
        <v>15</v>
      </c>
      <c r="D18" t="s">
        <v>630</v>
      </c>
      <c r="E18">
        <v>1202000</v>
      </c>
      <c r="F18" s="1">
        <v>1210</v>
      </c>
      <c r="G18" t="s">
        <v>627</v>
      </c>
      <c r="H18" s="1">
        <v>1</v>
      </c>
      <c r="I18" s="1"/>
      <c r="J18" s="1">
        <v>4</v>
      </c>
      <c r="K18" s="1"/>
      <c r="L18" s="1">
        <v>0</v>
      </c>
      <c r="M18" s="1">
        <v>0</v>
      </c>
      <c r="N18" s="1" t="s">
        <v>341</v>
      </c>
      <c r="O18" s="1" t="s">
        <v>620</v>
      </c>
      <c r="P18" s="1"/>
      <c r="Q18" s="1" t="s">
        <v>621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</row>
    <row r="19" spans="2:30" x14ac:dyDescent="0.25">
      <c r="B19">
        <v>15</v>
      </c>
      <c r="C19">
        <v>16</v>
      </c>
      <c r="D19" t="s">
        <v>631</v>
      </c>
      <c r="E19">
        <v>1202000</v>
      </c>
      <c r="F19" s="1">
        <v>1210</v>
      </c>
      <c r="G19" t="s">
        <v>627</v>
      </c>
      <c r="H19" s="1">
        <v>1</v>
      </c>
      <c r="I19" s="1"/>
      <c r="J19" s="1">
        <v>4</v>
      </c>
      <c r="K19" s="1"/>
      <c r="L19" s="1">
        <v>0</v>
      </c>
      <c r="M19" s="1">
        <v>0</v>
      </c>
      <c r="N19" s="1" t="s">
        <v>341</v>
      </c>
      <c r="O19" s="1" t="s">
        <v>623</v>
      </c>
      <c r="P19" s="1"/>
      <c r="Q19" s="1" t="s">
        <v>623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</row>
    <row r="20" spans="2:30" x14ac:dyDescent="0.25">
      <c r="B20">
        <v>16</v>
      </c>
      <c r="C20">
        <v>17</v>
      </c>
      <c r="D20" t="s">
        <v>342</v>
      </c>
      <c r="E20">
        <v>1203000</v>
      </c>
      <c r="F20" s="1">
        <v>1211</v>
      </c>
      <c r="G20" t="s">
        <v>632</v>
      </c>
      <c r="H20" s="1">
        <v>1</v>
      </c>
      <c r="I20" s="1"/>
      <c r="J20" s="1">
        <v>2</v>
      </c>
      <c r="K20" s="1"/>
      <c r="L20" s="1">
        <v>1</v>
      </c>
      <c r="M20" s="1">
        <v>1</v>
      </c>
      <c r="N20" s="1" t="s">
        <v>343</v>
      </c>
      <c r="O20" s="1"/>
      <c r="P20" s="1" t="s">
        <v>343</v>
      </c>
      <c r="Q20" s="1" t="s">
        <v>633</v>
      </c>
      <c r="R20" s="1">
        <v>361650000</v>
      </c>
      <c r="S20" s="1">
        <v>30000000</v>
      </c>
      <c r="T20" s="1">
        <v>30000000</v>
      </c>
      <c r="U20" s="1">
        <v>30000000</v>
      </c>
      <c r="V20" s="1">
        <v>30000000</v>
      </c>
      <c r="W20" s="1">
        <v>30000000</v>
      </c>
      <c r="X20" s="1">
        <v>30000000</v>
      </c>
      <c r="Y20" s="1">
        <v>30150000</v>
      </c>
      <c r="Z20" s="1">
        <v>30300000</v>
      </c>
      <c r="AA20" s="1">
        <v>30300000</v>
      </c>
      <c r="AB20" s="1">
        <v>30300000</v>
      </c>
      <c r="AC20" s="1">
        <v>30300000</v>
      </c>
      <c r="AD20" s="1">
        <v>30300000</v>
      </c>
    </row>
    <row r="21" spans="2:30" x14ac:dyDescent="0.25">
      <c r="B21">
        <v>17</v>
      </c>
      <c r="C21">
        <v>18</v>
      </c>
      <c r="D21" t="s">
        <v>634</v>
      </c>
      <c r="E21">
        <v>1203000</v>
      </c>
      <c r="F21" s="1">
        <v>1211</v>
      </c>
      <c r="G21" t="s">
        <v>632</v>
      </c>
      <c r="H21" s="1">
        <v>1</v>
      </c>
      <c r="I21" s="1"/>
      <c r="J21" s="1">
        <v>4</v>
      </c>
      <c r="K21" s="1"/>
      <c r="L21" s="1">
        <v>0</v>
      </c>
      <c r="M21" s="1">
        <v>1</v>
      </c>
      <c r="N21" s="1" t="s">
        <v>343</v>
      </c>
      <c r="O21" s="1" t="s">
        <v>617</v>
      </c>
      <c r="P21" s="1"/>
      <c r="Q21" s="1" t="s">
        <v>618</v>
      </c>
      <c r="R21" s="1">
        <v>361650000</v>
      </c>
      <c r="S21" s="1">
        <v>30000000</v>
      </c>
      <c r="T21" s="1">
        <v>30000000</v>
      </c>
      <c r="U21" s="1">
        <v>30000000</v>
      </c>
      <c r="V21" s="1">
        <v>30000000</v>
      </c>
      <c r="W21" s="1">
        <v>30000000</v>
      </c>
      <c r="X21" s="1">
        <v>30000000</v>
      </c>
      <c r="Y21" s="1">
        <v>30150000</v>
      </c>
      <c r="Z21" s="1">
        <v>30300000</v>
      </c>
      <c r="AA21" s="1">
        <v>30300000</v>
      </c>
      <c r="AB21" s="1">
        <v>30300000</v>
      </c>
      <c r="AC21" s="1">
        <v>30300000</v>
      </c>
      <c r="AD21" s="1">
        <v>30300000</v>
      </c>
    </row>
    <row r="22" spans="2:30" x14ac:dyDescent="0.25">
      <c r="B22">
        <v>18</v>
      </c>
      <c r="C22">
        <v>19</v>
      </c>
      <c r="D22" t="s">
        <v>635</v>
      </c>
      <c r="E22">
        <v>1203000</v>
      </c>
      <c r="F22" s="1">
        <v>1211</v>
      </c>
      <c r="G22" t="s">
        <v>632</v>
      </c>
      <c r="H22" s="1">
        <v>1</v>
      </c>
      <c r="I22" s="1"/>
      <c r="J22" s="1">
        <v>4</v>
      </c>
      <c r="K22" s="1"/>
      <c r="L22" s="1">
        <v>0</v>
      </c>
      <c r="M22" s="1">
        <v>0</v>
      </c>
      <c r="N22" s="1" t="s">
        <v>343</v>
      </c>
      <c r="O22" s="1" t="s">
        <v>620</v>
      </c>
      <c r="P22" s="1"/>
      <c r="Q22" s="1" t="s">
        <v>621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</row>
    <row r="23" spans="2:30" x14ac:dyDescent="0.25">
      <c r="B23">
        <v>19</v>
      </c>
      <c r="C23">
        <v>20</v>
      </c>
      <c r="D23" t="s">
        <v>636</v>
      </c>
      <c r="E23">
        <v>1203000</v>
      </c>
      <c r="F23" s="1">
        <v>1211</v>
      </c>
      <c r="G23" t="s">
        <v>632</v>
      </c>
      <c r="H23" s="1">
        <v>1</v>
      </c>
      <c r="I23" s="1"/>
      <c r="J23" s="1">
        <v>4</v>
      </c>
      <c r="K23" s="1"/>
      <c r="L23" s="1">
        <v>0</v>
      </c>
      <c r="M23" s="1">
        <v>0</v>
      </c>
      <c r="N23" s="1" t="s">
        <v>343</v>
      </c>
      <c r="O23" s="1" t="s">
        <v>623</v>
      </c>
      <c r="P23" s="1"/>
      <c r="Q23" s="1" t="s">
        <v>623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</row>
    <row r="24" spans="2:30" x14ac:dyDescent="0.25">
      <c r="B24">
        <v>20</v>
      </c>
      <c r="C24">
        <v>21</v>
      </c>
      <c r="D24" t="s">
        <v>344</v>
      </c>
      <c r="E24">
        <v>1204000</v>
      </c>
      <c r="F24" s="1">
        <v>1220</v>
      </c>
      <c r="G24" t="s">
        <v>637</v>
      </c>
      <c r="H24" s="1">
        <v>1</v>
      </c>
      <c r="I24" s="1"/>
      <c r="J24" s="1">
        <v>2</v>
      </c>
      <c r="K24" s="1"/>
      <c r="L24" s="1">
        <v>1</v>
      </c>
      <c r="M24" s="1">
        <v>1</v>
      </c>
      <c r="N24" s="1" t="s">
        <v>345</v>
      </c>
      <c r="O24" s="1"/>
      <c r="P24" s="1" t="s">
        <v>345</v>
      </c>
      <c r="Q24" s="1" t="s">
        <v>638</v>
      </c>
      <c r="R24" s="1">
        <v>732000000</v>
      </c>
      <c r="S24" s="1">
        <v>62000000</v>
      </c>
      <c r="T24" s="1">
        <v>58000000</v>
      </c>
      <c r="U24" s="1">
        <v>62000000</v>
      </c>
      <c r="V24" s="1">
        <v>60000000</v>
      </c>
      <c r="W24" s="1">
        <v>62000000</v>
      </c>
      <c r="X24" s="1">
        <v>60000000</v>
      </c>
      <c r="Y24" s="1">
        <v>62000000</v>
      </c>
      <c r="Z24" s="1">
        <v>62000000</v>
      </c>
      <c r="AA24" s="1">
        <v>60000000</v>
      </c>
      <c r="AB24" s="1">
        <v>62000000</v>
      </c>
      <c r="AC24" s="1">
        <v>60000000</v>
      </c>
      <c r="AD24" s="1">
        <v>62000000</v>
      </c>
    </row>
    <row r="25" spans="2:30" x14ac:dyDescent="0.25">
      <c r="B25">
        <v>21</v>
      </c>
      <c r="C25">
        <v>22</v>
      </c>
      <c r="D25" t="s">
        <v>639</v>
      </c>
      <c r="E25">
        <v>1204000</v>
      </c>
      <c r="F25" s="1">
        <v>1220</v>
      </c>
      <c r="G25" t="s">
        <v>637</v>
      </c>
      <c r="H25" s="1">
        <v>1</v>
      </c>
      <c r="I25" s="1"/>
      <c r="J25" s="1">
        <v>4</v>
      </c>
      <c r="K25" s="1"/>
      <c r="L25" s="1">
        <v>0</v>
      </c>
      <c r="M25" s="1">
        <v>1</v>
      </c>
      <c r="N25" s="1" t="s">
        <v>345</v>
      </c>
      <c r="O25" s="1" t="s">
        <v>617</v>
      </c>
      <c r="P25" s="1"/>
      <c r="Q25" s="1" t="s">
        <v>618</v>
      </c>
      <c r="R25" s="1">
        <v>732000000</v>
      </c>
      <c r="S25" s="1">
        <v>62000000</v>
      </c>
      <c r="T25" s="1">
        <v>58000000</v>
      </c>
      <c r="U25" s="1">
        <v>62000000</v>
      </c>
      <c r="V25" s="1">
        <v>60000000</v>
      </c>
      <c r="W25" s="1">
        <v>62000000</v>
      </c>
      <c r="X25" s="1">
        <v>60000000</v>
      </c>
      <c r="Y25" s="1">
        <v>62000000</v>
      </c>
      <c r="Z25" s="1">
        <v>62000000</v>
      </c>
      <c r="AA25" s="1">
        <v>60000000</v>
      </c>
      <c r="AB25" s="1">
        <v>62000000</v>
      </c>
      <c r="AC25" s="1">
        <v>60000000</v>
      </c>
      <c r="AD25" s="1">
        <v>62000000</v>
      </c>
    </row>
    <row r="26" spans="2:30" x14ac:dyDescent="0.25">
      <c r="B26">
        <v>22</v>
      </c>
      <c r="C26">
        <v>23</v>
      </c>
      <c r="D26" t="s">
        <v>640</v>
      </c>
      <c r="E26">
        <v>1204000</v>
      </c>
      <c r="F26" s="1">
        <v>1220</v>
      </c>
      <c r="G26" t="s">
        <v>637</v>
      </c>
      <c r="H26" s="1">
        <v>1</v>
      </c>
      <c r="I26" s="1"/>
      <c r="J26" s="1">
        <v>4</v>
      </c>
      <c r="K26" s="1"/>
      <c r="L26" s="1">
        <v>0</v>
      </c>
      <c r="M26" s="1">
        <v>0</v>
      </c>
      <c r="N26" s="1" t="s">
        <v>345</v>
      </c>
      <c r="O26" s="1" t="s">
        <v>620</v>
      </c>
      <c r="P26" s="1"/>
      <c r="Q26" s="1" t="s">
        <v>621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</row>
    <row r="27" spans="2:30" x14ac:dyDescent="0.25">
      <c r="B27">
        <v>23</v>
      </c>
      <c r="C27">
        <v>24</v>
      </c>
      <c r="D27" t="s">
        <v>641</v>
      </c>
      <c r="E27">
        <v>1204000</v>
      </c>
      <c r="F27" s="1">
        <v>1220</v>
      </c>
      <c r="G27" t="s">
        <v>637</v>
      </c>
      <c r="H27" s="1">
        <v>1</v>
      </c>
      <c r="I27" s="1"/>
      <c r="J27" s="1">
        <v>4</v>
      </c>
      <c r="K27" s="1"/>
      <c r="L27" s="1">
        <v>0</v>
      </c>
      <c r="M27" s="1">
        <v>0</v>
      </c>
      <c r="N27" s="1" t="s">
        <v>345</v>
      </c>
      <c r="O27" s="1" t="s">
        <v>623</v>
      </c>
      <c r="P27" s="1"/>
      <c r="Q27" s="1" t="s">
        <v>623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</row>
    <row r="28" spans="2:30" x14ac:dyDescent="0.25">
      <c r="B28">
        <v>24</v>
      </c>
      <c r="C28">
        <v>25</v>
      </c>
      <c r="D28" t="s">
        <v>346</v>
      </c>
      <c r="E28">
        <v>1205000</v>
      </c>
      <c r="F28" s="1">
        <v>1230</v>
      </c>
      <c r="G28" t="s">
        <v>642</v>
      </c>
      <c r="H28" s="1">
        <v>1</v>
      </c>
      <c r="I28" s="1"/>
      <c r="J28" s="1">
        <v>2</v>
      </c>
      <c r="K28" s="1"/>
      <c r="L28" s="1">
        <v>1</v>
      </c>
      <c r="M28" s="1">
        <v>1</v>
      </c>
      <c r="N28" s="1" t="s">
        <v>347</v>
      </c>
      <c r="O28" s="1"/>
      <c r="P28" s="1" t="s">
        <v>347</v>
      </c>
      <c r="Q28" s="1" t="s">
        <v>643</v>
      </c>
      <c r="R28" s="1">
        <v>120000000</v>
      </c>
      <c r="S28" s="1">
        <v>10000000</v>
      </c>
      <c r="T28" s="1">
        <v>10000000</v>
      </c>
      <c r="U28" s="1">
        <v>10000000</v>
      </c>
      <c r="V28" s="1">
        <v>10000000</v>
      </c>
      <c r="W28" s="1">
        <v>10000000</v>
      </c>
      <c r="X28" s="1">
        <v>10000000</v>
      </c>
      <c r="Y28" s="1">
        <v>10000000</v>
      </c>
      <c r="Z28" s="1">
        <v>10000000</v>
      </c>
      <c r="AA28" s="1">
        <v>10000000</v>
      </c>
      <c r="AB28" s="1">
        <v>10000000</v>
      </c>
      <c r="AC28" s="1">
        <v>10000000</v>
      </c>
      <c r="AD28" s="1">
        <v>10000000</v>
      </c>
    </row>
    <row r="29" spans="2:30" x14ac:dyDescent="0.25">
      <c r="B29">
        <v>25</v>
      </c>
      <c r="C29">
        <v>26</v>
      </c>
      <c r="D29" t="s">
        <v>644</v>
      </c>
      <c r="E29">
        <v>1205000</v>
      </c>
      <c r="F29" s="1">
        <v>1230</v>
      </c>
      <c r="G29" t="s">
        <v>642</v>
      </c>
      <c r="H29" s="1">
        <v>1</v>
      </c>
      <c r="I29" s="1"/>
      <c r="J29" s="1">
        <v>4</v>
      </c>
      <c r="K29" s="1"/>
      <c r="L29" s="1">
        <v>0</v>
      </c>
      <c r="M29" s="1">
        <v>1</v>
      </c>
      <c r="N29" s="1" t="s">
        <v>347</v>
      </c>
      <c r="O29" s="1" t="s">
        <v>617</v>
      </c>
      <c r="P29" s="1"/>
      <c r="Q29" s="1" t="s">
        <v>618</v>
      </c>
      <c r="R29" s="1">
        <v>120000000</v>
      </c>
      <c r="S29" s="1">
        <v>10000000</v>
      </c>
      <c r="T29" s="1">
        <v>10000000</v>
      </c>
      <c r="U29" s="1">
        <v>10000000</v>
      </c>
      <c r="V29" s="1">
        <v>10000000</v>
      </c>
      <c r="W29" s="1">
        <v>10000000</v>
      </c>
      <c r="X29" s="1">
        <v>10000000</v>
      </c>
      <c r="Y29" s="1">
        <v>10000000</v>
      </c>
      <c r="Z29" s="1">
        <v>10000000</v>
      </c>
      <c r="AA29" s="1">
        <v>10000000</v>
      </c>
      <c r="AB29" s="1">
        <v>10000000</v>
      </c>
      <c r="AC29" s="1">
        <v>10000000</v>
      </c>
      <c r="AD29" s="1">
        <v>10000000</v>
      </c>
    </row>
    <row r="30" spans="2:30" x14ac:dyDescent="0.25">
      <c r="B30">
        <v>26</v>
      </c>
      <c r="C30">
        <v>27</v>
      </c>
      <c r="D30" t="s">
        <v>645</v>
      </c>
      <c r="E30">
        <v>1205000</v>
      </c>
      <c r="F30" s="1">
        <v>1230</v>
      </c>
      <c r="G30" t="s">
        <v>642</v>
      </c>
      <c r="H30" s="1">
        <v>1</v>
      </c>
      <c r="I30" s="1"/>
      <c r="J30" s="1">
        <v>4</v>
      </c>
      <c r="K30" s="1"/>
      <c r="L30" s="1">
        <v>0</v>
      </c>
      <c r="M30" s="1">
        <v>0</v>
      </c>
      <c r="N30" s="1" t="s">
        <v>347</v>
      </c>
      <c r="O30" s="1" t="s">
        <v>620</v>
      </c>
      <c r="P30" s="1"/>
      <c r="Q30" s="1" t="s">
        <v>621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</row>
    <row r="31" spans="2:30" x14ac:dyDescent="0.25">
      <c r="B31">
        <v>27</v>
      </c>
      <c r="C31">
        <v>28</v>
      </c>
      <c r="D31" t="s">
        <v>646</v>
      </c>
      <c r="E31">
        <v>1205000</v>
      </c>
      <c r="F31" s="1">
        <v>1230</v>
      </c>
      <c r="G31" t="s">
        <v>642</v>
      </c>
      <c r="H31" s="1">
        <v>1</v>
      </c>
      <c r="I31" s="1"/>
      <c r="J31" s="1">
        <v>4</v>
      </c>
      <c r="K31" s="1"/>
      <c r="L31" s="1">
        <v>0</v>
      </c>
      <c r="M31" s="1">
        <v>0</v>
      </c>
      <c r="N31" s="1" t="s">
        <v>347</v>
      </c>
      <c r="O31" s="1" t="s">
        <v>623</v>
      </c>
      <c r="P31" s="1"/>
      <c r="Q31" s="1" t="s">
        <v>623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</row>
    <row r="32" spans="2:30" x14ac:dyDescent="0.25">
      <c r="B32">
        <v>28</v>
      </c>
      <c r="C32">
        <v>29</v>
      </c>
      <c r="D32" t="s">
        <v>348</v>
      </c>
      <c r="E32">
        <v>1206000</v>
      </c>
      <c r="F32" s="1">
        <v>1231</v>
      </c>
      <c r="G32" t="s">
        <v>647</v>
      </c>
      <c r="H32" s="1">
        <v>1</v>
      </c>
      <c r="I32" s="1"/>
      <c r="J32" s="1">
        <v>2</v>
      </c>
      <c r="K32" s="1"/>
      <c r="L32" s="1">
        <v>1</v>
      </c>
      <c r="M32" s="1">
        <v>1</v>
      </c>
      <c r="N32" s="1" t="s">
        <v>349</v>
      </c>
      <c r="O32" s="1"/>
      <c r="P32" s="1" t="s">
        <v>349</v>
      </c>
      <c r="Q32" s="1" t="s">
        <v>648</v>
      </c>
      <c r="R32" s="1">
        <v>240000000</v>
      </c>
      <c r="S32" s="1">
        <v>20000000</v>
      </c>
      <c r="T32" s="1">
        <v>20000000</v>
      </c>
      <c r="U32" s="1">
        <v>20000000</v>
      </c>
      <c r="V32" s="1">
        <v>20000000</v>
      </c>
      <c r="W32" s="1">
        <v>20000000</v>
      </c>
      <c r="X32" s="1">
        <v>20000000</v>
      </c>
      <c r="Y32" s="1">
        <v>20000000</v>
      </c>
      <c r="Z32" s="1">
        <v>20000000</v>
      </c>
      <c r="AA32" s="1">
        <v>20000000</v>
      </c>
      <c r="AB32" s="1">
        <v>20000000</v>
      </c>
      <c r="AC32" s="1">
        <v>20000000</v>
      </c>
      <c r="AD32" s="1">
        <v>20000000</v>
      </c>
    </row>
    <row r="33" spans="2:30" x14ac:dyDescent="0.25">
      <c r="B33">
        <v>29</v>
      </c>
      <c r="C33">
        <v>30</v>
      </c>
      <c r="D33" t="s">
        <v>649</v>
      </c>
      <c r="E33">
        <v>1206000</v>
      </c>
      <c r="F33" s="1">
        <v>1231</v>
      </c>
      <c r="G33" t="s">
        <v>647</v>
      </c>
      <c r="H33" s="1">
        <v>1</v>
      </c>
      <c r="I33" s="1"/>
      <c r="J33" s="1">
        <v>4</v>
      </c>
      <c r="K33" s="1"/>
      <c r="L33" s="1">
        <v>0</v>
      </c>
      <c r="M33" s="1">
        <v>1</v>
      </c>
      <c r="N33" s="1" t="s">
        <v>349</v>
      </c>
      <c r="O33" s="1" t="s">
        <v>617</v>
      </c>
      <c r="P33" s="1"/>
      <c r="Q33" s="1" t="s">
        <v>618</v>
      </c>
      <c r="R33" s="1">
        <v>240000000</v>
      </c>
      <c r="S33" s="1">
        <v>20000000</v>
      </c>
      <c r="T33" s="1">
        <v>20000000</v>
      </c>
      <c r="U33" s="1">
        <v>20000000</v>
      </c>
      <c r="V33" s="1">
        <v>20000000</v>
      </c>
      <c r="W33" s="1">
        <v>20000000</v>
      </c>
      <c r="X33" s="1">
        <v>20000000</v>
      </c>
      <c r="Y33" s="1">
        <v>20000000</v>
      </c>
      <c r="Z33" s="1">
        <v>20000000</v>
      </c>
      <c r="AA33" s="1">
        <v>20000000</v>
      </c>
      <c r="AB33" s="1">
        <v>20000000</v>
      </c>
      <c r="AC33" s="1">
        <v>20000000</v>
      </c>
      <c r="AD33" s="1">
        <v>20000000</v>
      </c>
    </row>
    <row r="34" spans="2:30" x14ac:dyDescent="0.25">
      <c r="B34">
        <v>30</v>
      </c>
      <c r="C34">
        <v>31</v>
      </c>
      <c r="D34" t="s">
        <v>650</v>
      </c>
      <c r="E34">
        <v>1206000</v>
      </c>
      <c r="F34" s="1">
        <v>1231</v>
      </c>
      <c r="G34" t="s">
        <v>647</v>
      </c>
      <c r="H34" s="1">
        <v>1</v>
      </c>
      <c r="I34" s="1"/>
      <c r="J34" s="1">
        <v>4</v>
      </c>
      <c r="K34" s="1"/>
      <c r="L34" s="1">
        <v>0</v>
      </c>
      <c r="M34" s="1">
        <v>0</v>
      </c>
      <c r="N34" s="1" t="s">
        <v>349</v>
      </c>
      <c r="O34" s="1" t="s">
        <v>620</v>
      </c>
      <c r="P34" s="1"/>
      <c r="Q34" s="1" t="s">
        <v>621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</row>
    <row r="35" spans="2:30" x14ac:dyDescent="0.25">
      <c r="B35">
        <v>31</v>
      </c>
      <c r="C35">
        <v>32</v>
      </c>
      <c r="D35" t="s">
        <v>651</v>
      </c>
      <c r="E35">
        <v>1206000</v>
      </c>
      <c r="F35" s="1">
        <v>1231</v>
      </c>
      <c r="G35" t="s">
        <v>647</v>
      </c>
      <c r="H35" s="1">
        <v>1</v>
      </c>
      <c r="I35" s="1"/>
      <c r="J35" s="1">
        <v>4</v>
      </c>
      <c r="K35" s="1"/>
      <c r="L35" s="1">
        <v>0</v>
      </c>
      <c r="M35" s="1">
        <v>0</v>
      </c>
      <c r="N35" s="1" t="s">
        <v>349</v>
      </c>
      <c r="O35" s="1" t="s">
        <v>623</v>
      </c>
      <c r="P35" s="1"/>
      <c r="Q35" s="1" t="s">
        <v>623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</row>
    <row r="36" spans="2:30" x14ac:dyDescent="0.25">
      <c r="B36">
        <v>32</v>
      </c>
      <c r="C36">
        <v>33</v>
      </c>
      <c r="D36" t="s">
        <v>350</v>
      </c>
      <c r="E36">
        <v>1207000</v>
      </c>
      <c r="F36" s="1">
        <v>1232</v>
      </c>
      <c r="G36" t="s">
        <v>652</v>
      </c>
      <c r="H36" s="1">
        <v>1</v>
      </c>
      <c r="I36" s="1"/>
      <c r="J36" s="1">
        <v>2</v>
      </c>
      <c r="K36" s="1"/>
      <c r="L36" s="1">
        <v>1</v>
      </c>
      <c r="M36" s="1">
        <v>1</v>
      </c>
      <c r="N36" s="1" t="s">
        <v>351</v>
      </c>
      <c r="O36" s="1"/>
      <c r="P36" s="1" t="s">
        <v>351</v>
      </c>
      <c r="Q36" s="1" t="s">
        <v>653</v>
      </c>
      <c r="R36" s="1">
        <v>24000000</v>
      </c>
      <c r="S36" s="1">
        <v>2000000</v>
      </c>
      <c r="T36" s="1">
        <v>2000000</v>
      </c>
      <c r="U36" s="1">
        <v>2000000</v>
      </c>
      <c r="V36" s="1">
        <v>2000000</v>
      </c>
      <c r="W36" s="1">
        <v>2000000</v>
      </c>
      <c r="X36" s="1">
        <v>2000000</v>
      </c>
      <c r="Y36" s="1">
        <v>2000000</v>
      </c>
      <c r="Z36" s="1">
        <v>2000000</v>
      </c>
      <c r="AA36" s="1">
        <v>2000000</v>
      </c>
      <c r="AB36" s="1">
        <v>2000000</v>
      </c>
      <c r="AC36" s="1">
        <v>2000000</v>
      </c>
      <c r="AD36" s="1">
        <v>2000000</v>
      </c>
    </row>
    <row r="37" spans="2:30" x14ac:dyDescent="0.25">
      <c r="B37">
        <v>33</v>
      </c>
      <c r="C37">
        <v>34</v>
      </c>
      <c r="D37" t="s">
        <v>654</v>
      </c>
      <c r="E37">
        <v>1207000</v>
      </c>
      <c r="F37" s="1">
        <v>1232</v>
      </c>
      <c r="G37" t="s">
        <v>652</v>
      </c>
      <c r="H37" s="1">
        <v>1</v>
      </c>
      <c r="I37" s="1"/>
      <c r="J37" s="1">
        <v>4</v>
      </c>
      <c r="K37" s="1"/>
      <c r="L37" s="1">
        <v>0</v>
      </c>
      <c r="M37" s="1">
        <v>1</v>
      </c>
      <c r="N37" s="1" t="s">
        <v>351</v>
      </c>
      <c r="O37" s="1" t="s">
        <v>617</v>
      </c>
      <c r="P37" s="1"/>
      <c r="Q37" s="1" t="s">
        <v>618</v>
      </c>
      <c r="R37" s="1">
        <v>24000000</v>
      </c>
      <c r="S37" s="1">
        <v>2000000</v>
      </c>
      <c r="T37" s="1">
        <v>2000000</v>
      </c>
      <c r="U37" s="1">
        <v>2000000</v>
      </c>
      <c r="V37" s="1">
        <v>2000000</v>
      </c>
      <c r="W37" s="1">
        <v>2000000</v>
      </c>
      <c r="X37" s="1">
        <v>2000000</v>
      </c>
      <c r="Y37" s="1">
        <v>2000000</v>
      </c>
      <c r="Z37" s="1">
        <v>2000000</v>
      </c>
      <c r="AA37" s="1">
        <v>2000000</v>
      </c>
      <c r="AB37" s="1">
        <v>2000000</v>
      </c>
      <c r="AC37" s="1">
        <v>2000000</v>
      </c>
      <c r="AD37" s="1">
        <v>2000000</v>
      </c>
    </row>
    <row r="38" spans="2:30" x14ac:dyDescent="0.25">
      <c r="B38">
        <v>34</v>
      </c>
      <c r="C38">
        <v>35</v>
      </c>
      <c r="D38" t="s">
        <v>655</v>
      </c>
      <c r="E38">
        <v>1207000</v>
      </c>
      <c r="F38" s="1">
        <v>1232</v>
      </c>
      <c r="G38" t="s">
        <v>652</v>
      </c>
      <c r="H38" s="1">
        <v>1</v>
      </c>
      <c r="I38" s="1"/>
      <c r="J38" s="1">
        <v>4</v>
      </c>
      <c r="K38" s="1"/>
      <c r="L38" s="1">
        <v>0</v>
      </c>
      <c r="M38" s="1">
        <v>0</v>
      </c>
      <c r="N38" s="1" t="s">
        <v>351</v>
      </c>
      <c r="O38" s="1" t="s">
        <v>620</v>
      </c>
      <c r="P38" s="1"/>
      <c r="Q38" s="1" t="s">
        <v>621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</row>
    <row r="39" spans="2:30" x14ac:dyDescent="0.25">
      <c r="B39">
        <v>35</v>
      </c>
      <c r="C39">
        <v>36</v>
      </c>
      <c r="D39" t="s">
        <v>656</v>
      </c>
      <c r="E39">
        <v>1207000</v>
      </c>
      <c r="F39" s="1">
        <v>1232</v>
      </c>
      <c r="G39" t="s">
        <v>652</v>
      </c>
      <c r="H39" s="1">
        <v>1</v>
      </c>
      <c r="I39" s="1"/>
      <c r="J39" s="1">
        <v>4</v>
      </c>
      <c r="K39" s="1"/>
      <c r="L39" s="1">
        <v>0</v>
      </c>
      <c r="M39" s="1">
        <v>0</v>
      </c>
      <c r="N39" s="1" t="s">
        <v>351</v>
      </c>
      <c r="O39" s="1" t="s">
        <v>623</v>
      </c>
      <c r="P39" s="1"/>
      <c r="Q39" s="1" t="s">
        <v>623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</row>
    <row r="40" spans="2:30" x14ac:dyDescent="0.25">
      <c r="B40">
        <v>36</v>
      </c>
      <c r="C40">
        <v>37</v>
      </c>
      <c r="D40" t="s">
        <v>352</v>
      </c>
      <c r="E40">
        <v>1208000</v>
      </c>
      <c r="F40" s="1">
        <v>1240</v>
      </c>
      <c r="G40" t="s">
        <v>657</v>
      </c>
      <c r="H40" s="1">
        <v>1</v>
      </c>
      <c r="I40" s="1"/>
      <c r="J40" s="1">
        <v>2</v>
      </c>
      <c r="K40" s="1"/>
      <c r="L40" s="1">
        <v>1</v>
      </c>
      <c r="M40" s="1">
        <v>1</v>
      </c>
      <c r="N40" s="1" t="s">
        <v>353</v>
      </c>
      <c r="O40" s="1"/>
      <c r="P40" s="1" t="s">
        <v>353</v>
      </c>
      <c r="Q40" s="1" t="s">
        <v>658</v>
      </c>
      <c r="R40" s="1">
        <v>543375000</v>
      </c>
      <c r="S40" s="1">
        <v>45000000</v>
      </c>
      <c r="T40" s="1">
        <v>45000000</v>
      </c>
      <c r="U40" s="1">
        <v>45000000</v>
      </c>
      <c r="V40" s="1">
        <v>45000000</v>
      </c>
      <c r="W40" s="1">
        <v>45000000</v>
      </c>
      <c r="X40" s="1">
        <v>45000000</v>
      </c>
      <c r="Y40" s="1">
        <v>45000000</v>
      </c>
      <c r="Z40" s="1">
        <v>45375000</v>
      </c>
      <c r="AA40" s="1">
        <v>45750000</v>
      </c>
      <c r="AB40" s="1">
        <v>45750000</v>
      </c>
      <c r="AC40" s="1">
        <v>45750000</v>
      </c>
      <c r="AD40" s="1">
        <v>45750000</v>
      </c>
    </row>
    <row r="41" spans="2:30" x14ac:dyDescent="0.25">
      <c r="B41">
        <v>37</v>
      </c>
      <c r="C41">
        <v>38</v>
      </c>
      <c r="D41" t="s">
        <v>659</v>
      </c>
      <c r="E41">
        <v>1208000</v>
      </c>
      <c r="F41" s="1">
        <v>1240</v>
      </c>
      <c r="G41" t="s">
        <v>657</v>
      </c>
      <c r="H41" s="1">
        <v>1</v>
      </c>
      <c r="I41" s="1"/>
      <c r="J41" s="1">
        <v>4</v>
      </c>
      <c r="K41" s="1"/>
      <c r="L41" s="1">
        <v>0</v>
      </c>
      <c r="M41" s="1">
        <v>1</v>
      </c>
      <c r="N41" s="1" t="s">
        <v>353</v>
      </c>
      <c r="O41" s="1" t="s">
        <v>617</v>
      </c>
      <c r="P41" s="1"/>
      <c r="Q41" s="1" t="s">
        <v>618</v>
      </c>
      <c r="R41" s="1">
        <v>543375000</v>
      </c>
      <c r="S41" s="1">
        <v>45000000</v>
      </c>
      <c r="T41" s="1">
        <v>45000000</v>
      </c>
      <c r="U41" s="1">
        <v>45000000</v>
      </c>
      <c r="V41" s="1">
        <v>45000000</v>
      </c>
      <c r="W41" s="1">
        <v>45000000</v>
      </c>
      <c r="X41" s="1">
        <v>45000000</v>
      </c>
      <c r="Y41" s="1">
        <v>45000000</v>
      </c>
      <c r="Z41" s="1">
        <v>45375000</v>
      </c>
      <c r="AA41" s="1">
        <v>45750000</v>
      </c>
      <c r="AB41" s="1">
        <v>45750000</v>
      </c>
      <c r="AC41" s="1">
        <v>45750000</v>
      </c>
      <c r="AD41" s="1">
        <v>45750000</v>
      </c>
    </row>
    <row r="42" spans="2:30" x14ac:dyDescent="0.25">
      <c r="B42">
        <v>38</v>
      </c>
      <c r="C42">
        <v>39</v>
      </c>
      <c r="D42" t="s">
        <v>660</v>
      </c>
      <c r="E42">
        <v>1208000</v>
      </c>
      <c r="F42" s="1">
        <v>1240</v>
      </c>
      <c r="G42" t="s">
        <v>657</v>
      </c>
      <c r="H42" s="1">
        <v>1</v>
      </c>
      <c r="I42" s="1"/>
      <c r="J42" s="1">
        <v>4</v>
      </c>
      <c r="K42" s="1"/>
      <c r="L42" s="1">
        <v>0</v>
      </c>
      <c r="M42" s="1">
        <v>0</v>
      </c>
      <c r="N42" s="1" t="s">
        <v>353</v>
      </c>
      <c r="O42" s="1" t="s">
        <v>620</v>
      </c>
      <c r="P42" s="1"/>
      <c r="Q42" s="1" t="s">
        <v>621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</row>
    <row r="43" spans="2:30" x14ac:dyDescent="0.25">
      <c r="B43">
        <v>39</v>
      </c>
      <c r="C43">
        <v>40</v>
      </c>
      <c r="D43" t="s">
        <v>661</v>
      </c>
      <c r="E43">
        <v>1208000</v>
      </c>
      <c r="F43" s="1">
        <v>1240</v>
      </c>
      <c r="G43" t="s">
        <v>657</v>
      </c>
      <c r="H43" s="1">
        <v>1</v>
      </c>
      <c r="I43" s="1"/>
      <c r="J43" s="1">
        <v>4</v>
      </c>
      <c r="K43" s="1"/>
      <c r="L43" s="1">
        <v>0</v>
      </c>
      <c r="M43" s="1">
        <v>0</v>
      </c>
      <c r="N43" s="1" t="s">
        <v>353</v>
      </c>
      <c r="O43" s="1" t="s">
        <v>623</v>
      </c>
      <c r="P43" s="1"/>
      <c r="Q43" s="1" t="s">
        <v>623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</row>
    <row r="44" spans="2:30" x14ac:dyDescent="0.25">
      <c r="B44">
        <v>40</v>
      </c>
      <c r="C44">
        <v>41</v>
      </c>
      <c r="D44" t="s">
        <v>354</v>
      </c>
      <c r="E44">
        <v>1209000</v>
      </c>
      <c r="F44" s="1">
        <v>1250</v>
      </c>
      <c r="G44" t="s">
        <v>662</v>
      </c>
      <c r="H44" s="1">
        <v>1</v>
      </c>
      <c r="I44" s="1"/>
      <c r="J44" s="1">
        <v>2</v>
      </c>
      <c r="K44" s="1"/>
      <c r="L44" s="1">
        <v>1</v>
      </c>
      <c r="M44" s="1">
        <v>1</v>
      </c>
      <c r="N44" s="1" t="s">
        <v>355</v>
      </c>
      <c r="O44" s="1"/>
      <c r="P44" s="1" t="s">
        <v>355</v>
      </c>
      <c r="Q44" s="1" t="s">
        <v>663</v>
      </c>
      <c r="R44" s="1">
        <v>108000000</v>
      </c>
      <c r="S44" s="1">
        <v>9000000</v>
      </c>
      <c r="T44" s="1">
        <v>9000000</v>
      </c>
      <c r="U44" s="1">
        <v>9000000</v>
      </c>
      <c r="V44" s="1">
        <v>9000000</v>
      </c>
      <c r="W44" s="1">
        <v>9000000</v>
      </c>
      <c r="X44" s="1">
        <v>9000000</v>
      </c>
      <c r="Y44" s="1">
        <v>9000000</v>
      </c>
      <c r="Z44" s="1">
        <v>9000000</v>
      </c>
      <c r="AA44" s="1">
        <v>9000000</v>
      </c>
      <c r="AB44" s="1">
        <v>9000000</v>
      </c>
      <c r="AC44" s="1">
        <v>9000000</v>
      </c>
      <c r="AD44" s="1">
        <v>9000000</v>
      </c>
    </row>
    <row r="45" spans="2:30" x14ac:dyDescent="0.25">
      <c r="B45">
        <v>41</v>
      </c>
      <c r="C45">
        <v>42</v>
      </c>
      <c r="D45" t="s">
        <v>664</v>
      </c>
      <c r="E45">
        <v>1209000</v>
      </c>
      <c r="F45" s="1">
        <v>1250</v>
      </c>
      <c r="G45" t="s">
        <v>662</v>
      </c>
      <c r="H45" s="1">
        <v>1</v>
      </c>
      <c r="I45" s="1"/>
      <c r="J45" s="1">
        <v>4</v>
      </c>
      <c r="K45" s="1"/>
      <c r="L45" s="1">
        <v>0</v>
      </c>
      <c r="M45" s="1">
        <v>1</v>
      </c>
      <c r="N45" s="1" t="s">
        <v>355</v>
      </c>
      <c r="O45" s="1" t="s">
        <v>617</v>
      </c>
      <c r="P45" s="1"/>
      <c r="Q45" s="1" t="s">
        <v>618</v>
      </c>
      <c r="R45" s="1">
        <v>108000000</v>
      </c>
      <c r="S45" s="1">
        <v>9000000</v>
      </c>
      <c r="T45" s="1">
        <v>9000000</v>
      </c>
      <c r="U45" s="1">
        <v>9000000</v>
      </c>
      <c r="V45" s="1">
        <v>9000000</v>
      </c>
      <c r="W45" s="1">
        <v>9000000</v>
      </c>
      <c r="X45" s="1">
        <v>9000000</v>
      </c>
      <c r="Y45" s="1">
        <v>9000000</v>
      </c>
      <c r="Z45" s="1">
        <v>9000000</v>
      </c>
      <c r="AA45" s="1">
        <v>9000000</v>
      </c>
      <c r="AB45" s="1">
        <v>9000000</v>
      </c>
      <c r="AC45" s="1">
        <v>9000000</v>
      </c>
      <c r="AD45" s="1">
        <v>9000000</v>
      </c>
    </row>
    <row r="46" spans="2:30" x14ac:dyDescent="0.25">
      <c r="B46">
        <v>42</v>
      </c>
      <c r="C46">
        <v>43</v>
      </c>
      <c r="D46" t="s">
        <v>665</v>
      </c>
      <c r="E46">
        <v>1209000</v>
      </c>
      <c r="F46" s="1">
        <v>1250</v>
      </c>
      <c r="G46" t="s">
        <v>662</v>
      </c>
      <c r="H46" s="1">
        <v>1</v>
      </c>
      <c r="I46" s="1"/>
      <c r="J46" s="1">
        <v>4</v>
      </c>
      <c r="K46" s="1"/>
      <c r="L46" s="1">
        <v>0</v>
      </c>
      <c r="M46" s="1">
        <v>0</v>
      </c>
      <c r="N46" s="1" t="s">
        <v>355</v>
      </c>
      <c r="O46" s="1" t="s">
        <v>620</v>
      </c>
      <c r="P46" s="1"/>
      <c r="Q46" s="1" t="s">
        <v>621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</row>
    <row r="47" spans="2:30" x14ac:dyDescent="0.25">
      <c r="B47">
        <v>43</v>
      </c>
      <c r="C47">
        <v>44</v>
      </c>
      <c r="D47" t="s">
        <v>666</v>
      </c>
      <c r="E47">
        <v>1209000</v>
      </c>
      <c r="F47" s="1">
        <v>1250</v>
      </c>
      <c r="G47" t="s">
        <v>662</v>
      </c>
      <c r="H47" s="1">
        <v>1</v>
      </c>
      <c r="I47" s="1"/>
      <c r="J47" s="1">
        <v>4</v>
      </c>
      <c r="K47" s="1"/>
      <c r="L47" s="1">
        <v>0</v>
      </c>
      <c r="M47" s="1">
        <v>0</v>
      </c>
      <c r="N47" s="1" t="s">
        <v>355</v>
      </c>
      <c r="O47" s="1" t="s">
        <v>623</v>
      </c>
      <c r="P47" s="1"/>
      <c r="Q47" s="1" t="s">
        <v>623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</row>
    <row r="48" spans="2:30" x14ac:dyDescent="0.25">
      <c r="B48">
        <v>44</v>
      </c>
      <c r="C48">
        <v>45</v>
      </c>
      <c r="D48" t="s">
        <v>356</v>
      </c>
      <c r="E48">
        <v>1210000</v>
      </c>
      <c r="F48" s="1">
        <v>1260</v>
      </c>
      <c r="G48" t="s">
        <v>667</v>
      </c>
      <c r="H48" s="1">
        <v>1</v>
      </c>
      <c r="I48" s="1"/>
      <c r="J48" s="1">
        <v>2</v>
      </c>
      <c r="K48" s="1"/>
      <c r="L48" s="1">
        <v>1</v>
      </c>
      <c r="M48" s="1">
        <v>1</v>
      </c>
      <c r="N48" s="1" t="s">
        <v>357</v>
      </c>
      <c r="O48" s="1"/>
      <c r="P48" s="1" t="s">
        <v>357</v>
      </c>
      <c r="Q48" s="1" t="s">
        <v>668</v>
      </c>
      <c r="R48" s="1">
        <v>32400000</v>
      </c>
      <c r="S48" s="1">
        <v>2700000</v>
      </c>
      <c r="T48" s="1">
        <v>2700000</v>
      </c>
      <c r="U48" s="1">
        <v>2700000</v>
      </c>
      <c r="V48" s="1">
        <v>2700000</v>
      </c>
      <c r="W48" s="1">
        <v>2700000</v>
      </c>
      <c r="X48" s="1">
        <v>2700000</v>
      </c>
      <c r="Y48" s="1">
        <v>2700000</v>
      </c>
      <c r="Z48" s="1">
        <v>2700000</v>
      </c>
      <c r="AA48" s="1">
        <v>2700000</v>
      </c>
      <c r="AB48" s="1">
        <v>2700000</v>
      </c>
      <c r="AC48" s="1">
        <v>2700000</v>
      </c>
      <c r="AD48" s="1">
        <v>2700000</v>
      </c>
    </row>
    <row r="49" spans="2:30" x14ac:dyDescent="0.25">
      <c r="B49">
        <v>45</v>
      </c>
      <c r="C49">
        <v>46</v>
      </c>
      <c r="D49" t="s">
        <v>669</v>
      </c>
      <c r="E49">
        <v>1210000</v>
      </c>
      <c r="F49" s="1">
        <v>1260</v>
      </c>
      <c r="G49" t="s">
        <v>667</v>
      </c>
      <c r="H49" s="1">
        <v>1</v>
      </c>
      <c r="I49" s="1"/>
      <c r="J49" s="1">
        <v>4</v>
      </c>
      <c r="K49" s="1"/>
      <c r="L49" s="1">
        <v>0</v>
      </c>
      <c r="M49" s="1">
        <v>1</v>
      </c>
      <c r="N49" s="1" t="s">
        <v>357</v>
      </c>
      <c r="O49" s="1" t="s">
        <v>617</v>
      </c>
      <c r="P49" s="1"/>
      <c r="Q49" s="1" t="s">
        <v>618</v>
      </c>
      <c r="R49" s="1">
        <v>32400000</v>
      </c>
      <c r="S49" s="1">
        <v>2700000</v>
      </c>
      <c r="T49" s="1">
        <v>2700000</v>
      </c>
      <c r="U49" s="1">
        <v>2700000</v>
      </c>
      <c r="V49" s="1">
        <v>2700000</v>
      </c>
      <c r="W49" s="1">
        <v>2700000</v>
      </c>
      <c r="X49" s="1">
        <v>2700000</v>
      </c>
      <c r="Y49" s="1">
        <v>2700000</v>
      </c>
      <c r="Z49" s="1">
        <v>2700000</v>
      </c>
      <c r="AA49" s="1">
        <v>2700000</v>
      </c>
      <c r="AB49" s="1">
        <v>2700000</v>
      </c>
      <c r="AC49" s="1">
        <v>2700000</v>
      </c>
      <c r="AD49" s="1">
        <v>2700000</v>
      </c>
    </row>
    <row r="50" spans="2:30" x14ac:dyDescent="0.25">
      <c r="B50">
        <v>46</v>
      </c>
      <c r="C50">
        <v>47</v>
      </c>
      <c r="D50" t="s">
        <v>670</v>
      </c>
      <c r="E50">
        <v>1210000</v>
      </c>
      <c r="F50" s="1">
        <v>1260</v>
      </c>
      <c r="G50" t="s">
        <v>667</v>
      </c>
      <c r="H50" s="1">
        <v>1</v>
      </c>
      <c r="I50" s="1"/>
      <c r="J50" s="1">
        <v>4</v>
      </c>
      <c r="K50" s="1"/>
      <c r="L50" s="1">
        <v>0</v>
      </c>
      <c r="M50" s="1">
        <v>0</v>
      </c>
      <c r="N50" s="1" t="s">
        <v>357</v>
      </c>
      <c r="O50" s="1" t="s">
        <v>620</v>
      </c>
      <c r="P50" s="1"/>
      <c r="Q50" s="1" t="s">
        <v>621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</row>
    <row r="51" spans="2:30" x14ac:dyDescent="0.25">
      <c r="B51">
        <v>47</v>
      </c>
      <c r="C51">
        <v>48</v>
      </c>
      <c r="D51" t="s">
        <v>671</v>
      </c>
      <c r="E51">
        <v>1210000</v>
      </c>
      <c r="F51" s="1">
        <v>1260</v>
      </c>
      <c r="G51" t="s">
        <v>667</v>
      </c>
      <c r="H51" s="1">
        <v>1</v>
      </c>
      <c r="I51" s="1"/>
      <c r="J51" s="1">
        <v>4</v>
      </c>
      <c r="K51" s="1"/>
      <c r="L51" s="1">
        <v>0</v>
      </c>
      <c r="M51" s="1">
        <v>0</v>
      </c>
      <c r="N51" s="1" t="s">
        <v>357</v>
      </c>
      <c r="O51" s="1" t="s">
        <v>623</v>
      </c>
      <c r="P51" s="1"/>
      <c r="Q51" s="1" t="s">
        <v>623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</row>
    <row r="52" spans="2:30" x14ac:dyDescent="0.25">
      <c r="B52">
        <v>48</v>
      </c>
      <c r="C52">
        <v>49</v>
      </c>
      <c r="D52" t="s">
        <v>358</v>
      </c>
      <c r="E52">
        <v>1211000</v>
      </c>
      <c r="F52" s="1">
        <v>1290</v>
      </c>
      <c r="G52" t="s">
        <v>672</v>
      </c>
      <c r="H52" s="1">
        <v>1</v>
      </c>
      <c r="I52" s="1"/>
      <c r="J52" s="1">
        <v>2</v>
      </c>
      <c r="K52" s="1"/>
      <c r="L52" s="1">
        <v>0</v>
      </c>
      <c r="M52" s="1">
        <v>0</v>
      </c>
      <c r="N52" s="1" t="s">
        <v>359</v>
      </c>
      <c r="O52" s="1"/>
      <c r="P52" s="1" t="s">
        <v>359</v>
      </c>
      <c r="Q52" s="1" t="s">
        <v>673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</row>
    <row r="53" spans="2:30" x14ac:dyDescent="0.25">
      <c r="B53">
        <v>49</v>
      </c>
      <c r="C53">
        <v>50</v>
      </c>
      <c r="D53" t="s">
        <v>360</v>
      </c>
      <c r="E53">
        <v>1212000</v>
      </c>
      <c r="F53" s="1"/>
      <c r="H53" s="1">
        <v>1</v>
      </c>
      <c r="I53" s="1"/>
      <c r="J53" s="1">
        <v>0</v>
      </c>
      <c r="K53" s="1"/>
      <c r="L53" s="1">
        <v>1</v>
      </c>
      <c r="M53" s="1">
        <v>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2:30" x14ac:dyDescent="0.25">
      <c r="B54">
        <v>50</v>
      </c>
      <c r="C54">
        <v>51</v>
      </c>
      <c r="D54" t="s">
        <v>28</v>
      </c>
      <c r="E54">
        <v>1300000</v>
      </c>
      <c r="F54" s="1">
        <v>1400</v>
      </c>
      <c r="H54" s="1">
        <v>1</v>
      </c>
      <c r="I54" s="1"/>
      <c r="J54" s="1">
        <v>0</v>
      </c>
      <c r="K54" s="1">
        <v>1</v>
      </c>
      <c r="L54" s="1">
        <v>1</v>
      </c>
      <c r="M54" s="1">
        <v>1</v>
      </c>
      <c r="N54" s="1"/>
      <c r="O54" s="1"/>
      <c r="P54" s="1"/>
      <c r="Q54" s="1" t="s">
        <v>674</v>
      </c>
      <c r="R54" s="1">
        <v>1816725000</v>
      </c>
      <c r="S54" s="1">
        <v>149300000</v>
      </c>
      <c r="T54" s="1">
        <v>153300000</v>
      </c>
      <c r="U54" s="1">
        <v>149300000</v>
      </c>
      <c r="V54" s="1">
        <v>151300000</v>
      </c>
      <c r="W54" s="1">
        <v>149300000</v>
      </c>
      <c r="X54" s="1">
        <v>151300000</v>
      </c>
      <c r="Y54" s="1">
        <v>150800000</v>
      </c>
      <c r="Z54" s="1">
        <v>151925000</v>
      </c>
      <c r="AA54" s="1">
        <v>153550000</v>
      </c>
      <c r="AB54" s="1">
        <v>151550000</v>
      </c>
      <c r="AC54" s="1">
        <v>153550000</v>
      </c>
      <c r="AD54" s="1">
        <v>151550000</v>
      </c>
    </row>
    <row r="55" spans="2:30" x14ac:dyDescent="0.25">
      <c r="B55">
        <v>51</v>
      </c>
      <c r="C55">
        <v>52</v>
      </c>
      <c r="D55" t="s">
        <v>361</v>
      </c>
      <c r="E55">
        <v>1301000</v>
      </c>
      <c r="F55" s="1"/>
      <c r="H55" s="1">
        <v>1</v>
      </c>
      <c r="I55" s="1"/>
      <c r="J55" s="1">
        <v>0</v>
      </c>
      <c r="K55" s="1">
        <v>4</v>
      </c>
      <c r="L55" s="1">
        <v>1</v>
      </c>
      <c r="M55" s="1">
        <v>1</v>
      </c>
      <c r="N55" s="1"/>
      <c r="O55" s="1"/>
      <c r="P55" s="1"/>
      <c r="Q55" s="1" t="s">
        <v>675</v>
      </c>
      <c r="R55" s="1">
        <v>0.35881673283166399</v>
      </c>
      <c r="S55" s="1">
        <v>0.355476190476191</v>
      </c>
      <c r="T55" s="1">
        <v>0.36499999999999999</v>
      </c>
      <c r="U55" s="1">
        <v>0.355476190476191</v>
      </c>
      <c r="V55" s="1">
        <v>0.36023809523809502</v>
      </c>
      <c r="W55" s="1">
        <v>0.355476190476191</v>
      </c>
      <c r="X55" s="1">
        <v>0.36023809523809502</v>
      </c>
      <c r="Y55" s="1">
        <v>0.35726131248519299</v>
      </c>
      <c r="Z55" s="1">
        <v>0.35814474304573302</v>
      </c>
      <c r="AA55" s="1">
        <v>0.36197548326261197</v>
      </c>
      <c r="AB55" s="1">
        <v>0.357260726072607</v>
      </c>
      <c r="AC55" s="1">
        <v>0.36197548326261197</v>
      </c>
      <c r="AD55" s="1">
        <v>0.357260726072607</v>
      </c>
    </row>
    <row r="56" spans="2:30" x14ac:dyDescent="0.25">
      <c r="B56">
        <v>52</v>
      </c>
      <c r="C56">
        <v>53</v>
      </c>
      <c r="D56" t="s">
        <v>362</v>
      </c>
      <c r="E56">
        <v>1302000</v>
      </c>
      <c r="F56" s="1"/>
      <c r="H56" s="1">
        <v>1</v>
      </c>
      <c r="I56" s="1"/>
      <c r="J56" s="1">
        <v>0</v>
      </c>
      <c r="K56" s="1"/>
      <c r="L56" s="1">
        <v>1</v>
      </c>
      <c r="M56" s="1">
        <v>0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2:30" x14ac:dyDescent="0.25">
      <c r="B57">
        <v>53</v>
      </c>
      <c r="C57">
        <v>54</v>
      </c>
      <c r="D57" t="s">
        <v>363</v>
      </c>
      <c r="E57">
        <v>1303000</v>
      </c>
      <c r="F57" s="1">
        <v>1410</v>
      </c>
      <c r="H57" s="1">
        <v>1</v>
      </c>
      <c r="I57" s="1"/>
      <c r="J57" s="1">
        <v>1</v>
      </c>
      <c r="K57" s="1">
        <v>1</v>
      </c>
      <c r="L57" s="1">
        <v>1</v>
      </c>
      <c r="M57" s="1">
        <v>1</v>
      </c>
      <c r="N57" s="1"/>
      <c r="O57" s="1"/>
      <c r="P57" s="1"/>
      <c r="Q57" s="1" t="s">
        <v>676</v>
      </c>
      <c r="R57" s="1">
        <v>274800000</v>
      </c>
      <c r="S57" s="1">
        <v>22900000</v>
      </c>
      <c r="T57" s="1">
        <v>22900000</v>
      </c>
      <c r="U57" s="1">
        <v>22900000</v>
      </c>
      <c r="V57" s="1">
        <v>22900000</v>
      </c>
      <c r="W57" s="1">
        <v>22900000</v>
      </c>
      <c r="X57" s="1">
        <v>22900000</v>
      </c>
      <c r="Y57" s="1">
        <v>22900000</v>
      </c>
      <c r="Z57" s="1">
        <v>22900000</v>
      </c>
      <c r="AA57" s="1">
        <v>22900000</v>
      </c>
      <c r="AB57" s="1">
        <v>22900000</v>
      </c>
      <c r="AC57" s="1">
        <v>22900000</v>
      </c>
      <c r="AD57" s="1">
        <v>22900000</v>
      </c>
    </row>
    <row r="58" spans="2:30" x14ac:dyDescent="0.25">
      <c r="B58">
        <v>54</v>
      </c>
      <c r="C58">
        <v>55</v>
      </c>
      <c r="D58" t="s">
        <v>29</v>
      </c>
      <c r="E58">
        <v>1400000</v>
      </c>
      <c r="F58" s="1"/>
      <c r="H58" s="1">
        <v>1</v>
      </c>
      <c r="I58" s="1"/>
      <c r="J58" s="1">
        <v>1</v>
      </c>
      <c r="K58" s="1">
        <v>2</v>
      </c>
      <c r="L58" s="1">
        <v>1</v>
      </c>
      <c r="M58" s="1">
        <v>1</v>
      </c>
      <c r="N58" s="1"/>
      <c r="O58" s="1"/>
      <c r="P58" s="1"/>
      <c r="Q58" s="1" t="s">
        <v>677</v>
      </c>
      <c r="R58" s="1">
        <v>78000000</v>
      </c>
      <c r="S58" s="1">
        <v>6500000</v>
      </c>
      <c r="T58" s="1">
        <v>6500000</v>
      </c>
      <c r="U58" s="1">
        <v>6500000</v>
      </c>
      <c r="V58" s="1">
        <v>6500000</v>
      </c>
      <c r="W58" s="1">
        <v>6500000</v>
      </c>
      <c r="X58" s="1">
        <v>6500000</v>
      </c>
      <c r="Y58" s="1">
        <v>6500000</v>
      </c>
      <c r="Z58" s="1">
        <v>6500000</v>
      </c>
      <c r="AA58" s="1">
        <v>6500000</v>
      </c>
      <c r="AB58" s="1">
        <v>6500000</v>
      </c>
      <c r="AC58" s="1">
        <v>6500000</v>
      </c>
      <c r="AD58" s="1">
        <v>6500000</v>
      </c>
    </row>
    <row r="59" spans="2:30" x14ac:dyDescent="0.25">
      <c r="B59">
        <v>55</v>
      </c>
      <c r="C59">
        <v>56</v>
      </c>
      <c r="D59" t="s">
        <v>364</v>
      </c>
      <c r="E59">
        <v>1401000</v>
      </c>
      <c r="F59" s="1">
        <v>1550</v>
      </c>
      <c r="G59" t="s">
        <v>678</v>
      </c>
      <c r="H59" s="1">
        <v>1</v>
      </c>
      <c r="I59" s="1"/>
      <c r="J59" s="1">
        <v>2</v>
      </c>
      <c r="K59" s="1"/>
      <c r="L59" s="1">
        <v>1</v>
      </c>
      <c r="M59" s="1">
        <v>1</v>
      </c>
      <c r="N59" s="1" t="s">
        <v>365</v>
      </c>
      <c r="O59" s="1"/>
      <c r="P59" s="1" t="s">
        <v>365</v>
      </c>
      <c r="Q59" s="1" t="s">
        <v>679</v>
      </c>
      <c r="R59" s="1">
        <v>60000000</v>
      </c>
      <c r="S59" s="1">
        <v>5000000</v>
      </c>
      <c r="T59" s="1">
        <v>5000000</v>
      </c>
      <c r="U59" s="1">
        <v>5000000</v>
      </c>
      <c r="V59" s="1">
        <v>5000000</v>
      </c>
      <c r="W59" s="1">
        <v>5000000</v>
      </c>
      <c r="X59" s="1">
        <v>5000000</v>
      </c>
      <c r="Y59" s="1">
        <v>5000000</v>
      </c>
      <c r="Z59" s="1">
        <v>5000000</v>
      </c>
      <c r="AA59" s="1">
        <v>5000000</v>
      </c>
      <c r="AB59" s="1">
        <v>5000000</v>
      </c>
      <c r="AC59" s="1">
        <v>5000000</v>
      </c>
      <c r="AD59" s="1">
        <v>5000000</v>
      </c>
    </row>
    <row r="60" spans="2:30" x14ac:dyDescent="0.25">
      <c r="B60">
        <v>56</v>
      </c>
      <c r="C60">
        <v>57</v>
      </c>
      <c r="D60" t="s">
        <v>366</v>
      </c>
      <c r="E60">
        <v>1402000</v>
      </c>
      <c r="F60" s="1">
        <v>1560</v>
      </c>
      <c r="G60" t="s">
        <v>680</v>
      </c>
      <c r="H60" s="1">
        <v>1</v>
      </c>
      <c r="I60" s="1"/>
      <c r="J60" s="1">
        <v>2</v>
      </c>
      <c r="K60" s="1"/>
      <c r="L60" s="1">
        <v>1</v>
      </c>
      <c r="M60" s="1">
        <v>1</v>
      </c>
      <c r="N60" s="1" t="s">
        <v>367</v>
      </c>
      <c r="O60" s="1"/>
      <c r="P60" s="1" t="s">
        <v>367</v>
      </c>
      <c r="Q60" s="1" t="s">
        <v>681</v>
      </c>
      <c r="R60" s="1">
        <v>18000000</v>
      </c>
      <c r="S60" s="1">
        <v>1500000</v>
      </c>
      <c r="T60" s="1">
        <v>1500000</v>
      </c>
      <c r="U60" s="1">
        <v>1500000</v>
      </c>
      <c r="V60" s="1">
        <v>1500000</v>
      </c>
      <c r="W60" s="1">
        <v>1500000</v>
      </c>
      <c r="X60" s="1">
        <v>1500000</v>
      </c>
      <c r="Y60" s="1">
        <v>1500000</v>
      </c>
      <c r="Z60" s="1">
        <v>1500000</v>
      </c>
      <c r="AA60" s="1">
        <v>1500000</v>
      </c>
      <c r="AB60" s="1">
        <v>1500000</v>
      </c>
      <c r="AC60" s="1">
        <v>1500000</v>
      </c>
      <c r="AD60" s="1">
        <v>1500000</v>
      </c>
    </row>
    <row r="61" spans="2:30" x14ac:dyDescent="0.25">
      <c r="B61">
        <v>57</v>
      </c>
      <c r="C61">
        <v>58</v>
      </c>
      <c r="D61" t="s">
        <v>368</v>
      </c>
      <c r="E61">
        <v>1403000</v>
      </c>
      <c r="F61" s="1">
        <v>1590</v>
      </c>
      <c r="G61" t="s">
        <v>682</v>
      </c>
      <c r="H61" s="1">
        <v>1</v>
      </c>
      <c r="I61" s="1"/>
      <c r="J61" s="1">
        <v>2</v>
      </c>
      <c r="K61" s="1"/>
      <c r="L61" s="1">
        <v>0</v>
      </c>
      <c r="M61" s="1">
        <v>0</v>
      </c>
      <c r="N61" s="1" t="s">
        <v>31</v>
      </c>
      <c r="O61" s="1"/>
      <c r="P61" s="1" t="s">
        <v>31</v>
      </c>
      <c r="Q61" s="1" t="s">
        <v>683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</row>
    <row r="62" spans="2:30" x14ac:dyDescent="0.25">
      <c r="B62">
        <v>58</v>
      </c>
      <c r="C62">
        <v>59</v>
      </c>
      <c r="D62" t="s">
        <v>32</v>
      </c>
      <c r="E62">
        <v>1500000</v>
      </c>
      <c r="F62" s="1"/>
      <c r="H62" s="1">
        <v>1</v>
      </c>
      <c r="I62" s="1"/>
      <c r="J62" s="1">
        <v>1</v>
      </c>
      <c r="K62" s="1">
        <v>2</v>
      </c>
      <c r="L62" s="1">
        <v>1</v>
      </c>
      <c r="M62" s="1">
        <v>1</v>
      </c>
      <c r="N62" s="1"/>
      <c r="O62" s="1"/>
      <c r="P62" s="1"/>
      <c r="Q62" s="1" t="s">
        <v>684</v>
      </c>
      <c r="R62" s="1">
        <v>196800000</v>
      </c>
      <c r="S62" s="1">
        <v>16400000</v>
      </c>
      <c r="T62" s="1">
        <v>16400000</v>
      </c>
      <c r="U62" s="1">
        <v>16400000</v>
      </c>
      <c r="V62" s="1">
        <v>16400000</v>
      </c>
      <c r="W62" s="1">
        <v>16400000</v>
      </c>
      <c r="X62" s="1">
        <v>16400000</v>
      </c>
      <c r="Y62" s="1">
        <v>16400000</v>
      </c>
      <c r="Z62" s="1">
        <v>16400000</v>
      </c>
      <c r="AA62" s="1">
        <v>16400000</v>
      </c>
      <c r="AB62" s="1">
        <v>16400000</v>
      </c>
      <c r="AC62" s="1">
        <v>16400000</v>
      </c>
      <c r="AD62" s="1">
        <v>16400000</v>
      </c>
    </row>
    <row r="63" spans="2:30" x14ac:dyDescent="0.25">
      <c r="B63">
        <v>59</v>
      </c>
      <c r="C63">
        <v>60</v>
      </c>
      <c r="D63" t="s">
        <v>369</v>
      </c>
      <c r="E63">
        <v>1501000</v>
      </c>
      <c r="F63" s="1">
        <v>1610</v>
      </c>
      <c r="G63" t="s">
        <v>685</v>
      </c>
      <c r="H63" s="1">
        <v>1</v>
      </c>
      <c r="I63" s="1"/>
      <c r="J63" s="1">
        <v>2</v>
      </c>
      <c r="K63" s="1"/>
      <c r="L63" s="1">
        <v>1</v>
      </c>
      <c r="M63" s="1">
        <v>1</v>
      </c>
      <c r="N63" s="1" t="s">
        <v>370</v>
      </c>
      <c r="O63" s="1"/>
      <c r="P63" s="1" t="s">
        <v>370</v>
      </c>
      <c r="Q63" s="1" t="s">
        <v>686</v>
      </c>
      <c r="R63" s="1">
        <v>36000000</v>
      </c>
      <c r="S63" s="1">
        <v>3000000</v>
      </c>
      <c r="T63" s="1">
        <v>3000000</v>
      </c>
      <c r="U63" s="1">
        <v>3000000</v>
      </c>
      <c r="V63" s="1">
        <v>3000000</v>
      </c>
      <c r="W63" s="1">
        <v>3000000</v>
      </c>
      <c r="X63" s="1">
        <v>3000000</v>
      </c>
      <c r="Y63" s="1">
        <v>3000000</v>
      </c>
      <c r="Z63" s="1">
        <v>3000000</v>
      </c>
      <c r="AA63" s="1">
        <v>3000000</v>
      </c>
      <c r="AB63" s="1">
        <v>3000000</v>
      </c>
      <c r="AC63" s="1">
        <v>3000000</v>
      </c>
      <c r="AD63" s="1">
        <v>3000000</v>
      </c>
    </row>
    <row r="64" spans="2:30" x14ac:dyDescent="0.25">
      <c r="B64">
        <v>60</v>
      </c>
      <c r="C64">
        <v>61</v>
      </c>
      <c r="D64" t="s">
        <v>371</v>
      </c>
      <c r="E64">
        <v>1502000</v>
      </c>
      <c r="F64" s="1">
        <v>1620</v>
      </c>
      <c r="G64" t="s">
        <v>687</v>
      </c>
      <c r="H64" s="1">
        <v>1</v>
      </c>
      <c r="I64" s="1"/>
      <c r="J64" s="1">
        <v>2</v>
      </c>
      <c r="K64" s="1"/>
      <c r="L64" s="1">
        <v>1</v>
      </c>
      <c r="M64" s="1">
        <v>1</v>
      </c>
      <c r="N64" s="1" t="s">
        <v>372</v>
      </c>
      <c r="O64" s="1"/>
      <c r="P64" s="1" t="s">
        <v>372</v>
      </c>
      <c r="Q64" s="1" t="s">
        <v>688</v>
      </c>
      <c r="R64" s="1">
        <v>36000000</v>
      </c>
      <c r="S64" s="1">
        <v>3000000</v>
      </c>
      <c r="T64" s="1">
        <v>3000000</v>
      </c>
      <c r="U64" s="1">
        <v>3000000</v>
      </c>
      <c r="V64" s="1">
        <v>3000000</v>
      </c>
      <c r="W64" s="1">
        <v>3000000</v>
      </c>
      <c r="X64" s="1">
        <v>3000000</v>
      </c>
      <c r="Y64" s="1">
        <v>3000000</v>
      </c>
      <c r="Z64" s="1">
        <v>3000000</v>
      </c>
      <c r="AA64" s="1">
        <v>3000000</v>
      </c>
      <c r="AB64" s="1">
        <v>3000000</v>
      </c>
      <c r="AC64" s="1">
        <v>3000000</v>
      </c>
      <c r="AD64" s="1">
        <v>3000000</v>
      </c>
    </row>
    <row r="65" spans="2:30" x14ac:dyDescent="0.25">
      <c r="B65">
        <v>61</v>
      </c>
      <c r="C65">
        <v>62</v>
      </c>
      <c r="D65" t="s">
        <v>373</v>
      </c>
      <c r="E65">
        <v>1503000</v>
      </c>
      <c r="F65" s="1">
        <v>1650</v>
      </c>
      <c r="G65" t="s">
        <v>689</v>
      </c>
      <c r="H65" s="1">
        <v>1</v>
      </c>
      <c r="I65" s="1"/>
      <c r="J65" s="1">
        <v>2</v>
      </c>
      <c r="K65" s="1"/>
      <c r="L65" s="1">
        <v>1</v>
      </c>
      <c r="M65" s="1">
        <v>1</v>
      </c>
      <c r="N65" s="1" t="s">
        <v>374</v>
      </c>
      <c r="O65" s="1"/>
      <c r="P65" s="1" t="s">
        <v>374</v>
      </c>
      <c r="Q65" s="1" t="s">
        <v>690</v>
      </c>
      <c r="R65" s="1">
        <v>96000000</v>
      </c>
      <c r="S65" s="1">
        <v>8000000</v>
      </c>
      <c r="T65" s="1">
        <v>8000000</v>
      </c>
      <c r="U65" s="1">
        <v>8000000</v>
      </c>
      <c r="V65" s="1">
        <v>8000000</v>
      </c>
      <c r="W65" s="1">
        <v>8000000</v>
      </c>
      <c r="X65" s="1">
        <v>8000000</v>
      </c>
      <c r="Y65" s="1">
        <v>8000000</v>
      </c>
      <c r="Z65" s="1">
        <v>8000000</v>
      </c>
      <c r="AA65" s="1">
        <v>8000000</v>
      </c>
      <c r="AB65" s="1">
        <v>8000000</v>
      </c>
      <c r="AC65" s="1">
        <v>8000000</v>
      </c>
      <c r="AD65" s="1">
        <v>8000000</v>
      </c>
    </row>
    <row r="66" spans="2:30" x14ac:dyDescent="0.25">
      <c r="B66">
        <v>62</v>
      </c>
      <c r="C66">
        <v>63</v>
      </c>
      <c r="D66" t="s">
        <v>375</v>
      </c>
      <c r="E66">
        <v>1504000</v>
      </c>
      <c r="F66" s="1">
        <v>1660</v>
      </c>
      <c r="G66" t="s">
        <v>691</v>
      </c>
      <c r="H66" s="1">
        <v>1</v>
      </c>
      <c r="I66" s="1"/>
      <c r="J66" s="1">
        <v>2</v>
      </c>
      <c r="K66" s="1"/>
      <c r="L66" s="1">
        <v>1</v>
      </c>
      <c r="M66" s="1">
        <v>1</v>
      </c>
      <c r="N66" s="1" t="s">
        <v>376</v>
      </c>
      <c r="O66" s="1"/>
      <c r="P66" s="1" t="s">
        <v>376</v>
      </c>
      <c r="Q66" s="1" t="s">
        <v>692</v>
      </c>
      <c r="R66" s="1">
        <v>28800000</v>
      </c>
      <c r="S66" s="1">
        <v>2400000</v>
      </c>
      <c r="T66" s="1">
        <v>2400000</v>
      </c>
      <c r="U66" s="1">
        <v>2400000</v>
      </c>
      <c r="V66" s="1">
        <v>2400000</v>
      </c>
      <c r="W66" s="1">
        <v>2400000</v>
      </c>
      <c r="X66" s="1">
        <v>2400000</v>
      </c>
      <c r="Y66" s="1">
        <v>2400000</v>
      </c>
      <c r="Z66" s="1">
        <v>2400000</v>
      </c>
      <c r="AA66" s="1">
        <v>2400000</v>
      </c>
      <c r="AB66" s="1">
        <v>2400000</v>
      </c>
      <c r="AC66" s="1">
        <v>2400000</v>
      </c>
      <c r="AD66" s="1">
        <v>2400000</v>
      </c>
    </row>
    <row r="67" spans="2:30" x14ac:dyDescent="0.25">
      <c r="B67">
        <v>63</v>
      </c>
      <c r="C67">
        <v>64</v>
      </c>
      <c r="D67" t="s">
        <v>377</v>
      </c>
      <c r="E67">
        <v>1505000</v>
      </c>
      <c r="F67" s="1">
        <v>1690</v>
      </c>
      <c r="G67" t="s">
        <v>693</v>
      </c>
      <c r="H67" s="1">
        <v>1</v>
      </c>
      <c r="I67" s="1"/>
      <c r="J67" s="1">
        <v>2</v>
      </c>
      <c r="K67" s="1"/>
      <c r="L67" s="1">
        <v>0</v>
      </c>
      <c r="M67" s="1">
        <v>0</v>
      </c>
      <c r="N67" s="1" t="s">
        <v>378</v>
      </c>
      <c r="O67" s="1"/>
      <c r="P67" s="1" t="s">
        <v>378</v>
      </c>
      <c r="Q67" s="1" t="s">
        <v>694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</row>
    <row r="68" spans="2:30" x14ac:dyDescent="0.25">
      <c r="B68">
        <v>64</v>
      </c>
      <c r="C68">
        <v>65</v>
      </c>
      <c r="D68" t="s">
        <v>379</v>
      </c>
      <c r="E68">
        <v>1506000</v>
      </c>
      <c r="F68" s="1"/>
      <c r="H68" s="1">
        <v>1</v>
      </c>
      <c r="I68" s="1"/>
      <c r="J68" s="1">
        <v>0</v>
      </c>
      <c r="K68" s="1"/>
      <c r="L68" s="1">
        <v>1</v>
      </c>
      <c r="M68" s="1">
        <v>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2:30" x14ac:dyDescent="0.25">
      <c r="B69">
        <v>65</v>
      </c>
      <c r="C69">
        <v>66</v>
      </c>
      <c r="D69" t="s">
        <v>39</v>
      </c>
      <c r="E69">
        <v>1600000</v>
      </c>
      <c r="F69" s="1">
        <v>1700</v>
      </c>
      <c r="H69" s="1">
        <v>1</v>
      </c>
      <c r="I69" s="1"/>
      <c r="J69" s="1">
        <v>1</v>
      </c>
      <c r="K69" s="1">
        <v>1</v>
      </c>
      <c r="L69" s="1">
        <v>1</v>
      </c>
      <c r="M69" s="1">
        <v>1</v>
      </c>
      <c r="N69" s="1"/>
      <c r="O69" s="1"/>
      <c r="P69" s="1"/>
      <c r="Q69" s="1" t="s">
        <v>695</v>
      </c>
      <c r="R69" s="1">
        <v>1541925000</v>
      </c>
      <c r="S69" s="1">
        <v>126400000</v>
      </c>
      <c r="T69" s="1">
        <v>130400000</v>
      </c>
      <c r="U69" s="1">
        <v>126400000</v>
      </c>
      <c r="V69" s="1">
        <v>128400000</v>
      </c>
      <c r="W69" s="1">
        <v>126400000</v>
      </c>
      <c r="X69" s="1">
        <v>128400000</v>
      </c>
      <c r="Y69" s="1">
        <v>127900000</v>
      </c>
      <c r="Z69" s="1">
        <v>129025000</v>
      </c>
      <c r="AA69" s="1">
        <v>130650000</v>
      </c>
      <c r="AB69" s="1">
        <v>128650000</v>
      </c>
      <c r="AC69" s="1">
        <v>130650000</v>
      </c>
      <c r="AD69" s="1">
        <v>128650000</v>
      </c>
    </row>
    <row r="70" spans="2:30" x14ac:dyDescent="0.25">
      <c r="B70">
        <v>66</v>
      </c>
      <c r="C70">
        <v>67</v>
      </c>
      <c r="D70" t="s">
        <v>380</v>
      </c>
      <c r="E70">
        <v>1601000</v>
      </c>
      <c r="F70" s="1"/>
      <c r="H70" s="1">
        <v>1</v>
      </c>
      <c r="I70" s="1"/>
      <c r="J70" s="1">
        <v>1</v>
      </c>
      <c r="K70" s="1">
        <v>4</v>
      </c>
      <c r="L70" s="1">
        <v>1</v>
      </c>
      <c r="M70" s="1">
        <v>1</v>
      </c>
      <c r="N70" s="1"/>
      <c r="O70" s="1"/>
      <c r="P70" s="1"/>
      <c r="Q70" s="1" t="s">
        <v>696</v>
      </c>
      <c r="R70" s="1">
        <v>0.30454168394856901</v>
      </c>
      <c r="S70" s="1">
        <v>0.30095238095238103</v>
      </c>
      <c r="T70" s="1">
        <v>0.31047619047619002</v>
      </c>
      <c r="U70" s="1">
        <v>0.30095238095238103</v>
      </c>
      <c r="V70" s="1">
        <v>0.30571428571428599</v>
      </c>
      <c r="W70" s="1">
        <v>0.30095238095238103</v>
      </c>
      <c r="X70" s="1">
        <v>0.30571428571428599</v>
      </c>
      <c r="Y70" s="1">
        <v>0.30300876569533303</v>
      </c>
      <c r="Z70" s="1">
        <v>0.30416077322017898</v>
      </c>
      <c r="AA70" s="1">
        <v>0.307991513437058</v>
      </c>
      <c r="AB70" s="1">
        <v>0.30327675624705303</v>
      </c>
      <c r="AC70" s="1">
        <v>0.307991513437058</v>
      </c>
      <c r="AD70" s="1">
        <v>0.30327675624705303</v>
      </c>
    </row>
    <row r="71" spans="2:30" x14ac:dyDescent="0.25">
      <c r="B71">
        <v>67</v>
      </c>
      <c r="C71">
        <v>68</v>
      </c>
      <c r="D71" t="s">
        <v>381</v>
      </c>
      <c r="E71">
        <v>1602000</v>
      </c>
      <c r="F71" s="1"/>
      <c r="H71" s="1">
        <v>1</v>
      </c>
      <c r="I71" s="1"/>
      <c r="J71" s="1">
        <v>0</v>
      </c>
      <c r="K71" s="1"/>
      <c r="L71" s="1">
        <v>1</v>
      </c>
      <c r="M71" s="1">
        <v>0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2:30" x14ac:dyDescent="0.25">
      <c r="B72">
        <v>68</v>
      </c>
      <c r="C72">
        <v>69</v>
      </c>
      <c r="D72" t="s">
        <v>382</v>
      </c>
      <c r="E72">
        <v>1700000</v>
      </c>
      <c r="F72" s="1">
        <v>1710</v>
      </c>
      <c r="H72" s="1">
        <v>1</v>
      </c>
      <c r="I72" s="1"/>
      <c r="J72" s="1">
        <v>1</v>
      </c>
      <c r="K72" s="1">
        <v>1</v>
      </c>
      <c r="L72" s="1">
        <v>1</v>
      </c>
      <c r="M72" s="1">
        <v>1</v>
      </c>
      <c r="N72" s="1"/>
      <c r="O72" s="1"/>
      <c r="P72" s="1"/>
      <c r="Q72" s="1" t="s">
        <v>697</v>
      </c>
      <c r="R72" s="1">
        <v>390622500</v>
      </c>
      <c r="S72" s="1">
        <v>36000000</v>
      </c>
      <c r="T72" s="1">
        <v>35250000</v>
      </c>
      <c r="U72" s="1">
        <v>34500000</v>
      </c>
      <c r="V72" s="1">
        <v>33750000</v>
      </c>
      <c r="W72" s="1">
        <v>33000000</v>
      </c>
      <c r="X72" s="1">
        <v>32250000</v>
      </c>
      <c r="Y72" s="1">
        <v>32970000</v>
      </c>
      <c r="Z72" s="1">
        <v>32197500</v>
      </c>
      <c r="AA72" s="1">
        <v>31425000</v>
      </c>
      <c r="AB72" s="1">
        <v>30532500</v>
      </c>
      <c r="AC72" s="1">
        <v>29760000</v>
      </c>
      <c r="AD72" s="1">
        <v>28987500</v>
      </c>
    </row>
    <row r="73" spans="2:30" x14ac:dyDescent="0.25">
      <c r="B73">
        <v>69</v>
      </c>
      <c r="C73">
        <v>70</v>
      </c>
      <c r="D73" t="s">
        <v>383</v>
      </c>
      <c r="E73">
        <v>1701000</v>
      </c>
      <c r="F73" s="1">
        <v>1720</v>
      </c>
      <c r="G73" t="s">
        <v>698</v>
      </c>
      <c r="H73" s="1">
        <v>1</v>
      </c>
      <c r="I73" s="1"/>
      <c r="J73" s="1">
        <v>2</v>
      </c>
      <c r="K73" s="1"/>
      <c r="L73" s="1">
        <v>1</v>
      </c>
      <c r="M73" s="1">
        <v>1</v>
      </c>
      <c r="N73" s="1" t="s">
        <v>41</v>
      </c>
      <c r="O73" s="1"/>
      <c r="P73" s="1" t="s">
        <v>41</v>
      </c>
      <c r="Q73" s="1" t="s">
        <v>699</v>
      </c>
      <c r="R73" s="1">
        <v>360000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120000</v>
      </c>
      <c r="Z73" s="1">
        <v>120000</v>
      </c>
      <c r="AA73" s="1">
        <v>120000</v>
      </c>
      <c r="AB73" s="1">
        <v>0</v>
      </c>
      <c r="AC73" s="1">
        <v>0</v>
      </c>
      <c r="AD73" s="1">
        <v>0</v>
      </c>
    </row>
    <row r="74" spans="2:30" x14ac:dyDescent="0.25">
      <c r="B74">
        <v>70</v>
      </c>
      <c r="C74">
        <v>71</v>
      </c>
      <c r="D74" t="s">
        <v>700</v>
      </c>
      <c r="E74">
        <v>1701000</v>
      </c>
      <c r="F74" s="1">
        <v>1720</v>
      </c>
      <c r="G74" t="s">
        <v>698</v>
      </c>
      <c r="H74" s="1">
        <v>1</v>
      </c>
      <c r="I74" s="1"/>
      <c r="J74" s="1">
        <v>4</v>
      </c>
      <c r="K74" s="1"/>
      <c r="L74" s="1">
        <v>0</v>
      </c>
      <c r="M74" s="1">
        <v>1</v>
      </c>
      <c r="N74" s="1" t="s">
        <v>41</v>
      </c>
      <c r="O74" s="1" t="s">
        <v>617</v>
      </c>
      <c r="P74" s="1"/>
      <c r="Q74" s="1" t="s">
        <v>618</v>
      </c>
      <c r="R74" s="1">
        <v>360000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120000</v>
      </c>
      <c r="Z74" s="1">
        <v>120000</v>
      </c>
      <c r="AA74" s="1">
        <v>120000</v>
      </c>
      <c r="AB74" s="1">
        <v>0</v>
      </c>
      <c r="AC74" s="1">
        <v>0</v>
      </c>
      <c r="AD74" s="1">
        <v>0</v>
      </c>
    </row>
    <row r="75" spans="2:30" x14ac:dyDescent="0.25">
      <c r="B75">
        <v>71</v>
      </c>
      <c r="C75">
        <v>72</v>
      </c>
      <c r="D75" t="s">
        <v>701</v>
      </c>
      <c r="E75">
        <v>1701000</v>
      </c>
      <c r="F75" s="1">
        <v>1720</v>
      </c>
      <c r="G75" t="s">
        <v>698</v>
      </c>
      <c r="H75" s="1">
        <v>1</v>
      </c>
      <c r="I75" s="1"/>
      <c r="J75" s="1">
        <v>4</v>
      </c>
      <c r="K75" s="1"/>
      <c r="L75" s="1">
        <v>0</v>
      </c>
      <c r="M75" s="1">
        <v>0</v>
      </c>
      <c r="N75" s="1" t="s">
        <v>41</v>
      </c>
      <c r="O75" s="1" t="s">
        <v>620</v>
      </c>
      <c r="P75" s="1"/>
      <c r="Q75" s="1" t="s">
        <v>621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</row>
    <row r="76" spans="2:30" x14ac:dyDescent="0.25">
      <c r="B76">
        <v>72</v>
      </c>
      <c r="C76">
        <v>73</v>
      </c>
      <c r="D76" t="s">
        <v>702</v>
      </c>
      <c r="E76">
        <v>1701000</v>
      </c>
      <c r="F76" s="1">
        <v>1720</v>
      </c>
      <c r="G76" t="s">
        <v>698</v>
      </c>
      <c r="H76" s="1">
        <v>1</v>
      </c>
      <c r="I76" s="1"/>
      <c r="J76" s="1">
        <v>4</v>
      </c>
      <c r="K76" s="1"/>
      <c r="L76" s="1">
        <v>0</v>
      </c>
      <c r="M76" s="1">
        <v>0</v>
      </c>
      <c r="N76" s="1" t="s">
        <v>41</v>
      </c>
      <c r="O76" s="1" t="s">
        <v>623</v>
      </c>
      <c r="P76" s="1"/>
      <c r="Q76" s="1" t="s">
        <v>623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</row>
    <row r="77" spans="2:30" x14ac:dyDescent="0.25">
      <c r="B77">
        <v>73</v>
      </c>
      <c r="C77">
        <v>74</v>
      </c>
      <c r="D77" t="s">
        <v>384</v>
      </c>
      <c r="E77">
        <v>1702000</v>
      </c>
      <c r="F77" s="1">
        <v>1730</v>
      </c>
      <c r="G77" t="s">
        <v>703</v>
      </c>
      <c r="H77" s="1">
        <v>1</v>
      </c>
      <c r="I77" s="1"/>
      <c r="J77" s="1">
        <v>2</v>
      </c>
      <c r="K77" s="1"/>
      <c r="L77" s="1">
        <v>1</v>
      </c>
      <c r="M77" s="1">
        <v>1</v>
      </c>
      <c r="N77" s="1" t="s">
        <v>42</v>
      </c>
      <c r="O77" s="1"/>
      <c r="P77" s="1" t="s">
        <v>42</v>
      </c>
      <c r="Q77" s="1" t="s">
        <v>704</v>
      </c>
      <c r="R77" s="1">
        <v>390262500</v>
      </c>
      <c r="S77" s="1">
        <v>36000000</v>
      </c>
      <c r="T77" s="1">
        <v>35250000</v>
      </c>
      <c r="U77" s="1">
        <v>34500000</v>
      </c>
      <c r="V77" s="1">
        <v>33750000</v>
      </c>
      <c r="W77" s="1">
        <v>33000000</v>
      </c>
      <c r="X77" s="1">
        <v>32250000</v>
      </c>
      <c r="Y77" s="1">
        <v>32850000</v>
      </c>
      <c r="Z77" s="1">
        <v>32077500</v>
      </c>
      <c r="AA77" s="1">
        <v>31305000</v>
      </c>
      <c r="AB77" s="1">
        <v>30532500</v>
      </c>
      <c r="AC77" s="1">
        <v>29760000</v>
      </c>
      <c r="AD77" s="1">
        <v>28987500</v>
      </c>
    </row>
    <row r="78" spans="2:30" x14ac:dyDescent="0.25">
      <c r="B78">
        <v>74</v>
      </c>
      <c r="C78">
        <v>75</v>
      </c>
      <c r="D78" t="s">
        <v>705</v>
      </c>
      <c r="E78">
        <v>1702000</v>
      </c>
      <c r="F78" s="1">
        <v>1730</v>
      </c>
      <c r="G78" t="s">
        <v>703</v>
      </c>
      <c r="H78" s="1">
        <v>1</v>
      </c>
      <c r="I78" s="1"/>
      <c r="J78" s="1">
        <v>4</v>
      </c>
      <c r="K78" s="1"/>
      <c r="L78" s="1">
        <v>0</v>
      </c>
      <c r="M78" s="1">
        <v>1</v>
      </c>
      <c r="N78" s="1" t="s">
        <v>42</v>
      </c>
      <c r="O78" s="1" t="s">
        <v>617</v>
      </c>
      <c r="P78" s="1"/>
      <c r="Q78" s="1" t="s">
        <v>618</v>
      </c>
      <c r="R78" s="1">
        <v>390262500</v>
      </c>
      <c r="S78" s="1">
        <v>36000000</v>
      </c>
      <c r="T78" s="1">
        <v>35250000</v>
      </c>
      <c r="U78" s="1">
        <v>34500000</v>
      </c>
      <c r="V78" s="1">
        <v>33750000</v>
      </c>
      <c r="W78" s="1">
        <v>33000000</v>
      </c>
      <c r="X78" s="1">
        <v>32250000</v>
      </c>
      <c r="Y78" s="1">
        <v>32850000</v>
      </c>
      <c r="Z78" s="1">
        <v>32077500</v>
      </c>
      <c r="AA78" s="1">
        <v>31305000</v>
      </c>
      <c r="AB78" s="1">
        <v>30532500</v>
      </c>
      <c r="AC78" s="1">
        <v>29760000</v>
      </c>
      <c r="AD78" s="1">
        <v>28987500</v>
      </c>
    </row>
    <row r="79" spans="2:30" x14ac:dyDescent="0.25">
      <c r="B79">
        <v>75</v>
      </c>
      <c r="C79">
        <v>76</v>
      </c>
      <c r="D79" t="s">
        <v>706</v>
      </c>
      <c r="E79">
        <v>1702000</v>
      </c>
      <c r="F79" s="1">
        <v>1730</v>
      </c>
      <c r="G79" t="s">
        <v>703</v>
      </c>
      <c r="H79" s="1">
        <v>1</v>
      </c>
      <c r="I79" s="1"/>
      <c r="J79" s="1">
        <v>4</v>
      </c>
      <c r="K79" s="1"/>
      <c r="L79" s="1">
        <v>0</v>
      </c>
      <c r="M79" s="1">
        <v>0</v>
      </c>
      <c r="N79" s="1" t="s">
        <v>42</v>
      </c>
      <c r="O79" s="1" t="s">
        <v>620</v>
      </c>
      <c r="P79" s="1"/>
      <c r="Q79" s="1" t="s">
        <v>621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</row>
    <row r="80" spans="2:30" x14ac:dyDescent="0.25">
      <c r="B80">
        <v>76</v>
      </c>
      <c r="C80">
        <v>77</v>
      </c>
      <c r="D80" t="s">
        <v>707</v>
      </c>
      <c r="E80">
        <v>1702000</v>
      </c>
      <c r="F80" s="1">
        <v>1730</v>
      </c>
      <c r="G80" t="s">
        <v>703</v>
      </c>
      <c r="H80" s="1">
        <v>1</v>
      </c>
      <c r="I80" s="1"/>
      <c r="J80" s="1">
        <v>4</v>
      </c>
      <c r="K80" s="1"/>
      <c r="L80" s="1">
        <v>0</v>
      </c>
      <c r="M80" s="1">
        <v>0</v>
      </c>
      <c r="N80" s="1" t="s">
        <v>42</v>
      </c>
      <c r="O80" s="1" t="s">
        <v>623</v>
      </c>
      <c r="P80" s="1"/>
      <c r="Q80" s="1" t="s">
        <v>623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</row>
    <row r="81" spans="2:30" x14ac:dyDescent="0.25">
      <c r="B81">
        <v>77</v>
      </c>
      <c r="C81">
        <v>78</v>
      </c>
      <c r="D81" t="s">
        <v>385</v>
      </c>
      <c r="E81">
        <v>1703000</v>
      </c>
      <c r="F81" s="1"/>
      <c r="H81" s="1">
        <v>1</v>
      </c>
      <c r="I81" s="1"/>
      <c r="J81" s="1">
        <v>1</v>
      </c>
      <c r="K81" s="1"/>
      <c r="L81" s="1">
        <v>0</v>
      </c>
      <c r="M81" s="1">
        <v>0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2:30" x14ac:dyDescent="0.25">
      <c r="B82">
        <v>78</v>
      </c>
      <c r="C82">
        <v>79</v>
      </c>
      <c r="D82" t="s">
        <v>386</v>
      </c>
      <c r="E82">
        <v>1704000</v>
      </c>
      <c r="F82" s="1"/>
      <c r="H82" s="1">
        <v>1</v>
      </c>
      <c r="I82" s="1"/>
      <c r="J82" s="1">
        <v>1</v>
      </c>
      <c r="K82" s="1">
        <v>1</v>
      </c>
      <c r="L82" s="1">
        <v>0</v>
      </c>
      <c r="M82" s="1">
        <v>0</v>
      </c>
      <c r="N82" s="1"/>
      <c r="O82" s="1"/>
      <c r="P82" s="1" t="s">
        <v>33</v>
      </c>
      <c r="Q82" s="1" t="s">
        <v>708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</row>
    <row r="83" spans="2:30" x14ac:dyDescent="0.25">
      <c r="B83">
        <v>79</v>
      </c>
      <c r="C83">
        <v>80</v>
      </c>
      <c r="D83" t="s">
        <v>387</v>
      </c>
      <c r="E83">
        <v>1705000</v>
      </c>
      <c r="F83" s="1">
        <v>1750</v>
      </c>
      <c r="G83" t="s">
        <v>709</v>
      </c>
      <c r="H83" s="1">
        <v>1</v>
      </c>
      <c r="I83" s="1"/>
      <c r="J83" s="1">
        <v>2</v>
      </c>
      <c r="K83" s="1"/>
      <c r="L83" s="1">
        <v>0</v>
      </c>
      <c r="M83" s="1">
        <v>0</v>
      </c>
      <c r="N83" s="1" t="s">
        <v>34</v>
      </c>
      <c r="O83" s="1"/>
      <c r="P83" s="1" t="s">
        <v>34</v>
      </c>
      <c r="Q83" s="1" t="s">
        <v>710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</row>
    <row r="84" spans="2:30" x14ac:dyDescent="0.25">
      <c r="B84">
        <v>80</v>
      </c>
      <c r="C84">
        <v>81</v>
      </c>
      <c r="D84" t="s">
        <v>388</v>
      </c>
      <c r="E84">
        <v>1706000</v>
      </c>
      <c r="F84" s="1">
        <v>1740</v>
      </c>
      <c r="G84" t="s">
        <v>711</v>
      </c>
      <c r="H84" s="1">
        <v>1</v>
      </c>
      <c r="I84" s="1"/>
      <c r="J84" s="1">
        <v>2</v>
      </c>
      <c r="K84" s="1"/>
      <c r="L84" s="1">
        <v>0</v>
      </c>
      <c r="M84" s="1">
        <v>0</v>
      </c>
      <c r="N84" s="1" t="s">
        <v>35</v>
      </c>
      <c r="O84" s="1"/>
      <c r="P84" s="1" t="s">
        <v>35</v>
      </c>
      <c r="Q84" s="1" t="s">
        <v>712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</row>
    <row r="85" spans="2:30" x14ac:dyDescent="0.25">
      <c r="B85">
        <v>81</v>
      </c>
      <c r="C85">
        <v>82</v>
      </c>
      <c r="D85" t="s">
        <v>389</v>
      </c>
      <c r="E85">
        <v>1707000</v>
      </c>
      <c r="F85" s="1"/>
      <c r="H85" s="1">
        <v>1</v>
      </c>
      <c r="I85" s="1"/>
      <c r="J85" s="1">
        <v>1</v>
      </c>
      <c r="K85" s="1"/>
      <c r="L85" s="1">
        <v>0</v>
      </c>
      <c r="M85" s="1">
        <v>0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2:30" x14ac:dyDescent="0.25">
      <c r="B86">
        <v>82</v>
      </c>
      <c r="C86">
        <v>83</v>
      </c>
      <c r="D86" t="s">
        <v>390</v>
      </c>
      <c r="E86">
        <v>1708000</v>
      </c>
      <c r="F86" s="1"/>
      <c r="H86" s="1">
        <v>1</v>
      </c>
      <c r="I86" s="1"/>
      <c r="J86" s="1">
        <v>1</v>
      </c>
      <c r="K86" s="1">
        <v>1</v>
      </c>
      <c r="L86" s="1">
        <v>0</v>
      </c>
      <c r="M86" s="1">
        <v>0</v>
      </c>
      <c r="N86" s="1"/>
      <c r="O86" s="1"/>
      <c r="P86" s="1" t="s">
        <v>36</v>
      </c>
      <c r="Q86" s="1" t="s">
        <v>713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</row>
    <row r="87" spans="2:30" x14ac:dyDescent="0.25">
      <c r="B87">
        <v>83</v>
      </c>
      <c r="C87">
        <v>84</v>
      </c>
      <c r="D87" t="s">
        <v>391</v>
      </c>
      <c r="E87">
        <v>1709000</v>
      </c>
      <c r="F87" s="1">
        <v>1850</v>
      </c>
      <c r="G87" t="s">
        <v>714</v>
      </c>
      <c r="H87" s="1">
        <v>1</v>
      </c>
      <c r="I87" s="1"/>
      <c r="J87" s="1">
        <v>2</v>
      </c>
      <c r="K87" s="1"/>
      <c r="L87" s="1">
        <v>0</v>
      </c>
      <c r="M87" s="1">
        <v>0</v>
      </c>
      <c r="N87" s="1" t="s">
        <v>37</v>
      </c>
      <c r="O87" s="1"/>
      <c r="P87" s="1" t="s">
        <v>37</v>
      </c>
      <c r="Q87" s="1" t="s">
        <v>715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</row>
    <row r="88" spans="2:30" x14ac:dyDescent="0.25">
      <c r="B88">
        <v>84</v>
      </c>
      <c r="C88">
        <v>85</v>
      </c>
      <c r="D88" t="s">
        <v>392</v>
      </c>
      <c r="E88">
        <v>1710000</v>
      </c>
      <c r="F88" s="1">
        <v>1840</v>
      </c>
      <c r="G88" t="s">
        <v>716</v>
      </c>
      <c r="H88" s="1">
        <v>1</v>
      </c>
      <c r="I88" s="1"/>
      <c r="J88" s="1">
        <v>2</v>
      </c>
      <c r="K88" s="1"/>
      <c r="L88" s="1">
        <v>0</v>
      </c>
      <c r="M88" s="1">
        <v>0</v>
      </c>
      <c r="N88" s="1" t="s">
        <v>38</v>
      </c>
      <c r="O88" s="1"/>
      <c r="P88" s="1" t="s">
        <v>38</v>
      </c>
      <c r="Q88" s="1" t="s">
        <v>717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</row>
    <row r="89" spans="2:30" x14ac:dyDescent="0.25">
      <c r="B89">
        <v>85</v>
      </c>
      <c r="C89">
        <v>86</v>
      </c>
      <c r="D89" t="s">
        <v>393</v>
      </c>
      <c r="E89">
        <v>1711000</v>
      </c>
      <c r="F89" s="1"/>
      <c r="H89" s="1">
        <v>1</v>
      </c>
      <c r="I89" s="1"/>
      <c r="J89" s="1">
        <v>0</v>
      </c>
      <c r="K89" s="1"/>
      <c r="L89" s="1">
        <v>1</v>
      </c>
      <c r="M89" s="1">
        <v>0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2:30" x14ac:dyDescent="0.25">
      <c r="B90">
        <v>86</v>
      </c>
      <c r="C90">
        <v>87</v>
      </c>
      <c r="D90" t="s">
        <v>394</v>
      </c>
      <c r="E90">
        <v>1800000</v>
      </c>
      <c r="F90" s="1">
        <v>1880</v>
      </c>
      <c r="H90" s="1">
        <v>1</v>
      </c>
      <c r="I90" s="1"/>
      <c r="J90" s="1">
        <v>1</v>
      </c>
      <c r="K90" s="1">
        <v>1</v>
      </c>
      <c r="L90" s="1">
        <v>1</v>
      </c>
      <c r="M90" s="1">
        <v>1</v>
      </c>
      <c r="N90" s="1"/>
      <c r="O90" s="1"/>
      <c r="P90" s="1"/>
      <c r="Q90" s="1" t="s">
        <v>718</v>
      </c>
      <c r="R90" s="1">
        <v>1151302500</v>
      </c>
      <c r="S90" s="1">
        <v>90400000</v>
      </c>
      <c r="T90" s="1">
        <v>95150000</v>
      </c>
      <c r="U90" s="1">
        <v>91900000</v>
      </c>
      <c r="V90" s="1">
        <v>94650000</v>
      </c>
      <c r="W90" s="1">
        <v>93400000</v>
      </c>
      <c r="X90" s="1">
        <v>96150000</v>
      </c>
      <c r="Y90" s="1">
        <v>94930000</v>
      </c>
      <c r="Z90" s="1">
        <v>96827500</v>
      </c>
      <c r="AA90" s="1">
        <v>99225000</v>
      </c>
      <c r="AB90" s="1">
        <v>98117500</v>
      </c>
      <c r="AC90" s="1">
        <v>100890000</v>
      </c>
      <c r="AD90" s="1">
        <v>99662500</v>
      </c>
    </row>
    <row r="91" spans="2:30" x14ac:dyDescent="0.25">
      <c r="B91">
        <v>87</v>
      </c>
      <c r="C91">
        <v>88</v>
      </c>
      <c r="D91" t="s">
        <v>395</v>
      </c>
      <c r="E91">
        <v>1801000</v>
      </c>
      <c r="F91" s="1"/>
      <c r="H91" s="1">
        <v>1</v>
      </c>
      <c r="I91" s="1"/>
      <c r="J91" s="1">
        <v>1</v>
      </c>
      <c r="K91" s="1">
        <v>4</v>
      </c>
      <c r="L91" s="1">
        <v>1</v>
      </c>
      <c r="M91" s="1">
        <v>1</v>
      </c>
      <c r="N91" s="1"/>
      <c r="O91" s="1"/>
      <c r="P91" s="1"/>
      <c r="Q91" s="1" t="s">
        <v>719</v>
      </c>
      <c r="R91" s="1">
        <v>0.227390827753748</v>
      </c>
      <c r="S91" s="1">
        <v>0.21523809523809501</v>
      </c>
      <c r="T91" s="1">
        <v>0.226547619047619</v>
      </c>
      <c r="U91" s="1">
        <v>0.21880952380952401</v>
      </c>
      <c r="V91" s="1">
        <v>0.22535714285714301</v>
      </c>
      <c r="W91" s="1">
        <v>0.22238095238095201</v>
      </c>
      <c r="X91" s="1">
        <v>0.22892857142857101</v>
      </c>
      <c r="Y91" s="1">
        <v>0.224899312959014</v>
      </c>
      <c r="Z91" s="1">
        <v>0.22825907590759101</v>
      </c>
      <c r="AA91" s="1">
        <v>0.23391089108910901</v>
      </c>
      <c r="AB91" s="1">
        <v>0.231300094295144</v>
      </c>
      <c r="AC91" s="1">
        <v>0.23783592644978799</v>
      </c>
      <c r="AD91" s="1">
        <v>0.234942244224422</v>
      </c>
    </row>
    <row r="92" spans="2:30" x14ac:dyDescent="0.25">
      <c r="B92">
        <v>88</v>
      </c>
      <c r="C92">
        <v>89</v>
      </c>
      <c r="D92" t="s">
        <v>396</v>
      </c>
      <c r="E92">
        <v>1802000</v>
      </c>
      <c r="F92" s="1"/>
      <c r="H92" s="1">
        <v>1</v>
      </c>
      <c r="I92" s="1"/>
      <c r="J92" s="1">
        <v>0</v>
      </c>
      <c r="K92" s="1"/>
      <c r="L92" s="1">
        <v>1</v>
      </c>
      <c r="M92" s="1">
        <v>0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2:30" x14ac:dyDescent="0.25">
      <c r="B93">
        <v>89</v>
      </c>
      <c r="C93">
        <v>90</v>
      </c>
      <c r="D93" t="s">
        <v>397</v>
      </c>
      <c r="E93">
        <v>1803000</v>
      </c>
      <c r="F93" s="1">
        <v>1890</v>
      </c>
      <c r="G93" t="s">
        <v>720</v>
      </c>
      <c r="H93" s="1">
        <v>1</v>
      </c>
      <c r="I93" s="1"/>
      <c r="J93" s="1">
        <v>1</v>
      </c>
      <c r="K93" s="1"/>
      <c r="L93" s="1">
        <v>1</v>
      </c>
      <c r="M93" s="1">
        <v>1</v>
      </c>
      <c r="N93" s="1" t="s">
        <v>398</v>
      </c>
      <c r="O93" s="1"/>
      <c r="P93" s="1"/>
      <c r="Q93" s="1" t="s">
        <v>721</v>
      </c>
      <c r="R93" s="1">
        <v>230260500</v>
      </c>
      <c r="S93" s="1">
        <v>18080000</v>
      </c>
      <c r="T93" s="1">
        <v>19030000</v>
      </c>
      <c r="U93" s="1">
        <v>18380000</v>
      </c>
      <c r="V93" s="1">
        <v>18930000</v>
      </c>
      <c r="W93" s="1">
        <v>18680000</v>
      </c>
      <c r="X93" s="1">
        <v>19230000</v>
      </c>
      <c r="Y93" s="1">
        <v>18986000</v>
      </c>
      <c r="Z93" s="1">
        <v>19365500</v>
      </c>
      <c r="AA93" s="1">
        <v>19845000</v>
      </c>
      <c r="AB93" s="1">
        <v>19623500</v>
      </c>
      <c r="AC93" s="1">
        <v>20178000</v>
      </c>
      <c r="AD93" s="1">
        <v>19932500</v>
      </c>
    </row>
    <row r="94" spans="2:30" x14ac:dyDescent="0.25">
      <c r="B94">
        <v>90</v>
      </c>
      <c r="C94">
        <v>91</v>
      </c>
      <c r="D94" t="s">
        <v>399</v>
      </c>
      <c r="E94">
        <v>1804000</v>
      </c>
      <c r="F94" s="1">
        <v>1900</v>
      </c>
      <c r="H94" s="1">
        <v>1</v>
      </c>
      <c r="I94" s="1"/>
      <c r="J94" s="1">
        <v>1</v>
      </c>
      <c r="K94" s="1">
        <v>1</v>
      </c>
      <c r="L94" s="1">
        <v>1</v>
      </c>
      <c r="M94" s="1">
        <v>1</v>
      </c>
      <c r="N94" s="1"/>
      <c r="O94" s="1"/>
      <c r="P94" s="1"/>
      <c r="Q94" s="1" t="s">
        <v>722</v>
      </c>
      <c r="R94" s="1">
        <v>921042000</v>
      </c>
      <c r="S94" s="1">
        <v>72320000</v>
      </c>
      <c r="T94" s="1">
        <v>76120000</v>
      </c>
      <c r="U94" s="1">
        <v>73520000</v>
      </c>
      <c r="V94" s="1">
        <v>75720000</v>
      </c>
      <c r="W94" s="1">
        <v>74720000</v>
      </c>
      <c r="X94" s="1">
        <v>76920000</v>
      </c>
      <c r="Y94" s="1">
        <v>75944000</v>
      </c>
      <c r="Z94" s="1">
        <v>77462000</v>
      </c>
      <c r="AA94" s="1">
        <v>79380000</v>
      </c>
      <c r="AB94" s="1">
        <v>78494000</v>
      </c>
      <c r="AC94" s="1">
        <v>80712000</v>
      </c>
      <c r="AD94" s="1">
        <v>79730000</v>
      </c>
    </row>
    <row r="95" spans="2:30" x14ac:dyDescent="0.25">
      <c r="B95">
        <v>91</v>
      </c>
      <c r="C95">
        <v>92</v>
      </c>
      <c r="D95" t="s">
        <v>400</v>
      </c>
      <c r="E95">
        <v>1805000</v>
      </c>
      <c r="F95" s="1"/>
      <c r="H95" s="1">
        <v>1</v>
      </c>
      <c r="I95" s="1"/>
      <c r="J95" s="1">
        <v>1</v>
      </c>
      <c r="K95" s="1">
        <v>4</v>
      </c>
      <c r="L95" s="1">
        <v>1</v>
      </c>
      <c r="M95" s="1">
        <v>1</v>
      </c>
      <c r="N95" s="1"/>
      <c r="O95" s="1"/>
      <c r="P95" s="1"/>
      <c r="Q95" s="1" t="s">
        <v>723</v>
      </c>
      <c r="R95" s="1">
        <v>0.18191266220299801</v>
      </c>
      <c r="S95" s="1">
        <v>0.17219047619047601</v>
      </c>
      <c r="T95" s="1">
        <v>0.181238095238095</v>
      </c>
      <c r="U95" s="1">
        <v>0.17504761904761901</v>
      </c>
      <c r="V95" s="1">
        <v>0.18028571428571399</v>
      </c>
      <c r="W95" s="1">
        <v>0.17790476190476201</v>
      </c>
      <c r="X95" s="1">
        <v>0.183142857142857</v>
      </c>
      <c r="Y95" s="1">
        <v>0.17991945036721199</v>
      </c>
      <c r="Z95" s="1">
        <v>0.182607260726073</v>
      </c>
      <c r="AA95" s="1">
        <v>0.18712871287128699</v>
      </c>
      <c r="AB95" s="1">
        <v>0.185040075436115</v>
      </c>
      <c r="AC95" s="1">
        <v>0.19026874115983</v>
      </c>
      <c r="AD95" s="1">
        <v>0.18795379537953799</v>
      </c>
    </row>
    <row r="96" spans="2:30" x14ac:dyDescent="0.25">
      <c r="B96">
        <v>92</v>
      </c>
      <c r="C96">
        <v>93</v>
      </c>
      <c r="D96" t="s">
        <v>401</v>
      </c>
      <c r="E96">
        <v>1806000</v>
      </c>
      <c r="F96" s="1"/>
      <c r="H96" s="1">
        <v>1</v>
      </c>
      <c r="I96" s="1"/>
      <c r="J96" s="1">
        <v>0</v>
      </c>
      <c r="K96" s="1"/>
      <c r="L96" s="1">
        <v>1</v>
      </c>
      <c r="M96" s="1">
        <v>0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2:30" x14ac:dyDescent="0.25">
      <c r="B97">
        <v>93</v>
      </c>
      <c r="C97">
        <v>94</v>
      </c>
      <c r="D97" t="s">
        <v>402</v>
      </c>
      <c r="E97">
        <v>1807000</v>
      </c>
      <c r="F97" s="1"/>
      <c r="H97" s="1">
        <v>1</v>
      </c>
      <c r="I97" s="1"/>
      <c r="J97" s="1">
        <v>1</v>
      </c>
      <c r="K97" s="1"/>
      <c r="L97" s="1">
        <v>1</v>
      </c>
      <c r="M97" s="1">
        <v>1</v>
      </c>
      <c r="N97" s="1" t="s">
        <v>403</v>
      </c>
      <c r="O97" s="1"/>
      <c r="P97" s="1"/>
      <c r="Q97" s="1" t="s">
        <v>724</v>
      </c>
      <c r="R97" s="1">
        <v>100000000</v>
      </c>
      <c r="S97" s="1">
        <v>0</v>
      </c>
      <c r="T97" s="1">
        <v>0</v>
      </c>
      <c r="U97" s="1">
        <v>100000000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</row>
    <row r="98" spans="2:30" x14ac:dyDescent="0.25">
      <c r="B98">
        <v>94</v>
      </c>
      <c r="C98">
        <v>95</v>
      </c>
      <c r="D98" t="s">
        <v>404</v>
      </c>
      <c r="E98">
        <v>1808000</v>
      </c>
      <c r="F98" s="1"/>
      <c r="H98" s="1">
        <v>1</v>
      </c>
      <c r="I98" s="1"/>
      <c r="J98" s="1">
        <v>1</v>
      </c>
      <c r="K98" s="1">
        <v>1</v>
      </c>
      <c r="L98" s="1">
        <v>1</v>
      </c>
      <c r="M98" s="1">
        <v>1</v>
      </c>
      <c r="N98" s="1"/>
      <c r="O98" s="1"/>
      <c r="P98" s="1"/>
      <c r="Q98" s="1" t="s">
        <v>725</v>
      </c>
      <c r="R98" s="1">
        <v>821042000</v>
      </c>
      <c r="S98" s="1">
        <v>72320000</v>
      </c>
      <c r="T98" s="1">
        <v>76120000</v>
      </c>
      <c r="U98" s="1">
        <v>-26480000</v>
      </c>
      <c r="V98" s="1">
        <v>75720000</v>
      </c>
      <c r="W98" s="1">
        <v>74720000</v>
      </c>
      <c r="X98" s="1">
        <v>76920000</v>
      </c>
      <c r="Y98" s="1">
        <v>75944000</v>
      </c>
      <c r="Z98" s="1">
        <v>77462000</v>
      </c>
      <c r="AA98" s="1">
        <v>79380000</v>
      </c>
      <c r="AB98" s="1">
        <v>78494000</v>
      </c>
      <c r="AC98" s="1">
        <v>80712000</v>
      </c>
      <c r="AD98" s="1">
        <v>79730000</v>
      </c>
    </row>
    <row r="99" spans="2:30" x14ac:dyDescent="0.25">
      <c r="B99">
        <v>95</v>
      </c>
      <c r="C99">
        <v>96</v>
      </c>
      <c r="D99" t="s">
        <v>405</v>
      </c>
      <c r="E99">
        <v>1809000</v>
      </c>
      <c r="F99" s="1"/>
      <c r="H99" s="1">
        <v>1</v>
      </c>
      <c r="I99" s="1"/>
      <c r="J99" s="1">
        <v>0</v>
      </c>
      <c r="K99" s="1"/>
      <c r="L99" s="1">
        <v>1</v>
      </c>
      <c r="M99" s="1">
        <v>0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2:30" x14ac:dyDescent="0.25">
      <c r="B100">
        <v>96</v>
      </c>
      <c r="C100">
        <v>97</v>
      </c>
      <c r="D100" t="s">
        <v>406</v>
      </c>
      <c r="E100">
        <v>1810000</v>
      </c>
      <c r="F100" s="1"/>
      <c r="H100" s="1">
        <v>1</v>
      </c>
      <c r="I100" s="1"/>
      <c r="J100" s="1">
        <v>5</v>
      </c>
      <c r="K100" s="1">
        <v>5</v>
      </c>
      <c r="L100" s="1">
        <v>0</v>
      </c>
      <c r="M100" s="1">
        <v>0</v>
      </c>
      <c r="N100" s="1"/>
      <c r="O100" s="1"/>
      <c r="P100" s="1"/>
      <c r="Q100" s="1" t="s">
        <v>726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</row>
    <row r="101" spans="2:30" x14ac:dyDescent="0.25">
      <c r="B101">
        <v>97</v>
      </c>
      <c r="C101">
        <v>98</v>
      </c>
      <c r="D101" t="s">
        <v>407</v>
      </c>
      <c r="E101">
        <v>1811000</v>
      </c>
      <c r="F101" s="1"/>
      <c r="H101" s="1">
        <v>2</v>
      </c>
      <c r="I101" s="1"/>
      <c r="J101" s="1">
        <v>0</v>
      </c>
      <c r="K101" s="1"/>
      <c r="L101" s="1">
        <v>1</v>
      </c>
      <c r="M101" s="1">
        <v>0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2:30" x14ac:dyDescent="0.25">
      <c r="B102">
        <v>98</v>
      </c>
      <c r="C102">
        <v>99</v>
      </c>
      <c r="D102" t="s">
        <v>43</v>
      </c>
      <c r="E102">
        <v>2000000</v>
      </c>
      <c r="F102" s="1"/>
      <c r="H102" s="1">
        <v>2</v>
      </c>
      <c r="I102" s="1"/>
      <c r="J102" s="1">
        <v>0</v>
      </c>
      <c r="K102" s="1">
        <v>9</v>
      </c>
      <c r="L102" s="1">
        <v>1</v>
      </c>
      <c r="M102" s="1">
        <v>0</v>
      </c>
      <c r="N102" s="1"/>
      <c r="O102" s="1"/>
      <c r="P102" s="1"/>
      <c r="Q102" s="1" t="s">
        <v>727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2:30" x14ac:dyDescent="0.25">
      <c r="B103">
        <v>99</v>
      </c>
      <c r="C103">
        <v>100</v>
      </c>
      <c r="D103" t="s">
        <v>408</v>
      </c>
      <c r="E103">
        <v>2001000</v>
      </c>
      <c r="F103" s="1"/>
      <c r="H103" s="1">
        <v>2</v>
      </c>
      <c r="I103" s="1"/>
      <c r="J103" s="1">
        <v>0</v>
      </c>
      <c r="K103" s="1"/>
      <c r="L103" s="1">
        <v>1</v>
      </c>
      <c r="M103" s="1">
        <v>0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2:30" x14ac:dyDescent="0.25">
      <c r="B104">
        <v>100</v>
      </c>
      <c r="C104">
        <v>101</v>
      </c>
      <c r="D104" t="s">
        <v>409</v>
      </c>
      <c r="E104">
        <v>2002000</v>
      </c>
      <c r="F104" s="1">
        <v>2110</v>
      </c>
      <c r="H104" s="1">
        <v>2</v>
      </c>
      <c r="I104" s="1"/>
      <c r="J104" s="1">
        <v>0</v>
      </c>
      <c r="K104" s="1"/>
      <c r="L104" s="1">
        <v>1</v>
      </c>
      <c r="M104" s="1">
        <v>1</v>
      </c>
      <c r="N104" s="1"/>
      <c r="O104" s="1"/>
      <c r="P104" s="1"/>
      <c r="Q104" s="1" t="s">
        <v>722</v>
      </c>
      <c r="R104" s="1">
        <v>921042000</v>
      </c>
      <c r="S104" s="1">
        <v>72320000</v>
      </c>
      <c r="T104" s="1">
        <v>76120000</v>
      </c>
      <c r="U104" s="1">
        <v>73520000</v>
      </c>
      <c r="V104" s="1">
        <v>75720000</v>
      </c>
      <c r="W104" s="1">
        <v>74720000</v>
      </c>
      <c r="X104" s="1">
        <v>76920000</v>
      </c>
      <c r="Y104" s="1">
        <v>75944000</v>
      </c>
      <c r="Z104" s="1">
        <v>77462000</v>
      </c>
      <c r="AA104" s="1">
        <v>79380000</v>
      </c>
      <c r="AB104" s="1">
        <v>78494000</v>
      </c>
      <c r="AC104" s="1">
        <v>80712000</v>
      </c>
      <c r="AD104" s="1">
        <v>79730000</v>
      </c>
    </row>
    <row r="105" spans="2:30" x14ac:dyDescent="0.25">
      <c r="B105">
        <v>101</v>
      </c>
      <c r="C105">
        <v>102</v>
      </c>
      <c r="D105" t="s">
        <v>410</v>
      </c>
      <c r="E105">
        <v>2003000</v>
      </c>
      <c r="F105" s="1">
        <v>2125</v>
      </c>
      <c r="H105" s="1">
        <v>2</v>
      </c>
      <c r="I105" s="1"/>
      <c r="J105" s="1">
        <v>1</v>
      </c>
      <c r="K105" s="1"/>
      <c r="L105" s="1">
        <v>1</v>
      </c>
      <c r="M105" s="1">
        <v>1</v>
      </c>
      <c r="N105" s="1"/>
      <c r="O105" s="1"/>
      <c r="P105" s="1"/>
      <c r="Q105" s="1" t="s">
        <v>728</v>
      </c>
      <c r="R105" s="1">
        <v>543375000</v>
      </c>
      <c r="S105" s="1">
        <v>45000000</v>
      </c>
      <c r="T105" s="1">
        <v>45000000</v>
      </c>
      <c r="U105" s="1">
        <v>45000000</v>
      </c>
      <c r="V105" s="1">
        <v>45000000</v>
      </c>
      <c r="W105" s="1">
        <v>45000000</v>
      </c>
      <c r="X105" s="1">
        <v>45000000</v>
      </c>
      <c r="Y105" s="1">
        <v>45000000</v>
      </c>
      <c r="Z105" s="1">
        <v>45375000</v>
      </c>
      <c r="AA105" s="1">
        <v>45750000</v>
      </c>
      <c r="AB105" s="1">
        <v>45750000</v>
      </c>
      <c r="AC105" s="1">
        <v>45750000</v>
      </c>
      <c r="AD105" s="1">
        <v>45750000</v>
      </c>
    </row>
    <row r="106" spans="2:30" x14ac:dyDescent="0.25">
      <c r="B106">
        <v>102</v>
      </c>
      <c r="C106">
        <v>103</v>
      </c>
      <c r="D106" t="s">
        <v>411</v>
      </c>
      <c r="E106">
        <v>2004000</v>
      </c>
      <c r="F106" s="1"/>
      <c r="H106" s="1">
        <v>2</v>
      </c>
      <c r="I106" s="1"/>
      <c r="J106" s="1">
        <v>0</v>
      </c>
      <c r="K106" s="1">
        <v>1</v>
      </c>
      <c r="L106" s="1">
        <v>1</v>
      </c>
      <c r="M106" s="1">
        <v>1</v>
      </c>
      <c r="N106" s="1"/>
      <c r="O106" s="1"/>
      <c r="P106" s="1"/>
      <c r="Q106" s="1" t="s">
        <v>729</v>
      </c>
      <c r="R106" s="1">
        <v>1464417000</v>
      </c>
      <c r="S106" s="1">
        <v>117320000</v>
      </c>
      <c r="T106" s="1">
        <v>121120000</v>
      </c>
      <c r="U106" s="1">
        <v>118520000</v>
      </c>
      <c r="V106" s="1">
        <v>120720000</v>
      </c>
      <c r="W106" s="1">
        <v>119720000</v>
      </c>
      <c r="X106" s="1">
        <v>121920000</v>
      </c>
      <c r="Y106" s="1">
        <v>120944000</v>
      </c>
      <c r="Z106" s="1">
        <v>122837000</v>
      </c>
      <c r="AA106" s="1">
        <v>125130000</v>
      </c>
      <c r="AB106" s="1">
        <v>124244000</v>
      </c>
      <c r="AC106" s="1">
        <v>126462000</v>
      </c>
      <c r="AD106" s="1">
        <v>125480000</v>
      </c>
    </row>
    <row r="107" spans="2:30" x14ac:dyDescent="0.25">
      <c r="B107">
        <v>103</v>
      </c>
      <c r="C107">
        <v>104</v>
      </c>
      <c r="D107" t="s">
        <v>412</v>
      </c>
      <c r="E107">
        <v>2005000</v>
      </c>
      <c r="F107" s="1"/>
      <c r="H107" s="1">
        <v>2</v>
      </c>
      <c r="I107" s="1"/>
      <c r="J107" s="1">
        <v>0</v>
      </c>
      <c r="K107" s="1"/>
      <c r="L107" s="1">
        <v>1</v>
      </c>
      <c r="M107" s="1">
        <v>0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2:30" x14ac:dyDescent="0.25">
      <c r="B108">
        <v>104</v>
      </c>
      <c r="C108">
        <v>105</v>
      </c>
      <c r="D108" t="s">
        <v>44</v>
      </c>
      <c r="E108">
        <v>2100000</v>
      </c>
      <c r="F108" s="1"/>
      <c r="H108" s="1">
        <v>2</v>
      </c>
      <c r="I108" s="1"/>
      <c r="J108" s="1">
        <v>0</v>
      </c>
      <c r="K108" s="1">
        <v>1</v>
      </c>
      <c r="L108" s="1">
        <v>1</v>
      </c>
      <c r="M108" s="1">
        <v>1</v>
      </c>
      <c r="N108" s="1"/>
      <c r="O108" s="1"/>
      <c r="P108" s="1"/>
      <c r="Q108" s="1" t="s">
        <v>730</v>
      </c>
      <c r="R108" s="1">
        <v>-6830000</v>
      </c>
      <c r="S108" s="1">
        <v>-2270000</v>
      </c>
      <c r="T108" s="1">
        <v>-3800000</v>
      </c>
      <c r="U108" s="1">
        <v>2600000</v>
      </c>
      <c r="V108" s="1">
        <v>-2200000</v>
      </c>
      <c r="W108" s="1">
        <v>1000000</v>
      </c>
      <c r="X108" s="1">
        <v>-2200000</v>
      </c>
      <c r="Y108" s="1">
        <v>-123224000</v>
      </c>
      <c r="Z108" s="1">
        <v>90027000</v>
      </c>
      <c r="AA108" s="1">
        <v>15467000</v>
      </c>
      <c r="AB108" s="1">
        <v>19006000</v>
      </c>
      <c r="AC108" s="1">
        <v>-2218000</v>
      </c>
      <c r="AD108" s="1">
        <v>982000</v>
      </c>
    </row>
    <row r="109" spans="2:30" x14ac:dyDescent="0.25">
      <c r="B109">
        <v>105</v>
      </c>
      <c r="C109">
        <v>106</v>
      </c>
      <c r="D109" t="s">
        <v>413</v>
      </c>
      <c r="E109">
        <v>2101000</v>
      </c>
      <c r="F109" s="1"/>
      <c r="H109" s="1">
        <v>2</v>
      </c>
      <c r="I109" s="1"/>
      <c r="J109" s="1">
        <v>2</v>
      </c>
      <c r="K109" s="1">
        <v>2</v>
      </c>
      <c r="L109" s="1">
        <v>0</v>
      </c>
      <c r="M109" s="1">
        <v>0</v>
      </c>
      <c r="N109" s="1"/>
      <c r="O109" s="1"/>
      <c r="P109" s="1" t="s">
        <v>731</v>
      </c>
      <c r="Q109" s="1" t="s">
        <v>732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</row>
    <row r="110" spans="2:30" x14ac:dyDescent="0.25">
      <c r="B110">
        <v>106</v>
      </c>
      <c r="C110">
        <v>107</v>
      </c>
      <c r="D110" t="s">
        <v>414</v>
      </c>
      <c r="E110">
        <v>2102000</v>
      </c>
      <c r="F110" s="1">
        <v>2170</v>
      </c>
      <c r="G110" t="s">
        <v>733</v>
      </c>
      <c r="H110" s="1">
        <v>2</v>
      </c>
      <c r="I110" s="1"/>
      <c r="J110" s="1">
        <v>3</v>
      </c>
      <c r="K110" s="1"/>
      <c r="L110" s="1">
        <v>0</v>
      </c>
      <c r="M110" s="1">
        <v>0</v>
      </c>
      <c r="N110" s="1"/>
      <c r="O110" s="1"/>
      <c r="P110" s="1" t="s">
        <v>733</v>
      </c>
      <c r="Q110" s="1" t="s">
        <v>734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</row>
    <row r="111" spans="2:30" x14ac:dyDescent="0.25">
      <c r="B111">
        <v>107</v>
      </c>
      <c r="C111">
        <v>108</v>
      </c>
      <c r="D111" t="s">
        <v>415</v>
      </c>
      <c r="E111">
        <v>2103000</v>
      </c>
      <c r="F111" s="1">
        <v>2179</v>
      </c>
      <c r="G111" t="s">
        <v>735</v>
      </c>
      <c r="H111" s="1">
        <v>2</v>
      </c>
      <c r="I111" s="1"/>
      <c r="J111" s="1">
        <v>3</v>
      </c>
      <c r="K111" s="1"/>
      <c r="L111" s="1">
        <v>0</v>
      </c>
      <c r="M111" s="1">
        <v>0</v>
      </c>
      <c r="N111" s="1"/>
      <c r="O111" s="1"/>
      <c r="P111" s="1" t="s">
        <v>735</v>
      </c>
      <c r="Q111" s="1" t="s">
        <v>736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</row>
    <row r="112" spans="2:30" x14ac:dyDescent="0.25">
      <c r="B112">
        <v>108</v>
      </c>
      <c r="C112">
        <v>109</v>
      </c>
      <c r="D112" t="s">
        <v>416</v>
      </c>
      <c r="E112">
        <v>2104000</v>
      </c>
      <c r="F112" s="1"/>
      <c r="H112" s="1">
        <v>2</v>
      </c>
      <c r="I112" s="1"/>
      <c r="J112" s="1">
        <v>2</v>
      </c>
      <c r="K112" s="1">
        <v>2</v>
      </c>
      <c r="L112" s="1">
        <v>1</v>
      </c>
      <c r="M112" s="1">
        <v>1</v>
      </c>
      <c r="N112" s="1"/>
      <c r="O112" s="1"/>
      <c r="P112" s="1" t="s">
        <v>737</v>
      </c>
      <c r="Q112" s="1" t="s">
        <v>738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-108000000</v>
      </c>
      <c r="Z112" s="1">
        <v>108000000</v>
      </c>
      <c r="AA112" s="1">
        <v>0</v>
      </c>
      <c r="AB112" s="1">
        <v>0</v>
      </c>
      <c r="AC112" s="1">
        <v>0</v>
      </c>
      <c r="AD112" s="1">
        <v>0</v>
      </c>
    </row>
    <row r="113" spans="2:30" x14ac:dyDescent="0.25">
      <c r="B113">
        <v>109</v>
      </c>
      <c r="C113">
        <v>110</v>
      </c>
      <c r="D113" t="s">
        <v>417</v>
      </c>
      <c r="E113">
        <v>2105000</v>
      </c>
      <c r="F113" s="1">
        <v>2180</v>
      </c>
      <c r="G113" t="s">
        <v>739</v>
      </c>
      <c r="H113" s="1">
        <v>2</v>
      </c>
      <c r="I113" s="1"/>
      <c r="J113" s="1">
        <v>3</v>
      </c>
      <c r="K113" s="1"/>
      <c r="L113" s="1">
        <v>0</v>
      </c>
      <c r="M113" s="1">
        <v>0</v>
      </c>
      <c r="N113" s="1"/>
      <c r="O113" s="1"/>
      <c r="P113" s="1" t="s">
        <v>739</v>
      </c>
      <c r="Q113" s="1" t="s">
        <v>740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</row>
    <row r="114" spans="2:30" x14ac:dyDescent="0.25">
      <c r="B114">
        <v>110</v>
      </c>
      <c r="C114">
        <v>111</v>
      </c>
      <c r="D114" t="s">
        <v>418</v>
      </c>
      <c r="E114">
        <v>2106000</v>
      </c>
      <c r="F114" s="1">
        <v>2189</v>
      </c>
      <c r="G114" t="s">
        <v>741</v>
      </c>
      <c r="H114" s="1">
        <v>2</v>
      </c>
      <c r="I114" s="1"/>
      <c r="J114" s="1">
        <v>3</v>
      </c>
      <c r="K114" s="1"/>
      <c r="L114" s="1">
        <v>1</v>
      </c>
      <c r="M114" s="1">
        <v>1</v>
      </c>
      <c r="N114" s="1"/>
      <c r="O114" s="1"/>
      <c r="P114" s="1" t="s">
        <v>741</v>
      </c>
      <c r="Q114" s="1" t="s">
        <v>742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-108000000</v>
      </c>
      <c r="Z114" s="1">
        <v>108000000</v>
      </c>
      <c r="AA114" s="1">
        <v>0</v>
      </c>
      <c r="AB114" s="1">
        <v>0</v>
      </c>
      <c r="AC114" s="1">
        <v>0</v>
      </c>
      <c r="AD114" s="1">
        <v>0</v>
      </c>
    </row>
    <row r="115" spans="2:30" x14ac:dyDescent="0.25">
      <c r="B115">
        <v>111</v>
      </c>
      <c r="C115">
        <v>112</v>
      </c>
      <c r="D115" t="s">
        <v>419</v>
      </c>
      <c r="E115">
        <v>2107000</v>
      </c>
      <c r="F115" s="1">
        <v>2150</v>
      </c>
      <c r="G115" t="s">
        <v>743</v>
      </c>
      <c r="H115" s="1">
        <v>2</v>
      </c>
      <c r="I115" s="1"/>
      <c r="J115" s="1">
        <v>2</v>
      </c>
      <c r="K115" s="1">
        <v>2</v>
      </c>
      <c r="L115" s="1">
        <v>0</v>
      </c>
      <c r="M115" s="1">
        <v>0</v>
      </c>
      <c r="N115" s="1"/>
      <c r="O115" s="1"/>
      <c r="P115" s="1" t="s">
        <v>744</v>
      </c>
      <c r="Q115" s="1" t="s">
        <v>745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</row>
    <row r="116" spans="2:30" x14ac:dyDescent="0.25">
      <c r="B116">
        <v>112</v>
      </c>
      <c r="C116">
        <v>113</v>
      </c>
      <c r="D116" t="s">
        <v>420</v>
      </c>
      <c r="E116">
        <v>2108000</v>
      </c>
      <c r="F116" s="1"/>
      <c r="H116" s="1">
        <v>2</v>
      </c>
      <c r="I116" s="1"/>
      <c r="J116" s="1">
        <v>2</v>
      </c>
      <c r="K116" s="1">
        <v>2</v>
      </c>
      <c r="L116" s="1">
        <v>1</v>
      </c>
      <c r="M116" s="1">
        <v>1</v>
      </c>
      <c r="N116" s="1"/>
      <c r="O116" s="1"/>
      <c r="P116" s="1"/>
      <c r="Q116" s="1" t="s">
        <v>746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-18000000</v>
      </c>
      <c r="Z116" s="1">
        <v>0</v>
      </c>
      <c r="AA116" s="1">
        <v>18000000</v>
      </c>
      <c r="AB116" s="1">
        <v>0</v>
      </c>
      <c r="AC116" s="1">
        <v>0</v>
      </c>
      <c r="AD116" s="1">
        <v>0</v>
      </c>
    </row>
    <row r="117" spans="2:30" x14ac:dyDescent="0.25">
      <c r="B117">
        <v>113</v>
      </c>
      <c r="C117">
        <v>114</v>
      </c>
      <c r="D117" t="s">
        <v>421</v>
      </c>
      <c r="E117">
        <v>2109000</v>
      </c>
      <c r="F117" s="1"/>
      <c r="H117" s="1">
        <v>2</v>
      </c>
      <c r="I117" s="1"/>
      <c r="J117" s="1">
        <v>2</v>
      </c>
      <c r="K117" s="1">
        <v>2</v>
      </c>
      <c r="L117" s="1">
        <v>1</v>
      </c>
      <c r="M117" s="1">
        <v>1</v>
      </c>
      <c r="N117" s="1"/>
      <c r="O117" s="1"/>
      <c r="P117" s="1" t="s">
        <v>747</v>
      </c>
      <c r="Q117" s="1" t="s">
        <v>748</v>
      </c>
      <c r="R117" s="1">
        <v>0</v>
      </c>
      <c r="S117" s="1">
        <v>0</v>
      </c>
      <c r="T117" s="1">
        <v>-4800000</v>
      </c>
      <c r="U117" s="1">
        <v>4800000</v>
      </c>
      <c r="V117" s="1">
        <v>-2400000</v>
      </c>
      <c r="W117" s="1">
        <v>2400000</v>
      </c>
      <c r="X117" s="1">
        <v>-2400000</v>
      </c>
      <c r="Y117" s="1">
        <v>2400000</v>
      </c>
      <c r="Z117" s="1">
        <v>0</v>
      </c>
      <c r="AA117" s="1">
        <v>-2400000</v>
      </c>
      <c r="AB117" s="1">
        <v>2400000</v>
      </c>
      <c r="AC117" s="1">
        <v>-2400000</v>
      </c>
      <c r="AD117" s="1">
        <v>2400000</v>
      </c>
    </row>
    <row r="118" spans="2:30" x14ac:dyDescent="0.25">
      <c r="B118">
        <v>114</v>
      </c>
      <c r="C118">
        <v>115</v>
      </c>
      <c r="D118" t="s">
        <v>45</v>
      </c>
      <c r="E118">
        <v>2110000</v>
      </c>
      <c r="F118" s="1">
        <v>2190</v>
      </c>
      <c r="G118" t="s">
        <v>749</v>
      </c>
      <c r="H118" s="1">
        <v>2</v>
      </c>
      <c r="I118" s="1"/>
      <c r="J118" s="1">
        <v>3</v>
      </c>
      <c r="K118" s="1"/>
      <c r="L118" s="1">
        <v>1</v>
      </c>
      <c r="M118" s="1">
        <v>1</v>
      </c>
      <c r="N118" s="1"/>
      <c r="O118" s="1"/>
      <c r="P118" s="1" t="s">
        <v>749</v>
      </c>
      <c r="Q118" s="1" t="s">
        <v>750</v>
      </c>
      <c r="R118" s="1">
        <v>0</v>
      </c>
      <c r="S118" s="1">
        <v>0</v>
      </c>
      <c r="T118" s="1">
        <v>-4800000</v>
      </c>
      <c r="U118" s="1">
        <v>4800000</v>
      </c>
      <c r="V118" s="1">
        <v>-2400000</v>
      </c>
      <c r="W118" s="1">
        <v>2400000</v>
      </c>
      <c r="X118" s="1">
        <v>-2400000</v>
      </c>
      <c r="Y118" s="1">
        <v>2400000</v>
      </c>
      <c r="Z118" s="1">
        <v>0</v>
      </c>
      <c r="AA118" s="1">
        <v>-2400000</v>
      </c>
      <c r="AB118" s="1">
        <v>2400000</v>
      </c>
      <c r="AC118" s="1">
        <v>-2400000</v>
      </c>
      <c r="AD118" s="1">
        <v>2400000</v>
      </c>
    </row>
    <row r="119" spans="2:30" x14ac:dyDescent="0.25">
      <c r="B119">
        <v>115</v>
      </c>
      <c r="C119">
        <v>116</v>
      </c>
      <c r="D119" t="s">
        <v>422</v>
      </c>
      <c r="E119">
        <v>2111000</v>
      </c>
      <c r="F119" s="1">
        <v>2199</v>
      </c>
      <c r="G119" t="s">
        <v>751</v>
      </c>
      <c r="H119" s="1">
        <v>2</v>
      </c>
      <c r="I119" s="1"/>
      <c r="J119" s="1">
        <v>3</v>
      </c>
      <c r="K119" s="1"/>
      <c r="L119" s="1">
        <v>0</v>
      </c>
      <c r="M119" s="1">
        <v>0</v>
      </c>
      <c r="N119" s="1"/>
      <c r="O119" s="1"/>
      <c r="P119" s="1" t="s">
        <v>751</v>
      </c>
      <c r="Q119" s="1" t="s">
        <v>752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</row>
    <row r="120" spans="2:30" x14ac:dyDescent="0.25">
      <c r="B120">
        <v>116</v>
      </c>
      <c r="C120">
        <v>117</v>
      </c>
      <c r="D120" t="s">
        <v>423</v>
      </c>
      <c r="E120">
        <v>2112000</v>
      </c>
      <c r="F120" s="1"/>
      <c r="H120" s="1">
        <v>2</v>
      </c>
      <c r="I120" s="1"/>
      <c r="J120" s="1">
        <v>2</v>
      </c>
      <c r="K120" s="1">
        <v>2</v>
      </c>
      <c r="L120" s="1">
        <v>0</v>
      </c>
      <c r="M120" s="1">
        <v>0</v>
      </c>
      <c r="N120" s="1"/>
      <c r="O120" s="1"/>
      <c r="P120" s="1" t="s">
        <v>753</v>
      </c>
      <c r="Q120" s="1" t="s">
        <v>754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</row>
    <row r="121" spans="2:30" x14ac:dyDescent="0.25">
      <c r="B121">
        <v>117</v>
      </c>
      <c r="C121">
        <v>118</v>
      </c>
      <c r="D121" t="s">
        <v>424</v>
      </c>
      <c r="E121">
        <v>2113000</v>
      </c>
      <c r="F121" s="1">
        <v>2280</v>
      </c>
      <c r="G121" t="s">
        <v>755</v>
      </c>
      <c r="H121" s="1">
        <v>2</v>
      </c>
      <c r="I121" s="1"/>
      <c r="J121" s="1">
        <v>3</v>
      </c>
      <c r="K121" s="1"/>
      <c r="L121" s="1">
        <v>0</v>
      </c>
      <c r="M121" s="1">
        <v>0</v>
      </c>
      <c r="N121" s="1"/>
      <c r="O121" s="1"/>
      <c r="P121" s="1" t="s">
        <v>755</v>
      </c>
      <c r="Q121" s="1" t="s">
        <v>756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</row>
    <row r="122" spans="2:30" x14ac:dyDescent="0.25">
      <c r="B122">
        <v>118</v>
      </c>
      <c r="C122">
        <v>119</v>
      </c>
      <c r="D122" t="s">
        <v>425</v>
      </c>
      <c r="E122">
        <v>2114000</v>
      </c>
      <c r="F122" s="1">
        <v>2289</v>
      </c>
      <c r="G122" t="s">
        <v>757</v>
      </c>
      <c r="H122" s="1">
        <v>2</v>
      </c>
      <c r="I122" s="1"/>
      <c r="J122" s="1">
        <v>3</v>
      </c>
      <c r="K122" s="1"/>
      <c r="L122" s="1">
        <v>0</v>
      </c>
      <c r="M122" s="1">
        <v>0</v>
      </c>
      <c r="N122" s="1"/>
      <c r="O122" s="1"/>
      <c r="P122" s="1" t="s">
        <v>757</v>
      </c>
      <c r="Q122" s="1" t="s">
        <v>758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</row>
    <row r="123" spans="2:30" x14ac:dyDescent="0.25">
      <c r="B123">
        <v>119</v>
      </c>
      <c r="C123">
        <v>120</v>
      </c>
      <c r="D123" t="s">
        <v>426</v>
      </c>
      <c r="E123">
        <v>2115000</v>
      </c>
      <c r="F123" s="1">
        <v>2290</v>
      </c>
      <c r="G123" t="s">
        <v>759</v>
      </c>
      <c r="H123" s="1">
        <v>2</v>
      </c>
      <c r="I123" s="1"/>
      <c r="J123" s="1">
        <v>2</v>
      </c>
      <c r="K123" s="1">
        <v>2</v>
      </c>
      <c r="L123" s="1">
        <v>0</v>
      </c>
      <c r="M123" s="1">
        <v>0</v>
      </c>
      <c r="N123" s="1"/>
      <c r="O123" s="1"/>
      <c r="P123" s="1" t="s">
        <v>760</v>
      </c>
      <c r="Q123" s="1" t="s">
        <v>761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</row>
    <row r="124" spans="2:30" x14ac:dyDescent="0.25">
      <c r="B124">
        <v>120</v>
      </c>
      <c r="C124">
        <v>121</v>
      </c>
      <c r="D124" t="s">
        <v>427</v>
      </c>
      <c r="E124">
        <v>2116000</v>
      </c>
      <c r="F124" s="1"/>
      <c r="H124" s="1">
        <v>2</v>
      </c>
      <c r="I124" s="1"/>
      <c r="J124" s="1">
        <v>2</v>
      </c>
      <c r="K124" s="1">
        <v>2</v>
      </c>
      <c r="L124" s="1">
        <v>1</v>
      </c>
      <c r="M124" s="1">
        <v>1</v>
      </c>
      <c r="N124" s="1"/>
      <c r="O124" s="1"/>
      <c r="P124" s="1" t="s">
        <v>762</v>
      </c>
      <c r="Q124" s="1" t="s">
        <v>763</v>
      </c>
      <c r="R124" s="1">
        <v>932500</v>
      </c>
      <c r="S124" s="1">
        <v>-1520000</v>
      </c>
      <c r="T124" s="1">
        <v>1750000</v>
      </c>
      <c r="U124" s="1">
        <v>-1450000</v>
      </c>
      <c r="V124" s="1">
        <v>950000</v>
      </c>
      <c r="W124" s="1">
        <v>-650000</v>
      </c>
      <c r="X124" s="1">
        <v>950000</v>
      </c>
      <c r="Y124" s="1">
        <v>-344000</v>
      </c>
      <c r="Z124" s="1">
        <v>-17320500</v>
      </c>
      <c r="AA124" s="1">
        <v>879500</v>
      </c>
      <c r="AB124" s="1">
        <v>17378500</v>
      </c>
      <c r="AC124" s="1">
        <v>954500</v>
      </c>
      <c r="AD124" s="1">
        <v>-645500</v>
      </c>
    </row>
    <row r="125" spans="2:30" x14ac:dyDescent="0.25">
      <c r="B125">
        <v>121</v>
      </c>
      <c r="C125">
        <v>122</v>
      </c>
      <c r="D125" t="s">
        <v>428</v>
      </c>
      <c r="E125">
        <v>2117000</v>
      </c>
      <c r="F125" s="1"/>
      <c r="H125" s="1">
        <v>2</v>
      </c>
      <c r="I125" s="1"/>
      <c r="J125" s="1">
        <v>2</v>
      </c>
      <c r="K125" s="1">
        <v>2</v>
      </c>
      <c r="L125" s="1">
        <v>0</v>
      </c>
      <c r="M125" s="1">
        <v>0</v>
      </c>
      <c r="N125" s="1"/>
      <c r="O125" s="1"/>
      <c r="P125" s="1"/>
      <c r="Q125" s="1" t="s">
        <v>764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</row>
    <row r="126" spans="2:30" x14ac:dyDescent="0.25">
      <c r="B126">
        <v>122</v>
      </c>
      <c r="C126">
        <v>123</v>
      </c>
      <c r="D126" t="s">
        <v>429</v>
      </c>
      <c r="E126">
        <v>2118000</v>
      </c>
      <c r="F126" s="1"/>
      <c r="H126" s="1">
        <v>2</v>
      </c>
      <c r="I126" s="1"/>
      <c r="J126" s="1">
        <v>2</v>
      </c>
      <c r="K126" s="1">
        <v>2</v>
      </c>
      <c r="L126" s="1">
        <v>1</v>
      </c>
      <c r="M126" s="1">
        <v>1</v>
      </c>
      <c r="N126" s="1"/>
      <c r="O126" s="1"/>
      <c r="P126" s="1"/>
      <c r="Q126" s="1" t="s">
        <v>765</v>
      </c>
      <c r="R126" s="1">
        <v>390622500</v>
      </c>
      <c r="S126" s="1">
        <v>36000000</v>
      </c>
      <c r="T126" s="1">
        <v>35250000</v>
      </c>
      <c r="U126" s="1">
        <v>34500000</v>
      </c>
      <c r="V126" s="1">
        <v>33750000</v>
      </c>
      <c r="W126" s="1">
        <v>33000000</v>
      </c>
      <c r="X126" s="1">
        <v>32250000</v>
      </c>
      <c r="Y126" s="1">
        <v>32970000</v>
      </c>
      <c r="Z126" s="1">
        <v>32197500</v>
      </c>
      <c r="AA126" s="1">
        <v>31425000</v>
      </c>
      <c r="AB126" s="1">
        <v>30532500</v>
      </c>
      <c r="AC126" s="1">
        <v>29760000</v>
      </c>
      <c r="AD126" s="1">
        <v>28987500</v>
      </c>
    </row>
    <row r="127" spans="2:30" x14ac:dyDescent="0.25">
      <c r="B127">
        <v>123</v>
      </c>
      <c r="C127">
        <v>124</v>
      </c>
      <c r="D127" t="s">
        <v>430</v>
      </c>
      <c r="E127">
        <v>2119000</v>
      </c>
      <c r="F127" s="1">
        <v>2215</v>
      </c>
      <c r="G127" t="s">
        <v>766</v>
      </c>
      <c r="H127" s="1">
        <v>2</v>
      </c>
      <c r="I127" s="1"/>
      <c r="J127" s="1">
        <v>3</v>
      </c>
      <c r="K127" s="1"/>
      <c r="L127" s="1">
        <v>1</v>
      </c>
      <c r="M127" s="1">
        <v>1</v>
      </c>
      <c r="N127" s="1"/>
      <c r="O127" s="1"/>
      <c r="P127" s="1" t="s">
        <v>766</v>
      </c>
      <c r="Q127" s="1" t="s">
        <v>767</v>
      </c>
      <c r="R127" s="1">
        <v>360000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120000</v>
      </c>
      <c r="Z127" s="1">
        <v>120000</v>
      </c>
      <c r="AA127" s="1">
        <v>120000</v>
      </c>
      <c r="AB127" s="1">
        <v>0</v>
      </c>
      <c r="AC127" s="1">
        <v>0</v>
      </c>
      <c r="AD127" s="1">
        <v>0</v>
      </c>
    </row>
    <row r="128" spans="2:30" x14ac:dyDescent="0.25">
      <c r="B128">
        <v>124</v>
      </c>
      <c r="C128">
        <v>125</v>
      </c>
      <c r="D128" t="s">
        <v>431</v>
      </c>
      <c r="E128">
        <v>2120000</v>
      </c>
      <c r="F128" s="1">
        <v>2220</v>
      </c>
      <c r="G128" t="s">
        <v>768</v>
      </c>
      <c r="H128" s="1">
        <v>2</v>
      </c>
      <c r="I128" s="1"/>
      <c r="J128" s="1">
        <v>3</v>
      </c>
      <c r="K128" s="1"/>
      <c r="L128" s="1">
        <v>1</v>
      </c>
      <c r="M128" s="1">
        <v>1</v>
      </c>
      <c r="N128" s="1"/>
      <c r="O128" s="1"/>
      <c r="P128" s="1" t="s">
        <v>768</v>
      </c>
      <c r="Q128" s="1" t="s">
        <v>769</v>
      </c>
      <c r="R128" s="1">
        <v>390262500</v>
      </c>
      <c r="S128" s="1">
        <v>36000000</v>
      </c>
      <c r="T128" s="1">
        <v>35250000</v>
      </c>
      <c r="U128" s="1">
        <v>34500000</v>
      </c>
      <c r="V128" s="1">
        <v>33750000</v>
      </c>
      <c r="W128" s="1">
        <v>33000000</v>
      </c>
      <c r="X128" s="1">
        <v>32250000</v>
      </c>
      <c r="Y128" s="1">
        <v>32850000</v>
      </c>
      <c r="Z128" s="1">
        <v>32077500</v>
      </c>
      <c r="AA128" s="1">
        <v>31305000</v>
      </c>
      <c r="AB128" s="1">
        <v>30532500</v>
      </c>
      <c r="AC128" s="1">
        <v>29760000</v>
      </c>
      <c r="AD128" s="1">
        <v>28987500</v>
      </c>
    </row>
    <row r="129" spans="2:30" x14ac:dyDescent="0.25">
      <c r="B129">
        <v>125</v>
      </c>
      <c r="C129">
        <v>126</v>
      </c>
      <c r="D129" t="s">
        <v>432</v>
      </c>
      <c r="E129">
        <v>2121000</v>
      </c>
      <c r="F129" s="1"/>
      <c r="H129" s="1">
        <v>2</v>
      </c>
      <c r="I129" s="1"/>
      <c r="J129" s="1">
        <v>2</v>
      </c>
      <c r="K129" s="1">
        <v>2</v>
      </c>
      <c r="L129" s="1">
        <v>1</v>
      </c>
      <c r="M129" s="1">
        <v>1</v>
      </c>
      <c r="N129" s="1"/>
      <c r="O129" s="1"/>
      <c r="P129" s="1"/>
      <c r="Q129" s="1" t="s">
        <v>770</v>
      </c>
      <c r="R129" s="1">
        <v>-398385000</v>
      </c>
      <c r="S129" s="1">
        <v>-36750000</v>
      </c>
      <c r="T129" s="1">
        <v>-36000000</v>
      </c>
      <c r="U129" s="1">
        <v>-35250000</v>
      </c>
      <c r="V129" s="1">
        <v>-34500000</v>
      </c>
      <c r="W129" s="1">
        <v>-33750000</v>
      </c>
      <c r="X129" s="1">
        <v>-33000000</v>
      </c>
      <c r="Y129" s="1">
        <v>-32250000</v>
      </c>
      <c r="Z129" s="1">
        <v>-32850000</v>
      </c>
      <c r="AA129" s="1">
        <v>-32437500</v>
      </c>
      <c r="AB129" s="1">
        <v>-31305000</v>
      </c>
      <c r="AC129" s="1">
        <v>-30532500</v>
      </c>
      <c r="AD129" s="1">
        <v>-29760000</v>
      </c>
    </row>
    <row r="130" spans="2:30" x14ac:dyDescent="0.25">
      <c r="B130">
        <v>126</v>
      </c>
      <c r="C130">
        <v>127</v>
      </c>
      <c r="D130" t="s">
        <v>433</v>
      </c>
      <c r="E130">
        <v>2122000</v>
      </c>
      <c r="F130" s="1">
        <v>2215</v>
      </c>
      <c r="G130" t="s">
        <v>766</v>
      </c>
      <c r="H130" s="1">
        <v>2</v>
      </c>
      <c r="I130" s="1"/>
      <c r="J130" s="1">
        <v>3</v>
      </c>
      <c r="K130" s="1"/>
      <c r="L130" s="1">
        <v>1</v>
      </c>
      <c r="M130" s="1">
        <v>1</v>
      </c>
      <c r="N130" s="1"/>
      <c r="O130" s="1"/>
      <c r="P130" s="1" t="s">
        <v>766</v>
      </c>
      <c r="Q130" s="1" t="s">
        <v>699</v>
      </c>
      <c r="R130" s="1">
        <v>-360000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-360000</v>
      </c>
      <c r="AB130" s="1">
        <v>0</v>
      </c>
      <c r="AC130" s="1">
        <v>0</v>
      </c>
      <c r="AD130" s="1">
        <v>0</v>
      </c>
    </row>
    <row r="131" spans="2:30" x14ac:dyDescent="0.25">
      <c r="B131">
        <v>127</v>
      </c>
      <c r="C131">
        <v>128</v>
      </c>
      <c r="D131" t="s">
        <v>434</v>
      </c>
      <c r="E131">
        <v>2123000</v>
      </c>
      <c r="F131" s="1">
        <v>2220</v>
      </c>
      <c r="G131" t="s">
        <v>768</v>
      </c>
      <c r="H131" s="1">
        <v>2</v>
      </c>
      <c r="I131" s="1"/>
      <c r="J131" s="1">
        <v>3</v>
      </c>
      <c r="K131" s="1"/>
      <c r="L131" s="1">
        <v>1</v>
      </c>
      <c r="M131" s="1">
        <v>1</v>
      </c>
      <c r="N131" s="1"/>
      <c r="O131" s="1"/>
      <c r="P131" s="1" t="s">
        <v>768</v>
      </c>
      <c r="Q131" s="1" t="s">
        <v>704</v>
      </c>
      <c r="R131" s="1">
        <v>-398025000</v>
      </c>
      <c r="S131" s="1">
        <v>-36750000</v>
      </c>
      <c r="T131" s="1">
        <v>-36000000</v>
      </c>
      <c r="U131" s="1">
        <v>-35250000</v>
      </c>
      <c r="V131" s="1">
        <v>-34500000</v>
      </c>
      <c r="W131" s="1">
        <v>-33750000</v>
      </c>
      <c r="X131" s="1">
        <v>-33000000</v>
      </c>
      <c r="Y131" s="1">
        <v>-32250000</v>
      </c>
      <c r="Z131" s="1">
        <v>-32850000</v>
      </c>
      <c r="AA131" s="1">
        <v>-32077500</v>
      </c>
      <c r="AB131" s="1">
        <v>-31305000</v>
      </c>
      <c r="AC131" s="1">
        <v>-30532500</v>
      </c>
      <c r="AD131" s="1">
        <v>-29760000</v>
      </c>
    </row>
    <row r="132" spans="2:30" x14ac:dyDescent="0.25">
      <c r="B132">
        <v>128</v>
      </c>
      <c r="C132">
        <v>129</v>
      </c>
      <c r="D132" t="s">
        <v>435</v>
      </c>
      <c r="E132">
        <v>2124000</v>
      </c>
      <c r="F132" s="1"/>
      <c r="H132" s="1">
        <v>2</v>
      </c>
      <c r="I132" s="1"/>
      <c r="J132" s="1">
        <v>0</v>
      </c>
      <c r="K132" s="1"/>
      <c r="L132" s="1">
        <v>1</v>
      </c>
      <c r="M132" s="1">
        <v>0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2:30" x14ac:dyDescent="0.25">
      <c r="B133">
        <v>129</v>
      </c>
      <c r="C133">
        <v>130</v>
      </c>
      <c r="D133" t="s">
        <v>46</v>
      </c>
      <c r="E133">
        <v>2200000</v>
      </c>
      <c r="F133" s="1"/>
      <c r="H133" s="1">
        <v>2</v>
      </c>
      <c r="I133" s="1"/>
      <c r="J133" s="1">
        <v>0</v>
      </c>
      <c r="K133" s="1">
        <v>1</v>
      </c>
      <c r="L133" s="1">
        <v>1</v>
      </c>
      <c r="M133" s="1">
        <v>1</v>
      </c>
      <c r="N133" s="1"/>
      <c r="O133" s="1"/>
      <c r="P133" s="1"/>
      <c r="Q133" s="1" t="s">
        <v>771</v>
      </c>
      <c r="R133" s="1">
        <v>1457587000</v>
      </c>
      <c r="S133" s="1">
        <v>115050000</v>
      </c>
      <c r="T133" s="1">
        <v>117320000</v>
      </c>
      <c r="U133" s="1">
        <v>121120000</v>
      </c>
      <c r="V133" s="1">
        <v>118520000</v>
      </c>
      <c r="W133" s="1">
        <v>120720000</v>
      </c>
      <c r="X133" s="1">
        <v>119720000</v>
      </c>
      <c r="Y133" s="1">
        <v>-2280000</v>
      </c>
      <c r="Z133" s="1">
        <v>212864000</v>
      </c>
      <c r="AA133" s="1">
        <v>140597000</v>
      </c>
      <c r="AB133" s="1">
        <v>143250000</v>
      </c>
      <c r="AC133" s="1">
        <v>124244000</v>
      </c>
      <c r="AD133" s="1">
        <v>126462000</v>
      </c>
    </row>
    <row r="134" spans="2:30" x14ac:dyDescent="0.25">
      <c r="B134">
        <v>130</v>
      </c>
      <c r="C134">
        <v>131</v>
      </c>
      <c r="D134" t="s">
        <v>436</v>
      </c>
      <c r="E134">
        <v>2201000</v>
      </c>
      <c r="F134" s="1"/>
      <c r="H134" s="1">
        <v>2</v>
      </c>
      <c r="I134" s="1"/>
      <c r="J134" s="1">
        <v>0</v>
      </c>
      <c r="K134" s="1"/>
      <c r="L134" s="1">
        <v>1</v>
      </c>
      <c r="M134" s="1">
        <v>0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2:30" x14ac:dyDescent="0.25">
      <c r="B135">
        <v>131</v>
      </c>
      <c r="C135">
        <v>132</v>
      </c>
      <c r="D135" t="s">
        <v>437</v>
      </c>
      <c r="E135">
        <v>2300000</v>
      </c>
      <c r="F135" s="1"/>
      <c r="H135" s="1">
        <v>2</v>
      </c>
      <c r="I135" s="1"/>
      <c r="J135" s="1">
        <v>1</v>
      </c>
      <c r="K135" s="1">
        <v>1</v>
      </c>
      <c r="L135" s="1">
        <v>1</v>
      </c>
      <c r="M135" s="1">
        <v>1</v>
      </c>
      <c r="N135" s="1"/>
      <c r="O135" s="1"/>
      <c r="P135" s="1"/>
      <c r="Q135" s="1" t="s">
        <v>772</v>
      </c>
      <c r="R135" s="1">
        <v>-180000000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-90000000</v>
      </c>
      <c r="Z135" s="1">
        <v>-90000000</v>
      </c>
      <c r="AA135" s="1">
        <v>0</v>
      </c>
      <c r="AB135" s="1">
        <v>0</v>
      </c>
      <c r="AC135" s="1">
        <v>0</v>
      </c>
      <c r="AD135" s="1">
        <v>0</v>
      </c>
    </row>
    <row r="136" spans="2:30" x14ac:dyDescent="0.25">
      <c r="B136">
        <v>132</v>
      </c>
      <c r="C136">
        <v>133</v>
      </c>
      <c r="D136" t="s">
        <v>438</v>
      </c>
      <c r="E136">
        <v>2301000</v>
      </c>
      <c r="F136" s="1"/>
      <c r="H136" s="1">
        <v>2</v>
      </c>
      <c r="I136" s="1"/>
      <c r="J136" s="1">
        <v>2</v>
      </c>
      <c r="K136" s="1">
        <v>2</v>
      </c>
      <c r="L136" s="1">
        <v>1</v>
      </c>
      <c r="M136" s="1">
        <v>1</v>
      </c>
      <c r="N136" s="1"/>
      <c r="O136" s="1"/>
      <c r="P136" s="1"/>
      <c r="Q136" s="1" t="s">
        <v>773</v>
      </c>
      <c r="R136" s="1">
        <v>-180000000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-90000000</v>
      </c>
      <c r="Z136" s="1">
        <v>-90000000</v>
      </c>
      <c r="AA136" s="1">
        <v>0</v>
      </c>
      <c r="AB136" s="1">
        <v>0</v>
      </c>
      <c r="AC136" s="1">
        <v>0</v>
      </c>
      <c r="AD136" s="1">
        <v>0</v>
      </c>
    </row>
    <row r="137" spans="2:30" x14ac:dyDescent="0.25">
      <c r="B137">
        <v>133</v>
      </c>
      <c r="C137">
        <v>134</v>
      </c>
      <c r="D137" t="s">
        <v>439</v>
      </c>
      <c r="E137">
        <v>2302000</v>
      </c>
      <c r="F137" s="1">
        <v>2610</v>
      </c>
      <c r="G137" t="s">
        <v>774</v>
      </c>
      <c r="H137" s="1">
        <v>2</v>
      </c>
      <c r="I137" s="1"/>
      <c r="J137" s="1">
        <v>3</v>
      </c>
      <c r="K137" s="1"/>
      <c r="L137" s="1">
        <v>1</v>
      </c>
      <c r="M137" s="1">
        <v>1</v>
      </c>
      <c r="N137" s="1"/>
      <c r="O137" s="1"/>
      <c r="P137" s="1" t="s">
        <v>774</v>
      </c>
      <c r="Q137" s="1" t="s">
        <v>775</v>
      </c>
      <c r="R137" s="1">
        <v>-180000000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-90000000</v>
      </c>
      <c r="Z137" s="1">
        <v>-90000000</v>
      </c>
      <c r="AA137" s="1">
        <v>0</v>
      </c>
      <c r="AB137" s="1">
        <v>0</v>
      </c>
      <c r="AC137" s="1">
        <v>0</v>
      </c>
      <c r="AD137" s="1">
        <v>0</v>
      </c>
    </row>
    <row r="138" spans="2:30" x14ac:dyDescent="0.25">
      <c r="B138">
        <v>134</v>
      </c>
      <c r="C138">
        <v>135</v>
      </c>
      <c r="D138" t="s">
        <v>440</v>
      </c>
      <c r="E138">
        <v>2303000</v>
      </c>
      <c r="F138" s="1"/>
      <c r="H138" s="1">
        <v>2</v>
      </c>
      <c r="I138" s="1"/>
      <c r="J138" s="1">
        <v>2</v>
      </c>
      <c r="K138" s="1">
        <v>2</v>
      </c>
      <c r="L138" s="1">
        <v>0</v>
      </c>
      <c r="M138" s="1">
        <v>0</v>
      </c>
      <c r="N138" s="1"/>
      <c r="O138" s="1"/>
      <c r="P138" s="1"/>
      <c r="Q138" s="1" t="s">
        <v>776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</row>
    <row r="139" spans="2:30" x14ac:dyDescent="0.25">
      <c r="B139">
        <v>135</v>
      </c>
      <c r="C139">
        <v>136</v>
      </c>
      <c r="D139" t="s">
        <v>441</v>
      </c>
      <c r="E139">
        <v>2304000</v>
      </c>
      <c r="F139" s="1"/>
      <c r="H139" s="1">
        <v>2</v>
      </c>
      <c r="I139" s="1"/>
      <c r="J139" s="1">
        <v>0</v>
      </c>
      <c r="K139" s="1">
        <v>2</v>
      </c>
      <c r="L139" s="1">
        <v>1</v>
      </c>
      <c r="M139" s="1">
        <v>0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2:30" x14ac:dyDescent="0.25">
      <c r="B140">
        <v>136</v>
      </c>
      <c r="C140">
        <v>137</v>
      </c>
      <c r="D140" t="s">
        <v>47</v>
      </c>
      <c r="E140">
        <v>2400000</v>
      </c>
      <c r="F140" s="1"/>
      <c r="H140" s="1">
        <v>2</v>
      </c>
      <c r="I140" s="1"/>
      <c r="J140" s="1">
        <v>1</v>
      </c>
      <c r="K140" s="1">
        <v>1</v>
      </c>
      <c r="L140" s="1">
        <v>1</v>
      </c>
      <c r="M140" s="1">
        <v>1</v>
      </c>
      <c r="N140" s="1"/>
      <c r="O140" s="1"/>
      <c r="P140" s="1"/>
      <c r="Q140" s="1" t="s">
        <v>777</v>
      </c>
      <c r="R140" s="1">
        <v>-1375000000</v>
      </c>
      <c r="S140" s="1">
        <v>-120000000</v>
      </c>
      <c r="T140" s="1">
        <v>-120000000</v>
      </c>
      <c r="U140" s="1">
        <v>-220000000</v>
      </c>
      <c r="V140" s="1">
        <v>-120000000</v>
      </c>
      <c r="W140" s="1">
        <v>-120000000</v>
      </c>
      <c r="X140" s="1">
        <v>-120000000</v>
      </c>
      <c r="Y140" s="1">
        <v>96000000</v>
      </c>
      <c r="Z140" s="1">
        <v>-123000000</v>
      </c>
      <c r="AA140" s="1">
        <v>-159000000</v>
      </c>
      <c r="AB140" s="1">
        <v>-123000000</v>
      </c>
      <c r="AC140" s="1">
        <v>-123000000</v>
      </c>
      <c r="AD140" s="1">
        <v>-123000000</v>
      </c>
    </row>
    <row r="141" spans="2:30" x14ac:dyDescent="0.25">
      <c r="B141">
        <v>137</v>
      </c>
      <c r="C141">
        <v>138</v>
      </c>
      <c r="D141" t="s">
        <v>442</v>
      </c>
      <c r="E141">
        <v>2401000</v>
      </c>
      <c r="F141" s="1"/>
      <c r="H141" s="1">
        <v>2</v>
      </c>
      <c r="I141" s="1"/>
      <c r="J141" s="1">
        <v>1</v>
      </c>
      <c r="K141" s="1">
        <v>2</v>
      </c>
      <c r="L141" s="1">
        <v>1</v>
      </c>
      <c r="M141" s="1">
        <v>1</v>
      </c>
      <c r="N141" s="1"/>
      <c r="O141" s="1"/>
      <c r="P141" s="1"/>
      <c r="Q141" s="1" t="s">
        <v>778</v>
      </c>
      <c r="R141" s="1">
        <v>216000000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216000000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</row>
    <row r="142" spans="2:30" x14ac:dyDescent="0.25">
      <c r="B142">
        <v>138</v>
      </c>
      <c r="C142">
        <v>139</v>
      </c>
      <c r="D142" t="s">
        <v>443</v>
      </c>
      <c r="E142">
        <v>2402000</v>
      </c>
      <c r="F142" s="1">
        <v>2860</v>
      </c>
      <c r="G142" t="s">
        <v>779</v>
      </c>
      <c r="H142" s="1">
        <v>2</v>
      </c>
      <c r="I142" s="1"/>
      <c r="J142" s="1">
        <v>3</v>
      </c>
      <c r="K142" s="1"/>
      <c r="L142" s="1">
        <v>1</v>
      </c>
      <c r="M142" s="1">
        <v>1</v>
      </c>
      <c r="N142" s="1"/>
      <c r="O142" s="1"/>
      <c r="P142" s="1" t="s">
        <v>49</v>
      </c>
      <c r="Q142" s="1" t="s">
        <v>780</v>
      </c>
      <c r="R142" s="1">
        <v>36000000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36000000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</row>
    <row r="143" spans="2:30" x14ac:dyDescent="0.25">
      <c r="B143">
        <v>139</v>
      </c>
      <c r="C143">
        <v>140</v>
      </c>
      <c r="D143" t="s">
        <v>444</v>
      </c>
      <c r="E143">
        <v>2403000</v>
      </c>
      <c r="F143" s="1">
        <v>2870</v>
      </c>
      <c r="G143" t="s">
        <v>781</v>
      </c>
      <c r="H143" s="1">
        <v>2</v>
      </c>
      <c r="I143" s="1"/>
      <c r="J143" s="1">
        <v>3</v>
      </c>
      <c r="K143" s="1"/>
      <c r="L143" s="1">
        <v>1</v>
      </c>
      <c r="M143" s="1">
        <v>1</v>
      </c>
      <c r="N143" s="1"/>
      <c r="O143" s="1"/>
      <c r="P143" s="1" t="s">
        <v>50</v>
      </c>
      <c r="Q143" s="1" t="s">
        <v>782</v>
      </c>
      <c r="R143" s="1">
        <v>180000000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180000000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</row>
    <row r="144" spans="2:30" x14ac:dyDescent="0.25">
      <c r="B144">
        <v>140</v>
      </c>
      <c r="C144">
        <v>141</v>
      </c>
      <c r="D144" t="s">
        <v>445</v>
      </c>
      <c r="E144">
        <v>2404000</v>
      </c>
      <c r="F144" s="1"/>
      <c r="H144" s="1">
        <v>2</v>
      </c>
      <c r="I144" s="1"/>
      <c r="J144" s="1">
        <v>1</v>
      </c>
      <c r="K144" s="1">
        <v>2</v>
      </c>
      <c r="L144" s="1">
        <v>1</v>
      </c>
      <c r="M144" s="1">
        <v>1</v>
      </c>
      <c r="N144" s="1"/>
      <c r="O144" s="1"/>
      <c r="P144" s="1"/>
      <c r="Q144" s="1" t="s">
        <v>783</v>
      </c>
      <c r="R144" s="1">
        <v>-1491000000</v>
      </c>
      <c r="S144" s="1">
        <v>-120000000</v>
      </c>
      <c r="T144" s="1">
        <v>-120000000</v>
      </c>
      <c r="U144" s="1">
        <v>-120000000</v>
      </c>
      <c r="V144" s="1">
        <v>-120000000</v>
      </c>
      <c r="W144" s="1">
        <v>-120000000</v>
      </c>
      <c r="X144" s="1">
        <v>-120000000</v>
      </c>
      <c r="Y144" s="1">
        <v>-120000000</v>
      </c>
      <c r="Z144" s="1">
        <v>-123000000</v>
      </c>
      <c r="AA144" s="1">
        <v>-159000000</v>
      </c>
      <c r="AB144" s="1">
        <v>-123000000</v>
      </c>
      <c r="AC144" s="1">
        <v>-123000000</v>
      </c>
      <c r="AD144" s="1">
        <v>-123000000</v>
      </c>
    </row>
    <row r="145" spans="2:30" x14ac:dyDescent="0.25">
      <c r="B145">
        <v>141</v>
      </c>
      <c r="C145">
        <v>142</v>
      </c>
      <c r="D145" t="s">
        <v>446</v>
      </c>
      <c r="E145">
        <v>2405000</v>
      </c>
      <c r="F145" s="1">
        <v>2910</v>
      </c>
      <c r="G145" t="s">
        <v>779</v>
      </c>
      <c r="H145" s="1">
        <v>2</v>
      </c>
      <c r="I145" s="1"/>
      <c r="J145" s="1">
        <v>3</v>
      </c>
      <c r="K145" s="1"/>
      <c r="L145" s="1">
        <v>1</v>
      </c>
      <c r="M145" s="1">
        <v>1</v>
      </c>
      <c r="N145" s="1"/>
      <c r="O145" s="1"/>
      <c r="P145" s="1" t="s">
        <v>51</v>
      </c>
      <c r="Q145" s="1" t="s">
        <v>784</v>
      </c>
      <c r="R145" s="1">
        <v>-36000000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-36000000</v>
      </c>
      <c r="AB145" s="1">
        <v>0</v>
      </c>
      <c r="AC145" s="1">
        <v>0</v>
      </c>
      <c r="AD145" s="1">
        <v>0</v>
      </c>
    </row>
    <row r="146" spans="2:30" x14ac:dyDescent="0.25">
      <c r="B146">
        <v>142</v>
      </c>
      <c r="C146">
        <v>143</v>
      </c>
      <c r="D146" t="s">
        <v>447</v>
      </c>
      <c r="E146">
        <v>2406000</v>
      </c>
      <c r="F146" s="1">
        <v>2920</v>
      </c>
      <c r="G146" t="s">
        <v>781</v>
      </c>
      <c r="H146" s="1">
        <v>2</v>
      </c>
      <c r="I146" s="1"/>
      <c r="J146" s="1">
        <v>3</v>
      </c>
      <c r="K146" s="1"/>
      <c r="L146" s="1">
        <v>1</v>
      </c>
      <c r="M146" s="1">
        <v>1</v>
      </c>
      <c r="N146" s="1"/>
      <c r="O146" s="1"/>
      <c r="P146" s="1" t="s">
        <v>52</v>
      </c>
      <c r="Q146" s="1" t="s">
        <v>785</v>
      </c>
      <c r="R146" s="1">
        <v>-1455000000</v>
      </c>
      <c r="S146" s="1">
        <v>-120000000</v>
      </c>
      <c r="T146" s="1">
        <v>-120000000</v>
      </c>
      <c r="U146" s="1">
        <v>-120000000</v>
      </c>
      <c r="V146" s="1">
        <v>-120000000</v>
      </c>
      <c r="W146" s="1">
        <v>-120000000</v>
      </c>
      <c r="X146" s="1">
        <v>-120000000</v>
      </c>
      <c r="Y146" s="1">
        <v>-120000000</v>
      </c>
      <c r="Z146" s="1">
        <v>-123000000</v>
      </c>
      <c r="AA146" s="1">
        <v>-123000000</v>
      </c>
      <c r="AB146" s="1">
        <v>-123000000</v>
      </c>
      <c r="AC146" s="1">
        <v>-123000000</v>
      </c>
      <c r="AD146" s="1">
        <v>-123000000</v>
      </c>
    </row>
    <row r="147" spans="2:30" x14ac:dyDescent="0.25">
      <c r="B147">
        <v>143</v>
      </c>
      <c r="C147">
        <v>144</v>
      </c>
      <c r="D147" t="s">
        <v>448</v>
      </c>
      <c r="E147">
        <v>2407000</v>
      </c>
      <c r="F147" s="1">
        <v>2990</v>
      </c>
      <c r="G147" t="s">
        <v>786</v>
      </c>
      <c r="H147" s="1">
        <v>2</v>
      </c>
      <c r="I147" s="1"/>
      <c r="J147" s="1">
        <v>3</v>
      </c>
      <c r="K147" s="1">
        <v>2</v>
      </c>
      <c r="L147" s="1">
        <v>1</v>
      </c>
      <c r="M147" s="1">
        <v>1</v>
      </c>
      <c r="N147" s="1"/>
      <c r="O147" s="1"/>
      <c r="P147" s="1"/>
      <c r="Q147" s="1" t="s">
        <v>724</v>
      </c>
      <c r="R147" s="1">
        <v>-100000000</v>
      </c>
      <c r="S147" s="1">
        <v>0</v>
      </c>
      <c r="T147" s="1">
        <v>0</v>
      </c>
      <c r="U147" s="1">
        <v>-100000000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</row>
    <row r="148" spans="2:30" x14ac:dyDescent="0.25">
      <c r="B148">
        <v>144</v>
      </c>
      <c r="C148">
        <v>145</v>
      </c>
      <c r="D148" t="s">
        <v>449</v>
      </c>
      <c r="E148">
        <v>2408000</v>
      </c>
      <c r="F148" s="1"/>
      <c r="H148" s="1">
        <v>2</v>
      </c>
      <c r="I148" s="1"/>
      <c r="J148" s="1">
        <v>3</v>
      </c>
      <c r="K148" s="1">
        <v>2</v>
      </c>
      <c r="L148" s="1">
        <v>0</v>
      </c>
      <c r="M148" s="1">
        <v>0</v>
      </c>
      <c r="N148" s="1"/>
      <c r="O148" s="1"/>
      <c r="P148" s="1"/>
      <c r="Q148" s="1" t="s">
        <v>787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</row>
    <row r="149" spans="2:30" x14ac:dyDescent="0.25">
      <c r="B149">
        <v>145</v>
      </c>
      <c r="C149">
        <v>146</v>
      </c>
      <c r="D149" t="s">
        <v>450</v>
      </c>
      <c r="E149">
        <v>2409000</v>
      </c>
      <c r="F149" s="1"/>
      <c r="H149" s="1">
        <v>2</v>
      </c>
      <c r="I149" s="1"/>
      <c r="J149" s="1">
        <v>0</v>
      </c>
      <c r="K149" s="1"/>
      <c r="L149" s="1">
        <v>1</v>
      </c>
      <c r="M149" s="1">
        <v>0</v>
      </c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2:30" x14ac:dyDescent="0.25">
      <c r="B150">
        <v>146</v>
      </c>
      <c r="C150">
        <v>147</v>
      </c>
      <c r="D150" t="s">
        <v>48</v>
      </c>
      <c r="E150">
        <v>2500000</v>
      </c>
      <c r="F150" s="1">
        <v>2970</v>
      </c>
      <c r="H150" s="1">
        <v>2</v>
      </c>
      <c r="I150" s="1"/>
      <c r="J150" s="1">
        <v>0</v>
      </c>
      <c r="K150" s="1">
        <v>1</v>
      </c>
      <c r="L150" s="1">
        <v>1</v>
      </c>
      <c r="M150" s="1">
        <v>1</v>
      </c>
      <c r="N150" s="1"/>
      <c r="O150" s="1"/>
      <c r="P150" s="1"/>
      <c r="Q150" s="1" t="s">
        <v>788</v>
      </c>
      <c r="R150" s="1">
        <v>-97413000</v>
      </c>
      <c r="S150" s="1">
        <v>-4950000</v>
      </c>
      <c r="T150" s="1">
        <v>-2680000</v>
      </c>
      <c r="U150" s="1">
        <v>-98880000</v>
      </c>
      <c r="V150" s="1">
        <v>-1480000</v>
      </c>
      <c r="W150" s="1">
        <v>720000</v>
      </c>
      <c r="X150" s="1">
        <v>-280000</v>
      </c>
      <c r="Y150" s="1">
        <v>3720000</v>
      </c>
      <c r="Z150" s="1">
        <v>-136000</v>
      </c>
      <c r="AA150" s="1">
        <v>-18403000</v>
      </c>
      <c r="AB150" s="1">
        <v>20250000</v>
      </c>
      <c r="AC150" s="1">
        <v>1244000</v>
      </c>
      <c r="AD150" s="1">
        <v>3462000</v>
      </c>
    </row>
    <row r="151" spans="2:30" x14ac:dyDescent="0.25">
      <c r="B151">
        <v>147</v>
      </c>
      <c r="C151">
        <v>148</v>
      </c>
      <c r="D151" t="s">
        <v>451</v>
      </c>
      <c r="E151">
        <v>2501000</v>
      </c>
      <c r="F151" s="1"/>
      <c r="H151" s="1">
        <v>2</v>
      </c>
      <c r="I151" s="1"/>
      <c r="J151" s="1">
        <v>0</v>
      </c>
      <c r="K151" s="1"/>
      <c r="L151" s="1">
        <v>1</v>
      </c>
      <c r="M151" s="1">
        <v>0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2:30" x14ac:dyDescent="0.25">
      <c r="B152">
        <v>148</v>
      </c>
      <c r="C152">
        <v>149</v>
      </c>
      <c r="D152" t="s">
        <v>452</v>
      </c>
      <c r="E152">
        <v>2502000</v>
      </c>
      <c r="F152" s="1">
        <v>2980</v>
      </c>
      <c r="H152" s="1">
        <v>2</v>
      </c>
      <c r="I152" s="1"/>
      <c r="J152" s="1">
        <v>0</v>
      </c>
      <c r="K152" s="1"/>
      <c r="L152" s="1">
        <v>1</v>
      </c>
      <c r="M152" s="1">
        <v>1</v>
      </c>
      <c r="N152" s="1"/>
      <c r="O152" s="1"/>
      <c r="P152" s="1"/>
      <c r="Q152" s="1" t="s">
        <v>789</v>
      </c>
      <c r="R152" s="1">
        <v>500000000</v>
      </c>
      <c r="S152" s="1">
        <v>500000000</v>
      </c>
      <c r="T152" s="1">
        <v>495050000</v>
      </c>
      <c r="U152" s="1">
        <v>492370000</v>
      </c>
      <c r="V152" s="1">
        <v>393490000</v>
      </c>
      <c r="W152" s="1">
        <v>392010000</v>
      </c>
      <c r="X152" s="1">
        <v>392730000</v>
      </c>
      <c r="Y152" s="1">
        <v>392450000</v>
      </c>
      <c r="Z152" s="1">
        <v>396170000</v>
      </c>
      <c r="AA152" s="1">
        <v>396034000</v>
      </c>
      <c r="AB152" s="1">
        <v>377631000</v>
      </c>
      <c r="AC152" s="1">
        <v>397881000</v>
      </c>
      <c r="AD152" s="1">
        <v>399125000</v>
      </c>
    </row>
    <row r="153" spans="2:30" x14ac:dyDescent="0.25">
      <c r="B153">
        <v>149</v>
      </c>
      <c r="C153">
        <v>150</v>
      </c>
      <c r="D153" t="s">
        <v>453</v>
      </c>
      <c r="E153">
        <v>2503000</v>
      </c>
      <c r="F153" s="1">
        <v>2990</v>
      </c>
      <c r="H153" s="1">
        <v>2</v>
      </c>
      <c r="I153" s="1"/>
      <c r="J153" s="1">
        <v>0</v>
      </c>
      <c r="K153" s="1">
        <v>2</v>
      </c>
      <c r="L153" s="1">
        <v>1</v>
      </c>
      <c r="M153" s="1">
        <v>1</v>
      </c>
      <c r="N153" s="1"/>
      <c r="O153" s="1"/>
      <c r="P153" s="1"/>
      <c r="Q153" s="1" t="s">
        <v>790</v>
      </c>
      <c r="R153" s="1">
        <v>402587000</v>
      </c>
      <c r="S153" s="1">
        <v>495050000</v>
      </c>
      <c r="T153" s="1">
        <v>492370000</v>
      </c>
      <c r="U153" s="1">
        <v>393490000</v>
      </c>
      <c r="V153" s="1">
        <v>392010000</v>
      </c>
      <c r="W153" s="1">
        <v>392730000</v>
      </c>
      <c r="X153" s="1">
        <v>392450000</v>
      </c>
      <c r="Y153" s="1">
        <v>396170000</v>
      </c>
      <c r="Z153" s="1">
        <v>396034000</v>
      </c>
      <c r="AA153" s="1">
        <v>377631000</v>
      </c>
      <c r="AB153" s="1">
        <v>397881000</v>
      </c>
      <c r="AC153" s="1">
        <v>399125000</v>
      </c>
      <c r="AD153" s="1">
        <v>402587000</v>
      </c>
    </row>
    <row r="154" spans="2:30" x14ac:dyDescent="0.25">
      <c r="B154">
        <v>150</v>
      </c>
      <c r="C154">
        <v>151</v>
      </c>
      <c r="D154" t="s">
        <v>454</v>
      </c>
      <c r="E154">
        <v>2504000</v>
      </c>
      <c r="F154" s="1"/>
      <c r="H154" s="1">
        <v>2</v>
      </c>
      <c r="I154" s="1"/>
      <c r="J154" s="1">
        <v>0</v>
      </c>
      <c r="K154" s="1"/>
      <c r="L154" s="1">
        <v>1</v>
      </c>
      <c r="M154" s="1">
        <v>0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2:30" x14ac:dyDescent="0.25">
      <c r="B155">
        <v>151</v>
      </c>
      <c r="C155">
        <v>152</v>
      </c>
      <c r="D155" t="s">
        <v>455</v>
      </c>
      <c r="E155">
        <v>2505000</v>
      </c>
      <c r="F155" s="1"/>
      <c r="H155" s="1">
        <v>2</v>
      </c>
      <c r="I155" s="1"/>
      <c r="J155" s="1">
        <v>5</v>
      </c>
      <c r="K155" s="1">
        <v>5</v>
      </c>
      <c r="L155" s="1">
        <v>0</v>
      </c>
      <c r="M155" s="1">
        <v>0</v>
      </c>
      <c r="N155" s="1"/>
      <c r="O155" s="1"/>
      <c r="P155" s="1"/>
      <c r="Q155" s="1" t="s">
        <v>726</v>
      </c>
      <c r="R155" s="1"/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</row>
    <row r="156" spans="2:30" x14ac:dyDescent="0.25">
      <c r="B156">
        <v>152</v>
      </c>
      <c r="C156">
        <v>153</v>
      </c>
      <c r="D156" t="s">
        <v>456</v>
      </c>
      <c r="E156">
        <v>2506000</v>
      </c>
      <c r="F156" s="1"/>
      <c r="H156" s="1">
        <v>3</v>
      </c>
      <c r="I156" s="1"/>
      <c r="J156" s="1">
        <v>0</v>
      </c>
      <c r="K156" s="1"/>
      <c r="L156" s="1">
        <v>1</v>
      </c>
      <c r="M156" s="1">
        <v>0</v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2:30" x14ac:dyDescent="0.25">
      <c r="B157">
        <v>153</v>
      </c>
      <c r="C157">
        <v>154</v>
      </c>
      <c r="D157" t="s">
        <v>53</v>
      </c>
      <c r="E157">
        <v>3000000</v>
      </c>
      <c r="F157" s="1"/>
      <c r="H157" s="1">
        <v>3</v>
      </c>
      <c r="I157" s="1"/>
      <c r="J157" s="1">
        <v>0</v>
      </c>
      <c r="K157" s="1">
        <v>9</v>
      </c>
      <c r="L157" s="1">
        <v>1</v>
      </c>
      <c r="M157" s="1">
        <v>0</v>
      </c>
      <c r="N157" s="1"/>
      <c r="O157" s="1"/>
      <c r="P157" s="1"/>
      <c r="Q157" s="1" t="s">
        <v>791</v>
      </c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2:30" x14ac:dyDescent="0.25">
      <c r="B158">
        <v>154</v>
      </c>
      <c r="C158">
        <v>155</v>
      </c>
      <c r="D158" t="s">
        <v>457</v>
      </c>
      <c r="E158">
        <v>3001000</v>
      </c>
      <c r="F158" s="1"/>
      <c r="H158" s="1">
        <v>3</v>
      </c>
      <c r="I158" s="1"/>
      <c r="J158" s="1">
        <v>0</v>
      </c>
      <c r="K158" s="1"/>
      <c r="L158" s="1">
        <v>1</v>
      </c>
      <c r="M158" s="1">
        <v>0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2:30" x14ac:dyDescent="0.25">
      <c r="B159">
        <v>155</v>
      </c>
      <c r="C159">
        <v>156</v>
      </c>
      <c r="D159" t="s">
        <v>458</v>
      </c>
      <c r="E159">
        <v>3002000</v>
      </c>
      <c r="F159" s="1"/>
      <c r="H159" s="1">
        <v>3</v>
      </c>
      <c r="I159" s="1"/>
      <c r="J159" s="1">
        <v>0</v>
      </c>
      <c r="K159" s="1">
        <v>2</v>
      </c>
      <c r="L159" s="1">
        <v>1</v>
      </c>
      <c r="M159" s="1">
        <v>0</v>
      </c>
      <c r="N159" s="1"/>
      <c r="O159" s="1"/>
      <c r="P159" s="1"/>
      <c r="Q159" s="1" t="s">
        <v>792</v>
      </c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2:30" x14ac:dyDescent="0.25">
      <c r="B160">
        <v>156</v>
      </c>
      <c r="C160">
        <v>157</v>
      </c>
      <c r="D160" t="s">
        <v>459</v>
      </c>
      <c r="E160">
        <v>3003000</v>
      </c>
      <c r="F160" s="1"/>
      <c r="H160" s="1">
        <v>3</v>
      </c>
      <c r="I160" s="1"/>
      <c r="J160" s="1">
        <v>0</v>
      </c>
      <c r="K160" s="1"/>
      <c r="L160" s="1">
        <v>1</v>
      </c>
      <c r="M160" s="1">
        <v>0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2:30" x14ac:dyDescent="0.25">
      <c r="B161">
        <v>157</v>
      </c>
      <c r="C161">
        <v>158</v>
      </c>
      <c r="D161" t="s">
        <v>54</v>
      </c>
      <c r="E161">
        <v>3100000</v>
      </c>
      <c r="F161" s="1">
        <v>3200</v>
      </c>
      <c r="H161" s="1">
        <v>3</v>
      </c>
      <c r="I161" s="1"/>
      <c r="J161" s="1">
        <v>0</v>
      </c>
      <c r="K161" s="1">
        <v>1</v>
      </c>
      <c r="L161" s="1">
        <v>1</v>
      </c>
      <c r="M161" s="1">
        <v>1</v>
      </c>
      <c r="N161" s="1"/>
      <c r="O161" s="1"/>
      <c r="P161" s="1"/>
      <c r="Q161" s="1" t="s">
        <v>793</v>
      </c>
      <c r="R161" s="1">
        <v>573100000</v>
      </c>
      <c r="S161" s="1">
        <v>568150000</v>
      </c>
      <c r="T161" s="1">
        <v>565470000</v>
      </c>
      <c r="U161" s="1">
        <v>466590000</v>
      </c>
      <c r="V161" s="1">
        <v>465110000</v>
      </c>
      <c r="W161" s="1">
        <v>465830000</v>
      </c>
      <c r="X161" s="1">
        <v>465550000</v>
      </c>
      <c r="Y161" s="1">
        <v>595270000</v>
      </c>
      <c r="Z161" s="1">
        <v>487134000</v>
      </c>
      <c r="AA161" s="1">
        <v>450731000</v>
      </c>
      <c r="AB161" s="1">
        <v>470981000</v>
      </c>
      <c r="AC161" s="1">
        <v>472225000</v>
      </c>
      <c r="AD161" s="1">
        <v>475687000</v>
      </c>
    </row>
    <row r="162" spans="2:30" x14ac:dyDescent="0.25">
      <c r="B162">
        <v>158</v>
      </c>
      <c r="C162">
        <v>159</v>
      </c>
      <c r="D162" t="s">
        <v>460</v>
      </c>
      <c r="E162">
        <v>3101000</v>
      </c>
      <c r="F162" s="1"/>
      <c r="H162" s="1">
        <v>3</v>
      </c>
      <c r="I162" s="1"/>
      <c r="J162" s="1">
        <v>1</v>
      </c>
      <c r="K162" s="1">
        <v>2</v>
      </c>
      <c r="L162" s="1">
        <v>1</v>
      </c>
      <c r="M162" s="1">
        <v>1</v>
      </c>
      <c r="N162" s="1" t="s">
        <v>794</v>
      </c>
      <c r="O162" s="1"/>
      <c r="P162" s="1" t="s">
        <v>794</v>
      </c>
      <c r="Q162" s="1" t="s">
        <v>795</v>
      </c>
      <c r="R162" s="1">
        <v>500000000</v>
      </c>
      <c r="S162" s="1">
        <v>495050000</v>
      </c>
      <c r="T162" s="1">
        <v>492370000</v>
      </c>
      <c r="U162" s="1">
        <v>393490000</v>
      </c>
      <c r="V162" s="1">
        <v>392010000</v>
      </c>
      <c r="W162" s="1">
        <v>392730000</v>
      </c>
      <c r="X162" s="1">
        <v>392450000</v>
      </c>
      <c r="Y162" s="1">
        <v>396170000</v>
      </c>
      <c r="Z162" s="1">
        <v>396034000</v>
      </c>
      <c r="AA162" s="1">
        <v>377631000</v>
      </c>
      <c r="AB162" s="1">
        <v>397881000</v>
      </c>
      <c r="AC162" s="1">
        <v>399125000</v>
      </c>
      <c r="AD162" s="1">
        <v>402587000</v>
      </c>
    </row>
    <row r="163" spans="2:30" x14ac:dyDescent="0.25">
      <c r="B163">
        <v>159</v>
      </c>
      <c r="C163">
        <v>160</v>
      </c>
      <c r="D163" t="s">
        <v>461</v>
      </c>
      <c r="E163">
        <v>3102000</v>
      </c>
      <c r="F163" s="1"/>
      <c r="H163" s="1">
        <v>3</v>
      </c>
      <c r="I163" s="1"/>
      <c r="J163" s="1">
        <v>1</v>
      </c>
      <c r="K163" s="1">
        <v>2</v>
      </c>
      <c r="L163" s="1">
        <v>0</v>
      </c>
      <c r="M163" s="1">
        <v>0</v>
      </c>
      <c r="N163" s="1"/>
      <c r="O163" s="1"/>
      <c r="P163" s="1" t="s">
        <v>731</v>
      </c>
      <c r="Q163" s="1" t="s">
        <v>732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</row>
    <row r="164" spans="2:30" x14ac:dyDescent="0.25">
      <c r="B164">
        <v>160</v>
      </c>
      <c r="C164">
        <v>161</v>
      </c>
      <c r="D164" t="s">
        <v>462</v>
      </c>
      <c r="E164">
        <v>3103000</v>
      </c>
      <c r="F164" s="1">
        <v>3240</v>
      </c>
      <c r="G164" t="s">
        <v>733</v>
      </c>
      <c r="H164" s="1">
        <v>3</v>
      </c>
      <c r="I164" s="1"/>
      <c r="J164" s="1">
        <v>3</v>
      </c>
      <c r="K164" s="1"/>
      <c r="L164" s="1">
        <v>0</v>
      </c>
      <c r="M164" s="1">
        <v>0</v>
      </c>
      <c r="N164" s="1" t="s">
        <v>733</v>
      </c>
      <c r="O164" s="1"/>
      <c r="P164" s="1" t="s">
        <v>733</v>
      </c>
      <c r="Q164" s="1" t="s">
        <v>734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</row>
    <row r="165" spans="2:30" x14ac:dyDescent="0.25">
      <c r="B165">
        <v>161</v>
      </c>
      <c r="C165">
        <v>162</v>
      </c>
      <c r="D165" t="s">
        <v>463</v>
      </c>
      <c r="E165">
        <v>3104000</v>
      </c>
      <c r="F165" s="1">
        <v>3249</v>
      </c>
      <c r="G165" t="s">
        <v>735</v>
      </c>
      <c r="H165" s="1">
        <v>3</v>
      </c>
      <c r="I165" s="1"/>
      <c r="J165" s="1">
        <v>3</v>
      </c>
      <c r="K165" s="1"/>
      <c r="L165" s="1">
        <v>0</v>
      </c>
      <c r="M165" s="1">
        <v>0</v>
      </c>
      <c r="N165" s="1" t="s">
        <v>735</v>
      </c>
      <c r="O165" s="1"/>
      <c r="P165" s="1" t="s">
        <v>735</v>
      </c>
      <c r="Q165" s="1" t="s">
        <v>736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</row>
    <row r="166" spans="2:30" x14ac:dyDescent="0.25">
      <c r="B166">
        <v>162</v>
      </c>
      <c r="C166">
        <v>163</v>
      </c>
      <c r="D166" t="s">
        <v>55</v>
      </c>
      <c r="E166">
        <v>3105000</v>
      </c>
      <c r="F166" s="1"/>
      <c r="H166" s="1">
        <v>3</v>
      </c>
      <c r="I166" s="1"/>
      <c r="J166" s="1">
        <v>1</v>
      </c>
      <c r="K166" s="1">
        <v>2</v>
      </c>
      <c r="L166" s="1">
        <v>1</v>
      </c>
      <c r="M166" s="1">
        <v>1</v>
      </c>
      <c r="N166" s="1"/>
      <c r="O166" s="1"/>
      <c r="P166" s="1" t="s">
        <v>737</v>
      </c>
      <c r="Q166" s="1" t="s">
        <v>738</v>
      </c>
      <c r="R166" s="1">
        <v>72000000</v>
      </c>
      <c r="S166" s="1">
        <v>72000000</v>
      </c>
      <c r="T166" s="1">
        <v>72000000</v>
      </c>
      <c r="U166" s="1">
        <v>72000000</v>
      </c>
      <c r="V166" s="1">
        <v>72000000</v>
      </c>
      <c r="W166" s="1">
        <v>72000000</v>
      </c>
      <c r="X166" s="1">
        <v>72000000</v>
      </c>
      <c r="Y166" s="1">
        <v>180000000</v>
      </c>
      <c r="Z166" s="1">
        <v>72000000</v>
      </c>
      <c r="AA166" s="1">
        <v>72000000</v>
      </c>
      <c r="AB166" s="1">
        <v>72000000</v>
      </c>
      <c r="AC166" s="1">
        <v>72000000</v>
      </c>
      <c r="AD166" s="1">
        <v>72000000</v>
      </c>
    </row>
    <row r="167" spans="2:30" x14ac:dyDescent="0.25">
      <c r="B167">
        <v>163</v>
      </c>
      <c r="C167">
        <v>164</v>
      </c>
      <c r="D167" t="s">
        <v>464</v>
      </c>
      <c r="E167">
        <v>3106000</v>
      </c>
      <c r="F167" s="1">
        <v>3250</v>
      </c>
      <c r="G167" t="s">
        <v>739</v>
      </c>
      <c r="H167" s="1">
        <v>3</v>
      </c>
      <c r="I167" s="1"/>
      <c r="J167" s="1">
        <v>3</v>
      </c>
      <c r="K167" s="1"/>
      <c r="L167" s="1">
        <v>1</v>
      </c>
      <c r="M167" s="1">
        <v>1</v>
      </c>
      <c r="N167" s="1" t="s">
        <v>739</v>
      </c>
      <c r="O167" s="1"/>
      <c r="P167" s="1" t="s">
        <v>739</v>
      </c>
      <c r="Q167" s="1" t="s">
        <v>740</v>
      </c>
      <c r="R167" s="1">
        <v>72000000</v>
      </c>
      <c r="S167" s="1">
        <v>72000000</v>
      </c>
      <c r="T167" s="1">
        <v>72000000</v>
      </c>
      <c r="U167" s="1">
        <v>72000000</v>
      </c>
      <c r="V167" s="1">
        <v>72000000</v>
      </c>
      <c r="W167" s="1">
        <v>72000000</v>
      </c>
      <c r="X167" s="1">
        <v>72000000</v>
      </c>
      <c r="Y167" s="1">
        <v>72000000</v>
      </c>
      <c r="Z167" s="1">
        <v>72000000</v>
      </c>
      <c r="AA167" s="1">
        <v>72000000</v>
      </c>
      <c r="AB167" s="1">
        <v>72000000</v>
      </c>
      <c r="AC167" s="1">
        <v>72000000</v>
      </c>
      <c r="AD167" s="1">
        <v>72000000</v>
      </c>
    </row>
    <row r="168" spans="2:30" x14ac:dyDescent="0.25">
      <c r="B168">
        <v>164</v>
      </c>
      <c r="C168">
        <v>165</v>
      </c>
      <c r="D168" t="s">
        <v>56</v>
      </c>
      <c r="E168">
        <v>3107000</v>
      </c>
      <c r="F168" s="1">
        <v>3259</v>
      </c>
      <c r="G168" t="s">
        <v>741</v>
      </c>
      <c r="H168" s="1">
        <v>3</v>
      </c>
      <c r="I168" s="1"/>
      <c r="J168" s="1">
        <v>3</v>
      </c>
      <c r="K168" s="1"/>
      <c r="L168" s="1">
        <v>1</v>
      </c>
      <c r="M168" s="1">
        <v>1</v>
      </c>
      <c r="N168" s="1" t="s">
        <v>741</v>
      </c>
      <c r="O168" s="1"/>
      <c r="P168" s="1" t="s">
        <v>741</v>
      </c>
      <c r="Q168" s="1" t="s">
        <v>742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108000000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</row>
    <row r="169" spans="2:30" x14ac:dyDescent="0.25">
      <c r="B169">
        <v>165</v>
      </c>
      <c r="C169">
        <v>166</v>
      </c>
      <c r="D169" t="s">
        <v>465</v>
      </c>
      <c r="E169">
        <v>3108000</v>
      </c>
      <c r="F169" s="1">
        <v>3220</v>
      </c>
      <c r="G169" t="s">
        <v>743</v>
      </c>
      <c r="H169" s="1">
        <v>3</v>
      </c>
      <c r="I169" s="1"/>
      <c r="J169" s="1">
        <v>1</v>
      </c>
      <c r="K169" s="1">
        <v>2</v>
      </c>
      <c r="L169" s="1">
        <v>1</v>
      </c>
      <c r="M169" s="1">
        <v>1</v>
      </c>
      <c r="N169" s="1" t="s">
        <v>743</v>
      </c>
      <c r="O169" s="1"/>
      <c r="P169" s="1" t="s">
        <v>744</v>
      </c>
      <c r="Q169" s="1" t="s">
        <v>745</v>
      </c>
      <c r="R169" s="1">
        <v>1000000</v>
      </c>
      <c r="S169" s="1">
        <v>1000000</v>
      </c>
      <c r="T169" s="1">
        <v>1000000</v>
      </c>
      <c r="U169" s="1">
        <v>1000000</v>
      </c>
      <c r="V169" s="1">
        <v>1000000</v>
      </c>
      <c r="W169" s="1">
        <v>1000000</v>
      </c>
      <c r="X169" s="1">
        <v>1000000</v>
      </c>
      <c r="Y169" s="1">
        <v>1000000</v>
      </c>
      <c r="Z169" s="1">
        <v>1000000</v>
      </c>
      <c r="AA169" s="1">
        <v>1000000</v>
      </c>
      <c r="AB169" s="1">
        <v>1000000</v>
      </c>
      <c r="AC169" s="1">
        <v>1000000</v>
      </c>
      <c r="AD169" s="1">
        <v>1000000</v>
      </c>
    </row>
    <row r="170" spans="2:30" x14ac:dyDescent="0.25">
      <c r="B170">
        <v>166</v>
      </c>
      <c r="C170">
        <v>167</v>
      </c>
      <c r="D170" t="s">
        <v>466</v>
      </c>
      <c r="E170">
        <v>3109000</v>
      </c>
      <c r="F170" s="1"/>
      <c r="H170" s="1">
        <v>3</v>
      </c>
      <c r="I170" s="1"/>
      <c r="J170" s="1">
        <v>1</v>
      </c>
      <c r="K170" s="1">
        <v>2</v>
      </c>
      <c r="L170" s="1">
        <v>1</v>
      </c>
      <c r="M170" s="1">
        <v>1</v>
      </c>
      <c r="N170" s="1"/>
      <c r="O170" s="1"/>
      <c r="P170" s="1"/>
      <c r="Q170" s="1" t="s">
        <v>746</v>
      </c>
      <c r="R170" s="1">
        <v>100000</v>
      </c>
      <c r="S170" s="1">
        <v>100000</v>
      </c>
      <c r="T170" s="1">
        <v>100000</v>
      </c>
      <c r="U170" s="1">
        <v>100000</v>
      </c>
      <c r="V170" s="1">
        <v>100000</v>
      </c>
      <c r="W170" s="1">
        <v>100000</v>
      </c>
      <c r="X170" s="1">
        <v>100000</v>
      </c>
      <c r="Y170" s="1">
        <v>18100000</v>
      </c>
      <c r="Z170" s="1">
        <v>18100000</v>
      </c>
      <c r="AA170" s="1">
        <v>100000</v>
      </c>
      <c r="AB170" s="1">
        <v>100000</v>
      </c>
      <c r="AC170" s="1">
        <v>100000</v>
      </c>
      <c r="AD170" s="1">
        <v>100000</v>
      </c>
    </row>
    <row r="171" spans="2:30" x14ac:dyDescent="0.25">
      <c r="B171">
        <v>167</v>
      </c>
      <c r="C171">
        <v>168</v>
      </c>
      <c r="D171" t="s">
        <v>57</v>
      </c>
      <c r="E171">
        <v>3110000</v>
      </c>
      <c r="F171" s="1"/>
      <c r="H171" s="1">
        <v>3</v>
      </c>
      <c r="I171" s="1"/>
      <c r="J171" s="1">
        <v>3</v>
      </c>
      <c r="K171" s="1"/>
      <c r="L171" s="1">
        <v>1</v>
      </c>
      <c r="M171" s="1">
        <v>1</v>
      </c>
      <c r="N171" s="1"/>
      <c r="O171" s="1"/>
      <c r="P171" s="1" t="s">
        <v>796</v>
      </c>
      <c r="Q171" s="1" t="s">
        <v>797</v>
      </c>
      <c r="R171" s="1">
        <v>100000</v>
      </c>
      <c r="S171" s="1">
        <v>100000</v>
      </c>
      <c r="T171" s="1">
        <v>100000</v>
      </c>
      <c r="U171" s="1">
        <v>100000</v>
      </c>
      <c r="V171" s="1">
        <v>100000</v>
      </c>
      <c r="W171" s="1">
        <v>100000</v>
      </c>
      <c r="X171" s="1">
        <v>100000</v>
      </c>
      <c r="Y171" s="1">
        <v>18100000</v>
      </c>
      <c r="Z171" s="1">
        <v>18100000</v>
      </c>
      <c r="AA171" s="1">
        <v>100000</v>
      </c>
      <c r="AB171" s="1">
        <v>100000</v>
      </c>
      <c r="AC171" s="1">
        <v>100000</v>
      </c>
      <c r="AD171" s="1">
        <v>100000</v>
      </c>
    </row>
    <row r="172" spans="2:30" x14ac:dyDescent="0.25">
      <c r="B172">
        <v>168</v>
      </c>
      <c r="C172">
        <v>169</v>
      </c>
      <c r="D172" t="s">
        <v>467</v>
      </c>
      <c r="E172">
        <v>3111000</v>
      </c>
      <c r="F172" s="1">
        <v>3230</v>
      </c>
      <c r="G172" t="s">
        <v>798</v>
      </c>
      <c r="H172" s="1">
        <v>3</v>
      </c>
      <c r="I172" s="1"/>
      <c r="J172" s="1">
        <v>3</v>
      </c>
      <c r="K172" s="1"/>
      <c r="L172" s="1">
        <v>1</v>
      </c>
      <c r="M172" s="1">
        <v>1</v>
      </c>
      <c r="N172" s="1" t="s">
        <v>798</v>
      </c>
      <c r="O172" s="1"/>
      <c r="P172" s="1" t="s">
        <v>798</v>
      </c>
      <c r="Q172" s="1" t="s">
        <v>799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18000000</v>
      </c>
      <c r="Z172" s="1">
        <v>18000000</v>
      </c>
      <c r="AA172" s="1">
        <v>0</v>
      </c>
      <c r="AB172" s="1">
        <v>0</v>
      </c>
      <c r="AC172" s="1">
        <v>0</v>
      </c>
      <c r="AD172" s="1">
        <v>0</v>
      </c>
    </row>
    <row r="173" spans="2:30" x14ac:dyDescent="0.25">
      <c r="B173">
        <v>169</v>
      </c>
      <c r="C173">
        <v>170</v>
      </c>
      <c r="D173" t="s">
        <v>468</v>
      </c>
      <c r="E173">
        <v>3112000</v>
      </c>
      <c r="F173" s="1">
        <v>3235</v>
      </c>
      <c r="G173" t="s">
        <v>800</v>
      </c>
      <c r="H173" s="1">
        <v>3</v>
      </c>
      <c r="I173" s="1"/>
      <c r="J173" s="1">
        <v>3</v>
      </c>
      <c r="K173" s="1"/>
      <c r="L173" s="1">
        <v>1</v>
      </c>
      <c r="M173" s="1">
        <v>1</v>
      </c>
      <c r="N173" s="1" t="s">
        <v>800</v>
      </c>
      <c r="O173" s="1"/>
      <c r="P173" s="1" t="s">
        <v>800</v>
      </c>
      <c r="Q173" s="1" t="s">
        <v>801</v>
      </c>
      <c r="R173" s="1">
        <v>100000</v>
      </c>
      <c r="S173" s="1">
        <v>100000</v>
      </c>
      <c r="T173" s="1">
        <v>100000</v>
      </c>
      <c r="U173" s="1">
        <v>100000</v>
      </c>
      <c r="V173" s="1">
        <v>100000</v>
      </c>
      <c r="W173" s="1">
        <v>100000</v>
      </c>
      <c r="X173" s="1">
        <v>100000</v>
      </c>
      <c r="Y173" s="1">
        <v>100000</v>
      </c>
      <c r="Z173" s="1">
        <v>100000</v>
      </c>
      <c r="AA173" s="1">
        <v>100000</v>
      </c>
      <c r="AB173" s="1">
        <v>100000</v>
      </c>
      <c r="AC173" s="1">
        <v>100000</v>
      </c>
      <c r="AD173" s="1">
        <v>100000</v>
      </c>
    </row>
    <row r="174" spans="2:30" x14ac:dyDescent="0.25">
      <c r="B174">
        <v>170</v>
      </c>
      <c r="C174">
        <v>171</v>
      </c>
      <c r="D174" t="s">
        <v>469</v>
      </c>
      <c r="E174">
        <v>3113000</v>
      </c>
      <c r="F174" s="1">
        <v>3237</v>
      </c>
      <c r="G174" t="s">
        <v>802</v>
      </c>
      <c r="H174" s="1">
        <v>3</v>
      </c>
      <c r="I174" s="1"/>
      <c r="J174" s="1">
        <v>3</v>
      </c>
      <c r="K174" s="1"/>
      <c r="L174" s="1">
        <v>0</v>
      </c>
      <c r="M174" s="1">
        <v>0</v>
      </c>
      <c r="N174" s="1" t="s">
        <v>802</v>
      </c>
      <c r="O174" s="1"/>
      <c r="P174" s="1" t="s">
        <v>802</v>
      </c>
      <c r="Q174" s="1" t="s">
        <v>803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</row>
    <row r="175" spans="2:30" x14ac:dyDescent="0.25">
      <c r="B175">
        <v>171</v>
      </c>
      <c r="C175">
        <v>172</v>
      </c>
      <c r="D175" t="s">
        <v>470</v>
      </c>
      <c r="E175">
        <v>3114000</v>
      </c>
      <c r="F175" s="1"/>
      <c r="H175" s="1">
        <v>3</v>
      </c>
      <c r="I175" s="1"/>
      <c r="J175" s="1">
        <v>3</v>
      </c>
      <c r="K175" s="1"/>
      <c r="L175" s="1">
        <v>0</v>
      </c>
      <c r="M175" s="1">
        <v>0</v>
      </c>
      <c r="N175" s="1"/>
      <c r="O175" s="1"/>
      <c r="P175" s="1"/>
      <c r="Q175" s="1" t="s">
        <v>746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</row>
    <row r="176" spans="2:30" x14ac:dyDescent="0.25">
      <c r="B176">
        <v>172</v>
      </c>
      <c r="C176">
        <v>173</v>
      </c>
      <c r="D176" t="s">
        <v>58</v>
      </c>
      <c r="E176">
        <v>3115000</v>
      </c>
      <c r="F176" s="1"/>
      <c r="H176" s="1">
        <v>3</v>
      </c>
      <c r="I176" s="1"/>
      <c r="J176" s="1">
        <v>0</v>
      </c>
      <c r="K176" s="1"/>
      <c r="L176" s="1">
        <v>1</v>
      </c>
      <c r="M176" s="1">
        <v>0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2:30" x14ac:dyDescent="0.25">
      <c r="B177">
        <v>173</v>
      </c>
      <c r="C177">
        <v>174</v>
      </c>
      <c r="D177" t="s">
        <v>59</v>
      </c>
      <c r="E177">
        <v>3200000</v>
      </c>
      <c r="F177" s="1">
        <v>3100</v>
      </c>
      <c r="H177" s="1">
        <v>3</v>
      </c>
      <c r="I177" s="1"/>
      <c r="J177" s="1">
        <v>0</v>
      </c>
      <c r="K177" s="1">
        <v>1</v>
      </c>
      <c r="L177" s="1">
        <v>1</v>
      </c>
      <c r="M177" s="1">
        <v>1</v>
      </c>
      <c r="N177" s="1"/>
      <c r="O177" s="1"/>
      <c r="P177" s="1"/>
      <c r="Q177" s="1" t="s">
        <v>804</v>
      </c>
      <c r="R177" s="1">
        <v>8100000000</v>
      </c>
      <c r="S177" s="1">
        <v>8055000000</v>
      </c>
      <c r="T177" s="1">
        <v>8010000000</v>
      </c>
      <c r="U177" s="1">
        <v>7965000000</v>
      </c>
      <c r="V177" s="1">
        <v>7920000000</v>
      </c>
      <c r="W177" s="1">
        <v>7875000000</v>
      </c>
      <c r="X177" s="1">
        <v>7830000000</v>
      </c>
      <c r="Y177" s="1">
        <v>7875000000</v>
      </c>
      <c r="Z177" s="1">
        <v>7919625000</v>
      </c>
      <c r="AA177" s="1">
        <v>7873875000</v>
      </c>
      <c r="AB177" s="1">
        <v>7828125000</v>
      </c>
      <c r="AC177" s="1">
        <v>7782375000</v>
      </c>
      <c r="AD177" s="1">
        <v>7736625000</v>
      </c>
    </row>
    <row r="178" spans="2:30" x14ac:dyDescent="0.25">
      <c r="B178">
        <v>174</v>
      </c>
      <c r="C178">
        <v>175</v>
      </c>
      <c r="D178" t="s">
        <v>471</v>
      </c>
      <c r="E178">
        <v>3201000</v>
      </c>
      <c r="F178" s="1"/>
      <c r="H178" s="1">
        <v>3</v>
      </c>
      <c r="I178" s="1"/>
      <c r="J178" s="1">
        <v>1</v>
      </c>
      <c r="K178" s="1">
        <v>2</v>
      </c>
      <c r="L178" s="1">
        <v>1</v>
      </c>
      <c r="M178" s="1">
        <v>1</v>
      </c>
      <c r="N178" s="1"/>
      <c r="O178" s="1"/>
      <c r="P178" s="1"/>
      <c r="Q178" s="1" t="s">
        <v>805</v>
      </c>
      <c r="R178" s="1">
        <v>8100000000</v>
      </c>
      <c r="S178" s="1">
        <v>8055000000</v>
      </c>
      <c r="T178" s="1">
        <v>8010000000</v>
      </c>
      <c r="U178" s="1">
        <v>7965000000</v>
      </c>
      <c r="V178" s="1">
        <v>7920000000</v>
      </c>
      <c r="W178" s="1">
        <v>7875000000</v>
      </c>
      <c r="X178" s="1">
        <v>7830000000</v>
      </c>
      <c r="Y178" s="1">
        <v>7875000000</v>
      </c>
      <c r="Z178" s="1">
        <v>7919625000</v>
      </c>
      <c r="AA178" s="1">
        <v>7873875000</v>
      </c>
      <c r="AB178" s="1">
        <v>7828125000</v>
      </c>
      <c r="AC178" s="1">
        <v>7782375000</v>
      </c>
      <c r="AD178" s="1">
        <v>7736625000</v>
      </c>
    </row>
    <row r="179" spans="2:30" x14ac:dyDescent="0.25">
      <c r="B179">
        <v>175</v>
      </c>
      <c r="C179">
        <v>176</v>
      </c>
      <c r="D179" t="s">
        <v>472</v>
      </c>
      <c r="E179">
        <v>3202000</v>
      </c>
      <c r="F179" s="1"/>
      <c r="H179" s="1">
        <v>3</v>
      </c>
      <c r="I179" s="1"/>
      <c r="J179" s="1">
        <v>1</v>
      </c>
      <c r="K179" s="1">
        <v>2</v>
      </c>
      <c r="L179" s="1">
        <v>1</v>
      </c>
      <c r="M179" s="1">
        <v>1</v>
      </c>
      <c r="N179" s="1"/>
      <c r="O179" s="1"/>
      <c r="P179" s="1"/>
      <c r="Q179" s="1" t="s">
        <v>806</v>
      </c>
      <c r="R179" s="1">
        <v>10800000000</v>
      </c>
      <c r="S179" s="1">
        <v>10800000000</v>
      </c>
      <c r="T179" s="1">
        <v>10800000000</v>
      </c>
      <c r="U179" s="1">
        <v>10800000000</v>
      </c>
      <c r="V179" s="1">
        <v>10800000000</v>
      </c>
      <c r="W179" s="1">
        <v>10800000000</v>
      </c>
      <c r="X179" s="1">
        <v>10800000000</v>
      </c>
      <c r="Y179" s="1">
        <v>10890000000</v>
      </c>
      <c r="Z179" s="1">
        <v>10980000000</v>
      </c>
      <c r="AA179" s="1">
        <v>10980000000</v>
      </c>
      <c r="AB179" s="1">
        <v>10980000000</v>
      </c>
      <c r="AC179" s="1">
        <v>10980000000</v>
      </c>
      <c r="AD179" s="1">
        <v>10980000000</v>
      </c>
    </row>
    <row r="180" spans="2:30" x14ac:dyDescent="0.25">
      <c r="B180">
        <v>176</v>
      </c>
      <c r="C180">
        <v>177</v>
      </c>
      <c r="D180" t="s">
        <v>473</v>
      </c>
      <c r="E180">
        <v>3203000</v>
      </c>
      <c r="F180" s="1">
        <v>3110</v>
      </c>
      <c r="G180" t="s">
        <v>774</v>
      </c>
      <c r="H180" s="1">
        <v>3</v>
      </c>
      <c r="I180" s="1"/>
      <c r="J180" s="1">
        <v>3</v>
      </c>
      <c r="K180" s="1"/>
      <c r="L180" s="1">
        <v>1</v>
      </c>
      <c r="M180" s="1">
        <v>1</v>
      </c>
      <c r="N180" s="1" t="s">
        <v>774</v>
      </c>
      <c r="O180" s="1"/>
      <c r="P180" s="1" t="s">
        <v>774</v>
      </c>
      <c r="Q180" s="1" t="s">
        <v>807</v>
      </c>
      <c r="R180" s="1">
        <v>10800000000</v>
      </c>
      <c r="S180" s="1">
        <v>10800000000</v>
      </c>
      <c r="T180" s="1">
        <v>10800000000</v>
      </c>
      <c r="U180" s="1">
        <v>10800000000</v>
      </c>
      <c r="V180" s="1">
        <v>10800000000</v>
      </c>
      <c r="W180" s="1">
        <v>10800000000</v>
      </c>
      <c r="X180" s="1">
        <v>10800000000</v>
      </c>
      <c r="Y180" s="1">
        <v>10890000000</v>
      </c>
      <c r="Z180" s="1">
        <v>10980000000</v>
      </c>
      <c r="AA180" s="1">
        <v>10980000000</v>
      </c>
      <c r="AB180" s="1">
        <v>10980000000</v>
      </c>
      <c r="AC180" s="1">
        <v>10980000000</v>
      </c>
      <c r="AD180" s="1">
        <v>10980000000</v>
      </c>
    </row>
    <row r="181" spans="2:30" x14ac:dyDescent="0.25">
      <c r="B181">
        <v>177</v>
      </c>
      <c r="C181">
        <v>178</v>
      </c>
      <c r="D181" t="s">
        <v>474</v>
      </c>
      <c r="E181">
        <v>3204000</v>
      </c>
      <c r="F181" s="1"/>
      <c r="H181" s="1">
        <v>3</v>
      </c>
      <c r="I181" s="1"/>
      <c r="J181" s="1">
        <v>1</v>
      </c>
      <c r="K181" s="1">
        <v>2</v>
      </c>
      <c r="L181" s="1">
        <v>1</v>
      </c>
      <c r="M181" s="1">
        <v>1</v>
      </c>
      <c r="N181" s="1"/>
      <c r="O181" s="1"/>
      <c r="P181" s="1"/>
      <c r="Q181" s="1" t="s">
        <v>808</v>
      </c>
      <c r="R181" s="1">
        <v>2700000000</v>
      </c>
      <c r="S181" s="1">
        <v>2745000000</v>
      </c>
      <c r="T181" s="1">
        <v>2790000000</v>
      </c>
      <c r="U181" s="1">
        <v>2835000000</v>
      </c>
      <c r="V181" s="1">
        <v>2880000000</v>
      </c>
      <c r="W181" s="1">
        <v>2925000000</v>
      </c>
      <c r="X181" s="1">
        <v>2970000000</v>
      </c>
      <c r="Y181" s="1">
        <v>3015000000</v>
      </c>
      <c r="Z181" s="1">
        <v>3060375000</v>
      </c>
      <c r="AA181" s="1">
        <v>3106125000</v>
      </c>
      <c r="AB181" s="1">
        <v>3151875000</v>
      </c>
      <c r="AC181" s="1">
        <v>3197625000</v>
      </c>
      <c r="AD181" s="1">
        <v>3243375000</v>
      </c>
    </row>
    <row r="182" spans="2:30" x14ac:dyDescent="0.25">
      <c r="B182">
        <v>178</v>
      </c>
      <c r="C182">
        <v>179</v>
      </c>
      <c r="D182" t="s">
        <v>60</v>
      </c>
      <c r="E182">
        <v>3205000</v>
      </c>
      <c r="F182" s="1">
        <v>3120</v>
      </c>
      <c r="G182" t="s">
        <v>809</v>
      </c>
      <c r="H182" s="1">
        <v>3</v>
      </c>
      <c r="I182" s="1"/>
      <c r="J182" s="1">
        <v>3</v>
      </c>
      <c r="K182" s="1"/>
      <c r="L182" s="1">
        <v>1</v>
      </c>
      <c r="M182" s="1">
        <v>1</v>
      </c>
      <c r="N182" s="1" t="s">
        <v>809</v>
      </c>
      <c r="O182" s="1"/>
      <c r="P182" s="1" t="s">
        <v>809</v>
      </c>
      <c r="Q182" s="1" t="s">
        <v>810</v>
      </c>
      <c r="R182" s="1">
        <v>2700000000</v>
      </c>
      <c r="S182" s="1">
        <v>2745000000</v>
      </c>
      <c r="T182" s="1">
        <v>2790000000</v>
      </c>
      <c r="U182" s="1">
        <v>2835000000</v>
      </c>
      <c r="V182" s="1">
        <v>2880000000</v>
      </c>
      <c r="W182" s="1">
        <v>2925000000</v>
      </c>
      <c r="X182" s="1">
        <v>2970000000</v>
      </c>
      <c r="Y182" s="1">
        <v>3015000000</v>
      </c>
      <c r="Z182" s="1">
        <v>3060375000</v>
      </c>
      <c r="AA182" s="1">
        <v>3106125000</v>
      </c>
      <c r="AB182" s="1">
        <v>3151875000</v>
      </c>
      <c r="AC182" s="1">
        <v>3197625000</v>
      </c>
      <c r="AD182" s="1">
        <v>3243375000</v>
      </c>
    </row>
    <row r="183" spans="2:30" x14ac:dyDescent="0.25">
      <c r="B183">
        <v>179</v>
      </c>
      <c r="C183">
        <v>180</v>
      </c>
      <c r="D183" t="s">
        <v>475</v>
      </c>
      <c r="E183">
        <v>3206000</v>
      </c>
      <c r="F183" s="1"/>
      <c r="H183" s="1">
        <v>3</v>
      </c>
      <c r="I183" s="1"/>
      <c r="J183" s="1">
        <v>1</v>
      </c>
      <c r="K183" s="1">
        <v>2</v>
      </c>
      <c r="L183" s="1">
        <v>0</v>
      </c>
      <c r="M183" s="1">
        <v>0</v>
      </c>
      <c r="N183" s="1"/>
      <c r="O183" s="1"/>
      <c r="P183" s="1"/>
      <c r="Q183" s="1" t="s">
        <v>776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</row>
    <row r="184" spans="2:30" x14ac:dyDescent="0.25">
      <c r="B184">
        <v>180</v>
      </c>
      <c r="C184">
        <v>181</v>
      </c>
      <c r="D184" t="s">
        <v>476</v>
      </c>
      <c r="E184">
        <v>3207000</v>
      </c>
      <c r="F184" s="1"/>
      <c r="H184" s="1">
        <v>3</v>
      </c>
      <c r="I184" s="1"/>
      <c r="J184" s="1">
        <v>0</v>
      </c>
      <c r="K184" s="1"/>
      <c r="L184" s="1">
        <v>1</v>
      </c>
      <c r="M184" s="1">
        <v>0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2:30" x14ac:dyDescent="0.25">
      <c r="B185">
        <v>181</v>
      </c>
      <c r="C185">
        <v>182</v>
      </c>
      <c r="D185" t="s">
        <v>477</v>
      </c>
      <c r="E185">
        <v>3300000</v>
      </c>
      <c r="F185" s="1">
        <v>3400</v>
      </c>
      <c r="H185" s="1">
        <v>3</v>
      </c>
      <c r="I185" s="1"/>
      <c r="J185" s="1">
        <v>0</v>
      </c>
      <c r="K185" s="1">
        <v>1</v>
      </c>
      <c r="L185" s="1">
        <v>1</v>
      </c>
      <c r="M185" s="1">
        <v>1</v>
      </c>
      <c r="N185" s="1"/>
      <c r="O185" s="1"/>
      <c r="P185" s="1"/>
      <c r="Q185" s="1" t="s">
        <v>811</v>
      </c>
      <c r="R185" s="1">
        <v>8673100000</v>
      </c>
      <c r="S185" s="1">
        <v>8623150000</v>
      </c>
      <c r="T185" s="1">
        <v>8575470000</v>
      </c>
      <c r="U185" s="1">
        <v>8431590000</v>
      </c>
      <c r="V185" s="1">
        <v>8385110000</v>
      </c>
      <c r="W185" s="1">
        <v>8340830000</v>
      </c>
      <c r="X185" s="1">
        <v>8295550000</v>
      </c>
      <c r="Y185" s="1">
        <v>8470270000</v>
      </c>
      <c r="Z185" s="1">
        <v>8406759000</v>
      </c>
      <c r="AA185" s="1">
        <v>8324606000</v>
      </c>
      <c r="AB185" s="1">
        <v>8299106000</v>
      </c>
      <c r="AC185" s="1">
        <v>8254600000</v>
      </c>
      <c r="AD185" s="1">
        <v>8212312000</v>
      </c>
    </row>
    <row r="186" spans="2:30" x14ac:dyDescent="0.25">
      <c r="B186">
        <v>182</v>
      </c>
      <c r="C186">
        <v>183</v>
      </c>
      <c r="D186" t="s">
        <v>478</v>
      </c>
      <c r="E186">
        <v>3301000</v>
      </c>
      <c r="F186" s="1"/>
      <c r="H186" s="1">
        <v>3</v>
      </c>
      <c r="I186" s="1"/>
      <c r="J186" s="1">
        <v>0</v>
      </c>
      <c r="K186" s="1"/>
      <c r="L186" s="1">
        <v>1</v>
      </c>
      <c r="M186" s="1">
        <v>0</v>
      </c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2:30" x14ac:dyDescent="0.25">
      <c r="B187">
        <v>183</v>
      </c>
      <c r="C187">
        <v>184</v>
      </c>
      <c r="D187" t="s">
        <v>479</v>
      </c>
      <c r="E187">
        <v>3302000</v>
      </c>
      <c r="F187" s="1"/>
      <c r="H187" s="1">
        <v>3</v>
      </c>
      <c r="I187" s="1"/>
      <c r="J187" s="1">
        <v>0</v>
      </c>
      <c r="K187" s="1">
        <v>2</v>
      </c>
      <c r="L187" s="1">
        <v>1</v>
      </c>
      <c r="M187" s="1">
        <v>0</v>
      </c>
      <c r="N187" s="1"/>
      <c r="O187" s="1"/>
      <c r="P187" s="1"/>
      <c r="Q187" s="1" t="s">
        <v>812</v>
      </c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2:30" x14ac:dyDescent="0.25">
      <c r="B188">
        <v>184</v>
      </c>
      <c r="C188">
        <v>185</v>
      </c>
      <c r="D188" t="s">
        <v>480</v>
      </c>
      <c r="E188">
        <v>3303000</v>
      </c>
      <c r="F188" s="1"/>
      <c r="H188" s="1">
        <v>3</v>
      </c>
      <c r="I188" s="1"/>
      <c r="J188" s="1">
        <v>0</v>
      </c>
      <c r="K188" s="1"/>
      <c r="L188" s="1">
        <v>1</v>
      </c>
      <c r="M188" s="1">
        <v>0</v>
      </c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2:30" x14ac:dyDescent="0.25">
      <c r="B189">
        <v>185</v>
      </c>
      <c r="C189">
        <v>186</v>
      </c>
      <c r="D189" t="s">
        <v>62</v>
      </c>
      <c r="E189">
        <v>3400000</v>
      </c>
      <c r="F189" s="1">
        <v>3700</v>
      </c>
      <c r="H189" s="1">
        <v>3</v>
      </c>
      <c r="I189" s="1"/>
      <c r="J189" s="1">
        <v>0</v>
      </c>
      <c r="K189" s="1">
        <v>1</v>
      </c>
      <c r="L189" s="1">
        <v>1</v>
      </c>
      <c r="M189" s="1">
        <v>1</v>
      </c>
      <c r="N189" s="1"/>
      <c r="O189" s="1"/>
      <c r="P189" s="1"/>
      <c r="Q189" s="1" t="s">
        <v>813</v>
      </c>
      <c r="R189" s="1">
        <v>224350000</v>
      </c>
      <c r="S189" s="1">
        <v>222080000</v>
      </c>
      <c r="T189" s="1">
        <v>218280000</v>
      </c>
      <c r="U189" s="1">
        <v>220880000</v>
      </c>
      <c r="V189" s="1">
        <v>218680000</v>
      </c>
      <c r="W189" s="1">
        <v>219680000</v>
      </c>
      <c r="X189" s="1">
        <v>217480000</v>
      </c>
      <c r="Y189" s="1">
        <v>256256000</v>
      </c>
      <c r="Z189" s="1">
        <v>238283000</v>
      </c>
      <c r="AA189" s="1">
        <v>199750000</v>
      </c>
      <c r="AB189" s="1">
        <v>218756000</v>
      </c>
      <c r="AC189" s="1">
        <v>216538000</v>
      </c>
      <c r="AD189" s="1">
        <v>217520000</v>
      </c>
    </row>
    <row r="190" spans="2:30" x14ac:dyDescent="0.25">
      <c r="B190">
        <v>186</v>
      </c>
      <c r="C190">
        <v>187</v>
      </c>
      <c r="D190" t="s">
        <v>481</v>
      </c>
      <c r="E190">
        <v>3401000</v>
      </c>
      <c r="F190" s="1"/>
      <c r="H190" s="1">
        <v>3</v>
      </c>
      <c r="I190" s="1"/>
      <c r="J190" s="1">
        <v>1</v>
      </c>
      <c r="K190" s="1">
        <v>2</v>
      </c>
      <c r="L190" s="1">
        <v>1</v>
      </c>
      <c r="M190" s="1">
        <v>1</v>
      </c>
      <c r="N190" s="1"/>
      <c r="O190" s="1"/>
      <c r="P190" s="1"/>
      <c r="Q190" s="1" t="s">
        <v>814</v>
      </c>
      <c r="R190" s="1">
        <v>36750000</v>
      </c>
      <c r="S190" s="1">
        <v>36000000</v>
      </c>
      <c r="T190" s="1">
        <v>35250000</v>
      </c>
      <c r="U190" s="1">
        <v>34500000</v>
      </c>
      <c r="V190" s="1">
        <v>33750000</v>
      </c>
      <c r="W190" s="1">
        <v>33000000</v>
      </c>
      <c r="X190" s="1">
        <v>32250000</v>
      </c>
      <c r="Y190" s="1">
        <v>68970000</v>
      </c>
      <c r="Z190" s="1">
        <v>68317500</v>
      </c>
      <c r="AA190" s="1">
        <v>31305000</v>
      </c>
      <c r="AB190" s="1">
        <v>30532500</v>
      </c>
      <c r="AC190" s="1">
        <v>29760000</v>
      </c>
      <c r="AD190" s="1">
        <v>28987500</v>
      </c>
    </row>
    <row r="191" spans="2:30" x14ac:dyDescent="0.25">
      <c r="B191">
        <v>187</v>
      </c>
      <c r="C191">
        <v>188</v>
      </c>
      <c r="D191" t="s">
        <v>482</v>
      </c>
      <c r="E191">
        <v>3402000</v>
      </c>
      <c r="F191" s="1">
        <v>3720</v>
      </c>
      <c r="G191" t="s">
        <v>781</v>
      </c>
      <c r="H191" s="1">
        <v>3</v>
      </c>
      <c r="I191" s="1"/>
      <c r="J191" s="1">
        <v>3</v>
      </c>
      <c r="K191" s="1"/>
      <c r="L191" s="1">
        <v>1</v>
      </c>
      <c r="M191" s="1">
        <v>1</v>
      </c>
      <c r="N191" s="1" t="s">
        <v>781</v>
      </c>
      <c r="O191" s="1"/>
      <c r="P191" s="1" t="s">
        <v>781</v>
      </c>
      <c r="Q191" s="1" t="s">
        <v>815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36000000</v>
      </c>
      <c r="Z191" s="1">
        <v>36000000</v>
      </c>
      <c r="AA191" s="1">
        <v>0</v>
      </c>
      <c r="AB191" s="1">
        <v>0</v>
      </c>
      <c r="AC191" s="1">
        <v>0</v>
      </c>
      <c r="AD191" s="1">
        <v>0</v>
      </c>
    </row>
    <row r="192" spans="2:30" x14ac:dyDescent="0.25">
      <c r="B192">
        <v>188</v>
      </c>
      <c r="C192">
        <v>189</v>
      </c>
      <c r="D192" t="s">
        <v>483</v>
      </c>
      <c r="E192">
        <v>3403000</v>
      </c>
      <c r="F192" s="1">
        <v>3785</v>
      </c>
      <c r="G192" t="s">
        <v>766</v>
      </c>
      <c r="H192" s="1">
        <v>3</v>
      </c>
      <c r="I192" s="1"/>
      <c r="J192" s="1">
        <v>3</v>
      </c>
      <c r="K192" s="1"/>
      <c r="L192" s="1">
        <v>1</v>
      </c>
      <c r="M192" s="1">
        <v>1</v>
      </c>
      <c r="N192" s="1" t="s">
        <v>766</v>
      </c>
      <c r="O192" s="1"/>
      <c r="P192" s="1" t="s">
        <v>766</v>
      </c>
      <c r="Q192" s="1" t="s">
        <v>816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120000</v>
      </c>
      <c r="Z192" s="1">
        <v>240000</v>
      </c>
      <c r="AA192" s="1">
        <v>0</v>
      </c>
      <c r="AB192" s="1">
        <v>0</v>
      </c>
      <c r="AC192" s="1">
        <v>0</v>
      </c>
      <c r="AD192" s="1">
        <v>0</v>
      </c>
    </row>
    <row r="193" spans="2:30" x14ac:dyDescent="0.25">
      <c r="B193">
        <v>189</v>
      </c>
      <c r="C193">
        <v>190</v>
      </c>
      <c r="D193" t="s">
        <v>484</v>
      </c>
      <c r="E193">
        <v>3404000</v>
      </c>
      <c r="F193" s="1">
        <v>3790</v>
      </c>
      <c r="G193" t="s">
        <v>768</v>
      </c>
      <c r="H193" s="1">
        <v>3</v>
      </c>
      <c r="I193" s="1"/>
      <c r="J193" s="1">
        <v>3</v>
      </c>
      <c r="K193" s="1"/>
      <c r="L193" s="1">
        <v>1</v>
      </c>
      <c r="M193" s="1">
        <v>1</v>
      </c>
      <c r="N193" s="1" t="s">
        <v>768</v>
      </c>
      <c r="O193" s="1"/>
      <c r="P193" s="1" t="s">
        <v>768</v>
      </c>
      <c r="Q193" s="1" t="s">
        <v>817</v>
      </c>
      <c r="R193" s="1">
        <v>36750000</v>
      </c>
      <c r="S193" s="1">
        <v>36000000</v>
      </c>
      <c r="T193" s="1">
        <v>35250000</v>
      </c>
      <c r="U193" s="1">
        <v>34500000</v>
      </c>
      <c r="V193" s="1">
        <v>33750000</v>
      </c>
      <c r="W193" s="1">
        <v>33000000</v>
      </c>
      <c r="X193" s="1">
        <v>32250000</v>
      </c>
      <c r="Y193" s="1">
        <v>32850000</v>
      </c>
      <c r="Z193" s="1">
        <v>32077500</v>
      </c>
      <c r="AA193" s="1">
        <v>31305000</v>
      </c>
      <c r="AB193" s="1">
        <v>30532500</v>
      </c>
      <c r="AC193" s="1">
        <v>29760000</v>
      </c>
      <c r="AD193" s="1">
        <v>28987500</v>
      </c>
    </row>
    <row r="194" spans="2:30" x14ac:dyDescent="0.25">
      <c r="B194">
        <v>190</v>
      </c>
      <c r="C194">
        <v>191</v>
      </c>
      <c r="D194" t="s">
        <v>63</v>
      </c>
      <c r="E194">
        <v>3405000</v>
      </c>
      <c r="F194" s="1"/>
      <c r="H194" s="1">
        <v>3</v>
      </c>
      <c r="I194" s="1"/>
      <c r="J194" s="1">
        <v>1</v>
      </c>
      <c r="K194" s="1">
        <v>2</v>
      </c>
      <c r="L194" s="1">
        <v>1</v>
      </c>
      <c r="M194" s="1">
        <v>1</v>
      </c>
      <c r="N194" s="1"/>
      <c r="O194" s="1"/>
      <c r="P194" s="1" t="s">
        <v>747</v>
      </c>
      <c r="Q194" s="1" t="s">
        <v>748</v>
      </c>
      <c r="R194" s="1">
        <v>110400000</v>
      </c>
      <c r="S194" s="1">
        <v>110400000</v>
      </c>
      <c r="T194" s="1">
        <v>105600000</v>
      </c>
      <c r="U194" s="1">
        <v>110400000</v>
      </c>
      <c r="V194" s="1">
        <v>108000000</v>
      </c>
      <c r="W194" s="1">
        <v>110400000</v>
      </c>
      <c r="X194" s="1">
        <v>108000000</v>
      </c>
      <c r="Y194" s="1">
        <v>110400000</v>
      </c>
      <c r="Z194" s="1">
        <v>110400000</v>
      </c>
      <c r="AA194" s="1">
        <v>108000000</v>
      </c>
      <c r="AB194" s="1">
        <v>110400000</v>
      </c>
      <c r="AC194" s="1">
        <v>108000000</v>
      </c>
      <c r="AD194" s="1">
        <v>110400000</v>
      </c>
    </row>
    <row r="195" spans="2:30" x14ac:dyDescent="0.25">
      <c r="B195">
        <v>191</v>
      </c>
      <c r="C195">
        <v>192</v>
      </c>
      <c r="D195" t="s">
        <v>485</v>
      </c>
      <c r="E195">
        <v>3406000</v>
      </c>
      <c r="F195" s="1">
        <v>3850</v>
      </c>
      <c r="G195" t="s">
        <v>749</v>
      </c>
      <c r="H195" s="1">
        <v>3</v>
      </c>
      <c r="I195" s="1"/>
      <c r="J195" s="1">
        <v>3</v>
      </c>
      <c r="K195" s="1"/>
      <c r="L195" s="1">
        <v>1</v>
      </c>
      <c r="M195" s="1">
        <v>1</v>
      </c>
      <c r="N195" s="1" t="s">
        <v>749</v>
      </c>
      <c r="O195" s="1"/>
      <c r="P195" s="1" t="s">
        <v>749</v>
      </c>
      <c r="Q195" s="1" t="s">
        <v>750</v>
      </c>
      <c r="R195" s="1">
        <v>110400000</v>
      </c>
      <c r="S195" s="1">
        <v>110400000</v>
      </c>
      <c r="T195" s="1">
        <v>105600000</v>
      </c>
      <c r="U195" s="1">
        <v>110400000</v>
      </c>
      <c r="V195" s="1">
        <v>108000000</v>
      </c>
      <c r="W195" s="1">
        <v>110400000</v>
      </c>
      <c r="X195" s="1">
        <v>108000000</v>
      </c>
      <c r="Y195" s="1">
        <v>110400000</v>
      </c>
      <c r="Z195" s="1">
        <v>110400000</v>
      </c>
      <c r="AA195" s="1">
        <v>108000000</v>
      </c>
      <c r="AB195" s="1">
        <v>110400000</v>
      </c>
      <c r="AC195" s="1">
        <v>108000000</v>
      </c>
      <c r="AD195" s="1">
        <v>110400000</v>
      </c>
    </row>
    <row r="196" spans="2:30" x14ac:dyDescent="0.25">
      <c r="B196">
        <v>192</v>
      </c>
      <c r="C196">
        <v>193</v>
      </c>
      <c r="D196" t="s">
        <v>486</v>
      </c>
      <c r="E196">
        <v>3407000</v>
      </c>
      <c r="F196" s="1">
        <v>3859</v>
      </c>
      <c r="G196" t="s">
        <v>751</v>
      </c>
      <c r="H196" s="1">
        <v>3</v>
      </c>
      <c r="I196" s="1"/>
      <c r="J196" s="1">
        <v>3</v>
      </c>
      <c r="K196" s="1"/>
      <c r="L196" s="1">
        <v>0</v>
      </c>
      <c r="M196" s="1">
        <v>0</v>
      </c>
      <c r="N196" s="1" t="s">
        <v>751</v>
      </c>
      <c r="O196" s="1"/>
      <c r="P196" s="1" t="s">
        <v>751</v>
      </c>
      <c r="Q196" s="1" t="s">
        <v>752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</row>
    <row r="197" spans="2:30" x14ac:dyDescent="0.25">
      <c r="B197">
        <v>193</v>
      </c>
      <c r="C197">
        <v>194</v>
      </c>
      <c r="D197" t="s">
        <v>487</v>
      </c>
      <c r="E197">
        <v>3408000</v>
      </c>
      <c r="F197" s="1"/>
      <c r="H197" s="1">
        <v>3</v>
      </c>
      <c r="I197" s="1"/>
      <c r="J197" s="1">
        <v>1</v>
      </c>
      <c r="K197" s="1">
        <v>2</v>
      </c>
      <c r="L197" s="1">
        <v>0</v>
      </c>
      <c r="M197" s="1">
        <v>0</v>
      </c>
      <c r="N197" s="1"/>
      <c r="O197" s="1"/>
      <c r="P197" s="1" t="s">
        <v>753</v>
      </c>
      <c r="Q197" s="1" t="s">
        <v>754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</row>
    <row r="198" spans="2:30" x14ac:dyDescent="0.25">
      <c r="B198">
        <v>194</v>
      </c>
      <c r="C198">
        <v>195</v>
      </c>
      <c r="D198" t="s">
        <v>488</v>
      </c>
      <c r="E198">
        <v>3409000</v>
      </c>
      <c r="F198" s="1">
        <v>3840</v>
      </c>
      <c r="G198" t="s">
        <v>755</v>
      </c>
      <c r="H198" s="1">
        <v>3</v>
      </c>
      <c r="I198" s="1"/>
      <c r="J198" s="1">
        <v>3</v>
      </c>
      <c r="K198" s="1"/>
      <c r="L198" s="1">
        <v>0</v>
      </c>
      <c r="M198" s="1">
        <v>0</v>
      </c>
      <c r="N198" s="1" t="s">
        <v>755</v>
      </c>
      <c r="O198" s="1"/>
      <c r="P198" s="1" t="s">
        <v>755</v>
      </c>
      <c r="Q198" s="1" t="s">
        <v>756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</row>
    <row r="199" spans="2:30" x14ac:dyDescent="0.25">
      <c r="B199">
        <v>195</v>
      </c>
      <c r="C199">
        <v>196</v>
      </c>
      <c r="D199" t="s">
        <v>64</v>
      </c>
      <c r="E199">
        <v>3410000</v>
      </c>
      <c r="F199" s="1">
        <v>3849</v>
      </c>
      <c r="G199" t="s">
        <v>757</v>
      </c>
      <c r="H199" s="1">
        <v>3</v>
      </c>
      <c r="I199" s="1"/>
      <c r="J199" s="1">
        <v>3</v>
      </c>
      <c r="K199" s="1"/>
      <c r="L199" s="1">
        <v>0</v>
      </c>
      <c r="M199" s="1">
        <v>0</v>
      </c>
      <c r="N199" s="1" t="s">
        <v>757</v>
      </c>
      <c r="O199" s="1"/>
      <c r="P199" s="1" t="s">
        <v>757</v>
      </c>
      <c r="Q199" s="1" t="s">
        <v>758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</row>
    <row r="200" spans="2:30" x14ac:dyDescent="0.25">
      <c r="B200">
        <v>196</v>
      </c>
      <c r="C200">
        <v>197</v>
      </c>
      <c r="D200" t="s">
        <v>489</v>
      </c>
      <c r="E200">
        <v>3411000</v>
      </c>
      <c r="F200" s="1">
        <v>3860</v>
      </c>
      <c r="G200" t="s">
        <v>759</v>
      </c>
      <c r="H200" s="1">
        <v>3</v>
      </c>
      <c r="I200" s="1"/>
      <c r="J200" s="1">
        <v>1</v>
      </c>
      <c r="K200" s="1">
        <v>2</v>
      </c>
      <c r="L200" s="1">
        <v>1</v>
      </c>
      <c r="M200" s="1">
        <v>1</v>
      </c>
      <c r="N200" s="1" t="s">
        <v>759</v>
      </c>
      <c r="O200" s="1"/>
      <c r="P200" s="1" t="s">
        <v>760</v>
      </c>
      <c r="Q200" s="1" t="s">
        <v>761</v>
      </c>
      <c r="R200" s="1">
        <v>8140000</v>
      </c>
      <c r="S200" s="1">
        <v>8140000</v>
      </c>
      <c r="T200" s="1">
        <v>8140000</v>
      </c>
      <c r="U200" s="1">
        <v>8140000</v>
      </c>
      <c r="V200" s="1">
        <v>8140000</v>
      </c>
      <c r="W200" s="1">
        <v>8140000</v>
      </c>
      <c r="X200" s="1">
        <v>8140000</v>
      </c>
      <c r="Y200" s="1">
        <v>8140000</v>
      </c>
      <c r="Z200" s="1">
        <v>8140000</v>
      </c>
      <c r="AA200" s="1">
        <v>8140000</v>
      </c>
      <c r="AB200" s="1">
        <v>8140000</v>
      </c>
      <c r="AC200" s="1">
        <v>8140000</v>
      </c>
      <c r="AD200" s="1">
        <v>8140000</v>
      </c>
    </row>
    <row r="201" spans="2:30" x14ac:dyDescent="0.25">
      <c r="B201">
        <v>197</v>
      </c>
      <c r="C201">
        <v>198</v>
      </c>
      <c r="D201" t="s">
        <v>490</v>
      </c>
      <c r="E201">
        <v>3412000</v>
      </c>
      <c r="F201" s="1"/>
      <c r="H201" s="1">
        <v>3</v>
      </c>
      <c r="I201" s="1"/>
      <c r="J201" s="1">
        <v>1</v>
      </c>
      <c r="K201" s="1">
        <v>2</v>
      </c>
      <c r="L201" s="1">
        <v>1</v>
      </c>
      <c r="M201" s="1">
        <v>1</v>
      </c>
      <c r="N201" s="1"/>
      <c r="O201" s="1"/>
      <c r="P201" s="1" t="s">
        <v>762</v>
      </c>
      <c r="Q201" s="1" t="s">
        <v>763</v>
      </c>
      <c r="R201" s="1">
        <v>69060000</v>
      </c>
      <c r="S201" s="1">
        <v>67540000</v>
      </c>
      <c r="T201" s="1">
        <v>69290000</v>
      </c>
      <c r="U201" s="1">
        <v>67840000</v>
      </c>
      <c r="V201" s="1">
        <v>68790000</v>
      </c>
      <c r="W201" s="1">
        <v>68140000</v>
      </c>
      <c r="X201" s="1">
        <v>69090000</v>
      </c>
      <c r="Y201" s="1">
        <v>68746000</v>
      </c>
      <c r="Z201" s="1">
        <v>51425500</v>
      </c>
      <c r="AA201" s="1">
        <v>52305000</v>
      </c>
      <c r="AB201" s="1">
        <v>69683500</v>
      </c>
      <c r="AC201" s="1">
        <v>70638000</v>
      </c>
      <c r="AD201" s="1">
        <v>69992500</v>
      </c>
    </row>
    <row r="202" spans="2:30" x14ac:dyDescent="0.25">
      <c r="B202">
        <v>198</v>
      </c>
      <c r="C202">
        <v>199</v>
      </c>
      <c r="D202" t="s">
        <v>491</v>
      </c>
      <c r="E202">
        <v>3413000</v>
      </c>
      <c r="F202" s="1">
        <v>3800</v>
      </c>
      <c r="G202" t="s">
        <v>818</v>
      </c>
      <c r="H202" s="1">
        <v>3</v>
      </c>
      <c r="I202" s="1"/>
      <c r="J202" s="1">
        <v>3</v>
      </c>
      <c r="K202" s="1"/>
      <c r="L202" s="1">
        <v>1</v>
      </c>
      <c r="M202" s="1">
        <v>1</v>
      </c>
      <c r="N202" s="1" t="s">
        <v>818</v>
      </c>
      <c r="O202" s="1"/>
      <c r="P202" s="1" t="s">
        <v>818</v>
      </c>
      <c r="Q202" s="1" t="s">
        <v>819</v>
      </c>
      <c r="R202" s="1">
        <v>2860000</v>
      </c>
      <c r="S202" s="1">
        <v>2860000</v>
      </c>
      <c r="T202" s="1">
        <v>2860000</v>
      </c>
      <c r="U202" s="1">
        <v>2860000</v>
      </c>
      <c r="V202" s="1">
        <v>2860000</v>
      </c>
      <c r="W202" s="1">
        <v>2860000</v>
      </c>
      <c r="X202" s="1">
        <v>2860000</v>
      </c>
      <c r="Y202" s="1">
        <v>2860000</v>
      </c>
      <c r="Z202" s="1">
        <v>2860000</v>
      </c>
      <c r="AA202" s="1">
        <v>2860000</v>
      </c>
      <c r="AB202" s="1">
        <v>2860000</v>
      </c>
      <c r="AC202" s="1">
        <v>2860000</v>
      </c>
      <c r="AD202" s="1">
        <v>2860000</v>
      </c>
    </row>
    <row r="203" spans="2:30" x14ac:dyDescent="0.25">
      <c r="B203">
        <v>199</v>
      </c>
      <c r="C203">
        <v>200</v>
      </c>
      <c r="D203" t="s">
        <v>492</v>
      </c>
      <c r="E203">
        <v>3414000</v>
      </c>
      <c r="F203" s="1">
        <v>3805</v>
      </c>
      <c r="G203" t="s">
        <v>820</v>
      </c>
      <c r="H203" s="1">
        <v>3</v>
      </c>
      <c r="I203" s="1"/>
      <c r="J203" s="1">
        <v>3</v>
      </c>
      <c r="K203" s="1"/>
      <c r="L203" s="1">
        <v>1</v>
      </c>
      <c r="M203" s="1">
        <v>1</v>
      </c>
      <c r="N203" s="1" t="s">
        <v>820</v>
      </c>
      <c r="O203" s="1"/>
      <c r="P203" s="1" t="s">
        <v>820</v>
      </c>
      <c r="Q203" s="1" t="s">
        <v>797</v>
      </c>
      <c r="R203" s="1">
        <v>41600000</v>
      </c>
      <c r="S203" s="1">
        <v>40000000</v>
      </c>
      <c r="T203" s="1">
        <v>40800000</v>
      </c>
      <c r="U203" s="1">
        <v>40000000</v>
      </c>
      <c r="V203" s="1">
        <v>40400000</v>
      </c>
      <c r="W203" s="1">
        <v>40000000</v>
      </c>
      <c r="X203" s="1">
        <v>40400000</v>
      </c>
      <c r="Y203" s="1">
        <v>40300000</v>
      </c>
      <c r="Z203" s="1">
        <v>22600000</v>
      </c>
      <c r="AA203" s="1">
        <v>23000000</v>
      </c>
      <c r="AB203" s="1">
        <v>40600000</v>
      </c>
      <c r="AC203" s="1">
        <v>41000000</v>
      </c>
      <c r="AD203" s="1">
        <v>40600000</v>
      </c>
    </row>
    <row r="204" spans="2:30" x14ac:dyDescent="0.25">
      <c r="B204">
        <v>200</v>
      </c>
      <c r="C204">
        <v>201</v>
      </c>
      <c r="D204" t="s">
        <v>65</v>
      </c>
      <c r="E204">
        <v>3415000</v>
      </c>
      <c r="F204" s="1">
        <v>3810</v>
      </c>
      <c r="G204" t="s">
        <v>821</v>
      </c>
      <c r="H204" s="1">
        <v>3</v>
      </c>
      <c r="I204" s="1"/>
      <c r="J204" s="1">
        <v>3</v>
      </c>
      <c r="K204" s="1"/>
      <c r="L204" s="1">
        <v>1</v>
      </c>
      <c r="M204" s="1">
        <v>1</v>
      </c>
      <c r="N204" s="1" t="s">
        <v>821</v>
      </c>
      <c r="O204" s="1"/>
      <c r="P204" s="1" t="s">
        <v>821</v>
      </c>
      <c r="Q204" s="1" t="s">
        <v>822</v>
      </c>
      <c r="R204" s="1">
        <v>18000000</v>
      </c>
      <c r="S204" s="1">
        <v>18080000</v>
      </c>
      <c r="T204" s="1">
        <v>19030000</v>
      </c>
      <c r="U204" s="1">
        <v>18380000</v>
      </c>
      <c r="V204" s="1">
        <v>18930000</v>
      </c>
      <c r="W204" s="1">
        <v>18680000</v>
      </c>
      <c r="X204" s="1">
        <v>19230000</v>
      </c>
      <c r="Y204" s="1">
        <v>18986000</v>
      </c>
      <c r="Z204" s="1">
        <v>19365500</v>
      </c>
      <c r="AA204" s="1">
        <v>19845000</v>
      </c>
      <c r="AB204" s="1">
        <v>19623500</v>
      </c>
      <c r="AC204" s="1">
        <v>20178000</v>
      </c>
      <c r="AD204" s="1">
        <v>19932500</v>
      </c>
    </row>
    <row r="205" spans="2:30" x14ac:dyDescent="0.25">
      <c r="B205">
        <v>201</v>
      </c>
      <c r="C205">
        <v>202</v>
      </c>
      <c r="D205" t="s">
        <v>493</v>
      </c>
      <c r="E205">
        <v>3416000</v>
      </c>
      <c r="F205" s="1">
        <v>3815</v>
      </c>
      <c r="G205" t="s">
        <v>823</v>
      </c>
      <c r="H205" s="1">
        <v>3</v>
      </c>
      <c r="I205" s="1"/>
      <c r="J205" s="1">
        <v>3</v>
      </c>
      <c r="K205" s="1"/>
      <c r="L205" s="1">
        <v>1</v>
      </c>
      <c r="M205" s="1">
        <v>1</v>
      </c>
      <c r="N205" s="1" t="s">
        <v>823</v>
      </c>
      <c r="O205" s="1"/>
      <c r="P205" s="1" t="s">
        <v>823</v>
      </c>
      <c r="Q205" s="1" t="s">
        <v>824</v>
      </c>
      <c r="R205" s="1">
        <v>6600000</v>
      </c>
      <c r="S205" s="1">
        <v>6600000</v>
      </c>
      <c r="T205" s="1">
        <v>6600000</v>
      </c>
      <c r="U205" s="1">
        <v>6600000</v>
      </c>
      <c r="V205" s="1">
        <v>6600000</v>
      </c>
      <c r="W205" s="1">
        <v>6600000</v>
      </c>
      <c r="X205" s="1">
        <v>6600000</v>
      </c>
      <c r="Y205" s="1">
        <v>6600000</v>
      </c>
      <c r="Z205" s="1">
        <v>6600000</v>
      </c>
      <c r="AA205" s="1">
        <v>6600000</v>
      </c>
      <c r="AB205" s="1">
        <v>6600000</v>
      </c>
      <c r="AC205" s="1">
        <v>6600000</v>
      </c>
      <c r="AD205" s="1">
        <v>6600000</v>
      </c>
    </row>
    <row r="206" spans="2:30" x14ac:dyDescent="0.25">
      <c r="B206">
        <v>202</v>
      </c>
      <c r="C206">
        <v>203</v>
      </c>
      <c r="D206" t="s">
        <v>494</v>
      </c>
      <c r="E206">
        <v>3417000</v>
      </c>
      <c r="F206" s="1"/>
      <c r="H206" s="1">
        <v>3</v>
      </c>
      <c r="I206" s="1"/>
      <c r="J206" s="1">
        <v>1</v>
      </c>
      <c r="K206" s="1">
        <v>2</v>
      </c>
      <c r="L206" s="1">
        <v>0</v>
      </c>
      <c r="M206" s="1">
        <v>0</v>
      </c>
      <c r="N206" s="1"/>
      <c r="O206" s="1"/>
      <c r="P206" s="1"/>
      <c r="Q206" s="1" t="s">
        <v>764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</row>
    <row r="207" spans="2:30" x14ac:dyDescent="0.25">
      <c r="B207">
        <v>203</v>
      </c>
      <c r="C207">
        <v>204</v>
      </c>
      <c r="D207" t="s">
        <v>495</v>
      </c>
      <c r="E207">
        <v>3418000</v>
      </c>
      <c r="F207" s="1">
        <v>3890</v>
      </c>
      <c r="G207" t="s">
        <v>786</v>
      </c>
      <c r="H207" s="1">
        <v>3</v>
      </c>
      <c r="I207" s="1"/>
      <c r="J207" s="1">
        <v>3</v>
      </c>
      <c r="K207" s="1"/>
      <c r="L207" s="1">
        <v>0</v>
      </c>
      <c r="M207" s="1">
        <v>0</v>
      </c>
      <c r="N207" s="1" t="s">
        <v>786</v>
      </c>
      <c r="O207" s="1"/>
      <c r="P207" s="1" t="s">
        <v>786</v>
      </c>
      <c r="Q207" s="1" t="s">
        <v>724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</row>
    <row r="208" spans="2:30" x14ac:dyDescent="0.25">
      <c r="B208">
        <v>204</v>
      </c>
      <c r="C208">
        <v>205</v>
      </c>
      <c r="D208" t="s">
        <v>496</v>
      </c>
      <c r="E208">
        <v>3419000</v>
      </c>
      <c r="F208" s="1"/>
      <c r="H208" s="1">
        <v>3</v>
      </c>
      <c r="I208" s="1"/>
      <c r="J208" s="1">
        <v>3</v>
      </c>
      <c r="K208" s="1"/>
      <c r="L208" s="1">
        <v>0</v>
      </c>
      <c r="M208" s="1">
        <v>0</v>
      </c>
      <c r="N208" s="1"/>
      <c r="O208" s="1"/>
      <c r="P208" s="1"/>
      <c r="Q208" s="1" t="s">
        <v>764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</row>
    <row r="209" spans="2:30" x14ac:dyDescent="0.25">
      <c r="B209">
        <v>205</v>
      </c>
      <c r="C209">
        <v>206</v>
      </c>
      <c r="D209" t="s">
        <v>66</v>
      </c>
      <c r="E209">
        <v>3420000</v>
      </c>
      <c r="F209" s="1"/>
      <c r="H209" s="1">
        <v>3</v>
      </c>
      <c r="I209" s="1"/>
      <c r="J209" s="1">
        <v>0</v>
      </c>
      <c r="K209" s="1"/>
      <c r="L209" s="1">
        <v>1</v>
      </c>
      <c r="M209" s="1">
        <v>0</v>
      </c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2:30" x14ac:dyDescent="0.25">
      <c r="B210">
        <v>206</v>
      </c>
      <c r="C210">
        <v>207</v>
      </c>
      <c r="D210" t="s">
        <v>67</v>
      </c>
      <c r="E210">
        <v>3500000</v>
      </c>
      <c r="F210" s="1">
        <v>3600</v>
      </c>
      <c r="H210" s="1">
        <v>3</v>
      </c>
      <c r="I210" s="1"/>
      <c r="J210" s="1">
        <v>0</v>
      </c>
      <c r="K210" s="1">
        <v>1</v>
      </c>
      <c r="L210" s="1">
        <v>1</v>
      </c>
      <c r="M210" s="1">
        <v>1</v>
      </c>
      <c r="N210" s="1"/>
      <c r="O210" s="1"/>
      <c r="P210" s="1"/>
      <c r="Q210" s="1" t="s">
        <v>825</v>
      </c>
      <c r="R210" s="1">
        <v>4800000000</v>
      </c>
      <c r="S210" s="1">
        <v>4680000000</v>
      </c>
      <c r="T210" s="1">
        <v>4560000000</v>
      </c>
      <c r="U210" s="1">
        <v>4440000000</v>
      </c>
      <c r="V210" s="1">
        <v>4320000000</v>
      </c>
      <c r="W210" s="1">
        <v>4200000000</v>
      </c>
      <c r="X210" s="1">
        <v>4080000000</v>
      </c>
      <c r="Y210" s="1">
        <v>4140000000</v>
      </c>
      <c r="Z210" s="1">
        <v>4017000000</v>
      </c>
      <c r="AA210" s="1">
        <v>3894000000</v>
      </c>
      <c r="AB210" s="1">
        <v>3771000000</v>
      </c>
      <c r="AC210" s="1">
        <v>3648000000</v>
      </c>
      <c r="AD210" s="1">
        <v>3525000000</v>
      </c>
    </row>
    <row r="211" spans="2:30" x14ac:dyDescent="0.25">
      <c r="B211">
        <v>207</v>
      </c>
      <c r="C211">
        <v>208</v>
      </c>
      <c r="D211" t="s">
        <v>497</v>
      </c>
      <c r="E211">
        <v>3501000</v>
      </c>
      <c r="F211" s="1"/>
      <c r="H211" s="1">
        <v>3</v>
      </c>
      <c r="I211" s="1"/>
      <c r="J211" s="1">
        <v>1</v>
      </c>
      <c r="K211" s="1">
        <v>2</v>
      </c>
      <c r="L211" s="1">
        <v>1</v>
      </c>
      <c r="M211" s="1">
        <v>1</v>
      </c>
      <c r="N211" s="1"/>
      <c r="O211" s="1"/>
      <c r="P211" s="1"/>
      <c r="Q211" s="1" t="s">
        <v>826</v>
      </c>
      <c r="R211" s="1">
        <v>4800000000</v>
      </c>
      <c r="S211" s="1">
        <v>4680000000</v>
      </c>
      <c r="T211" s="1">
        <v>4560000000</v>
      </c>
      <c r="U211" s="1">
        <v>4440000000</v>
      </c>
      <c r="V211" s="1">
        <v>4320000000</v>
      </c>
      <c r="W211" s="1">
        <v>4200000000</v>
      </c>
      <c r="X211" s="1">
        <v>4080000000</v>
      </c>
      <c r="Y211" s="1">
        <v>4140000000</v>
      </c>
      <c r="Z211" s="1">
        <v>4017000000</v>
      </c>
      <c r="AA211" s="1">
        <v>3894000000</v>
      </c>
      <c r="AB211" s="1">
        <v>3771000000</v>
      </c>
      <c r="AC211" s="1">
        <v>3648000000</v>
      </c>
      <c r="AD211" s="1">
        <v>3525000000</v>
      </c>
    </row>
    <row r="212" spans="2:30" x14ac:dyDescent="0.25">
      <c r="B212">
        <v>208</v>
      </c>
      <c r="C212">
        <v>209</v>
      </c>
      <c r="D212" t="s">
        <v>498</v>
      </c>
      <c r="E212">
        <v>3502000</v>
      </c>
      <c r="F212" s="1">
        <v>3610</v>
      </c>
      <c r="G212" t="s">
        <v>779</v>
      </c>
      <c r="H212" s="1">
        <v>3</v>
      </c>
      <c r="I212" s="1"/>
      <c r="J212" s="1">
        <v>3</v>
      </c>
      <c r="K212" s="1"/>
      <c r="L212" s="1">
        <v>1</v>
      </c>
      <c r="M212" s="1">
        <v>1</v>
      </c>
      <c r="N212" s="1" t="s">
        <v>779</v>
      </c>
      <c r="O212" s="1"/>
      <c r="P212" s="1" t="s">
        <v>779</v>
      </c>
      <c r="Q212" s="1" t="s">
        <v>827</v>
      </c>
      <c r="R212" s="1">
        <v>4800000000</v>
      </c>
      <c r="S212" s="1">
        <v>4680000000</v>
      </c>
      <c r="T212" s="1">
        <v>4560000000</v>
      </c>
      <c r="U212" s="1">
        <v>4440000000</v>
      </c>
      <c r="V212" s="1">
        <v>4320000000</v>
      </c>
      <c r="W212" s="1">
        <v>4200000000</v>
      </c>
      <c r="X212" s="1">
        <v>4080000000</v>
      </c>
      <c r="Y212" s="1">
        <v>4140000000</v>
      </c>
      <c r="Z212" s="1">
        <v>4017000000</v>
      </c>
      <c r="AA212" s="1">
        <v>3894000000</v>
      </c>
      <c r="AB212" s="1">
        <v>3771000000</v>
      </c>
      <c r="AC212" s="1">
        <v>3648000000</v>
      </c>
      <c r="AD212" s="1">
        <v>3525000000</v>
      </c>
    </row>
    <row r="213" spans="2:30" x14ac:dyDescent="0.25">
      <c r="B213">
        <v>209</v>
      </c>
      <c r="C213">
        <v>210</v>
      </c>
      <c r="D213" t="s">
        <v>499</v>
      </c>
      <c r="E213">
        <v>3503000</v>
      </c>
      <c r="F213" s="1"/>
      <c r="H213" s="1">
        <v>3</v>
      </c>
      <c r="I213" s="1"/>
      <c r="J213" s="1">
        <v>1</v>
      </c>
      <c r="K213" s="1">
        <v>2</v>
      </c>
      <c r="L213" s="1">
        <v>0</v>
      </c>
      <c r="M213" s="1">
        <v>0</v>
      </c>
      <c r="N213" s="1"/>
      <c r="O213" s="1"/>
      <c r="P213" s="1"/>
      <c r="Q213" s="1" t="s">
        <v>828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</row>
    <row r="214" spans="2:30" x14ac:dyDescent="0.25">
      <c r="B214">
        <v>210</v>
      </c>
      <c r="C214">
        <v>211</v>
      </c>
      <c r="D214" t="s">
        <v>500</v>
      </c>
      <c r="E214">
        <v>3504000</v>
      </c>
      <c r="F214" s="1"/>
      <c r="H214" s="1">
        <v>3</v>
      </c>
      <c r="I214" s="1"/>
      <c r="J214" s="1">
        <v>0</v>
      </c>
      <c r="K214" s="1"/>
      <c r="L214" s="1">
        <v>1</v>
      </c>
      <c r="M214" s="1">
        <v>0</v>
      </c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2:30" x14ac:dyDescent="0.25">
      <c r="B215">
        <v>211</v>
      </c>
      <c r="C215">
        <v>212</v>
      </c>
      <c r="D215" t="s">
        <v>68</v>
      </c>
      <c r="E215">
        <v>3600000</v>
      </c>
      <c r="F215" s="1">
        <v>3500</v>
      </c>
      <c r="H215" s="1">
        <v>3</v>
      </c>
      <c r="I215" s="1"/>
      <c r="J215" s="1">
        <v>0</v>
      </c>
      <c r="K215" s="1">
        <v>1</v>
      </c>
      <c r="L215" s="1">
        <v>1</v>
      </c>
      <c r="M215" s="1">
        <v>1</v>
      </c>
      <c r="N215" s="1"/>
      <c r="O215" s="1"/>
      <c r="P215" s="1"/>
      <c r="Q215" s="1" t="s">
        <v>829</v>
      </c>
      <c r="R215" s="1">
        <v>3648750000</v>
      </c>
      <c r="S215" s="1">
        <v>3721070000</v>
      </c>
      <c r="T215" s="1">
        <v>3797190000</v>
      </c>
      <c r="U215" s="1">
        <v>3770710000</v>
      </c>
      <c r="V215" s="1">
        <v>3846430000</v>
      </c>
      <c r="W215" s="1">
        <v>3921150000</v>
      </c>
      <c r="X215" s="1">
        <v>3998070000</v>
      </c>
      <c r="Y215" s="1">
        <v>4074014000</v>
      </c>
      <c r="Z215" s="1">
        <v>4151476000</v>
      </c>
      <c r="AA215" s="1">
        <v>4230856000</v>
      </c>
      <c r="AB215" s="1">
        <v>4309350000</v>
      </c>
      <c r="AC215" s="1">
        <v>4390062000</v>
      </c>
      <c r="AD215" s="1">
        <v>4469792000</v>
      </c>
    </row>
    <row r="216" spans="2:30" x14ac:dyDescent="0.25">
      <c r="B216">
        <v>212</v>
      </c>
      <c r="C216">
        <v>213</v>
      </c>
      <c r="D216" t="s">
        <v>501</v>
      </c>
      <c r="E216">
        <v>3601000</v>
      </c>
      <c r="F216" s="1">
        <v>3510</v>
      </c>
      <c r="G216" t="s">
        <v>830</v>
      </c>
      <c r="H216" s="1">
        <v>3</v>
      </c>
      <c r="I216" s="1"/>
      <c r="J216" s="1">
        <v>1</v>
      </c>
      <c r="K216" s="1">
        <v>2</v>
      </c>
      <c r="L216" s="1">
        <v>1</v>
      </c>
      <c r="M216" s="1">
        <v>1</v>
      </c>
      <c r="N216" s="1" t="s">
        <v>830</v>
      </c>
      <c r="O216" s="1"/>
      <c r="P216" s="1" t="s">
        <v>830</v>
      </c>
      <c r="Q216" s="1" t="s">
        <v>831</v>
      </c>
      <c r="R216" s="1">
        <v>1000000000</v>
      </c>
      <c r="S216" s="1">
        <v>1000000000</v>
      </c>
      <c r="T216" s="1">
        <v>1000000000</v>
      </c>
      <c r="U216" s="1">
        <v>1000000000</v>
      </c>
      <c r="V216" s="1">
        <v>1000000000</v>
      </c>
      <c r="W216" s="1">
        <v>1000000000</v>
      </c>
      <c r="X216" s="1">
        <v>1000000000</v>
      </c>
      <c r="Y216" s="1">
        <v>1000000000</v>
      </c>
      <c r="Z216" s="1">
        <v>1000000000</v>
      </c>
      <c r="AA216" s="1">
        <v>1000000000</v>
      </c>
      <c r="AB216" s="1">
        <v>1000000000</v>
      </c>
      <c r="AC216" s="1">
        <v>1000000000</v>
      </c>
      <c r="AD216" s="1">
        <v>1000000000</v>
      </c>
    </row>
    <row r="217" spans="2:30" x14ac:dyDescent="0.25">
      <c r="B217">
        <v>213</v>
      </c>
      <c r="C217">
        <v>214</v>
      </c>
      <c r="D217" t="s">
        <v>502</v>
      </c>
      <c r="E217">
        <v>3602000</v>
      </c>
      <c r="F217" s="1"/>
      <c r="H217" s="1">
        <v>3</v>
      </c>
      <c r="I217" s="1"/>
      <c r="J217" s="1">
        <v>1</v>
      </c>
      <c r="K217" s="1">
        <v>2</v>
      </c>
      <c r="L217" s="1">
        <v>1</v>
      </c>
      <c r="M217" s="1">
        <v>1</v>
      </c>
      <c r="N217" s="1"/>
      <c r="O217" s="1"/>
      <c r="P217" s="1"/>
      <c r="Q217" s="1" t="s">
        <v>725</v>
      </c>
      <c r="R217" s="1">
        <v>2648750000</v>
      </c>
      <c r="S217" s="1">
        <v>2721070000</v>
      </c>
      <c r="T217" s="1">
        <v>2797190000</v>
      </c>
      <c r="U217" s="1">
        <v>2770710000</v>
      </c>
      <c r="V217" s="1">
        <v>2846430000</v>
      </c>
      <c r="W217" s="1">
        <v>2921150000</v>
      </c>
      <c r="X217" s="1">
        <v>2998070000</v>
      </c>
      <c r="Y217" s="1">
        <v>3074014000</v>
      </c>
      <c r="Z217" s="1">
        <v>3151476000</v>
      </c>
      <c r="AA217" s="1">
        <v>3230856000</v>
      </c>
      <c r="AB217" s="1">
        <v>3309350000</v>
      </c>
      <c r="AC217" s="1">
        <v>3390062000</v>
      </c>
      <c r="AD217" s="1">
        <v>3469792000</v>
      </c>
    </row>
    <row r="218" spans="2:30" x14ac:dyDescent="0.25">
      <c r="B218">
        <v>214</v>
      </c>
      <c r="C218">
        <v>215</v>
      </c>
      <c r="D218" t="s">
        <v>503</v>
      </c>
      <c r="E218">
        <v>3603000</v>
      </c>
      <c r="F218" s="1">
        <v>3520</v>
      </c>
      <c r="G218" t="s">
        <v>832</v>
      </c>
      <c r="H218" s="1">
        <v>3</v>
      </c>
      <c r="I218" s="1"/>
      <c r="J218" s="1">
        <v>1</v>
      </c>
      <c r="K218" s="1"/>
      <c r="L218" s="1">
        <v>1</v>
      </c>
      <c r="M218" s="1">
        <v>1</v>
      </c>
      <c r="N218" s="1" t="s">
        <v>832</v>
      </c>
      <c r="O218" s="1"/>
      <c r="P218" s="1" t="s">
        <v>832</v>
      </c>
      <c r="Q218" s="1" t="s">
        <v>725</v>
      </c>
      <c r="R218" s="1">
        <v>2648750000</v>
      </c>
      <c r="S218" s="1">
        <v>2648750000</v>
      </c>
      <c r="T218" s="1">
        <v>2648750000</v>
      </c>
      <c r="U218" s="1">
        <v>2548750000</v>
      </c>
      <c r="V218" s="1">
        <v>2548750000</v>
      </c>
      <c r="W218" s="1">
        <v>2548750000</v>
      </c>
      <c r="X218" s="1">
        <v>2548750000</v>
      </c>
      <c r="Y218" s="1">
        <v>2548750000</v>
      </c>
      <c r="Z218" s="1">
        <v>2548750000</v>
      </c>
      <c r="AA218" s="1">
        <v>2548750000</v>
      </c>
      <c r="AB218" s="1">
        <v>2548750000</v>
      </c>
      <c r="AC218" s="1">
        <v>2548750000</v>
      </c>
      <c r="AD218" s="1">
        <v>2548750000</v>
      </c>
    </row>
    <row r="219" spans="2:30" x14ac:dyDescent="0.25">
      <c r="B219">
        <v>215</v>
      </c>
      <c r="C219">
        <v>216</v>
      </c>
      <c r="D219" t="s">
        <v>504</v>
      </c>
      <c r="E219">
        <v>3604000</v>
      </c>
      <c r="F219" s="1">
        <v>3590</v>
      </c>
      <c r="H219" s="1">
        <v>3</v>
      </c>
      <c r="I219" s="1"/>
      <c r="J219" s="1">
        <v>1</v>
      </c>
      <c r="K219" s="1"/>
      <c r="L219" s="1">
        <v>1</v>
      </c>
      <c r="M219" s="1">
        <v>1</v>
      </c>
      <c r="N219" s="1"/>
      <c r="O219" s="1"/>
      <c r="P219" s="1" t="s">
        <v>833</v>
      </c>
      <c r="Q219" s="1" t="s">
        <v>722</v>
      </c>
      <c r="R219" s="1">
        <v>0</v>
      </c>
      <c r="S219" s="1">
        <v>72320000</v>
      </c>
      <c r="T219" s="1">
        <v>148440000</v>
      </c>
      <c r="U219" s="1">
        <v>221960000</v>
      </c>
      <c r="V219" s="1">
        <v>297680000</v>
      </c>
      <c r="W219" s="1">
        <v>372400000</v>
      </c>
      <c r="X219" s="1">
        <v>449320000</v>
      </c>
      <c r="Y219" s="1">
        <v>525264000</v>
      </c>
      <c r="Z219" s="1">
        <v>602726000</v>
      </c>
      <c r="AA219" s="1">
        <v>682106000</v>
      </c>
      <c r="AB219" s="1">
        <v>760600000</v>
      </c>
      <c r="AC219" s="1">
        <v>841312000</v>
      </c>
      <c r="AD219" s="1">
        <v>921042000</v>
      </c>
    </row>
    <row r="220" spans="2:30" x14ac:dyDescent="0.25">
      <c r="B220">
        <v>216</v>
      </c>
      <c r="C220">
        <v>217</v>
      </c>
      <c r="D220" t="s">
        <v>69</v>
      </c>
      <c r="E220">
        <v>3605000</v>
      </c>
      <c r="F220" s="1"/>
      <c r="H220" s="1">
        <v>3</v>
      </c>
      <c r="I220" s="1"/>
      <c r="J220" s="1">
        <v>0</v>
      </c>
      <c r="K220" s="1"/>
      <c r="L220" s="1">
        <v>1</v>
      </c>
      <c r="M220" s="1">
        <v>0</v>
      </c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2:30" x14ac:dyDescent="0.25">
      <c r="B221">
        <v>217</v>
      </c>
      <c r="C221">
        <v>218</v>
      </c>
      <c r="D221" t="s">
        <v>505</v>
      </c>
      <c r="E221">
        <v>3700000</v>
      </c>
      <c r="F221" s="1">
        <v>3900</v>
      </c>
      <c r="H221" s="1">
        <v>3</v>
      </c>
      <c r="I221" s="1"/>
      <c r="J221" s="1">
        <v>0</v>
      </c>
      <c r="K221" s="1">
        <v>1</v>
      </c>
      <c r="L221" s="1">
        <v>1</v>
      </c>
      <c r="M221" s="1">
        <v>1</v>
      </c>
      <c r="N221" s="1"/>
      <c r="O221" s="1"/>
      <c r="P221" s="1"/>
      <c r="Q221" s="1" t="s">
        <v>834</v>
      </c>
      <c r="R221" s="1">
        <v>8673100000</v>
      </c>
      <c r="S221" s="1">
        <v>8623150000</v>
      </c>
      <c r="T221" s="1">
        <v>8575470000</v>
      </c>
      <c r="U221" s="1">
        <v>8431590000</v>
      </c>
      <c r="V221" s="1">
        <v>8385110000</v>
      </c>
      <c r="W221" s="1">
        <v>8340830000</v>
      </c>
      <c r="X221" s="1">
        <v>8295550000</v>
      </c>
      <c r="Y221" s="1">
        <v>8470270000</v>
      </c>
      <c r="Z221" s="1">
        <v>8406759000</v>
      </c>
      <c r="AA221" s="1">
        <v>8324606000</v>
      </c>
      <c r="AB221" s="1">
        <v>8299106000</v>
      </c>
      <c r="AC221" s="1">
        <v>8254600000</v>
      </c>
      <c r="AD221" s="1">
        <v>8212312000</v>
      </c>
    </row>
    <row r="222" spans="2:30" x14ac:dyDescent="0.25">
      <c r="B222">
        <v>218</v>
      </c>
      <c r="C222">
        <v>219</v>
      </c>
      <c r="D222" t="s">
        <v>506</v>
      </c>
      <c r="E222">
        <v>3701000</v>
      </c>
      <c r="F222" s="1"/>
      <c r="H222" s="1">
        <v>3</v>
      </c>
      <c r="I222" s="1"/>
      <c r="J222" s="1">
        <v>0</v>
      </c>
      <c r="K222" s="1"/>
      <c r="L222" s="1">
        <v>1</v>
      </c>
      <c r="M222" s="1">
        <v>0</v>
      </c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2:30" x14ac:dyDescent="0.25">
      <c r="B223">
        <v>219</v>
      </c>
      <c r="C223">
        <v>220</v>
      </c>
      <c r="D223" t="s">
        <v>507</v>
      </c>
      <c r="E223">
        <v>3702000</v>
      </c>
      <c r="F223" s="1"/>
      <c r="H223" s="1">
        <v>3</v>
      </c>
      <c r="I223" s="1"/>
      <c r="J223" s="1">
        <v>5</v>
      </c>
      <c r="K223" s="1">
        <v>5</v>
      </c>
      <c r="L223" s="1">
        <v>0</v>
      </c>
      <c r="M223" s="1">
        <v>0</v>
      </c>
      <c r="N223" s="1"/>
      <c r="O223" s="1"/>
      <c r="P223" s="1"/>
      <c r="Q223" s="1" t="s">
        <v>726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</row>
    <row r="224" spans="2:30" x14ac:dyDescent="0.25">
      <c r="B224">
        <v>220</v>
      </c>
      <c r="C224">
        <v>221</v>
      </c>
      <c r="D224" t="s">
        <v>508</v>
      </c>
      <c r="E224">
        <v>3703000</v>
      </c>
      <c r="F224" s="1"/>
      <c r="H224" s="1">
        <v>4</v>
      </c>
      <c r="I224" s="1"/>
      <c r="J224" s="1">
        <v>0</v>
      </c>
      <c r="K224" s="1"/>
      <c r="L224" s="1">
        <v>1</v>
      </c>
      <c r="M224" s="1">
        <v>0</v>
      </c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2:30" x14ac:dyDescent="0.25">
      <c r="B225">
        <v>221</v>
      </c>
      <c r="C225">
        <v>222</v>
      </c>
      <c r="D225" t="s">
        <v>70</v>
      </c>
      <c r="E225">
        <v>4000000</v>
      </c>
      <c r="F225" s="1"/>
      <c r="H225" s="1">
        <v>4</v>
      </c>
      <c r="I225" s="1"/>
      <c r="J225" s="1">
        <v>0</v>
      </c>
      <c r="K225" s="1">
        <v>9</v>
      </c>
      <c r="L225" s="1">
        <v>1</v>
      </c>
      <c r="M225" s="1">
        <v>0</v>
      </c>
      <c r="N225" s="1"/>
      <c r="O225" s="1"/>
      <c r="P225" s="1"/>
      <c r="Q225" s="1" t="s">
        <v>835</v>
      </c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2:30" x14ac:dyDescent="0.25">
      <c r="B226">
        <v>222</v>
      </c>
      <c r="C226">
        <v>223</v>
      </c>
      <c r="D226" t="s">
        <v>509</v>
      </c>
      <c r="E226">
        <v>4001000</v>
      </c>
      <c r="F226" s="1"/>
      <c r="H226" s="1">
        <v>4</v>
      </c>
      <c r="I226" s="1"/>
      <c r="J226" s="1">
        <v>0</v>
      </c>
      <c r="K226" s="1"/>
      <c r="L226" s="1">
        <v>1</v>
      </c>
      <c r="M226" s="1">
        <v>0</v>
      </c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2:30" x14ac:dyDescent="0.25">
      <c r="B227">
        <v>223</v>
      </c>
      <c r="C227">
        <v>224</v>
      </c>
      <c r="D227" t="s">
        <v>510</v>
      </c>
      <c r="E227">
        <v>4002000</v>
      </c>
      <c r="F227" s="1">
        <v>4910</v>
      </c>
      <c r="H227" s="1">
        <v>4</v>
      </c>
      <c r="I227" s="1"/>
      <c r="J227" s="1">
        <v>0</v>
      </c>
      <c r="K227" s="1">
        <v>2</v>
      </c>
      <c r="L227" s="1">
        <v>1</v>
      </c>
      <c r="M227" s="1">
        <v>1</v>
      </c>
      <c r="N227" s="1"/>
      <c r="O227" s="1"/>
      <c r="P227" s="1"/>
      <c r="Q227" s="1" t="s">
        <v>789</v>
      </c>
      <c r="R227" s="1">
        <v>500000000</v>
      </c>
      <c r="S227" s="1">
        <v>500000000</v>
      </c>
      <c r="T227" s="1">
        <v>495050000</v>
      </c>
      <c r="U227" s="1">
        <v>492370000</v>
      </c>
      <c r="V227" s="1">
        <v>393490000</v>
      </c>
      <c r="W227" s="1">
        <v>392010000</v>
      </c>
      <c r="X227" s="1">
        <v>392730000</v>
      </c>
      <c r="Y227" s="1">
        <v>392450000</v>
      </c>
      <c r="Z227" s="1">
        <v>396170000</v>
      </c>
      <c r="AA227" s="1">
        <v>396034000</v>
      </c>
      <c r="AB227" s="1">
        <v>377631000</v>
      </c>
      <c r="AC227" s="1">
        <v>397881000</v>
      </c>
      <c r="AD227" s="1">
        <v>399125000</v>
      </c>
    </row>
    <row r="228" spans="2:30" x14ac:dyDescent="0.25">
      <c r="B228">
        <v>224</v>
      </c>
      <c r="C228">
        <v>225</v>
      </c>
      <c r="D228" t="s">
        <v>511</v>
      </c>
      <c r="E228">
        <v>4003000</v>
      </c>
      <c r="F228" s="1"/>
      <c r="H228" s="1">
        <v>4</v>
      </c>
      <c r="I228" s="1"/>
      <c r="J228" s="1">
        <v>0</v>
      </c>
      <c r="K228" s="1"/>
      <c r="L228" s="1">
        <v>1</v>
      </c>
      <c r="M228" s="1">
        <v>0</v>
      </c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2:30" x14ac:dyDescent="0.25">
      <c r="B229">
        <v>225</v>
      </c>
      <c r="C229">
        <v>226</v>
      </c>
      <c r="D229" t="s">
        <v>512</v>
      </c>
      <c r="E229">
        <v>4004000</v>
      </c>
      <c r="F229" s="1">
        <v>4010</v>
      </c>
      <c r="H229" s="1">
        <v>4</v>
      </c>
      <c r="I229" s="1"/>
      <c r="J229" s="1">
        <v>0</v>
      </c>
      <c r="K229" s="1">
        <v>2</v>
      </c>
      <c r="L229" s="1">
        <v>1</v>
      </c>
      <c r="M229" s="1">
        <v>1</v>
      </c>
      <c r="N229" s="1"/>
      <c r="O229" s="1"/>
      <c r="P229" s="1"/>
      <c r="Q229" s="1" t="s">
        <v>836</v>
      </c>
      <c r="R229" s="1">
        <v>6291720000</v>
      </c>
      <c r="S229" s="1">
        <v>504000000</v>
      </c>
      <c r="T229" s="1">
        <v>504000000</v>
      </c>
      <c r="U229" s="1">
        <v>504000000</v>
      </c>
      <c r="V229" s="1">
        <v>504000000</v>
      </c>
      <c r="W229" s="1">
        <v>504000000</v>
      </c>
      <c r="X229" s="1">
        <v>504000000</v>
      </c>
      <c r="Y229" s="1">
        <v>722520000</v>
      </c>
      <c r="Z229" s="1">
        <v>509040000</v>
      </c>
      <c r="AA229" s="1">
        <v>509040000</v>
      </c>
      <c r="AB229" s="1">
        <v>509040000</v>
      </c>
      <c r="AC229" s="1">
        <v>509040000</v>
      </c>
      <c r="AD229" s="1">
        <v>509040000</v>
      </c>
    </row>
    <row r="230" spans="2:30" x14ac:dyDescent="0.25">
      <c r="B230">
        <v>226</v>
      </c>
      <c r="C230">
        <v>227</v>
      </c>
      <c r="D230" t="s">
        <v>513</v>
      </c>
      <c r="E230">
        <v>4005000</v>
      </c>
      <c r="F230" s="1"/>
      <c r="H230" s="1">
        <v>4</v>
      </c>
      <c r="I230" s="1"/>
      <c r="J230" s="1">
        <v>0</v>
      </c>
      <c r="K230" s="1"/>
      <c r="L230" s="1">
        <v>1</v>
      </c>
      <c r="M230" s="1">
        <v>0</v>
      </c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2:30" x14ac:dyDescent="0.25">
      <c r="B231">
        <v>227</v>
      </c>
      <c r="C231">
        <v>228</v>
      </c>
      <c r="D231" t="s">
        <v>71</v>
      </c>
      <c r="E231">
        <v>4100000</v>
      </c>
      <c r="F231" s="1">
        <v>4100</v>
      </c>
      <c r="H231" s="1">
        <v>4</v>
      </c>
      <c r="I231" s="1"/>
      <c r="J231" s="1">
        <v>0</v>
      </c>
      <c r="K231" s="1">
        <v>1</v>
      </c>
      <c r="L231" s="1">
        <v>1</v>
      </c>
      <c r="M231" s="1">
        <v>1</v>
      </c>
      <c r="N231" s="1"/>
      <c r="O231" s="1"/>
      <c r="P231" s="1"/>
      <c r="Q231" s="1" t="s">
        <v>837</v>
      </c>
      <c r="R231" s="1">
        <v>6075720000</v>
      </c>
      <c r="S231" s="1">
        <v>504000000</v>
      </c>
      <c r="T231" s="1">
        <v>504000000</v>
      </c>
      <c r="U231" s="1">
        <v>504000000</v>
      </c>
      <c r="V231" s="1">
        <v>504000000</v>
      </c>
      <c r="W231" s="1">
        <v>504000000</v>
      </c>
      <c r="X231" s="1">
        <v>504000000</v>
      </c>
      <c r="Y231" s="1">
        <v>506520000</v>
      </c>
      <c r="Z231" s="1">
        <v>509040000</v>
      </c>
      <c r="AA231" s="1">
        <v>509040000</v>
      </c>
      <c r="AB231" s="1">
        <v>509040000</v>
      </c>
      <c r="AC231" s="1">
        <v>509040000</v>
      </c>
      <c r="AD231" s="1">
        <v>509040000</v>
      </c>
    </row>
    <row r="232" spans="2:30" x14ac:dyDescent="0.25">
      <c r="B232">
        <v>228</v>
      </c>
      <c r="C232">
        <v>229</v>
      </c>
      <c r="D232" t="s">
        <v>514</v>
      </c>
      <c r="E232">
        <v>4101000</v>
      </c>
      <c r="F232" s="1"/>
      <c r="H232" s="1">
        <v>4</v>
      </c>
      <c r="I232" s="1"/>
      <c r="J232" s="1">
        <v>2</v>
      </c>
      <c r="K232" s="1">
        <v>2</v>
      </c>
      <c r="L232" s="1">
        <v>1</v>
      </c>
      <c r="M232" s="1">
        <v>1</v>
      </c>
      <c r="N232" s="1"/>
      <c r="O232" s="1"/>
      <c r="P232" s="1" t="s">
        <v>256</v>
      </c>
      <c r="Q232" s="1" t="s">
        <v>838</v>
      </c>
      <c r="R232" s="1">
        <v>6075720000</v>
      </c>
      <c r="S232" s="1">
        <v>504000000</v>
      </c>
      <c r="T232" s="1">
        <v>504000000</v>
      </c>
      <c r="U232" s="1">
        <v>504000000</v>
      </c>
      <c r="V232" s="1">
        <v>504000000</v>
      </c>
      <c r="W232" s="1">
        <v>504000000</v>
      </c>
      <c r="X232" s="1">
        <v>504000000</v>
      </c>
      <c r="Y232" s="1">
        <v>506520000</v>
      </c>
      <c r="Z232" s="1">
        <v>509040000</v>
      </c>
      <c r="AA232" s="1">
        <v>509040000</v>
      </c>
      <c r="AB232" s="1">
        <v>509040000</v>
      </c>
      <c r="AC232" s="1">
        <v>509040000</v>
      </c>
      <c r="AD232" s="1">
        <v>509040000</v>
      </c>
    </row>
    <row r="233" spans="2:30" x14ac:dyDescent="0.25">
      <c r="B233">
        <v>229</v>
      </c>
      <c r="C233">
        <v>230</v>
      </c>
      <c r="D233" t="s">
        <v>515</v>
      </c>
      <c r="E233">
        <v>4102000</v>
      </c>
      <c r="F233" s="1">
        <v>4140</v>
      </c>
      <c r="G233" t="s">
        <v>733</v>
      </c>
      <c r="H233" s="1">
        <v>4</v>
      </c>
      <c r="I233" s="1"/>
      <c r="J233" s="1">
        <v>3</v>
      </c>
      <c r="K233" s="1"/>
      <c r="L233" s="1">
        <v>1</v>
      </c>
      <c r="M233" s="1">
        <v>1</v>
      </c>
      <c r="N233" s="1" t="s">
        <v>257</v>
      </c>
      <c r="O233" s="1"/>
      <c r="P233" s="1" t="s">
        <v>257</v>
      </c>
      <c r="Q233" s="1" t="s">
        <v>615</v>
      </c>
      <c r="R233" s="1">
        <v>6075720000</v>
      </c>
      <c r="S233" s="1">
        <v>504000000</v>
      </c>
      <c r="T233" s="1">
        <v>504000000</v>
      </c>
      <c r="U233" s="1">
        <v>504000000</v>
      </c>
      <c r="V233" s="1">
        <v>504000000</v>
      </c>
      <c r="W233" s="1">
        <v>504000000</v>
      </c>
      <c r="X233" s="1">
        <v>504000000</v>
      </c>
      <c r="Y233" s="1">
        <v>506520000</v>
      </c>
      <c r="Z233" s="1">
        <v>509040000</v>
      </c>
      <c r="AA233" s="1">
        <v>509040000</v>
      </c>
      <c r="AB233" s="1">
        <v>509040000</v>
      </c>
      <c r="AC233" s="1">
        <v>509040000</v>
      </c>
      <c r="AD233" s="1">
        <v>509040000</v>
      </c>
    </row>
    <row r="234" spans="2:30" x14ac:dyDescent="0.25">
      <c r="B234">
        <v>230</v>
      </c>
      <c r="C234">
        <v>231</v>
      </c>
      <c r="D234" t="s">
        <v>516</v>
      </c>
      <c r="E234">
        <v>4103000</v>
      </c>
      <c r="F234" s="1">
        <v>4149</v>
      </c>
      <c r="G234" t="s">
        <v>735</v>
      </c>
      <c r="H234" s="1">
        <v>4</v>
      </c>
      <c r="I234" s="1"/>
      <c r="J234" s="1">
        <v>3</v>
      </c>
      <c r="K234" s="1"/>
      <c r="L234" s="1">
        <v>0</v>
      </c>
      <c r="M234" s="1">
        <v>0</v>
      </c>
      <c r="N234" s="1" t="s">
        <v>258</v>
      </c>
      <c r="O234" s="1"/>
      <c r="P234" s="1" t="s">
        <v>258</v>
      </c>
      <c r="Q234" s="1" t="s">
        <v>624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</row>
    <row r="235" spans="2:30" x14ac:dyDescent="0.25">
      <c r="B235">
        <v>231</v>
      </c>
      <c r="C235">
        <v>232</v>
      </c>
      <c r="D235" t="s">
        <v>517</v>
      </c>
      <c r="E235">
        <v>4104000</v>
      </c>
      <c r="F235" s="1"/>
      <c r="H235" s="1">
        <v>4</v>
      </c>
      <c r="I235" s="1"/>
      <c r="J235" s="1">
        <v>2</v>
      </c>
      <c r="K235" s="1">
        <v>2</v>
      </c>
      <c r="L235" s="1">
        <v>0</v>
      </c>
      <c r="M235" s="1">
        <v>0</v>
      </c>
      <c r="N235" s="1"/>
      <c r="O235" s="1"/>
      <c r="P235" s="1" t="s">
        <v>72</v>
      </c>
      <c r="Q235" s="1" t="s">
        <v>839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</row>
    <row r="236" spans="2:30" x14ac:dyDescent="0.25">
      <c r="B236">
        <v>232</v>
      </c>
      <c r="C236">
        <v>233</v>
      </c>
      <c r="D236" t="s">
        <v>518</v>
      </c>
      <c r="E236">
        <v>4105000</v>
      </c>
      <c r="F236" s="1"/>
      <c r="H236" s="1">
        <v>4</v>
      </c>
      <c r="I236" s="1"/>
      <c r="J236" s="1">
        <v>3</v>
      </c>
      <c r="K236" s="1"/>
      <c r="L236" s="1">
        <v>0</v>
      </c>
      <c r="M236" s="1">
        <v>0</v>
      </c>
      <c r="N236" s="1" t="s">
        <v>73</v>
      </c>
      <c r="O236" s="1"/>
      <c r="P236" s="1" t="s">
        <v>73</v>
      </c>
      <c r="Q236" s="1" t="s">
        <v>840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</row>
    <row r="237" spans="2:30" x14ac:dyDescent="0.25">
      <c r="B237">
        <v>233</v>
      </c>
      <c r="C237">
        <v>234</v>
      </c>
      <c r="D237" t="s">
        <v>519</v>
      </c>
      <c r="E237">
        <v>4106000</v>
      </c>
      <c r="F237" s="1"/>
      <c r="H237" s="1">
        <v>4</v>
      </c>
      <c r="I237" s="1"/>
      <c r="J237" s="1">
        <v>3</v>
      </c>
      <c r="K237" s="1"/>
      <c r="L237" s="1">
        <v>0</v>
      </c>
      <c r="M237" s="1">
        <v>0</v>
      </c>
      <c r="N237" s="1" t="s">
        <v>74</v>
      </c>
      <c r="O237" s="1"/>
      <c r="P237" s="1" t="s">
        <v>74</v>
      </c>
      <c r="Q237" s="1" t="s">
        <v>841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</row>
    <row r="238" spans="2:30" x14ac:dyDescent="0.25">
      <c r="B238">
        <v>234</v>
      </c>
      <c r="C238">
        <v>235</v>
      </c>
      <c r="D238" t="s">
        <v>520</v>
      </c>
      <c r="E238">
        <v>4107000</v>
      </c>
      <c r="F238" s="1"/>
      <c r="H238" s="1">
        <v>4</v>
      </c>
      <c r="I238" s="1"/>
      <c r="J238" s="1">
        <v>2</v>
      </c>
      <c r="K238" s="1">
        <v>2</v>
      </c>
      <c r="L238" s="1">
        <v>0</v>
      </c>
      <c r="M238" s="1">
        <v>0</v>
      </c>
      <c r="N238" s="1"/>
      <c r="O238" s="1"/>
      <c r="P238" s="1" t="s">
        <v>33</v>
      </c>
      <c r="Q238" s="1" t="s">
        <v>842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</row>
    <row r="239" spans="2:30" x14ac:dyDescent="0.25">
      <c r="B239">
        <v>235</v>
      </c>
      <c r="C239">
        <v>236</v>
      </c>
      <c r="D239" t="s">
        <v>521</v>
      </c>
      <c r="E239">
        <v>4108000</v>
      </c>
      <c r="F239" s="1"/>
      <c r="H239" s="1">
        <v>4</v>
      </c>
      <c r="I239" s="1"/>
      <c r="J239" s="1">
        <v>3</v>
      </c>
      <c r="K239" s="1"/>
      <c r="L239" s="1">
        <v>0</v>
      </c>
      <c r="M239" s="1">
        <v>0</v>
      </c>
      <c r="N239" s="1" t="s">
        <v>34</v>
      </c>
      <c r="O239" s="1"/>
      <c r="P239" s="1" t="s">
        <v>34</v>
      </c>
      <c r="Q239" s="1" t="s">
        <v>710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</row>
    <row r="240" spans="2:30" x14ac:dyDescent="0.25">
      <c r="B240">
        <v>236</v>
      </c>
      <c r="C240">
        <v>237</v>
      </c>
      <c r="D240" t="s">
        <v>522</v>
      </c>
      <c r="E240">
        <v>4109000</v>
      </c>
      <c r="F240" s="1"/>
      <c r="H240" s="1">
        <v>4</v>
      </c>
      <c r="I240" s="1"/>
      <c r="J240" s="1">
        <v>3</v>
      </c>
      <c r="K240" s="1"/>
      <c r="L240" s="1">
        <v>0</v>
      </c>
      <c r="M240" s="1">
        <v>0</v>
      </c>
      <c r="N240" s="1" t="s">
        <v>35</v>
      </c>
      <c r="O240" s="1"/>
      <c r="P240" s="1" t="s">
        <v>35</v>
      </c>
      <c r="Q240" s="1" t="s">
        <v>843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</row>
    <row r="241" spans="2:30" x14ac:dyDescent="0.25">
      <c r="B241">
        <v>237</v>
      </c>
      <c r="C241">
        <v>238</v>
      </c>
      <c r="D241" t="s">
        <v>523</v>
      </c>
      <c r="E241">
        <v>4110000</v>
      </c>
      <c r="F241" s="1"/>
      <c r="H241" s="1">
        <v>4</v>
      </c>
      <c r="I241" s="1"/>
      <c r="J241" s="1">
        <v>0</v>
      </c>
      <c r="K241" s="1"/>
      <c r="L241" s="1">
        <v>1</v>
      </c>
      <c r="M241" s="1">
        <v>0</v>
      </c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2:30" x14ac:dyDescent="0.25">
      <c r="B242">
        <v>238</v>
      </c>
      <c r="C242">
        <v>239</v>
      </c>
      <c r="D242" t="s">
        <v>75</v>
      </c>
      <c r="E242">
        <v>4300000</v>
      </c>
      <c r="F242" s="1">
        <v>4400</v>
      </c>
      <c r="H242" s="1">
        <v>4</v>
      </c>
      <c r="I242" s="1"/>
      <c r="J242" s="1">
        <v>1</v>
      </c>
      <c r="K242" s="1">
        <v>1</v>
      </c>
      <c r="L242" s="1">
        <v>1</v>
      </c>
      <c r="M242" s="1">
        <v>1</v>
      </c>
      <c r="N242" s="1"/>
      <c r="O242" s="1"/>
      <c r="P242" s="1" t="s">
        <v>844</v>
      </c>
      <c r="Q242" s="1" t="s">
        <v>778</v>
      </c>
      <c r="R242" s="1">
        <v>216000000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216000000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</row>
    <row r="243" spans="2:30" x14ac:dyDescent="0.25">
      <c r="B243">
        <v>239</v>
      </c>
      <c r="C243">
        <v>240</v>
      </c>
      <c r="D243" t="s">
        <v>524</v>
      </c>
      <c r="E243">
        <v>4301000</v>
      </c>
      <c r="F243" s="1">
        <v>4410</v>
      </c>
      <c r="G243" t="s">
        <v>779</v>
      </c>
      <c r="H243" s="1">
        <v>4</v>
      </c>
      <c r="I243" s="1"/>
      <c r="J243" s="1">
        <v>3</v>
      </c>
      <c r="K243" s="1"/>
      <c r="L243" s="1">
        <v>1</v>
      </c>
      <c r="M243" s="1">
        <v>1</v>
      </c>
      <c r="N243" s="1" t="s">
        <v>49</v>
      </c>
      <c r="O243" s="1"/>
      <c r="P243" s="1" t="s">
        <v>49</v>
      </c>
      <c r="Q243" s="1" t="s">
        <v>780</v>
      </c>
      <c r="R243" s="1">
        <v>36000000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36000000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</row>
    <row r="244" spans="2:30" x14ac:dyDescent="0.25">
      <c r="B244">
        <v>240</v>
      </c>
      <c r="C244">
        <v>241</v>
      </c>
      <c r="D244" t="s">
        <v>525</v>
      </c>
      <c r="E244">
        <v>4302000</v>
      </c>
      <c r="F244" s="1">
        <v>4420</v>
      </c>
      <c r="G244" t="s">
        <v>781</v>
      </c>
      <c r="H244" s="1">
        <v>4</v>
      </c>
      <c r="I244" s="1"/>
      <c r="J244" s="1">
        <v>3</v>
      </c>
      <c r="K244" s="1"/>
      <c r="L244" s="1">
        <v>1</v>
      </c>
      <c r="M244" s="1">
        <v>1</v>
      </c>
      <c r="N244" s="1" t="s">
        <v>50</v>
      </c>
      <c r="O244" s="1"/>
      <c r="P244" s="1" t="s">
        <v>50</v>
      </c>
      <c r="Q244" s="1" t="s">
        <v>782</v>
      </c>
      <c r="R244" s="1">
        <v>180000000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180000000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</row>
    <row r="245" spans="2:30" x14ac:dyDescent="0.25">
      <c r="B245">
        <v>241</v>
      </c>
      <c r="C245">
        <v>242</v>
      </c>
      <c r="D245" t="s">
        <v>526</v>
      </c>
      <c r="E245">
        <v>4303000</v>
      </c>
      <c r="F245" s="1"/>
      <c r="H245" s="1">
        <v>4</v>
      </c>
      <c r="I245" s="1"/>
      <c r="J245" s="1">
        <v>0</v>
      </c>
      <c r="K245" s="1"/>
      <c r="L245" s="1">
        <v>1</v>
      </c>
      <c r="M245" s="1">
        <v>0</v>
      </c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2:30" x14ac:dyDescent="0.25">
      <c r="B246">
        <v>242</v>
      </c>
      <c r="C246">
        <v>243</v>
      </c>
      <c r="D246" t="s">
        <v>76</v>
      </c>
      <c r="E246">
        <v>4400000</v>
      </c>
      <c r="F246" s="1">
        <v>4490</v>
      </c>
      <c r="H246" s="1">
        <v>4</v>
      </c>
      <c r="I246" s="1"/>
      <c r="J246" s="1">
        <v>0</v>
      </c>
      <c r="K246" s="1">
        <v>2</v>
      </c>
      <c r="L246" s="1">
        <v>1</v>
      </c>
      <c r="M246" s="1">
        <v>1</v>
      </c>
      <c r="N246" s="1"/>
      <c r="O246" s="1"/>
      <c r="P246" s="1"/>
      <c r="Q246" s="1" t="s">
        <v>845</v>
      </c>
      <c r="R246" s="1">
        <v>4798133000</v>
      </c>
      <c r="S246" s="1">
        <v>388950000</v>
      </c>
      <c r="T246" s="1">
        <v>386680000</v>
      </c>
      <c r="U246" s="1">
        <v>382880000</v>
      </c>
      <c r="V246" s="1">
        <v>385480000</v>
      </c>
      <c r="W246" s="1">
        <v>383280000</v>
      </c>
      <c r="X246" s="1">
        <v>384280000</v>
      </c>
      <c r="Y246" s="1">
        <v>598800000</v>
      </c>
      <c r="Z246" s="1">
        <v>386176000</v>
      </c>
      <c r="AA246" s="1">
        <v>368443000</v>
      </c>
      <c r="AB246" s="1">
        <v>365790000</v>
      </c>
      <c r="AC246" s="1">
        <v>384796000</v>
      </c>
      <c r="AD246" s="1">
        <v>382578000</v>
      </c>
    </row>
    <row r="247" spans="2:30" x14ac:dyDescent="0.25">
      <c r="B247">
        <v>243</v>
      </c>
      <c r="C247">
        <v>244</v>
      </c>
      <c r="D247" t="s">
        <v>527</v>
      </c>
      <c r="E247">
        <v>4401000</v>
      </c>
      <c r="F247" s="1"/>
      <c r="H247" s="1">
        <v>4</v>
      </c>
      <c r="I247" s="1"/>
      <c r="J247" s="1">
        <v>0</v>
      </c>
      <c r="K247" s="1"/>
      <c r="L247" s="1">
        <v>1</v>
      </c>
      <c r="M247" s="1">
        <v>0</v>
      </c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2:30" x14ac:dyDescent="0.25">
      <c r="B248">
        <v>244</v>
      </c>
      <c r="C248">
        <v>245</v>
      </c>
      <c r="D248" t="s">
        <v>77</v>
      </c>
      <c r="E248">
        <v>4500000</v>
      </c>
      <c r="F248" s="1">
        <v>4500</v>
      </c>
      <c r="H248" s="1">
        <v>4</v>
      </c>
      <c r="I248" s="1"/>
      <c r="J248" s="1">
        <v>0</v>
      </c>
      <c r="K248" s="1">
        <v>1</v>
      </c>
      <c r="L248" s="1">
        <v>1</v>
      </c>
      <c r="M248" s="1">
        <v>1</v>
      </c>
      <c r="N248" s="1"/>
      <c r="O248" s="1"/>
      <c r="P248" s="1"/>
      <c r="Q248" s="1" t="s">
        <v>846</v>
      </c>
      <c r="R248" s="1">
        <v>4582133000</v>
      </c>
      <c r="S248" s="1">
        <v>388950000</v>
      </c>
      <c r="T248" s="1">
        <v>386680000</v>
      </c>
      <c r="U248" s="1">
        <v>382880000</v>
      </c>
      <c r="V248" s="1">
        <v>385480000</v>
      </c>
      <c r="W248" s="1">
        <v>383280000</v>
      </c>
      <c r="X248" s="1">
        <v>384280000</v>
      </c>
      <c r="Y248" s="1">
        <v>382800000</v>
      </c>
      <c r="Z248" s="1">
        <v>386176000</v>
      </c>
      <c r="AA248" s="1">
        <v>368443000</v>
      </c>
      <c r="AB248" s="1">
        <v>365790000</v>
      </c>
      <c r="AC248" s="1">
        <v>384796000</v>
      </c>
      <c r="AD248" s="1">
        <v>382578000</v>
      </c>
    </row>
    <row r="249" spans="2:30" x14ac:dyDescent="0.25">
      <c r="B249">
        <v>245</v>
      </c>
      <c r="C249">
        <v>246</v>
      </c>
      <c r="D249" t="s">
        <v>78</v>
      </c>
      <c r="E249">
        <v>4510000</v>
      </c>
      <c r="F249" s="1"/>
      <c r="H249" s="1">
        <v>4</v>
      </c>
      <c r="I249" s="1"/>
      <c r="J249" s="1">
        <v>2</v>
      </c>
      <c r="K249" s="1">
        <v>2</v>
      </c>
      <c r="L249" s="1">
        <v>1</v>
      </c>
      <c r="M249" s="1">
        <v>1</v>
      </c>
      <c r="N249" s="1"/>
      <c r="O249" s="1"/>
      <c r="P249" s="1" t="s">
        <v>528</v>
      </c>
      <c r="Q249" s="1" t="s">
        <v>626</v>
      </c>
      <c r="R249" s="1">
        <v>3046320000</v>
      </c>
      <c r="S249" s="1">
        <v>254400000</v>
      </c>
      <c r="T249" s="1">
        <v>254400000</v>
      </c>
      <c r="U249" s="1">
        <v>249600000</v>
      </c>
      <c r="V249" s="1">
        <v>254400000</v>
      </c>
      <c r="W249" s="1">
        <v>252000000</v>
      </c>
      <c r="X249" s="1">
        <v>254400000</v>
      </c>
      <c r="Y249" s="1">
        <v>252720000</v>
      </c>
      <c r="Z249" s="1">
        <v>255840000</v>
      </c>
      <c r="AA249" s="1">
        <v>255840000</v>
      </c>
      <c r="AB249" s="1">
        <v>253440000</v>
      </c>
      <c r="AC249" s="1">
        <v>255840000</v>
      </c>
      <c r="AD249" s="1">
        <v>253440000</v>
      </c>
    </row>
    <row r="250" spans="2:30" x14ac:dyDescent="0.25">
      <c r="B250">
        <v>246</v>
      </c>
      <c r="C250">
        <v>247</v>
      </c>
      <c r="D250" t="s">
        <v>529</v>
      </c>
      <c r="E250">
        <v>4511000</v>
      </c>
      <c r="F250" s="1"/>
      <c r="H250" s="1">
        <v>4</v>
      </c>
      <c r="I250" s="1"/>
      <c r="J250" s="1">
        <v>3</v>
      </c>
      <c r="K250" s="1"/>
      <c r="L250" s="1">
        <v>1</v>
      </c>
      <c r="M250" s="1">
        <v>1</v>
      </c>
      <c r="N250" s="1" t="s">
        <v>341</v>
      </c>
      <c r="O250" s="1"/>
      <c r="P250" s="1" t="s">
        <v>341</v>
      </c>
      <c r="Q250" s="1" t="s">
        <v>628</v>
      </c>
      <c r="R250" s="1">
        <v>1301940000</v>
      </c>
      <c r="S250" s="1">
        <v>108000000</v>
      </c>
      <c r="T250" s="1">
        <v>108000000</v>
      </c>
      <c r="U250" s="1">
        <v>108000000</v>
      </c>
      <c r="V250" s="1">
        <v>108000000</v>
      </c>
      <c r="W250" s="1">
        <v>108000000</v>
      </c>
      <c r="X250" s="1">
        <v>108000000</v>
      </c>
      <c r="Y250" s="1">
        <v>108540000</v>
      </c>
      <c r="Z250" s="1">
        <v>109080000</v>
      </c>
      <c r="AA250" s="1">
        <v>109080000</v>
      </c>
      <c r="AB250" s="1">
        <v>109080000</v>
      </c>
      <c r="AC250" s="1">
        <v>109080000</v>
      </c>
      <c r="AD250" s="1">
        <v>109080000</v>
      </c>
    </row>
    <row r="251" spans="2:30" x14ac:dyDescent="0.25">
      <c r="B251">
        <v>247</v>
      </c>
      <c r="C251">
        <v>248</v>
      </c>
      <c r="D251" t="s">
        <v>530</v>
      </c>
      <c r="E251">
        <v>4512000</v>
      </c>
      <c r="F251" s="1"/>
      <c r="H251" s="1">
        <v>4</v>
      </c>
      <c r="I251" s="1"/>
      <c r="J251" s="1">
        <v>3</v>
      </c>
      <c r="K251" s="1"/>
      <c r="L251" s="1">
        <v>1</v>
      </c>
      <c r="M251" s="1">
        <v>1</v>
      </c>
      <c r="N251" s="1" t="s">
        <v>343</v>
      </c>
      <c r="O251" s="1"/>
      <c r="P251" s="1" t="s">
        <v>343</v>
      </c>
      <c r="Q251" s="1" t="s">
        <v>633</v>
      </c>
      <c r="R251" s="1">
        <v>433980000</v>
      </c>
      <c r="S251" s="1">
        <v>36000000</v>
      </c>
      <c r="T251" s="1">
        <v>36000000</v>
      </c>
      <c r="U251" s="1">
        <v>36000000</v>
      </c>
      <c r="V251" s="1">
        <v>36000000</v>
      </c>
      <c r="W251" s="1">
        <v>36000000</v>
      </c>
      <c r="X251" s="1">
        <v>36000000</v>
      </c>
      <c r="Y251" s="1">
        <v>36180000</v>
      </c>
      <c r="Z251" s="1">
        <v>36360000</v>
      </c>
      <c r="AA251" s="1">
        <v>36360000</v>
      </c>
      <c r="AB251" s="1">
        <v>36360000</v>
      </c>
      <c r="AC251" s="1">
        <v>36360000</v>
      </c>
      <c r="AD251" s="1">
        <v>36360000</v>
      </c>
    </row>
    <row r="252" spans="2:30" x14ac:dyDescent="0.25">
      <c r="B252">
        <v>248</v>
      </c>
      <c r="C252">
        <v>249</v>
      </c>
      <c r="D252" t="s">
        <v>531</v>
      </c>
      <c r="E252">
        <v>4513000</v>
      </c>
      <c r="F252" s="1"/>
      <c r="H252" s="1">
        <v>4</v>
      </c>
      <c r="I252" s="1"/>
      <c r="J252" s="1">
        <v>3</v>
      </c>
      <c r="K252" s="1"/>
      <c r="L252" s="1">
        <v>1</v>
      </c>
      <c r="M252" s="1">
        <v>1</v>
      </c>
      <c r="N252" s="1" t="s">
        <v>345</v>
      </c>
      <c r="O252" s="1"/>
      <c r="P252" s="1" t="s">
        <v>345</v>
      </c>
      <c r="Q252" s="1" t="s">
        <v>638</v>
      </c>
      <c r="R252" s="1">
        <v>878400000</v>
      </c>
      <c r="S252" s="1">
        <v>74400000</v>
      </c>
      <c r="T252" s="1">
        <v>74400000</v>
      </c>
      <c r="U252" s="1">
        <v>69600000</v>
      </c>
      <c r="V252" s="1">
        <v>74400000</v>
      </c>
      <c r="W252" s="1">
        <v>72000000</v>
      </c>
      <c r="X252" s="1">
        <v>74400000</v>
      </c>
      <c r="Y252" s="1">
        <v>72000000</v>
      </c>
      <c r="Z252" s="1">
        <v>74400000</v>
      </c>
      <c r="AA252" s="1">
        <v>74400000</v>
      </c>
      <c r="AB252" s="1">
        <v>72000000</v>
      </c>
      <c r="AC252" s="1">
        <v>74400000</v>
      </c>
      <c r="AD252" s="1">
        <v>72000000</v>
      </c>
    </row>
    <row r="253" spans="2:30" x14ac:dyDescent="0.25">
      <c r="B253">
        <v>249</v>
      </c>
      <c r="C253">
        <v>250</v>
      </c>
      <c r="D253" t="s">
        <v>532</v>
      </c>
      <c r="E253">
        <v>4514000</v>
      </c>
      <c r="F253" s="1"/>
      <c r="H253" s="1">
        <v>4</v>
      </c>
      <c r="I253" s="1"/>
      <c r="J253" s="1">
        <v>3</v>
      </c>
      <c r="K253" s="1"/>
      <c r="L253" s="1">
        <v>1</v>
      </c>
      <c r="M253" s="1">
        <v>1</v>
      </c>
      <c r="N253" s="1" t="s">
        <v>347</v>
      </c>
      <c r="O253" s="1"/>
      <c r="P253" s="1" t="s">
        <v>347</v>
      </c>
      <c r="Q253" s="1" t="s">
        <v>643</v>
      </c>
      <c r="R253" s="1">
        <v>144000000</v>
      </c>
      <c r="S253" s="1">
        <v>12000000</v>
      </c>
      <c r="T253" s="1">
        <v>12000000</v>
      </c>
      <c r="U253" s="1">
        <v>12000000</v>
      </c>
      <c r="V253" s="1">
        <v>12000000</v>
      </c>
      <c r="W253" s="1">
        <v>12000000</v>
      </c>
      <c r="X253" s="1">
        <v>12000000</v>
      </c>
      <c r="Y253" s="1">
        <v>12000000</v>
      </c>
      <c r="Z253" s="1">
        <v>12000000</v>
      </c>
      <c r="AA253" s="1">
        <v>12000000</v>
      </c>
      <c r="AB253" s="1">
        <v>12000000</v>
      </c>
      <c r="AC253" s="1">
        <v>12000000</v>
      </c>
      <c r="AD253" s="1">
        <v>12000000</v>
      </c>
    </row>
    <row r="254" spans="2:30" x14ac:dyDescent="0.25">
      <c r="B254">
        <v>250</v>
      </c>
      <c r="C254">
        <v>251</v>
      </c>
      <c r="D254" t="s">
        <v>79</v>
      </c>
      <c r="E254">
        <v>4515000</v>
      </c>
      <c r="F254" s="1"/>
      <c r="H254" s="1">
        <v>4</v>
      </c>
      <c r="I254" s="1"/>
      <c r="J254" s="1">
        <v>3</v>
      </c>
      <c r="K254" s="1"/>
      <c r="L254" s="1">
        <v>1</v>
      </c>
      <c r="M254" s="1">
        <v>1</v>
      </c>
      <c r="N254" s="1" t="s">
        <v>349</v>
      </c>
      <c r="O254" s="1"/>
      <c r="P254" s="1" t="s">
        <v>349</v>
      </c>
      <c r="Q254" s="1" t="s">
        <v>648</v>
      </c>
      <c r="R254" s="1">
        <v>288000000</v>
      </c>
      <c r="S254" s="1">
        <v>24000000</v>
      </c>
      <c r="T254" s="1">
        <v>24000000</v>
      </c>
      <c r="U254" s="1">
        <v>24000000</v>
      </c>
      <c r="V254" s="1">
        <v>24000000</v>
      </c>
      <c r="W254" s="1">
        <v>24000000</v>
      </c>
      <c r="X254" s="1">
        <v>24000000</v>
      </c>
      <c r="Y254" s="1">
        <v>24000000</v>
      </c>
      <c r="Z254" s="1">
        <v>24000000</v>
      </c>
      <c r="AA254" s="1">
        <v>24000000</v>
      </c>
      <c r="AB254" s="1">
        <v>24000000</v>
      </c>
      <c r="AC254" s="1">
        <v>24000000</v>
      </c>
      <c r="AD254" s="1">
        <v>24000000</v>
      </c>
    </row>
    <row r="255" spans="2:30" x14ac:dyDescent="0.25">
      <c r="B255">
        <v>251</v>
      </c>
      <c r="C255">
        <v>252</v>
      </c>
      <c r="D255" t="s">
        <v>533</v>
      </c>
      <c r="E255">
        <v>4516000</v>
      </c>
      <c r="F255" s="1"/>
      <c r="H255" s="1">
        <v>4</v>
      </c>
      <c r="I255" s="1"/>
      <c r="J255" s="1">
        <v>3</v>
      </c>
      <c r="K255" s="1"/>
      <c r="L255" s="1">
        <v>0</v>
      </c>
      <c r="M255" s="1">
        <v>0</v>
      </c>
      <c r="N255" s="1" t="s">
        <v>359</v>
      </c>
      <c r="O255" s="1"/>
      <c r="P255" s="1" t="s">
        <v>359</v>
      </c>
      <c r="Q255" s="1" t="s">
        <v>673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</row>
    <row r="256" spans="2:30" x14ac:dyDescent="0.25">
      <c r="B256">
        <v>252</v>
      </c>
      <c r="C256">
        <v>253</v>
      </c>
      <c r="D256" t="s">
        <v>80</v>
      </c>
      <c r="E256">
        <v>4520000</v>
      </c>
      <c r="F256" s="1"/>
      <c r="H256" s="1">
        <v>4</v>
      </c>
      <c r="I256" s="1"/>
      <c r="J256" s="1">
        <v>2</v>
      </c>
      <c r="K256" s="1">
        <v>2</v>
      </c>
      <c r="L256" s="1">
        <v>0</v>
      </c>
      <c r="M256" s="1">
        <v>0</v>
      </c>
      <c r="N256" s="1"/>
      <c r="O256" s="1"/>
      <c r="P256" s="1" t="s">
        <v>30</v>
      </c>
      <c r="Q256" s="1" t="s">
        <v>677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</row>
    <row r="257" spans="2:30" x14ac:dyDescent="0.25">
      <c r="B257">
        <v>253</v>
      </c>
      <c r="C257">
        <v>254</v>
      </c>
      <c r="D257" t="s">
        <v>534</v>
      </c>
      <c r="E257">
        <v>4521000</v>
      </c>
      <c r="F257" s="1"/>
      <c r="H257" s="1">
        <v>4</v>
      </c>
      <c r="I257" s="1"/>
      <c r="J257" s="1">
        <v>3</v>
      </c>
      <c r="K257" s="1"/>
      <c r="L257" s="1">
        <v>0</v>
      </c>
      <c r="M257" s="1">
        <v>0</v>
      </c>
      <c r="N257" s="1" t="s">
        <v>31</v>
      </c>
      <c r="O257" s="1"/>
      <c r="P257" s="1" t="s">
        <v>31</v>
      </c>
      <c r="Q257" s="1" t="s">
        <v>683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</row>
    <row r="258" spans="2:30" x14ac:dyDescent="0.25">
      <c r="B258">
        <v>254</v>
      </c>
      <c r="C258">
        <v>255</v>
      </c>
      <c r="D258" t="s">
        <v>535</v>
      </c>
      <c r="E258">
        <v>4530000</v>
      </c>
      <c r="F258" s="1"/>
      <c r="H258" s="1">
        <v>4</v>
      </c>
      <c r="I258" s="1"/>
      <c r="J258" s="1">
        <v>2</v>
      </c>
      <c r="K258" s="1">
        <v>2</v>
      </c>
      <c r="L258" s="1">
        <v>1</v>
      </c>
      <c r="M258" s="1">
        <v>1</v>
      </c>
      <c r="N258" s="1"/>
      <c r="O258" s="1"/>
      <c r="P258" s="1" t="s">
        <v>536</v>
      </c>
      <c r="Q258" s="1" t="s">
        <v>684</v>
      </c>
      <c r="R258" s="1">
        <v>86400000</v>
      </c>
      <c r="S258" s="1">
        <v>7200000</v>
      </c>
      <c r="T258" s="1">
        <v>7200000</v>
      </c>
      <c r="U258" s="1">
        <v>7200000</v>
      </c>
      <c r="V258" s="1">
        <v>7200000</v>
      </c>
      <c r="W258" s="1">
        <v>7200000</v>
      </c>
      <c r="X258" s="1">
        <v>7200000</v>
      </c>
      <c r="Y258" s="1">
        <v>7200000</v>
      </c>
      <c r="Z258" s="1">
        <v>7200000</v>
      </c>
      <c r="AA258" s="1">
        <v>7200000</v>
      </c>
      <c r="AB258" s="1">
        <v>7200000</v>
      </c>
      <c r="AC258" s="1">
        <v>7200000</v>
      </c>
      <c r="AD258" s="1">
        <v>7200000</v>
      </c>
    </row>
    <row r="259" spans="2:30" x14ac:dyDescent="0.25">
      <c r="B259">
        <v>255</v>
      </c>
      <c r="C259">
        <v>256</v>
      </c>
      <c r="D259" t="s">
        <v>537</v>
      </c>
      <c r="E259">
        <v>4531000</v>
      </c>
      <c r="F259" s="1"/>
      <c r="H259" s="1">
        <v>4</v>
      </c>
      <c r="I259" s="1"/>
      <c r="J259" s="1">
        <v>3</v>
      </c>
      <c r="K259" s="1"/>
      <c r="L259" s="1">
        <v>1</v>
      </c>
      <c r="M259" s="1">
        <v>1</v>
      </c>
      <c r="N259" s="1" t="s">
        <v>370</v>
      </c>
      <c r="O259" s="1"/>
      <c r="P259" s="1" t="s">
        <v>370</v>
      </c>
      <c r="Q259" s="1" t="s">
        <v>686</v>
      </c>
      <c r="R259" s="1">
        <v>43200000</v>
      </c>
      <c r="S259" s="1">
        <v>3600000</v>
      </c>
      <c r="T259" s="1">
        <v>3600000</v>
      </c>
      <c r="U259" s="1">
        <v>3600000</v>
      </c>
      <c r="V259" s="1">
        <v>3600000</v>
      </c>
      <c r="W259" s="1">
        <v>3600000</v>
      </c>
      <c r="X259" s="1">
        <v>3600000</v>
      </c>
      <c r="Y259" s="1">
        <v>3600000</v>
      </c>
      <c r="Z259" s="1">
        <v>3600000</v>
      </c>
      <c r="AA259" s="1">
        <v>3600000</v>
      </c>
      <c r="AB259" s="1">
        <v>3600000</v>
      </c>
      <c r="AC259" s="1">
        <v>3600000</v>
      </c>
      <c r="AD259" s="1">
        <v>3600000</v>
      </c>
    </row>
    <row r="260" spans="2:30" x14ac:dyDescent="0.25">
      <c r="B260">
        <v>256</v>
      </c>
      <c r="C260">
        <v>257</v>
      </c>
      <c r="D260" t="s">
        <v>538</v>
      </c>
      <c r="E260">
        <v>4532000</v>
      </c>
      <c r="F260" s="1"/>
      <c r="H260" s="1">
        <v>4</v>
      </c>
      <c r="I260" s="1"/>
      <c r="J260" s="1">
        <v>3</v>
      </c>
      <c r="K260" s="1"/>
      <c r="L260" s="1">
        <v>1</v>
      </c>
      <c r="M260" s="1">
        <v>1</v>
      </c>
      <c r="N260" s="1" t="s">
        <v>372</v>
      </c>
      <c r="O260" s="1"/>
      <c r="P260" s="1" t="s">
        <v>372</v>
      </c>
      <c r="Q260" s="1" t="s">
        <v>688</v>
      </c>
      <c r="R260" s="1">
        <v>43200000</v>
      </c>
      <c r="S260" s="1">
        <v>3600000</v>
      </c>
      <c r="T260" s="1">
        <v>3600000</v>
      </c>
      <c r="U260" s="1">
        <v>3600000</v>
      </c>
      <c r="V260" s="1">
        <v>3600000</v>
      </c>
      <c r="W260" s="1">
        <v>3600000</v>
      </c>
      <c r="X260" s="1">
        <v>3600000</v>
      </c>
      <c r="Y260" s="1">
        <v>3600000</v>
      </c>
      <c r="Z260" s="1">
        <v>3600000</v>
      </c>
      <c r="AA260" s="1">
        <v>3600000</v>
      </c>
      <c r="AB260" s="1">
        <v>3600000</v>
      </c>
      <c r="AC260" s="1">
        <v>3600000</v>
      </c>
      <c r="AD260" s="1">
        <v>3600000</v>
      </c>
    </row>
    <row r="261" spans="2:30" x14ac:dyDescent="0.25">
      <c r="B261">
        <v>257</v>
      </c>
      <c r="C261">
        <v>258</v>
      </c>
      <c r="D261" t="s">
        <v>539</v>
      </c>
      <c r="E261">
        <v>4533000</v>
      </c>
      <c r="F261" s="1"/>
      <c r="H261" s="1">
        <v>4</v>
      </c>
      <c r="I261" s="1"/>
      <c r="J261" s="1">
        <v>3</v>
      </c>
      <c r="K261" s="1"/>
      <c r="L261" s="1">
        <v>0</v>
      </c>
      <c r="M261" s="1">
        <v>0</v>
      </c>
      <c r="N261" s="1" t="s">
        <v>378</v>
      </c>
      <c r="O261" s="1"/>
      <c r="P261" s="1" t="s">
        <v>378</v>
      </c>
      <c r="Q261" s="1" t="s">
        <v>694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</row>
    <row r="262" spans="2:30" x14ac:dyDescent="0.25">
      <c r="B262">
        <v>258</v>
      </c>
      <c r="C262">
        <v>259</v>
      </c>
      <c r="D262" t="s">
        <v>540</v>
      </c>
      <c r="E262">
        <v>4540000</v>
      </c>
      <c r="F262" s="1"/>
      <c r="H262" s="1">
        <v>4</v>
      </c>
      <c r="I262" s="1"/>
      <c r="J262" s="1">
        <v>2</v>
      </c>
      <c r="K262" s="1">
        <v>2</v>
      </c>
      <c r="L262" s="1">
        <v>1</v>
      </c>
      <c r="M262" s="1">
        <v>1</v>
      </c>
      <c r="N262" s="1" t="s">
        <v>84</v>
      </c>
      <c r="O262" s="1"/>
      <c r="P262" s="1" t="s">
        <v>84</v>
      </c>
      <c r="Q262" s="1" t="s">
        <v>847</v>
      </c>
      <c r="R262" s="1">
        <v>28800000</v>
      </c>
      <c r="S262" s="1">
        <v>2400000</v>
      </c>
      <c r="T262" s="1">
        <v>2400000</v>
      </c>
      <c r="U262" s="1">
        <v>2400000</v>
      </c>
      <c r="V262" s="1">
        <v>2400000</v>
      </c>
      <c r="W262" s="1">
        <v>2400000</v>
      </c>
      <c r="X262" s="1">
        <v>2400000</v>
      </c>
      <c r="Y262" s="1">
        <v>2400000</v>
      </c>
      <c r="Z262" s="1">
        <v>2400000</v>
      </c>
      <c r="AA262" s="1">
        <v>2400000</v>
      </c>
      <c r="AB262" s="1">
        <v>2400000</v>
      </c>
      <c r="AC262" s="1">
        <v>2400000</v>
      </c>
      <c r="AD262" s="1">
        <v>2400000</v>
      </c>
    </row>
    <row r="263" spans="2:30" x14ac:dyDescent="0.25">
      <c r="B263">
        <v>259</v>
      </c>
      <c r="C263">
        <v>260</v>
      </c>
      <c r="D263" t="s">
        <v>81</v>
      </c>
      <c r="E263">
        <v>4550000</v>
      </c>
      <c r="F263" s="1">
        <v>4660</v>
      </c>
      <c r="G263" t="s">
        <v>759</v>
      </c>
      <c r="H263" s="1">
        <v>4</v>
      </c>
      <c r="I263" s="1"/>
      <c r="J263" s="1">
        <v>2</v>
      </c>
      <c r="K263" s="1">
        <v>2</v>
      </c>
      <c r="L263" s="1">
        <v>1</v>
      </c>
      <c r="M263" s="1">
        <v>1</v>
      </c>
      <c r="N263" s="1" t="s">
        <v>541</v>
      </c>
      <c r="O263" s="1"/>
      <c r="P263" s="1" t="s">
        <v>541</v>
      </c>
      <c r="Q263" s="1" t="s">
        <v>848</v>
      </c>
      <c r="R263" s="1">
        <v>229680000</v>
      </c>
      <c r="S263" s="1">
        <v>19140000</v>
      </c>
      <c r="T263" s="1">
        <v>19140000</v>
      </c>
      <c r="U263" s="1">
        <v>19140000</v>
      </c>
      <c r="V263" s="1">
        <v>19140000</v>
      </c>
      <c r="W263" s="1">
        <v>19140000</v>
      </c>
      <c r="X263" s="1">
        <v>19140000</v>
      </c>
      <c r="Y263" s="1">
        <v>19140000</v>
      </c>
      <c r="Z263" s="1">
        <v>19140000</v>
      </c>
      <c r="AA263" s="1">
        <v>19140000</v>
      </c>
      <c r="AB263" s="1">
        <v>19140000</v>
      </c>
      <c r="AC263" s="1">
        <v>19140000</v>
      </c>
      <c r="AD263" s="1">
        <v>19140000</v>
      </c>
    </row>
    <row r="264" spans="2:30" x14ac:dyDescent="0.25">
      <c r="B264">
        <v>260</v>
      </c>
      <c r="C264">
        <v>261</v>
      </c>
      <c r="D264" t="s">
        <v>82</v>
      </c>
      <c r="E264">
        <v>4560000</v>
      </c>
      <c r="F264" s="1"/>
      <c r="H264" s="1">
        <v>4</v>
      </c>
      <c r="I264" s="1"/>
      <c r="J264" s="1">
        <v>2</v>
      </c>
      <c r="K264" s="1">
        <v>2</v>
      </c>
      <c r="L264" s="1">
        <v>1</v>
      </c>
      <c r="M264" s="1">
        <v>1</v>
      </c>
      <c r="N264" s="1"/>
      <c r="O264" s="1"/>
      <c r="P264" s="1" t="s">
        <v>542</v>
      </c>
      <c r="Q264" s="1" t="s">
        <v>849</v>
      </c>
      <c r="R264" s="1">
        <v>792548000</v>
      </c>
      <c r="S264" s="1">
        <v>69060000</v>
      </c>
      <c r="T264" s="1">
        <v>67540000</v>
      </c>
      <c r="U264" s="1">
        <v>69290000</v>
      </c>
      <c r="V264" s="1">
        <v>67840000</v>
      </c>
      <c r="W264" s="1">
        <v>68790000</v>
      </c>
      <c r="X264" s="1">
        <v>68140000</v>
      </c>
      <c r="Y264" s="1">
        <v>69090000</v>
      </c>
      <c r="Z264" s="1">
        <v>68746000</v>
      </c>
      <c r="AA264" s="1">
        <v>51425500</v>
      </c>
      <c r="AB264" s="1">
        <v>52305000</v>
      </c>
      <c r="AC264" s="1">
        <v>69683500</v>
      </c>
      <c r="AD264" s="1">
        <v>70638000</v>
      </c>
    </row>
    <row r="265" spans="2:30" x14ac:dyDescent="0.25">
      <c r="B265">
        <v>261</v>
      </c>
      <c r="C265">
        <v>262</v>
      </c>
      <c r="D265" t="s">
        <v>543</v>
      </c>
      <c r="E265">
        <v>4561000</v>
      </c>
      <c r="F265" s="1">
        <v>4600</v>
      </c>
      <c r="G265" t="s">
        <v>818</v>
      </c>
      <c r="H265" s="1">
        <v>4</v>
      </c>
      <c r="I265" s="1"/>
      <c r="J265" s="1">
        <v>3</v>
      </c>
      <c r="K265" s="1"/>
      <c r="L265" s="1">
        <v>1</v>
      </c>
      <c r="M265" s="1">
        <v>1</v>
      </c>
      <c r="N265" s="1" t="s">
        <v>544</v>
      </c>
      <c r="O265" s="1"/>
      <c r="P265" s="1" t="s">
        <v>544</v>
      </c>
      <c r="Q265" s="1" t="s">
        <v>819</v>
      </c>
      <c r="R265" s="1">
        <v>34320000</v>
      </c>
      <c r="S265" s="1">
        <v>2860000</v>
      </c>
      <c r="T265" s="1">
        <v>2860000</v>
      </c>
      <c r="U265" s="1">
        <v>2860000</v>
      </c>
      <c r="V265" s="1">
        <v>2860000</v>
      </c>
      <c r="W265" s="1">
        <v>2860000</v>
      </c>
      <c r="X265" s="1">
        <v>2860000</v>
      </c>
      <c r="Y265" s="1">
        <v>2860000</v>
      </c>
      <c r="Z265" s="1">
        <v>2860000</v>
      </c>
      <c r="AA265" s="1">
        <v>2860000</v>
      </c>
      <c r="AB265" s="1">
        <v>2860000</v>
      </c>
      <c r="AC265" s="1">
        <v>2860000</v>
      </c>
      <c r="AD265" s="1">
        <v>2860000</v>
      </c>
    </row>
    <row r="266" spans="2:30" x14ac:dyDescent="0.25">
      <c r="B266">
        <v>262</v>
      </c>
      <c r="C266">
        <v>263</v>
      </c>
      <c r="D266" t="s">
        <v>545</v>
      </c>
      <c r="E266">
        <v>4562000</v>
      </c>
      <c r="F266" s="1">
        <v>4605</v>
      </c>
      <c r="G266" t="s">
        <v>820</v>
      </c>
      <c r="H266" s="1">
        <v>4</v>
      </c>
      <c r="I266" s="1"/>
      <c r="J266" s="1">
        <v>3</v>
      </c>
      <c r="K266" s="1"/>
      <c r="L266" s="1">
        <v>1</v>
      </c>
      <c r="M266" s="1">
        <v>1</v>
      </c>
      <c r="N266" s="1" t="s">
        <v>546</v>
      </c>
      <c r="O266" s="1"/>
      <c r="P266" s="1" t="s">
        <v>546</v>
      </c>
      <c r="Q266" s="1" t="s">
        <v>797</v>
      </c>
      <c r="R266" s="1">
        <v>450700000</v>
      </c>
      <c r="S266" s="1">
        <v>41600000</v>
      </c>
      <c r="T266" s="1">
        <v>40000000</v>
      </c>
      <c r="U266" s="1">
        <v>40800000</v>
      </c>
      <c r="V266" s="1">
        <v>40000000</v>
      </c>
      <c r="W266" s="1">
        <v>40400000</v>
      </c>
      <c r="X266" s="1">
        <v>40000000</v>
      </c>
      <c r="Y266" s="1">
        <v>40400000</v>
      </c>
      <c r="Z266" s="1">
        <v>40300000</v>
      </c>
      <c r="AA266" s="1">
        <v>22600000</v>
      </c>
      <c r="AB266" s="1">
        <v>23000000</v>
      </c>
      <c r="AC266" s="1">
        <v>40600000</v>
      </c>
      <c r="AD266" s="1">
        <v>41000000</v>
      </c>
    </row>
    <row r="267" spans="2:30" x14ac:dyDescent="0.25">
      <c r="B267">
        <v>263</v>
      </c>
      <c r="C267">
        <v>264</v>
      </c>
      <c r="D267" t="s">
        <v>547</v>
      </c>
      <c r="E267">
        <v>4563000</v>
      </c>
      <c r="F267" s="1">
        <v>4610</v>
      </c>
      <c r="G267" t="s">
        <v>821</v>
      </c>
      <c r="H267" s="1">
        <v>4</v>
      </c>
      <c r="I267" s="1"/>
      <c r="J267" s="1">
        <v>3</v>
      </c>
      <c r="K267" s="1"/>
      <c r="L267" s="1">
        <v>1</v>
      </c>
      <c r="M267" s="1">
        <v>1</v>
      </c>
      <c r="N267" s="1" t="s">
        <v>398</v>
      </c>
      <c r="O267" s="1"/>
      <c r="P267" s="1" t="s">
        <v>398</v>
      </c>
      <c r="Q267" s="1" t="s">
        <v>822</v>
      </c>
      <c r="R267" s="1">
        <v>228328000</v>
      </c>
      <c r="S267" s="1">
        <v>18000000</v>
      </c>
      <c r="T267" s="1">
        <v>18080000</v>
      </c>
      <c r="U267" s="1">
        <v>19030000</v>
      </c>
      <c r="V267" s="1">
        <v>18380000</v>
      </c>
      <c r="W267" s="1">
        <v>18930000</v>
      </c>
      <c r="X267" s="1">
        <v>18680000</v>
      </c>
      <c r="Y267" s="1">
        <v>19230000</v>
      </c>
      <c r="Z267" s="1">
        <v>18986000</v>
      </c>
      <c r="AA267" s="1">
        <v>19365500</v>
      </c>
      <c r="AB267" s="1">
        <v>19845000</v>
      </c>
      <c r="AC267" s="1">
        <v>19623500</v>
      </c>
      <c r="AD267" s="1">
        <v>20178000</v>
      </c>
    </row>
    <row r="268" spans="2:30" x14ac:dyDescent="0.25">
      <c r="B268">
        <v>264</v>
      </c>
      <c r="C268">
        <v>265</v>
      </c>
      <c r="D268" t="s">
        <v>548</v>
      </c>
      <c r="E268">
        <v>4564000</v>
      </c>
      <c r="F268" s="1">
        <v>4615</v>
      </c>
      <c r="G268" t="s">
        <v>823</v>
      </c>
      <c r="H268" s="1">
        <v>4</v>
      </c>
      <c r="I268" s="1"/>
      <c r="J268" s="1">
        <v>3</v>
      </c>
      <c r="K268" s="1"/>
      <c r="L268" s="1">
        <v>1</v>
      </c>
      <c r="M268" s="1">
        <v>1</v>
      </c>
      <c r="N268" s="1" t="s">
        <v>549</v>
      </c>
      <c r="O268" s="1"/>
      <c r="P268" s="1" t="s">
        <v>549</v>
      </c>
      <c r="Q268" s="1" t="s">
        <v>824</v>
      </c>
      <c r="R268" s="1">
        <v>79200000</v>
      </c>
      <c r="S268" s="1">
        <v>6600000</v>
      </c>
      <c r="T268" s="1">
        <v>6600000</v>
      </c>
      <c r="U268" s="1">
        <v>6600000</v>
      </c>
      <c r="V268" s="1">
        <v>6600000</v>
      </c>
      <c r="W268" s="1">
        <v>6600000</v>
      </c>
      <c r="X268" s="1">
        <v>6600000</v>
      </c>
      <c r="Y268" s="1">
        <v>6600000</v>
      </c>
      <c r="Z268" s="1">
        <v>6600000</v>
      </c>
      <c r="AA268" s="1">
        <v>6600000</v>
      </c>
      <c r="AB268" s="1">
        <v>6600000</v>
      </c>
      <c r="AC268" s="1">
        <v>6600000</v>
      </c>
      <c r="AD268" s="1">
        <v>6600000</v>
      </c>
    </row>
    <row r="269" spans="2:30" x14ac:dyDescent="0.25">
      <c r="B269">
        <v>265</v>
      </c>
      <c r="C269">
        <v>266</v>
      </c>
      <c r="D269" t="s">
        <v>83</v>
      </c>
      <c r="E269">
        <v>4570000</v>
      </c>
      <c r="F269" s="1"/>
      <c r="H269" s="1">
        <v>4</v>
      </c>
      <c r="I269" s="1"/>
      <c r="J269" s="1">
        <v>2</v>
      </c>
      <c r="K269" s="1">
        <v>2</v>
      </c>
      <c r="L269" s="1">
        <v>0</v>
      </c>
      <c r="M269" s="1">
        <v>0</v>
      </c>
      <c r="N269" s="1"/>
      <c r="O269" s="1"/>
      <c r="P269" s="1" t="s">
        <v>85</v>
      </c>
      <c r="Q269" s="1" t="s">
        <v>839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</row>
    <row r="270" spans="2:30" x14ac:dyDescent="0.25">
      <c r="B270">
        <v>266</v>
      </c>
      <c r="C270">
        <v>267</v>
      </c>
      <c r="D270" t="s">
        <v>550</v>
      </c>
      <c r="E270">
        <v>4571000</v>
      </c>
      <c r="F270" s="1"/>
      <c r="H270" s="1">
        <v>4</v>
      </c>
      <c r="I270" s="1"/>
      <c r="J270" s="1">
        <v>3</v>
      </c>
      <c r="K270" s="1"/>
      <c r="L270" s="1">
        <v>0</v>
      </c>
      <c r="M270" s="1">
        <v>0</v>
      </c>
      <c r="N270" s="1" t="s">
        <v>86</v>
      </c>
      <c r="O270" s="1"/>
      <c r="P270" s="1" t="s">
        <v>86</v>
      </c>
      <c r="Q270" s="1" t="s">
        <v>850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</row>
    <row r="271" spans="2:30" x14ac:dyDescent="0.25">
      <c r="B271">
        <v>267</v>
      </c>
      <c r="C271">
        <v>268</v>
      </c>
      <c r="D271" t="s">
        <v>551</v>
      </c>
      <c r="E271">
        <v>4572000</v>
      </c>
      <c r="F271" s="1"/>
      <c r="H271" s="1">
        <v>4</v>
      </c>
      <c r="I271" s="1"/>
      <c r="J271" s="1">
        <v>3</v>
      </c>
      <c r="K271" s="1"/>
      <c r="L271" s="1">
        <v>0</v>
      </c>
      <c r="M271" s="1">
        <v>0</v>
      </c>
      <c r="N271" s="1" t="s">
        <v>87</v>
      </c>
      <c r="O271" s="1"/>
      <c r="P271" s="1" t="s">
        <v>87</v>
      </c>
      <c r="Q271" s="1" t="s">
        <v>851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</row>
    <row r="272" spans="2:30" x14ac:dyDescent="0.25">
      <c r="B272">
        <v>268</v>
      </c>
      <c r="C272">
        <v>269</v>
      </c>
      <c r="D272" t="s">
        <v>552</v>
      </c>
      <c r="E272">
        <v>4580000</v>
      </c>
      <c r="F272" s="1"/>
      <c r="H272" s="1">
        <v>4</v>
      </c>
      <c r="I272" s="1"/>
      <c r="J272" s="1">
        <v>2</v>
      </c>
      <c r="K272" s="1">
        <v>2</v>
      </c>
      <c r="L272" s="1">
        <v>0</v>
      </c>
      <c r="M272" s="1">
        <v>0</v>
      </c>
      <c r="N272" s="1"/>
      <c r="O272" s="1"/>
      <c r="P272" s="1" t="s">
        <v>36</v>
      </c>
      <c r="Q272" s="1" t="s">
        <v>852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</row>
    <row r="273" spans="2:30" x14ac:dyDescent="0.25">
      <c r="B273">
        <v>269</v>
      </c>
      <c r="C273">
        <v>270</v>
      </c>
      <c r="D273" t="s">
        <v>553</v>
      </c>
      <c r="E273">
        <v>4581000</v>
      </c>
      <c r="F273" s="1"/>
      <c r="H273" s="1">
        <v>4</v>
      </c>
      <c r="I273" s="1"/>
      <c r="J273" s="1">
        <v>3</v>
      </c>
      <c r="K273" s="1"/>
      <c r="L273" s="1">
        <v>0</v>
      </c>
      <c r="M273" s="1">
        <v>0</v>
      </c>
      <c r="N273" s="1" t="s">
        <v>37</v>
      </c>
      <c r="O273" s="1"/>
      <c r="P273" s="1" t="s">
        <v>37</v>
      </c>
      <c r="Q273" s="1" t="s">
        <v>715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</row>
    <row r="274" spans="2:30" x14ac:dyDescent="0.25">
      <c r="B274">
        <v>270</v>
      </c>
      <c r="C274">
        <v>271</v>
      </c>
      <c r="D274" t="s">
        <v>554</v>
      </c>
      <c r="E274">
        <v>4582000</v>
      </c>
      <c r="F274" s="1"/>
      <c r="H274" s="1">
        <v>4</v>
      </c>
      <c r="I274" s="1"/>
      <c r="J274" s="1">
        <v>3</v>
      </c>
      <c r="K274" s="1"/>
      <c r="L274" s="1">
        <v>0</v>
      </c>
      <c r="M274" s="1">
        <v>0</v>
      </c>
      <c r="N274" s="1" t="s">
        <v>38</v>
      </c>
      <c r="O274" s="1"/>
      <c r="P274" s="1" t="s">
        <v>38</v>
      </c>
      <c r="Q274" s="1" t="s">
        <v>853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</row>
    <row r="275" spans="2:30" x14ac:dyDescent="0.25">
      <c r="B275">
        <v>271</v>
      </c>
      <c r="C275">
        <v>272</v>
      </c>
      <c r="D275" t="s">
        <v>88</v>
      </c>
      <c r="E275">
        <v>4590000</v>
      </c>
      <c r="F275" s="1"/>
      <c r="H275" s="1">
        <v>4</v>
      </c>
      <c r="I275" s="1"/>
      <c r="J275" s="1">
        <v>2</v>
      </c>
      <c r="K275" s="1">
        <v>2</v>
      </c>
      <c r="L275" s="1">
        <v>1</v>
      </c>
      <c r="M275" s="1">
        <v>1</v>
      </c>
      <c r="N275" s="1"/>
      <c r="O275" s="1"/>
      <c r="P275" s="1" t="s">
        <v>40</v>
      </c>
      <c r="Q275" s="1" t="s">
        <v>770</v>
      </c>
      <c r="R275" s="1">
        <v>398385000</v>
      </c>
      <c r="S275" s="1">
        <v>36750000</v>
      </c>
      <c r="T275" s="1">
        <v>36000000</v>
      </c>
      <c r="U275" s="1">
        <v>35250000</v>
      </c>
      <c r="V275" s="1">
        <v>34500000</v>
      </c>
      <c r="W275" s="1">
        <v>33750000</v>
      </c>
      <c r="X275" s="1">
        <v>33000000</v>
      </c>
      <c r="Y275" s="1">
        <v>32250000</v>
      </c>
      <c r="Z275" s="1">
        <v>32850000</v>
      </c>
      <c r="AA275" s="1">
        <v>32437500</v>
      </c>
      <c r="AB275" s="1">
        <v>31305000</v>
      </c>
      <c r="AC275" s="1">
        <v>30532500</v>
      </c>
      <c r="AD275" s="1">
        <v>29760000</v>
      </c>
    </row>
    <row r="276" spans="2:30" x14ac:dyDescent="0.25">
      <c r="B276">
        <v>272</v>
      </c>
      <c r="C276">
        <v>273</v>
      </c>
      <c r="D276" t="s">
        <v>555</v>
      </c>
      <c r="E276">
        <v>4591000</v>
      </c>
      <c r="F276" s="1">
        <v>4585</v>
      </c>
      <c r="G276" t="s">
        <v>766</v>
      </c>
      <c r="H276" s="1">
        <v>4</v>
      </c>
      <c r="I276" s="1"/>
      <c r="J276" s="1">
        <v>3</v>
      </c>
      <c r="K276" s="1"/>
      <c r="L276" s="1">
        <v>1</v>
      </c>
      <c r="M276" s="1">
        <v>1</v>
      </c>
      <c r="N276" s="1" t="s">
        <v>41</v>
      </c>
      <c r="O276" s="1"/>
      <c r="P276" s="1" t="s">
        <v>41</v>
      </c>
      <c r="Q276" s="1" t="s">
        <v>699</v>
      </c>
      <c r="R276" s="1">
        <v>360000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360000</v>
      </c>
      <c r="AB276" s="1">
        <v>0</v>
      </c>
      <c r="AC276" s="1">
        <v>0</v>
      </c>
      <c r="AD276" s="1">
        <v>0</v>
      </c>
    </row>
    <row r="277" spans="2:30" x14ac:dyDescent="0.25">
      <c r="B277">
        <v>273</v>
      </c>
      <c r="C277">
        <v>274</v>
      </c>
      <c r="D277" t="s">
        <v>556</v>
      </c>
      <c r="E277">
        <v>4592000</v>
      </c>
      <c r="F277" s="1">
        <v>4590</v>
      </c>
      <c r="G277" t="s">
        <v>768</v>
      </c>
      <c r="H277" s="1">
        <v>4</v>
      </c>
      <c r="I277" s="1"/>
      <c r="J277" s="1">
        <v>3</v>
      </c>
      <c r="K277" s="1"/>
      <c r="L277" s="1">
        <v>1</v>
      </c>
      <c r="M277" s="1">
        <v>1</v>
      </c>
      <c r="N277" s="1" t="s">
        <v>42</v>
      </c>
      <c r="O277" s="1"/>
      <c r="P277" s="1" t="s">
        <v>42</v>
      </c>
      <c r="Q277" s="1" t="s">
        <v>704</v>
      </c>
      <c r="R277" s="1">
        <v>398025000</v>
      </c>
      <c r="S277" s="1">
        <v>36750000</v>
      </c>
      <c r="T277" s="1">
        <v>36000000</v>
      </c>
      <c r="U277" s="1">
        <v>35250000</v>
      </c>
      <c r="V277" s="1">
        <v>34500000</v>
      </c>
      <c r="W277" s="1">
        <v>33750000</v>
      </c>
      <c r="X277" s="1">
        <v>33000000</v>
      </c>
      <c r="Y277" s="1">
        <v>32250000</v>
      </c>
      <c r="Z277" s="1">
        <v>32850000</v>
      </c>
      <c r="AA277" s="1">
        <v>32077500</v>
      </c>
      <c r="AB277" s="1">
        <v>31305000</v>
      </c>
      <c r="AC277" s="1">
        <v>30532500</v>
      </c>
      <c r="AD277" s="1">
        <v>29760000</v>
      </c>
    </row>
    <row r="278" spans="2:30" x14ac:dyDescent="0.25">
      <c r="B278">
        <v>274</v>
      </c>
      <c r="C278">
        <v>275</v>
      </c>
      <c r="D278" t="s">
        <v>557</v>
      </c>
      <c r="E278">
        <v>4593000</v>
      </c>
      <c r="F278" s="1"/>
      <c r="H278" s="1">
        <v>4</v>
      </c>
      <c r="I278" s="1"/>
      <c r="J278" s="1">
        <v>0</v>
      </c>
      <c r="K278" s="1"/>
      <c r="L278" s="1">
        <v>1</v>
      </c>
      <c r="M278" s="1">
        <v>0</v>
      </c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2:30" x14ac:dyDescent="0.25">
      <c r="B279">
        <v>275</v>
      </c>
      <c r="C279">
        <v>276</v>
      </c>
      <c r="D279" t="s">
        <v>89</v>
      </c>
      <c r="E279">
        <v>4600000</v>
      </c>
      <c r="F279" s="1"/>
      <c r="H279" s="1">
        <v>4</v>
      </c>
      <c r="I279" s="1"/>
      <c r="J279" s="1">
        <v>1</v>
      </c>
      <c r="K279" s="1">
        <v>1</v>
      </c>
      <c r="L279" s="1">
        <v>1</v>
      </c>
      <c r="M279" s="1">
        <v>1</v>
      </c>
      <c r="N279" s="1"/>
      <c r="O279" s="1"/>
      <c r="P279" s="1"/>
      <c r="Q279" s="1" t="s">
        <v>854</v>
      </c>
      <c r="R279" s="1">
        <v>216000000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216000000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</row>
    <row r="280" spans="2:30" x14ac:dyDescent="0.25">
      <c r="B280">
        <v>276</v>
      </c>
      <c r="C280">
        <v>277</v>
      </c>
      <c r="D280" t="s">
        <v>558</v>
      </c>
      <c r="E280">
        <v>4601000</v>
      </c>
      <c r="F280" s="1">
        <v>4710</v>
      </c>
      <c r="G280" t="s">
        <v>774</v>
      </c>
      <c r="H280" s="1">
        <v>4</v>
      </c>
      <c r="I280" s="1"/>
      <c r="J280" s="1">
        <v>2</v>
      </c>
      <c r="K280" s="1"/>
      <c r="L280" s="1">
        <v>1</v>
      </c>
      <c r="M280" s="1">
        <v>1</v>
      </c>
      <c r="N280" s="1" t="s">
        <v>329</v>
      </c>
      <c r="O280" s="1"/>
      <c r="P280" s="1" t="s">
        <v>61</v>
      </c>
      <c r="Q280" s="1" t="s">
        <v>855</v>
      </c>
      <c r="R280" s="1">
        <v>216000000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216000000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</row>
    <row r="281" spans="2:30" x14ac:dyDescent="0.25">
      <c r="B281">
        <v>277</v>
      </c>
      <c r="C281">
        <v>278</v>
      </c>
      <c r="D281" t="s">
        <v>559</v>
      </c>
      <c r="E281">
        <v>4602000</v>
      </c>
      <c r="F281" s="1"/>
      <c r="H281" s="1">
        <v>4</v>
      </c>
      <c r="I281" s="1"/>
      <c r="J281" s="1">
        <v>0</v>
      </c>
      <c r="K281" s="1"/>
      <c r="L281" s="1">
        <v>1</v>
      </c>
      <c r="M281" s="1">
        <v>0</v>
      </c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2:30" x14ac:dyDescent="0.25">
      <c r="B282">
        <v>278</v>
      </c>
      <c r="C282">
        <v>279</v>
      </c>
      <c r="D282" t="s">
        <v>560</v>
      </c>
      <c r="E282">
        <v>4700000</v>
      </c>
      <c r="F282" s="1"/>
      <c r="H282" s="1">
        <v>4</v>
      </c>
      <c r="I282" s="1"/>
      <c r="J282" s="1">
        <v>1</v>
      </c>
      <c r="K282" s="1">
        <v>1</v>
      </c>
      <c r="L282" s="1">
        <v>1</v>
      </c>
      <c r="M282" s="1">
        <v>1</v>
      </c>
      <c r="N282" s="1"/>
      <c r="O282" s="1"/>
      <c r="P282" s="1"/>
      <c r="Q282" s="1" t="s">
        <v>856</v>
      </c>
      <c r="R282" s="1">
        <v>1591000000</v>
      </c>
      <c r="S282" s="1">
        <v>120000000</v>
      </c>
      <c r="T282" s="1">
        <v>120000000</v>
      </c>
      <c r="U282" s="1">
        <v>220000000</v>
      </c>
      <c r="V282" s="1">
        <v>120000000</v>
      </c>
      <c r="W282" s="1">
        <v>120000000</v>
      </c>
      <c r="X282" s="1">
        <v>120000000</v>
      </c>
      <c r="Y282" s="1">
        <v>120000000</v>
      </c>
      <c r="Z282" s="1">
        <v>123000000</v>
      </c>
      <c r="AA282" s="1">
        <v>159000000</v>
      </c>
      <c r="AB282" s="1">
        <v>123000000</v>
      </c>
      <c r="AC282" s="1">
        <v>123000000</v>
      </c>
      <c r="AD282" s="1">
        <v>123000000</v>
      </c>
    </row>
    <row r="283" spans="2:30" x14ac:dyDescent="0.25">
      <c r="B283">
        <v>279</v>
      </c>
      <c r="C283">
        <v>280</v>
      </c>
      <c r="D283" t="s">
        <v>561</v>
      </c>
      <c r="E283">
        <v>4701000</v>
      </c>
      <c r="F283" s="1"/>
      <c r="H283" s="1">
        <v>4</v>
      </c>
      <c r="I283" s="1"/>
      <c r="J283" s="1">
        <v>2</v>
      </c>
      <c r="K283" s="1">
        <v>2</v>
      </c>
      <c r="L283" s="1">
        <v>1</v>
      </c>
      <c r="M283" s="1">
        <v>1</v>
      </c>
      <c r="N283" s="1"/>
      <c r="O283" s="1"/>
      <c r="P283" s="1" t="s">
        <v>90</v>
      </c>
      <c r="Q283" s="1" t="s">
        <v>783</v>
      </c>
      <c r="R283" s="1">
        <v>1491000000</v>
      </c>
      <c r="S283" s="1">
        <v>120000000</v>
      </c>
      <c r="T283" s="1">
        <v>120000000</v>
      </c>
      <c r="U283" s="1">
        <v>120000000</v>
      </c>
      <c r="V283" s="1">
        <v>120000000</v>
      </c>
      <c r="W283" s="1">
        <v>120000000</v>
      </c>
      <c r="X283" s="1">
        <v>120000000</v>
      </c>
      <c r="Y283" s="1">
        <v>120000000</v>
      </c>
      <c r="Z283" s="1">
        <v>123000000</v>
      </c>
      <c r="AA283" s="1">
        <v>159000000</v>
      </c>
      <c r="AB283" s="1">
        <v>123000000</v>
      </c>
      <c r="AC283" s="1">
        <v>123000000</v>
      </c>
      <c r="AD283" s="1">
        <v>123000000</v>
      </c>
    </row>
    <row r="284" spans="2:30" x14ac:dyDescent="0.25">
      <c r="B284">
        <v>280</v>
      </c>
      <c r="C284">
        <v>281</v>
      </c>
      <c r="D284" t="s">
        <v>562</v>
      </c>
      <c r="E284">
        <v>4702000</v>
      </c>
      <c r="F284" s="1">
        <v>4810</v>
      </c>
      <c r="G284" t="s">
        <v>779</v>
      </c>
      <c r="H284" s="1">
        <v>4</v>
      </c>
      <c r="I284" s="1"/>
      <c r="J284" s="1">
        <v>3</v>
      </c>
      <c r="K284" s="1"/>
      <c r="L284" s="1">
        <v>1</v>
      </c>
      <c r="M284" s="1">
        <v>1</v>
      </c>
      <c r="N284" s="1" t="s">
        <v>51</v>
      </c>
      <c r="O284" s="1"/>
      <c r="P284" s="1" t="s">
        <v>51</v>
      </c>
      <c r="Q284" s="1" t="s">
        <v>784</v>
      </c>
      <c r="R284" s="1">
        <v>36000000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36000000</v>
      </c>
      <c r="AB284" s="1">
        <v>0</v>
      </c>
      <c r="AC284" s="1">
        <v>0</v>
      </c>
      <c r="AD284" s="1">
        <v>0</v>
      </c>
    </row>
    <row r="285" spans="2:30" x14ac:dyDescent="0.25">
      <c r="B285">
        <v>281</v>
      </c>
      <c r="C285">
        <v>282</v>
      </c>
      <c r="D285" t="s">
        <v>563</v>
      </c>
      <c r="E285">
        <v>4703000</v>
      </c>
      <c r="F285" s="1">
        <v>4820</v>
      </c>
      <c r="G285" t="s">
        <v>781</v>
      </c>
      <c r="H285" s="1">
        <v>4</v>
      </c>
      <c r="I285" s="1"/>
      <c r="J285" s="1">
        <v>3</v>
      </c>
      <c r="K285" s="1"/>
      <c r="L285" s="1">
        <v>1</v>
      </c>
      <c r="M285" s="1">
        <v>1</v>
      </c>
      <c r="N285" s="1" t="s">
        <v>52</v>
      </c>
      <c r="O285" s="1"/>
      <c r="P285" s="1" t="s">
        <v>52</v>
      </c>
      <c r="Q285" s="1" t="s">
        <v>785</v>
      </c>
      <c r="R285" s="1">
        <v>1455000000</v>
      </c>
      <c r="S285" s="1">
        <v>120000000</v>
      </c>
      <c r="T285" s="1">
        <v>120000000</v>
      </c>
      <c r="U285" s="1">
        <v>120000000</v>
      </c>
      <c r="V285" s="1">
        <v>120000000</v>
      </c>
      <c r="W285" s="1">
        <v>120000000</v>
      </c>
      <c r="X285" s="1">
        <v>120000000</v>
      </c>
      <c r="Y285" s="1">
        <v>120000000</v>
      </c>
      <c r="Z285" s="1">
        <v>123000000</v>
      </c>
      <c r="AA285" s="1">
        <v>123000000</v>
      </c>
      <c r="AB285" s="1">
        <v>123000000</v>
      </c>
      <c r="AC285" s="1">
        <v>123000000</v>
      </c>
      <c r="AD285" s="1">
        <v>123000000</v>
      </c>
    </row>
    <row r="286" spans="2:30" x14ac:dyDescent="0.25">
      <c r="B286">
        <v>282</v>
      </c>
      <c r="C286">
        <v>283</v>
      </c>
      <c r="D286" t="s">
        <v>564</v>
      </c>
      <c r="E286">
        <v>4704000</v>
      </c>
      <c r="F286" s="1">
        <v>4990</v>
      </c>
      <c r="G286" t="s">
        <v>786</v>
      </c>
      <c r="H286" s="1">
        <v>4</v>
      </c>
      <c r="I286" s="1"/>
      <c r="J286" s="1">
        <v>2</v>
      </c>
      <c r="K286" s="1">
        <v>2</v>
      </c>
      <c r="L286" s="1">
        <v>1</v>
      </c>
      <c r="M286" s="1">
        <v>1</v>
      </c>
      <c r="N286" s="1" t="s">
        <v>403</v>
      </c>
      <c r="O286" s="1"/>
      <c r="P286" s="1" t="s">
        <v>403</v>
      </c>
      <c r="Q286" s="1" t="s">
        <v>724</v>
      </c>
      <c r="R286" s="1">
        <v>100000000</v>
      </c>
      <c r="S286" s="1">
        <v>0</v>
      </c>
      <c r="T286" s="1">
        <v>0</v>
      </c>
      <c r="U286" s="1">
        <v>100000000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</row>
    <row r="287" spans="2:30" x14ac:dyDescent="0.25">
      <c r="B287">
        <v>283</v>
      </c>
      <c r="C287">
        <v>284</v>
      </c>
      <c r="D287" t="s">
        <v>565</v>
      </c>
      <c r="E287">
        <v>4705000</v>
      </c>
      <c r="F287" s="1"/>
      <c r="H287" s="1">
        <v>4</v>
      </c>
      <c r="I287" s="1"/>
      <c r="J287" s="1">
        <v>0</v>
      </c>
      <c r="K287" s="1"/>
      <c r="L287" s="1">
        <v>1</v>
      </c>
      <c r="M287" s="1">
        <v>0</v>
      </c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2:30" x14ac:dyDescent="0.25">
      <c r="B288">
        <v>284</v>
      </c>
      <c r="C288">
        <v>285</v>
      </c>
      <c r="D288" t="s">
        <v>91</v>
      </c>
      <c r="E288">
        <v>4800000</v>
      </c>
      <c r="F288" s="1">
        <v>4920</v>
      </c>
      <c r="H288" s="1">
        <v>4</v>
      </c>
      <c r="I288" s="1"/>
      <c r="J288" s="1">
        <v>0</v>
      </c>
      <c r="K288" s="1">
        <v>2</v>
      </c>
      <c r="L288" s="1">
        <v>1</v>
      </c>
      <c r="M288" s="1">
        <v>1</v>
      </c>
      <c r="N288" s="1"/>
      <c r="O288" s="1"/>
      <c r="P288" s="1"/>
      <c r="Q288" s="1" t="s">
        <v>790</v>
      </c>
      <c r="R288" s="1">
        <v>402587000</v>
      </c>
      <c r="S288" s="1">
        <v>495050000</v>
      </c>
      <c r="T288" s="1">
        <v>492370000</v>
      </c>
      <c r="U288" s="1">
        <v>393490000</v>
      </c>
      <c r="V288" s="1">
        <v>392010000</v>
      </c>
      <c r="W288" s="1">
        <v>392730000</v>
      </c>
      <c r="X288" s="1">
        <v>392450000</v>
      </c>
      <c r="Y288" s="1">
        <v>396170000</v>
      </c>
      <c r="Z288" s="1">
        <v>396034000</v>
      </c>
      <c r="AA288" s="1">
        <v>377631000</v>
      </c>
      <c r="AB288" s="1">
        <v>397881000</v>
      </c>
      <c r="AC288" s="1">
        <v>399125000</v>
      </c>
      <c r="AD288" s="1">
        <v>402587000</v>
      </c>
    </row>
    <row r="289" spans="2:30" x14ac:dyDescent="0.25">
      <c r="B289">
        <v>285</v>
      </c>
      <c r="C289">
        <v>286</v>
      </c>
      <c r="D289" t="s">
        <v>566</v>
      </c>
      <c r="E289">
        <v>4801000</v>
      </c>
      <c r="F289" s="1"/>
      <c r="H289" s="1">
        <v>4</v>
      </c>
      <c r="I289" s="1"/>
      <c r="J289" s="1">
        <v>0</v>
      </c>
      <c r="K289" s="1"/>
      <c r="L289" s="1">
        <v>1</v>
      </c>
      <c r="M289" s="1">
        <v>0</v>
      </c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2:30" x14ac:dyDescent="0.25">
      <c r="B290">
        <v>286</v>
      </c>
      <c r="C290">
        <v>287</v>
      </c>
      <c r="D290" t="s">
        <v>567</v>
      </c>
      <c r="E290">
        <v>4802000</v>
      </c>
      <c r="F290" s="1"/>
      <c r="H290" s="1">
        <v>4</v>
      </c>
      <c r="I290" s="1"/>
      <c r="J290" s="1">
        <v>3</v>
      </c>
      <c r="K290" s="1"/>
      <c r="L290" s="1">
        <v>1</v>
      </c>
      <c r="M290" s="1">
        <v>1</v>
      </c>
      <c r="N290" s="1" t="s">
        <v>329</v>
      </c>
      <c r="O290" s="1"/>
      <c r="P290" s="1" t="s">
        <v>329</v>
      </c>
      <c r="Q290" s="1" t="s">
        <v>857</v>
      </c>
      <c r="R290" s="1">
        <v>36000000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18000000</v>
      </c>
      <c r="Z290" s="1">
        <v>18000000</v>
      </c>
      <c r="AA290" s="1">
        <v>0</v>
      </c>
      <c r="AB290" s="1">
        <v>0</v>
      </c>
      <c r="AC290" s="1">
        <v>0</v>
      </c>
      <c r="AD290" s="1">
        <v>0</v>
      </c>
    </row>
    <row r="291" spans="2:30" x14ac:dyDescent="0.25">
      <c r="B291">
        <v>287</v>
      </c>
      <c r="C291">
        <v>288</v>
      </c>
      <c r="D291" t="s">
        <v>568</v>
      </c>
      <c r="E291">
        <v>4803000</v>
      </c>
      <c r="F291" s="1"/>
      <c r="H291" s="1">
        <v>4</v>
      </c>
      <c r="I291" s="1"/>
      <c r="J291" s="1">
        <v>3</v>
      </c>
      <c r="K291" s="1"/>
      <c r="L291" s="1">
        <v>0</v>
      </c>
      <c r="M291" s="1">
        <v>0</v>
      </c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2:30" x14ac:dyDescent="0.25">
      <c r="B292">
        <v>288</v>
      </c>
      <c r="C292">
        <v>289</v>
      </c>
      <c r="D292" t="s">
        <v>92</v>
      </c>
      <c r="E292">
        <v>4810000</v>
      </c>
      <c r="F292" s="1">
        <v>4950</v>
      </c>
      <c r="H292" s="1">
        <v>4</v>
      </c>
      <c r="I292" s="1"/>
      <c r="J292" s="1">
        <v>2</v>
      </c>
      <c r="K292" s="1">
        <v>2</v>
      </c>
      <c r="L292" s="1">
        <v>1</v>
      </c>
      <c r="M292" s="1">
        <v>1</v>
      </c>
      <c r="N292" s="1"/>
      <c r="O292" s="1"/>
      <c r="P292" s="1"/>
      <c r="Q292" s="1" t="s">
        <v>858</v>
      </c>
      <c r="R292" s="1">
        <v>1457587000</v>
      </c>
      <c r="S292" s="1">
        <v>115050000</v>
      </c>
      <c r="T292" s="1">
        <v>117320000</v>
      </c>
      <c r="U292" s="1">
        <v>121120000</v>
      </c>
      <c r="V292" s="1">
        <v>118520000</v>
      </c>
      <c r="W292" s="1">
        <v>120720000</v>
      </c>
      <c r="X292" s="1">
        <v>119720000</v>
      </c>
      <c r="Y292" s="1">
        <v>105720000</v>
      </c>
      <c r="Z292" s="1">
        <v>104864000</v>
      </c>
      <c r="AA292" s="1">
        <v>140597000</v>
      </c>
      <c r="AB292" s="1">
        <v>143250000</v>
      </c>
      <c r="AC292" s="1">
        <v>124244000</v>
      </c>
      <c r="AD292" s="1">
        <v>126462000</v>
      </c>
    </row>
    <row r="293" spans="2:30" x14ac:dyDescent="0.25">
      <c r="B293">
        <v>289</v>
      </c>
      <c r="C293">
        <v>290</v>
      </c>
      <c r="D293" t="s">
        <v>93</v>
      </c>
      <c r="E293">
        <v>4820000</v>
      </c>
      <c r="F293" s="1">
        <v>4960</v>
      </c>
      <c r="H293" s="1">
        <v>4</v>
      </c>
      <c r="I293" s="1"/>
      <c r="J293" s="1">
        <v>2</v>
      </c>
      <c r="K293" s="1">
        <v>2</v>
      </c>
      <c r="L293" s="1">
        <v>1</v>
      </c>
      <c r="M293" s="1">
        <v>1</v>
      </c>
      <c r="N293" s="1"/>
      <c r="O293" s="1"/>
      <c r="P293" s="1"/>
      <c r="Q293" s="1" t="s">
        <v>859</v>
      </c>
      <c r="R293" s="1">
        <v>-180000000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-198000000</v>
      </c>
      <c r="Z293" s="1">
        <v>18000000</v>
      </c>
      <c r="AA293" s="1">
        <v>0</v>
      </c>
      <c r="AB293" s="1">
        <v>0</v>
      </c>
      <c r="AC293" s="1">
        <v>0</v>
      </c>
      <c r="AD293" s="1">
        <v>0</v>
      </c>
    </row>
    <row r="294" spans="2:30" x14ac:dyDescent="0.25">
      <c r="B294">
        <v>290</v>
      </c>
      <c r="C294">
        <v>291</v>
      </c>
      <c r="D294" t="s">
        <v>94</v>
      </c>
      <c r="E294">
        <v>4830000</v>
      </c>
      <c r="F294" s="1">
        <v>4970</v>
      </c>
      <c r="H294" s="1">
        <v>4</v>
      </c>
      <c r="I294" s="1"/>
      <c r="J294" s="1">
        <v>2</v>
      </c>
      <c r="K294" s="1">
        <v>2</v>
      </c>
      <c r="L294" s="1">
        <v>1</v>
      </c>
      <c r="M294" s="1">
        <v>1</v>
      </c>
      <c r="N294" s="1"/>
      <c r="O294" s="1"/>
      <c r="P294" s="1"/>
      <c r="Q294" s="1" t="s">
        <v>860</v>
      </c>
      <c r="R294" s="1">
        <v>-1375000000</v>
      </c>
      <c r="S294" s="1">
        <v>-120000000</v>
      </c>
      <c r="T294" s="1">
        <v>-120000000</v>
      </c>
      <c r="U294" s="1">
        <v>-220000000</v>
      </c>
      <c r="V294" s="1">
        <v>-120000000</v>
      </c>
      <c r="W294" s="1">
        <v>-120000000</v>
      </c>
      <c r="X294" s="1">
        <v>-120000000</v>
      </c>
      <c r="Y294" s="1">
        <v>96000000</v>
      </c>
      <c r="Z294" s="1">
        <v>-123000000</v>
      </c>
      <c r="AA294" s="1">
        <v>-159000000</v>
      </c>
      <c r="AB294" s="1">
        <v>-123000000</v>
      </c>
      <c r="AC294" s="1">
        <v>-123000000</v>
      </c>
      <c r="AD294" s="1">
        <v>-123000000</v>
      </c>
    </row>
    <row r="295" spans="2:30" x14ac:dyDescent="0.25">
      <c r="B295">
        <v>291</v>
      </c>
      <c r="C295">
        <v>292</v>
      </c>
      <c r="D295" t="s">
        <v>95</v>
      </c>
      <c r="E295">
        <v>4890000</v>
      </c>
      <c r="F295" s="1">
        <v>4900</v>
      </c>
      <c r="H295" s="1">
        <v>4</v>
      </c>
      <c r="I295" s="1"/>
      <c r="J295" s="1">
        <v>0</v>
      </c>
      <c r="K295" s="1">
        <v>1</v>
      </c>
      <c r="L295" s="1">
        <v>1</v>
      </c>
      <c r="M295" s="1">
        <v>1</v>
      </c>
      <c r="N295" s="1"/>
      <c r="O295" s="1"/>
      <c r="P295" s="1"/>
      <c r="Q295" s="1" t="s">
        <v>788</v>
      </c>
      <c r="R295" s="1">
        <v>-97413000</v>
      </c>
      <c r="S295" s="1">
        <v>-4950000</v>
      </c>
      <c r="T295" s="1">
        <v>-2680000</v>
      </c>
      <c r="U295" s="1">
        <v>-98880000</v>
      </c>
      <c r="V295" s="1">
        <v>-1480000</v>
      </c>
      <c r="W295" s="1">
        <v>720000</v>
      </c>
      <c r="X295" s="1">
        <v>-280000</v>
      </c>
      <c r="Y295" s="1">
        <v>3720000</v>
      </c>
      <c r="Z295" s="1">
        <v>-136000</v>
      </c>
      <c r="AA295" s="1">
        <v>-18403000</v>
      </c>
      <c r="AB295" s="1">
        <v>20250000</v>
      </c>
      <c r="AC295" s="1">
        <v>1244000</v>
      </c>
      <c r="AD295" s="1">
        <v>3462000</v>
      </c>
    </row>
    <row r="296" spans="2:30" x14ac:dyDescent="0.25">
      <c r="B296">
        <v>292</v>
      </c>
      <c r="C296">
        <v>293</v>
      </c>
      <c r="D296" t="s">
        <v>569</v>
      </c>
      <c r="E296">
        <v>4891000</v>
      </c>
      <c r="F296" s="1"/>
      <c r="H296" s="1">
        <v>4</v>
      </c>
      <c r="I296" s="1"/>
      <c r="J296" s="1">
        <v>0</v>
      </c>
      <c r="K296" s="1"/>
      <c r="L296" s="1">
        <v>1</v>
      </c>
      <c r="M296" s="1">
        <v>0</v>
      </c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2:30" x14ac:dyDescent="0.25">
      <c r="B297">
        <v>293</v>
      </c>
      <c r="C297">
        <v>294</v>
      </c>
      <c r="D297" t="s">
        <v>570</v>
      </c>
      <c r="E297">
        <v>4892000</v>
      </c>
      <c r="F297" s="1"/>
      <c r="H297" s="1">
        <v>4</v>
      </c>
      <c r="I297" s="1"/>
      <c r="J297" s="1">
        <v>5</v>
      </c>
      <c r="K297" s="1">
        <v>5</v>
      </c>
      <c r="L297" s="1">
        <v>0</v>
      </c>
      <c r="M297" s="1">
        <v>0</v>
      </c>
      <c r="N297" s="1"/>
      <c r="O297" s="1"/>
      <c r="P297" s="1"/>
      <c r="Q297" s="1" t="s">
        <v>726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</row>
    <row r="298" spans="2:30" x14ac:dyDescent="0.25">
      <c r="B298">
        <v>294</v>
      </c>
      <c r="C298">
        <v>295</v>
      </c>
      <c r="D298" t="s">
        <v>571</v>
      </c>
      <c r="E298">
        <v>4893000</v>
      </c>
      <c r="F298" s="1"/>
      <c r="H298" s="1">
        <v>5</v>
      </c>
      <c r="I298" s="1"/>
      <c r="J298" s="1">
        <v>0</v>
      </c>
      <c r="K298" s="1"/>
      <c r="L298" s="1">
        <v>1</v>
      </c>
      <c r="M298" s="1">
        <v>0</v>
      </c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2:30" x14ac:dyDescent="0.25">
      <c r="B299">
        <v>295</v>
      </c>
      <c r="C299">
        <v>296</v>
      </c>
      <c r="D299" t="s">
        <v>309</v>
      </c>
      <c r="E299">
        <v>5000000</v>
      </c>
      <c r="F299" s="1"/>
      <c r="H299" s="1">
        <v>5</v>
      </c>
      <c r="I299" s="1"/>
      <c r="J299" s="1">
        <v>0</v>
      </c>
      <c r="K299" s="1">
        <v>9</v>
      </c>
      <c r="L299" s="1">
        <v>1</v>
      </c>
      <c r="M299" s="1">
        <v>0</v>
      </c>
      <c r="N299" s="1"/>
      <c r="O299" s="1"/>
      <c r="P299" s="1"/>
      <c r="Q299" s="1" t="s">
        <v>797</v>
      </c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2:30" x14ac:dyDescent="0.25">
      <c r="B300">
        <v>296</v>
      </c>
      <c r="C300">
        <v>297</v>
      </c>
      <c r="D300" t="s">
        <v>572</v>
      </c>
      <c r="E300">
        <v>5001000</v>
      </c>
      <c r="F300" s="1"/>
      <c r="H300" s="1">
        <v>5</v>
      </c>
      <c r="I300" s="1"/>
      <c r="J300" s="1">
        <v>0</v>
      </c>
      <c r="K300" s="1"/>
      <c r="L300" s="1">
        <v>1</v>
      </c>
      <c r="M300" s="1">
        <v>0</v>
      </c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2:30" x14ac:dyDescent="0.25">
      <c r="B301">
        <v>297</v>
      </c>
      <c r="C301">
        <v>298</v>
      </c>
      <c r="D301" t="s">
        <v>573</v>
      </c>
      <c r="E301">
        <v>5002000</v>
      </c>
      <c r="F301" s="1">
        <v>5205</v>
      </c>
      <c r="G301" t="s">
        <v>820</v>
      </c>
      <c r="H301" s="1">
        <v>5</v>
      </c>
      <c r="I301" s="1"/>
      <c r="J301" s="1">
        <v>0</v>
      </c>
      <c r="K301" s="1"/>
      <c r="L301" s="1">
        <v>1</v>
      </c>
      <c r="M301" s="1">
        <v>1</v>
      </c>
      <c r="N301" s="1" t="s">
        <v>96</v>
      </c>
      <c r="O301" s="1"/>
      <c r="P301" s="1"/>
      <c r="Q301" s="1" t="s">
        <v>861</v>
      </c>
      <c r="R301" s="1">
        <v>1012620000</v>
      </c>
      <c r="S301" s="1">
        <v>84000000</v>
      </c>
      <c r="T301" s="1">
        <v>84000000</v>
      </c>
      <c r="U301" s="1">
        <v>84000000</v>
      </c>
      <c r="V301" s="1">
        <v>84000000</v>
      </c>
      <c r="W301" s="1">
        <v>84000000</v>
      </c>
      <c r="X301" s="1">
        <v>84000000</v>
      </c>
      <c r="Y301" s="1">
        <v>84420000</v>
      </c>
      <c r="Z301" s="1">
        <v>84840000</v>
      </c>
      <c r="AA301" s="1">
        <v>84840000</v>
      </c>
      <c r="AB301" s="1">
        <v>84840000</v>
      </c>
      <c r="AC301" s="1">
        <v>84840000</v>
      </c>
      <c r="AD301" s="1">
        <v>84840000</v>
      </c>
    </row>
    <row r="302" spans="2:30" x14ac:dyDescent="0.25">
      <c r="B302">
        <v>298</v>
      </c>
      <c r="C302">
        <v>299</v>
      </c>
      <c r="D302" t="s">
        <v>574</v>
      </c>
      <c r="E302">
        <v>5003000</v>
      </c>
      <c r="F302" s="1">
        <v>5337</v>
      </c>
      <c r="G302" t="s">
        <v>802</v>
      </c>
      <c r="H302" s="1">
        <v>5</v>
      </c>
      <c r="I302" s="1"/>
      <c r="J302" s="1">
        <v>0</v>
      </c>
      <c r="K302" s="1"/>
      <c r="L302" s="1">
        <v>1</v>
      </c>
      <c r="M302" s="1">
        <v>1</v>
      </c>
      <c r="N302" s="1" t="s">
        <v>97</v>
      </c>
      <c r="O302" s="1"/>
      <c r="P302" s="1"/>
      <c r="Q302" s="1" t="s">
        <v>803</v>
      </c>
      <c r="R302" s="1">
        <v>-522120000</v>
      </c>
      <c r="S302" s="1">
        <v>-43600000</v>
      </c>
      <c r="T302" s="1">
        <v>-42800000</v>
      </c>
      <c r="U302" s="1">
        <v>-43600000</v>
      </c>
      <c r="V302" s="1">
        <v>-43200000</v>
      </c>
      <c r="W302" s="1">
        <v>-43600000</v>
      </c>
      <c r="X302" s="1">
        <v>-43200000</v>
      </c>
      <c r="Y302" s="1">
        <v>-43720000</v>
      </c>
      <c r="Z302" s="1">
        <v>-43840000</v>
      </c>
      <c r="AA302" s="1">
        <v>-43440000</v>
      </c>
      <c r="AB302" s="1">
        <v>-43840000</v>
      </c>
      <c r="AC302" s="1">
        <v>-43440000</v>
      </c>
      <c r="AD302" s="1">
        <v>-43840000</v>
      </c>
    </row>
    <row r="303" spans="2:30" x14ac:dyDescent="0.25">
      <c r="B303">
        <v>299</v>
      </c>
      <c r="C303">
        <v>300</v>
      </c>
      <c r="D303" t="s">
        <v>575</v>
      </c>
      <c r="E303">
        <v>5004000</v>
      </c>
      <c r="F303" s="1"/>
      <c r="H303" s="1">
        <v>5</v>
      </c>
      <c r="I303" s="1"/>
      <c r="J303" s="1">
        <v>0</v>
      </c>
      <c r="K303" s="1"/>
      <c r="L303" s="1">
        <v>1</v>
      </c>
      <c r="M303" s="1">
        <v>1</v>
      </c>
      <c r="N303" s="1" t="s">
        <v>259</v>
      </c>
      <c r="O303" s="1"/>
      <c r="P303" s="1"/>
      <c r="Q303" s="1" t="s">
        <v>862</v>
      </c>
      <c r="R303" s="1">
        <v>-40800000</v>
      </c>
      <c r="S303" s="1">
        <v>-400000</v>
      </c>
      <c r="T303" s="1">
        <v>-400000</v>
      </c>
      <c r="U303" s="1">
        <v>-400000</v>
      </c>
      <c r="V303" s="1">
        <v>-400000</v>
      </c>
      <c r="W303" s="1">
        <v>-400000</v>
      </c>
      <c r="X303" s="1">
        <v>-400000</v>
      </c>
      <c r="Y303" s="1">
        <v>-18400000</v>
      </c>
      <c r="Z303" s="1">
        <v>-18400000</v>
      </c>
      <c r="AA303" s="1">
        <v>-400000</v>
      </c>
      <c r="AB303" s="1">
        <v>-400000</v>
      </c>
      <c r="AC303" s="1">
        <v>-400000</v>
      </c>
      <c r="AD303" s="1">
        <v>-400000</v>
      </c>
    </row>
    <row r="304" spans="2:30" x14ac:dyDescent="0.25">
      <c r="B304">
        <v>300</v>
      </c>
      <c r="C304">
        <v>301</v>
      </c>
      <c r="D304" t="s">
        <v>576</v>
      </c>
      <c r="E304">
        <v>5005000</v>
      </c>
      <c r="F304" s="1">
        <v>5700</v>
      </c>
      <c r="H304" s="1">
        <v>5</v>
      </c>
      <c r="I304" s="1"/>
      <c r="J304" s="1">
        <v>0</v>
      </c>
      <c r="K304" s="1">
        <v>2</v>
      </c>
      <c r="L304" s="1">
        <v>1</v>
      </c>
      <c r="M304" s="1">
        <v>1</v>
      </c>
      <c r="N304" s="1"/>
      <c r="O304" s="1"/>
      <c r="P304" s="1"/>
      <c r="Q304" s="1" t="s">
        <v>863</v>
      </c>
      <c r="R304" s="1">
        <v>449700000</v>
      </c>
      <c r="S304" s="1">
        <v>40000000</v>
      </c>
      <c r="T304" s="1">
        <v>40800000</v>
      </c>
      <c r="U304" s="1">
        <v>40000000</v>
      </c>
      <c r="V304" s="1">
        <v>40400000</v>
      </c>
      <c r="W304" s="1">
        <v>40000000</v>
      </c>
      <c r="X304" s="1">
        <v>40400000</v>
      </c>
      <c r="Y304" s="1">
        <v>22300000</v>
      </c>
      <c r="Z304" s="1">
        <v>22600000</v>
      </c>
      <c r="AA304" s="1">
        <v>41000000</v>
      </c>
      <c r="AB304" s="1">
        <v>40600000</v>
      </c>
      <c r="AC304" s="1">
        <v>41000000</v>
      </c>
      <c r="AD304" s="1">
        <v>40600000</v>
      </c>
    </row>
    <row r="305" spans="2:30" x14ac:dyDescent="0.25">
      <c r="B305">
        <v>301</v>
      </c>
      <c r="C305">
        <v>302</v>
      </c>
      <c r="D305" t="s">
        <v>577</v>
      </c>
      <c r="E305">
        <v>5006000</v>
      </c>
      <c r="F305" s="1"/>
      <c r="H305" s="1">
        <v>5</v>
      </c>
      <c r="I305" s="1"/>
      <c r="J305" s="1">
        <v>0</v>
      </c>
      <c r="K305" s="1"/>
      <c r="L305" s="1">
        <v>1</v>
      </c>
      <c r="M305" s="1">
        <v>0</v>
      </c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2:30" x14ac:dyDescent="0.25">
      <c r="B306">
        <v>302</v>
      </c>
      <c r="C306">
        <v>303</v>
      </c>
      <c r="F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</sheetData>
  <phoneticPr fontId="5" type="noConversion"/>
  <conditionalFormatting sqref="AE5:AH427 AD307:AD427">
    <cfRule type="expression" dxfId="59" priority="208">
      <formula>#REF!=4</formula>
    </cfRule>
  </conditionalFormatting>
  <conditionalFormatting sqref="AE4:AH4">
    <cfRule type="expression" dxfId="58" priority="213">
      <formula>#REF!=4</formula>
    </cfRule>
  </conditionalFormatting>
  <conditionalFormatting sqref="B4:AD306">
    <cfRule type="expression" dxfId="57" priority="214" stopIfTrue="1">
      <formula>$K4=9</formula>
    </cfRule>
    <cfRule type="expression" dxfId="56" priority="215" stopIfTrue="1">
      <formula>$K4=2</formula>
    </cfRule>
    <cfRule type="expression" dxfId="55" priority="216" stopIfTrue="1">
      <formula>$K4=1</formula>
    </cfRule>
    <cfRule type="expression" dxfId="54" priority="217" stopIfTrue="1">
      <formula>$K4=4</formula>
    </cfRule>
  </conditionalFormatting>
  <dataValidations count="4">
    <dataValidation type="decimal" operator="notEqual" allowBlank="1" showInputMessage="1" showErrorMessage="1" sqref="C4:C306 F4:F306 H4:AD306" xr:uid="{00000000-0002-0000-0200-000000000000}">
      <formula1>-1.11222333444555E+29</formula1>
    </dataValidation>
    <dataValidation type="textLength" operator="lessThanOrEqual" allowBlank="1" showInputMessage="1" showErrorMessage="1" sqref="D4:D306" xr:uid="{00000000-0002-0000-0200-000003000000}">
      <formula1>50</formula1>
    </dataValidation>
    <dataValidation allowBlank="1" showInputMessage="1" showErrorMessage="1" sqref="A1" xr:uid="{00000000-0002-0000-0200-000004000000}"/>
    <dataValidation type="whole" allowBlank="1" showInputMessage="1" showErrorMessage="1" sqref="E4:E306" xr:uid="{00000000-0002-0000-0200-000002000000}">
      <formula1>-2147483648</formula1>
      <formula2>2147483647</formula2>
    </dataValidation>
  </dataValidations>
  <pageMargins left="0.7" right="0.7" top="0.75" bottom="0.75" header="0.3" footer="0.3"/>
  <pageSetup paperSize="9" scale="16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rgb="FF002060"/>
    <pageSetUpPr fitToPage="1"/>
  </sheetPr>
  <dimension ref="B3:AD306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9.140625" hidden="1" customWidth="1"/>
    <col min="4" max="4" width="11.28515625" hidden="1" customWidth="1"/>
    <col min="5" max="5" width="9.140625" hidden="1" customWidth="1"/>
    <col min="6" max="6" width="13.85546875" hidden="1" customWidth="1"/>
    <col min="7" max="9" width="9.140625" hidden="1" customWidth="1"/>
    <col min="10" max="10" width="12.140625" hidden="1" customWidth="1"/>
    <col min="11" max="11" width="13.7109375" hidden="1" customWidth="1"/>
    <col min="12" max="12" width="7.28515625" hidden="1" customWidth="1"/>
    <col min="13" max="13" width="7.140625" hidden="1" customWidth="1"/>
    <col min="14" max="15" width="9.140625" hidden="1" customWidth="1"/>
    <col min="16" max="16" width="7.140625" customWidth="1"/>
    <col min="17" max="17" width="42.85546875" customWidth="1"/>
    <col min="18" max="30" width="13.42578125" customWidth="1"/>
    <col min="31" max="33" width="9.5703125" customWidth="1"/>
  </cols>
  <sheetData>
    <row r="3" spans="2:30" x14ac:dyDescent="0.25">
      <c r="B3" t="s">
        <v>0</v>
      </c>
      <c r="C3" t="s">
        <v>267</v>
      </c>
      <c r="D3" t="s">
        <v>2</v>
      </c>
      <c r="E3" t="s">
        <v>3</v>
      </c>
      <c r="F3" t="s">
        <v>268</v>
      </c>
      <c r="G3" t="s">
        <v>586</v>
      </c>
      <c r="H3" t="s">
        <v>265</v>
      </c>
      <c r="I3" t="s">
        <v>266</v>
      </c>
      <c r="J3" t="s">
        <v>173</v>
      </c>
      <c r="K3" t="s">
        <v>174</v>
      </c>
      <c r="L3" t="s">
        <v>7</v>
      </c>
      <c r="M3" t="s">
        <v>8</v>
      </c>
      <c r="N3" t="s">
        <v>9</v>
      </c>
      <c r="O3" t="s">
        <v>10</v>
      </c>
      <c r="P3" t="s">
        <v>11</v>
      </c>
      <c r="Q3" t="s">
        <v>269</v>
      </c>
      <c r="R3" t="s">
        <v>13</v>
      </c>
      <c r="S3" t="s">
        <v>14</v>
      </c>
      <c r="T3" t="s">
        <v>15</v>
      </c>
      <c r="U3" t="s">
        <v>16</v>
      </c>
      <c r="V3" t="s">
        <v>17</v>
      </c>
      <c r="W3" t="s">
        <v>18</v>
      </c>
      <c r="X3" t="s">
        <v>19</v>
      </c>
      <c r="Y3" t="s">
        <v>20</v>
      </c>
      <c r="Z3" t="s">
        <v>21</v>
      </c>
      <c r="AA3" t="s">
        <v>22</v>
      </c>
      <c r="AB3" t="s">
        <v>23</v>
      </c>
      <c r="AC3" t="s">
        <v>24</v>
      </c>
      <c r="AD3" t="s">
        <v>25</v>
      </c>
    </row>
    <row r="4" spans="2:30" x14ac:dyDescent="0.25">
      <c r="B4">
        <v>0</v>
      </c>
      <c r="C4">
        <v>1</v>
      </c>
      <c r="D4" t="s">
        <v>332</v>
      </c>
      <c r="E4">
        <v>1000000</v>
      </c>
      <c r="F4" s="1"/>
      <c r="H4" s="1">
        <v>1</v>
      </c>
      <c r="I4" s="1"/>
      <c r="J4" s="1">
        <v>0</v>
      </c>
      <c r="K4" s="1"/>
      <c r="L4" s="1">
        <v>1</v>
      </c>
      <c r="M4" s="1">
        <v>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2:30" x14ac:dyDescent="0.25">
      <c r="B5">
        <v>1</v>
      </c>
      <c r="C5">
        <v>2</v>
      </c>
      <c r="D5" t="s">
        <v>333</v>
      </c>
      <c r="E5">
        <v>1001000</v>
      </c>
      <c r="F5" s="1"/>
      <c r="H5" s="1">
        <v>1</v>
      </c>
      <c r="I5" s="1"/>
      <c r="J5" s="1">
        <v>0</v>
      </c>
      <c r="K5" s="1">
        <v>9</v>
      </c>
      <c r="L5" s="1">
        <v>1</v>
      </c>
      <c r="M5" s="1">
        <v>0</v>
      </c>
      <c r="N5" s="1"/>
      <c r="O5" s="1"/>
      <c r="P5" s="1"/>
      <c r="Q5" s="1" t="s">
        <v>612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2:30" x14ac:dyDescent="0.25">
      <c r="B6">
        <v>2</v>
      </c>
      <c r="C6">
        <v>3</v>
      </c>
      <c r="D6" t="s">
        <v>334</v>
      </c>
      <c r="E6">
        <v>1002000</v>
      </c>
      <c r="F6" s="1"/>
      <c r="H6" s="1">
        <v>1</v>
      </c>
      <c r="I6" s="1"/>
      <c r="J6" s="1">
        <v>0</v>
      </c>
      <c r="K6" s="1"/>
      <c r="L6" s="1">
        <v>1</v>
      </c>
      <c r="M6" s="1">
        <v>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2:30" x14ac:dyDescent="0.25">
      <c r="B7">
        <v>3</v>
      </c>
      <c r="C7">
        <v>4</v>
      </c>
      <c r="D7" t="s">
        <v>335</v>
      </c>
      <c r="E7">
        <v>1100000</v>
      </c>
      <c r="F7" s="1">
        <v>1100</v>
      </c>
      <c r="H7" s="1">
        <v>1</v>
      </c>
      <c r="I7" s="1"/>
      <c r="J7" s="1">
        <v>0</v>
      </c>
      <c r="K7" s="1">
        <v>1</v>
      </c>
      <c r="L7" s="1">
        <v>1</v>
      </c>
      <c r="M7" s="1">
        <v>1</v>
      </c>
      <c r="N7" s="1"/>
      <c r="O7" s="1"/>
      <c r="P7" s="1"/>
      <c r="Q7" s="1" t="s">
        <v>613</v>
      </c>
      <c r="R7" s="1">
        <v>5063100000</v>
      </c>
      <c r="S7" s="1">
        <v>420000000</v>
      </c>
      <c r="T7" s="1">
        <v>420000000</v>
      </c>
      <c r="U7" s="1">
        <v>420000000</v>
      </c>
      <c r="V7" s="1">
        <v>420000000</v>
      </c>
      <c r="W7" s="1">
        <v>420000000</v>
      </c>
      <c r="X7" s="1">
        <v>420000000</v>
      </c>
      <c r="Y7" s="1">
        <v>422100000</v>
      </c>
      <c r="Z7" s="1">
        <v>424200000</v>
      </c>
      <c r="AA7" s="1">
        <v>424200000</v>
      </c>
      <c r="AB7" s="1">
        <v>424200000</v>
      </c>
      <c r="AC7" s="1">
        <v>424200000</v>
      </c>
      <c r="AD7" s="1">
        <v>424200000</v>
      </c>
    </row>
    <row r="8" spans="2:30" x14ac:dyDescent="0.25">
      <c r="B8">
        <v>4</v>
      </c>
      <c r="C8">
        <v>5</v>
      </c>
      <c r="D8" t="s">
        <v>336</v>
      </c>
      <c r="E8">
        <v>1101000</v>
      </c>
      <c r="F8" s="1">
        <v>1110</v>
      </c>
      <c r="G8" t="s">
        <v>614</v>
      </c>
      <c r="H8" s="1">
        <v>1</v>
      </c>
      <c r="I8" s="1"/>
      <c r="J8" s="1">
        <v>2</v>
      </c>
      <c r="K8" s="1"/>
      <c r="L8" s="1">
        <v>1</v>
      </c>
      <c r="M8" s="1">
        <v>1</v>
      </c>
      <c r="N8" s="1" t="s">
        <v>257</v>
      </c>
      <c r="O8" s="1"/>
      <c r="P8" s="1" t="s">
        <v>257</v>
      </c>
      <c r="Q8" s="1" t="s">
        <v>615</v>
      </c>
      <c r="R8" s="1">
        <v>5063100000</v>
      </c>
      <c r="S8" s="1">
        <v>420000000</v>
      </c>
      <c r="T8" s="1">
        <v>420000000</v>
      </c>
      <c r="U8" s="1">
        <v>420000000</v>
      </c>
      <c r="V8" s="1">
        <v>420000000</v>
      </c>
      <c r="W8" s="1">
        <v>420000000</v>
      </c>
      <c r="X8" s="1">
        <v>420000000</v>
      </c>
      <c r="Y8" s="1">
        <v>422100000</v>
      </c>
      <c r="Z8" s="1">
        <v>424200000</v>
      </c>
      <c r="AA8" s="1">
        <v>424200000</v>
      </c>
      <c r="AB8" s="1">
        <v>424200000</v>
      </c>
      <c r="AC8" s="1">
        <v>424200000</v>
      </c>
      <c r="AD8" s="1">
        <v>424200000</v>
      </c>
    </row>
    <row r="9" spans="2:30" x14ac:dyDescent="0.25">
      <c r="B9">
        <v>5</v>
      </c>
      <c r="C9">
        <v>6</v>
      </c>
      <c r="D9" t="s">
        <v>616</v>
      </c>
      <c r="E9">
        <v>1101000</v>
      </c>
      <c r="F9" s="1">
        <v>1110</v>
      </c>
      <c r="G9" t="s">
        <v>614</v>
      </c>
      <c r="H9" s="1">
        <v>1</v>
      </c>
      <c r="I9" s="1"/>
      <c r="J9" s="1">
        <v>4</v>
      </c>
      <c r="K9" s="1"/>
      <c r="L9" s="1">
        <v>0</v>
      </c>
      <c r="M9" s="1">
        <v>1</v>
      </c>
      <c r="N9" s="1" t="s">
        <v>257</v>
      </c>
      <c r="O9" s="1" t="s">
        <v>617</v>
      </c>
      <c r="P9" s="1"/>
      <c r="Q9" s="1" t="s">
        <v>618</v>
      </c>
      <c r="R9" s="1">
        <v>5063100000</v>
      </c>
      <c r="S9" s="1">
        <v>420000000</v>
      </c>
      <c r="T9" s="1">
        <v>420000000</v>
      </c>
      <c r="U9" s="1">
        <v>420000000</v>
      </c>
      <c r="V9" s="1">
        <v>420000000</v>
      </c>
      <c r="W9" s="1">
        <v>420000000</v>
      </c>
      <c r="X9" s="1">
        <v>420000000</v>
      </c>
      <c r="Y9" s="1">
        <v>422100000</v>
      </c>
      <c r="Z9" s="1">
        <v>424200000</v>
      </c>
      <c r="AA9" s="1">
        <v>424200000</v>
      </c>
      <c r="AB9" s="1">
        <v>424200000</v>
      </c>
      <c r="AC9" s="1">
        <v>424200000</v>
      </c>
      <c r="AD9" s="1">
        <v>424200000</v>
      </c>
    </row>
    <row r="10" spans="2:30" x14ac:dyDescent="0.25">
      <c r="B10">
        <v>6</v>
      </c>
      <c r="C10">
        <v>7</v>
      </c>
      <c r="D10" t="s">
        <v>619</v>
      </c>
      <c r="E10">
        <v>1101000</v>
      </c>
      <c r="F10" s="1">
        <v>1110</v>
      </c>
      <c r="G10" t="s">
        <v>614</v>
      </c>
      <c r="H10" s="1">
        <v>1</v>
      </c>
      <c r="I10" s="1"/>
      <c r="J10" s="1">
        <v>4</v>
      </c>
      <c r="K10" s="1"/>
      <c r="L10" s="1">
        <v>0</v>
      </c>
      <c r="M10" s="1">
        <v>0</v>
      </c>
      <c r="N10" s="1" t="s">
        <v>257</v>
      </c>
      <c r="O10" s="1" t="s">
        <v>620</v>
      </c>
      <c r="P10" s="1"/>
      <c r="Q10" s="1" t="s">
        <v>621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</row>
    <row r="11" spans="2:30" x14ac:dyDescent="0.25">
      <c r="B11">
        <v>7</v>
      </c>
      <c r="C11">
        <v>8</v>
      </c>
      <c r="D11" t="s">
        <v>622</v>
      </c>
      <c r="E11">
        <v>1101000</v>
      </c>
      <c r="F11" s="1">
        <v>1110</v>
      </c>
      <c r="G11" t="s">
        <v>614</v>
      </c>
      <c r="H11" s="1">
        <v>1</v>
      </c>
      <c r="I11" s="1"/>
      <c r="J11" s="1">
        <v>4</v>
      </c>
      <c r="K11" s="1"/>
      <c r="L11" s="1">
        <v>0</v>
      </c>
      <c r="M11" s="1">
        <v>0</v>
      </c>
      <c r="N11" s="1" t="s">
        <v>257</v>
      </c>
      <c r="O11" s="1" t="s">
        <v>623</v>
      </c>
      <c r="P11" s="1"/>
      <c r="Q11" s="1" t="s">
        <v>623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</row>
    <row r="12" spans="2:30" x14ac:dyDescent="0.25">
      <c r="B12">
        <v>8</v>
      </c>
      <c r="C12">
        <v>9</v>
      </c>
      <c r="D12" t="s">
        <v>337</v>
      </c>
      <c r="E12">
        <v>1102000</v>
      </c>
      <c r="F12" s="1">
        <v>1119</v>
      </c>
      <c r="H12" s="1">
        <v>1</v>
      </c>
      <c r="I12" s="1"/>
      <c r="J12" s="1">
        <v>2</v>
      </c>
      <c r="K12" s="1"/>
      <c r="L12" s="1">
        <v>0</v>
      </c>
      <c r="M12" s="1">
        <v>0</v>
      </c>
      <c r="N12" s="1" t="s">
        <v>258</v>
      </c>
      <c r="O12" s="1"/>
      <c r="P12" s="1" t="s">
        <v>258</v>
      </c>
      <c r="Q12" s="1" t="s">
        <v>624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</row>
    <row r="13" spans="2:30" x14ac:dyDescent="0.25">
      <c r="B13">
        <v>9</v>
      </c>
      <c r="C13">
        <v>10</v>
      </c>
      <c r="D13" t="s">
        <v>338</v>
      </c>
      <c r="E13">
        <v>1103000</v>
      </c>
      <c r="F13" s="1"/>
      <c r="H13" s="1">
        <v>1</v>
      </c>
      <c r="I13" s="1"/>
      <c r="J13" s="1">
        <v>0</v>
      </c>
      <c r="K13" s="1"/>
      <c r="L13" s="1">
        <v>1</v>
      </c>
      <c r="M13" s="1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2:30" x14ac:dyDescent="0.25">
      <c r="B14">
        <v>10</v>
      </c>
      <c r="C14">
        <v>11</v>
      </c>
      <c r="D14" t="s">
        <v>27</v>
      </c>
      <c r="E14">
        <v>1200000</v>
      </c>
      <c r="F14" s="1">
        <v>1200</v>
      </c>
      <c r="H14" s="1">
        <v>1</v>
      </c>
      <c r="I14" s="1"/>
      <c r="J14" s="1">
        <v>0</v>
      </c>
      <c r="K14" s="1">
        <v>1</v>
      </c>
      <c r="L14" s="1">
        <v>1</v>
      </c>
      <c r="M14" s="1">
        <v>1</v>
      </c>
      <c r="N14" s="1"/>
      <c r="O14" s="1"/>
      <c r="P14" s="1"/>
      <c r="Q14" s="1" t="s">
        <v>625</v>
      </c>
      <c r="R14" s="1">
        <v>3246375000</v>
      </c>
      <c r="S14" s="1">
        <v>270700000</v>
      </c>
      <c r="T14" s="1">
        <v>266700000</v>
      </c>
      <c r="U14" s="1">
        <v>270700000</v>
      </c>
      <c r="V14" s="1">
        <v>268700000</v>
      </c>
      <c r="W14" s="1">
        <v>270700000</v>
      </c>
      <c r="X14" s="1">
        <v>268700000</v>
      </c>
      <c r="Y14" s="1">
        <v>271300000</v>
      </c>
      <c r="Z14" s="1">
        <v>272275000</v>
      </c>
      <c r="AA14" s="1">
        <v>270650000</v>
      </c>
      <c r="AB14" s="1">
        <v>272650000</v>
      </c>
      <c r="AC14" s="1">
        <v>270650000</v>
      </c>
      <c r="AD14" s="1">
        <v>272650000</v>
      </c>
    </row>
    <row r="15" spans="2:30" x14ac:dyDescent="0.25">
      <c r="B15">
        <v>11</v>
      </c>
      <c r="C15">
        <v>12</v>
      </c>
      <c r="D15" t="s">
        <v>339</v>
      </c>
      <c r="E15">
        <v>1201000</v>
      </c>
      <c r="F15" s="1"/>
      <c r="H15" s="1">
        <v>1</v>
      </c>
      <c r="I15" s="1"/>
      <c r="J15" s="1">
        <v>1</v>
      </c>
      <c r="K15" s="1">
        <v>2</v>
      </c>
      <c r="L15" s="1">
        <v>1</v>
      </c>
      <c r="M15" s="1">
        <v>1</v>
      </c>
      <c r="N15" s="1"/>
      <c r="O15" s="1"/>
      <c r="P15" s="1"/>
      <c r="Q15" s="1" t="s">
        <v>626</v>
      </c>
      <c r="R15" s="1">
        <v>3246375000</v>
      </c>
      <c r="S15" s="1">
        <v>270700000</v>
      </c>
      <c r="T15" s="1">
        <v>266700000</v>
      </c>
      <c r="U15" s="1">
        <v>270700000</v>
      </c>
      <c r="V15" s="1">
        <v>268700000</v>
      </c>
      <c r="W15" s="1">
        <v>270700000</v>
      </c>
      <c r="X15" s="1">
        <v>268700000</v>
      </c>
      <c r="Y15" s="1">
        <v>271300000</v>
      </c>
      <c r="Z15" s="1">
        <v>272275000</v>
      </c>
      <c r="AA15" s="1">
        <v>270650000</v>
      </c>
      <c r="AB15" s="1">
        <v>272650000</v>
      </c>
      <c r="AC15" s="1">
        <v>270650000</v>
      </c>
      <c r="AD15" s="1">
        <v>272650000</v>
      </c>
    </row>
    <row r="16" spans="2:30" x14ac:dyDescent="0.25">
      <c r="B16">
        <v>12</v>
      </c>
      <c r="C16">
        <v>13</v>
      </c>
      <c r="D16" t="s">
        <v>340</v>
      </c>
      <c r="E16">
        <v>1202000</v>
      </c>
      <c r="F16" s="1">
        <v>1210</v>
      </c>
      <c r="G16" t="s">
        <v>627</v>
      </c>
      <c r="H16" s="1">
        <v>1</v>
      </c>
      <c r="I16" s="1"/>
      <c r="J16" s="1">
        <v>2</v>
      </c>
      <c r="K16" s="1"/>
      <c r="L16" s="1">
        <v>1</v>
      </c>
      <c r="M16" s="1">
        <v>1</v>
      </c>
      <c r="N16" s="1" t="s">
        <v>341</v>
      </c>
      <c r="O16" s="1"/>
      <c r="P16" s="1" t="s">
        <v>341</v>
      </c>
      <c r="Q16" s="1" t="s">
        <v>628</v>
      </c>
      <c r="R16" s="1">
        <v>1084950000</v>
      </c>
      <c r="S16" s="1">
        <v>90000000</v>
      </c>
      <c r="T16" s="1">
        <v>90000000</v>
      </c>
      <c r="U16" s="1">
        <v>90000000</v>
      </c>
      <c r="V16" s="1">
        <v>90000000</v>
      </c>
      <c r="W16" s="1">
        <v>90000000</v>
      </c>
      <c r="X16" s="1">
        <v>90000000</v>
      </c>
      <c r="Y16" s="1">
        <v>90450000</v>
      </c>
      <c r="Z16" s="1">
        <v>90900000</v>
      </c>
      <c r="AA16" s="1">
        <v>90900000</v>
      </c>
      <c r="AB16" s="1">
        <v>90900000</v>
      </c>
      <c r="AC16" s="1">
        <v>90900000</v>
      </c>
      <c r="AD16" s="1">
        <v>90900000</v>
      </c>
    </row>
    <row r="17" spans="2:30" x14ac:dyDescent="0.25">
      <c r="B17">
        <v>13</v>
      </c>
      <c r="C17">
        <v>14</v>
      </c>
      <c r="D17" t="s">
        <v>629</v>
      </c>
      <c r="E17">
        <v>1202000</v>
      </c>
      <c r="F17" s="1">
        <v>1210</v>
      </c>
      <c r="G17" t="s">
        <v>627</v>
      </c>
      <c r="H17" s="1">
        <v>1</v>
      </c>
      <c r="I17" s="1"/>
      <c r="J17" s="1">
        <v>4</v>
      </c>
      <c r="K17" s="1"/>
      <c r="L17" s="1">
        <v>0</v>
      </c>
      <c r="M17" s="1">
        <v>1</v>
      </c>
      <c r="N17" s="1" t="s">
        <v>341</v>
      </c>
      <c r="O17" s="1" t="s">
        <v>617</v>
      </c>
      <c r="P17" s="1"/>
      <c r="Q17" s="1" t="s">
        <v>618</v>
      </c>
      <c r="R17" s="1">
        <v>1084950000</v>
      </c>
      <c r="S17" s="1">
        <v>90000000</v>
      </c>
      <c r="T17" s="1">
        <v>90000000</v>
      </c>
      <c r="U17" s="1">
        <v>90000000</v>
      </c>
      <c r="V17" s="1">
        <v>90000000</v>
      </c>
      <c r="W17" s="1">
        <v>90000000</v>
      </c>
      <c r="X17" s="1">
        <v>90000000</v>
      </c>
      <c r="Y17" s="1">
        <v>90450000</v>
      </c>
      <c r="Z17" s="1">
        <v>90900000</v>
      </c>
      <c r="AA17" s="1">
        <v>90900000</v>
      </c>
      <c r="AB17" s="1">
        <v>90900000</v>
      </c>
      <c r="AC17" s="1">
        <v>90900000</v>
      </c>
      <c r="AD17" s="1">
        <v>90900000</v>
      </c>
    </row>
    <row r="18" spans="2:30" x14ac:dyDescent="0.25">
      <c r="B18">
        <v>14</v>
      </c>
      <c r="C18">
        <v>15</v>
      </c>
      <c r="D18" t="s">
        <v>630</v>
      </c>
      <c r="E18">
        <v>1202000</v>
      </c>
      <c r="F18" s="1">
        <v>1210</v>
      </c>
      <c r="G18" t="s">
        <v>627</v>
      </c>
      <c r="H18" s="1">
        <v>1</v>
      </c>
      <c r="I18" s="1"/>
      <c r="J18" s="1">
        <v>4</v>
      </c>
      <c r="K18" s="1"/>
      <c r="L18" s="1">
        <v>0</v>
      </c>
      <c r="M18" s="1">
        <v>0</v>
      </c>
      <c r="N18" s="1" t="s">
        <v>341</v>
      </c>
      <c r="O18" s="1" t="s">
        <v>620</v>
      </c>
      <c r="P18" s="1"/>
      <c r="Q18" s="1" t="s">
        <v>621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</row>
    <row r="19" spans="2:30" x14ac:dyDescent="0.25">
      <c r="B19">
        <v>15</v>
      </c>
      <c r="C19">
        <v>16</v>
      </c>
      <c r="D19" t="s">
        <v>631</v>
      </c>
      <c r="E19">
        <v>1202000</v>
      </c>
      <c r="F19" s="1">
        <v>1210</v>
      </c>
      <c r="G19" t="s">
        <v>627</v>
      </c>
      <c r="H19" s="1">
        <v>1</v>
      </c>
      <c r="I19" s="1"/>
      <c r="J19" s="1">
        <v>4</v>
      </c>
      <c r="K19" s="1"/>
      <c r="L19" s="1">
        <v>0</v>
      </c>
      <c r="M19" s="1">
        <v>0</v>
      </c>
      <c r="N19" s="1" t="s">
        <v>341</v>
      </c>
      <c r="O19" s="1" t="s">
        <v>623</v>
      </c>
      <c r="P19" s="1"/>
      <c r="Q19" s="1" t="s">
        <v>623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</row>
    <row r="20" spans="2:30" x14ac:dyDescent="0.25">
      <c r="B20">
        <v>16</v>
      </c>
      <c r="C20">
        <v>17</v>
      </c>
      <c r="D20" t="s">
        <v>342</v>
      </c>
      <c r="E20">
        <v>1203000</v>
      </c>
      <c r="F20" s="1">
        <v>1211</v>
      </c>
      <c r="G20" t="s">
        <v>632</v>
      </c>
      <c r="H20" s="1">
        <v>1</v>
      </c>
      <c r="I20" s="1"/>
      <c r="J20" s="1">
        <v>2</v>
      </c>
      <c r="K20" s="1"/>
      <c r="L20" s="1">
        <v>1</v>
      </c>
      <c r="M20" s="1">
        <v>1</v>
      </c>
      <c r="N20" s="1" t="s">
        <v>343</v>
      </c>
      <c r="O20" s="1"/>
      <c r="P20" s="1" t="s">
        <v>343</v>
      </c>
      <c r="Q20" s="1" t="s">
        <v>633</v>
      </c>
      <c r="R20" s="1">
        <v>361650000</v>
      </c>
      <c r="S20" s="1">
        <v>30000000</v>
      </c>
      <c r="T20" s="1">
        <v>30000000</v>
      </c>
      <c r="U20" s="1">
        <v>30000000</v>
      </c>
      <c r="V20" s="1">
        <v>30000000</v>
      </c>
      <c r="W20" s="1">
        <v>30000000</v>
      </c>
      <c r="X20" s="1">
        <v>30000000</v>
      </c>
      <c r="Y20" s="1">
        <v>30150000</v>
      </c>
      <c r="Z20" s="1">
        <v>30300000</v>
      </c>
      <c r="AA20" s="1">
        <v>30300000</v>
      </c>
      <c r="AB20" s="1">
        <v>30300000</v>
      </c>
      <c r="AC20" s="1">
        <v>30300000</v>
      </c>
      <c r="AD20" s="1">
        <v>30300000</v>
      </c>
    </row>
    <row r="21" spans="2:30" x14ac:dyDescent="0.25">
      <c r="B21">
        <v>17</v>
      </c>
      <c r="C21">
        <v>18</v>
      </c>
      <c r="D21" t="s">
        <v>634</v>
      </c>
      <c r="E21">
        <v>1203000</v>
      </c>
      <c r="F21" s="1">
        <v>1211</v>
      </c>
      <c r="G21" t="s">
        <v>632</v>
      </c>
      <c r="H21" s="1">
        <v>1</v>
      </c>
      <c r="I21" s="1"/>
      <c r="J21" s="1">
        <v>4</v>
      </c>
      <c r="K21" s="1"/>
      <c r="L21" s="1">
        <v>0</v>
      </c>
      <c r="M21" s="1">
        <v>1</v>
      </c>
      <c r="N21" s="1" t="s">
        <v>343</v>
      </c>
      <c r="O21" s="1" t="s">
        <v>617</v>
      </c>
      <c r="P21" s="1"/>
      <c r="Q21" s="1" t="s">
        <v>618</v>
      </c>
      <c r="R21" s="1">
        <v>361650000</v>
      </c>
      <c r="S21" s="1">
        <v>30000000</v>
      </c>
      <c r="T21" s="1">
        <v>30000000</v>
      </c>
      <c r="U21" s="1">
        <v>30000000</v>
      </c>
      <c r="V21" s="1">
        <v>30000000</v>
      </c>
      <c r="W21" s="1">
        <v>30000000</v>
      </c>
      <c r="X21" s="1">
        <v>30000000</v>
      </c>
      <c r="Y21" s="1">
        <v>30150000</v>
      </c>
      <c r="Z21" s="1">
        <v>30300000</v>
      </c>
      <c r="AA21" s="1">
        <v>30300000</v>
      </c>
      <c r="AB21" s="1">
        <v>30300000</v>
      </c>
      <c r="AC21" s="1">
        <v>30300000</v>
      </c>
      <c r="AD21" s="1">
        <v>30300000</v>
      </c>
    </row>
    <row r="22" spans="2:30" x14ac:dyDescent="0.25">
      <c r="B22">
        <v>18</v>
      </c>
      <c r="C22">
        <v>19</v>
      </c>
      <c r="D22" t="s">
        <v>635</v>
      </c>
      <c r="E22">
        <v>1203000</v>
      </c>
      <c r="F22" s="1">
        <v>1211</v>
      </c>
      <c r="G22" t="s">
        <v>632</v>
      </c>
      <c r="H22" s="1">
        <v>1</v>
      </c>
      <c r="I22" s="1"/>
      <c r="J22" s="1">
        <v>4</v>
      </c>
      <c r="K22" s="1"/>
      <c r="L22" s="1">
        <v>0</v>
      </c>
      <c r="M22" s="1">
        <v>0</v>
      </c>
      <c r="N22" s="1" t="s">
        <v>343</v>
      </c>
      <c r="O22" s="1" t="s">
        <v>620</v>
      </c>
      <c r="P22" s="1"/>
      <c r="Q22" s="1" t="s">
        <v>621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</row>
    <row r="23" spans="2:30" x14ac:dyDescent="0.25">
      <c r="B23">
        <v>19</v>
      </c>
      <c r="C23">
        <v>20</v>
      </c>
      <c r="D23" t="s">
        <v>636</v>
      </c>
      <c r="E23">
        <v>1203000</v>
      </c>
      <c r="F23" s="1">
        <v>1211</v>
      </c>
      <c r="G23" t="s">
        <v>632</v>
      </c>
      <c r="H23" s="1">
        <v>1</v>
      </c>
      <c r="I23" s="1"/>
      <c r="J23" s="1">
        <v>4</v>
      </c>
      <c r="K23" s="1"/>
      <c r="L23" s="1">
        <v>0</v>
      </c>
      <c r="M23" s="1">
        <v>0</v>
      </c>
      <c r="N23" s="1" t="s">
        <v>343</v>
      </c>
      <c r="O23" s="1" t="s">
        <v>623</v>
      </c>
      <c r="P23" s="1"/>
      <c r="Q23" s="1" t="s">
        <v>623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</row>
    <row r="24" spans="2:30" x14ac:dyDescent="0.25">
      <c r="B24">
        <v>20</v>
      </c>
      <c r="C24">
        <v>21</v>
      </c>
      <c r="D24" t="s">
        <v>344</v>
      </c>
      <c r="E24">
        <v>1204000</v>
      </c>
      <c r="F24" s="1">
        <v>1220</v>
      </c>
      <c r="G24" t="s">
        <v>637</v>
      </c>
      <c r="H24" s="1">
        <v>1</v>
      </c>
      <c r="I24" s="1"/>
      <c r="J24" s="1">
        <v>2</v>
      </c>
      <c r="K24" s="1"/>
      <c r="L24" s="1">
        <v>1</v>
      </c>
      <c r="M24" s="1">
        <v>1</v>
      </c>
      <c r="N24" s="1" t="s">
        <v>345</v>
      </c>
      <c r="O24" s="1"/>
      <c r="P24" s="1" t="s">
        <v>345</v>
      </c>
      <c r="Q24" s="1" t="s">
        <v>638</v>
      </c>
      <c r="R24" s="1">
        <v>732000000</v>
      </c>
      <c r="S24" s="1">
        <v>62000000</v>
      </c>
      <c r="T24" s="1">
        <v>58000000</v>
      </c>
      <c r="U24" s="1">
        <v>62000000</v>
      </c>
      <c r="V24" s="1">
        <v>60000000</v>
      </c>
      <c r="W24" s="1">
        <v>62000000</v>
      </c>
      <c r="X24" s="1">
        <v>60000000</v>
      </c>
      <c r="Y24" s="1">
        <v>62000000</v>
      </c>
      <c r="Z24" s="1">
        <v>62000000</v>
      </c>
      <c r="AA24" s="1">
        <v>60000000</v>
      </c>
      <c r="AB24" s="1">
        <v>62000000</v>
      </c>
      <c r="AC24" s="1">
        <v>60000000</v>
      </c>
      <c r="AD24" s="1">
        <v>62000000</v>
      </c>
    </row>
    <row r="25" spans="2:30" x14ac:dyDescent="0.25">
      <c r="B25">
        <v>21</v>
      </c>
      <c r="C25">
        <v>22</v>
      </c>
      <c r="D25" t="s">
        <v>639</v>
      </c>
      <c r="E25">
        <v>1204000</v>
      </c>
      <c r="F25" s="1">
        <v>1220</v>
      </c>
      <c r="G25" t="s">
        <v>637</v>
      </c>
      <c r="H25" s="1">
        <v>1</v>
      </c>
      <c r="I25" s="1"/>
      <c r="J25" s="1">
        <v>4</v>
      </c>
      <c r="K25" s="1"/>
      <c r="L25" s="1">
        <v>0</v>
      </c>
      <c r="M25" s="1">
        <v>1</v>
      </c>
      <c r="N25" s="1" t="s">
        <v>345</v>
      </c>
      <c r="O25" s="1" t="s">
        <v>617</v>
      </c>
      <c r="P25" s="1"/>
      <c r="Q25" s="1" t="s">
        <v>618</v>
      </c>
      <c r="R25" s="1">
        <v>732000000</v>
      </c>
      <c r="S25" s="1">
        <v>62000000</v>
      </c>
      <c r="T25" s="1">
        <v>58000000</v>
      </c>
      <c r="U25" s="1">
        <v>62000000</v>
      </c>
      <c r="V25" s="1">
        <v>60000000</v>
      </c>
      <c r="W25" s="1">
        <v>62000000</v>
      </c>
      <c r="X25" s="1">
        <v>60000000</v>
      </c>
      <c r="Y25" s="1">
        <v>62000000</v>
      </c>
      <c r="Z25" s="1">
        <v>62000000</v>
      </c>
      <c r="AA25" s="1">
        <v>60000000</v>
      </c>
      <c r="AB25" s="1">
        <v>62000000</v>
      </c>
      <c r="AC25" s="1">
        <v>60000000</v>
      </c>
      <c r="AD25" s="1">
        <v>62000000</v>
      </c>
    </row>
    <row r="26" spans="2:30" x14ac:dyDescent="0.25">
      <c r="B26">
        <v>22</v>
      </c>
      <c r="C26">
        <v>23</v>
      </c>
      <c r="D26" t="s">
        <v>640</v>
      </c>
      <c r="E26">
        <v>1204000</v>
      </c>
      <c r="F26" s="1">
        <v>1220</v>
      </c>
      <c r="G26" t="s">
        <v>637</v>
      </c>
      <c r="H26" s="1">
        <v>1</v>
      </c>
      <c r="I26" s="1"/>
      <c r="J26" s="1">
        <v>4</v>
      </c>
      <c r="K26" s="1"/>
      <c r="L26" s="1">
        <v>0</v>
      </c>
      <c r="M26" s="1">
        <v>0</v>
      </c>
      <c r="N26" s="1" t="s">
        <v>345</v>
      </c>
      <c r="O26" s="1" t="s">
        <v>620</v>
      </c>
      <c r="P26" s="1"/>
      <c r="Q26" s="1" t="s">
        <v>621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</row>
    <row r="27" spans="2:30" x14ac:dyDescent="0.25">
      <c r="B27">
        <v>23</v>
      </c>
      <c r="C27">
        <v>24</v>
      </c>
      <c r="D27" t="s">
        <v>641</v>
      </c>
      <c r="E27">
        <v>1204000</v>
      </c>
      <c r="F27" s="1">
        <v>1220</v>
      </c>
      <c r="G27" t="s">
        <v>637</v>
      </c>
      <c r="H27" s="1">
        <v>1</v>
      </c>
      <c r="I27" s="1"/>
      <c r="J27" s="1">
        <v>4</v>
      </c>
      <c r="K27" s="1"/>
      <c r="L27" s="1">
        <v>0</v>
      </c>
      <c r="M27" s="1">
        <v>0</v>
      </c>
      <c r="N27" s="1" t="s">
        <v>345</v>
      </c>
      <c r="O27" s="1" t="s">
        <v>623</v>
      </c>
      <c r="P27" s="1"/>
      <c r="Q27" s="1" t="s">
        <v>623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</row>
    <row r="28" spans="2:30" x14ac:dyDescent="0.25">
      <c r="B28">
        <v>24</v>
      </c>
      <c r="C28">
        <v>25</v>
      </c>
      <c r="D28" t="s">
        <v>346</v>
      </c>
      <c r="E28">
        <v>1205000</v>
      </c>
      <c r="F28" s="1">
        <v>1230</v>
      </c>
      <c r="G28" t="s">
        <v>642</v>
      </c>
      <c r="H28" s="1">
        <v>1</v>
      </c>
      <c r="I28" s="1"/>
      <c r="J28" s="1">
        <v>2</v>
      </c>
      <c r="K28" s="1"/>
      <c r="L28" s="1">
        <v>1</v>
      </c>
      <c r="M28" s="1">
        <v>1</v>
      </c>
      <c r="N28" s="1" t="s">
        <v>347</v>
      </c>
      <c r="O28" s="1"/>
      <c r="P28" s="1" t="s">
        <v>347</v>
      </c>
      <c r="Q28" s="1" t="s">
        <v>643</v>
      </c>
      <c r="R28" s="1">
        <v>120000000</v>
      </c>
      <c r="S28" s="1">
        <v>10000000</v>
      </c>
      <c r="T28" s="1">
        <v>10000000</v>
      </c>
      <c r="U28" s="1">
        <v>10000000</v>
      </c>
      <c r="V28" s="1">
        <v>10000000</v>
      </c>
      <c r="W28" s="1">
        <v>10000000</v>
      </c>
      <c r="X28" s="1">
        <v>10000000</v>
      </c>
      <c r="Y28" s="1">
        <v>10000000</v>
      </c>
      <c r="Z28" s="1">
        <v>10000000</v>
      </c>
      <c r="AA28" s="1">
        <v>10000000</v>
      </c>
      <c r="AB28" s="1">
        <v>10000000</v>
      </c>
      <c r="AC28" s="1">
        <v>10000000</v>
      </c>
      <c r="AD28" s="1">
        <v>10000000</v>
      </c>
    </row>
    <row r="29" spans="2:30" x14ac:dyDescent="0.25">
      <c r="B29">
        <v>25</v>
      </c>
      <c r="C29">
        <v>26</v>
      </c>
      <c r="D29" t="s">
        <v>644</v>
      </c>
      <c r="E29">
        <v>1205000</v>
      </c>
      <c r="F29" s="1">
        <v>1230</v>
      </c>
      <c r="G29" t="s">
        <v>642</v>
      </c>
      <c r="H29" s="1">
        <v>1</v>
      </c>
      <c r="I29" s="1"/>
      <c r="J29" s="1">
        <v>4</v>
      </c>
      <c r="K29" s="1"/>
      <c r="L29" s="1">
        <v>0</v>
      </c>
      <c r="M29" s="1">
        <v>1</v>
      </c>
      <c r="N29" s="1" t="s">
        <v>347</v>
      </c>
      <c r="O29" s="1" t="s">
        <v>617</v>
      </c>
      <c r="P29" s="1"/>
      <c r="Q29" s="1" t="s">
        <v>618</v>
      </c>
      <c r="R29" s="1">
        <v>120000000</v>
      </c>
      <c r="S29" s="1">
        <v>10000000</v>
      </c>
      <c r="T29" s="1">
        <v>10000000</v>
      </c>
      <c r="U29" s="1">
        <v>10000000</v>
      </c>
      <c r="V29" s="1">
        <v>10000000</v>
      </c>
      <c r="W29" s="1">
        <v>10000000</v>
      </c>
      <c r="X29" s="1">
        <v>10000000</v>
      </c>
      <c r="Y29" s="1">
        <v>10000000</v>
      </c>
      <c r="Z29" s="1">
        <v>10000000</v>
      </c>
      <c r="AA29" s="1">
        <v>10000000</v>
      </c>
      <c r="AB29" s="1">
        <v>10000000</v>
      </c>
      <c r="AC29" s="1">
        <v>10000000</v>
      </c>
      <c r="AD29" s="1">
        <v>10000000</v>
      </c>
    </row>
    <row r="30" spans="2:30" x14ac:dyDescent="0.25">
      <c r="B30">
        <v>26</v>
      </c>
      <c r="C30">
        <v>27</v>
      </c>
      <c r="D30" t="s">
        <v>645</v>
      </c>
      <c r="E30">
        <v>1205000</v>
      </c>
      <c r="F30" s="1">
        <v>1230</v>
      </c>
      <c r="G30" t="s">
        <v>642</v>
      </c>
      <c r="H30" s="1">
        <v>1</v>
      </c>
      <c r="I30" s="1"/>
      <c r="J30" s="1">
        <v>4</v>
      </c>
      <c r="K30" s="1"/>
      <c r="L30" s="1">
        <v>0</v>
      </c>
      <c r="M30" s="1">
        <v>0</v>
      </c>
      <c r="N30" s="1" t="s">
        <v>347</v>
      </c>
      <c r="O30" s="1" t="s">
        <v>620</v>
      </c>
      <c r="P30" s="1"/>
      <c r="Q30" s="1" t="s">
        <v>621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</row>
    <row r="31" spans="2:30" x14ac:dyDescent="0.25">
      <c r="B31">
        <v>27</v>
      </c>
      <c r="C31">
        <v>28</v>
      </c>
      <c r="D31" t="s">
        <v>646</v>
      </c>
      <c r="E31">
        <v>1205000</v>
      </c>
      <c r="F31" s="1">
        <v>1230</v>
      </c>
      <c r="G31" t="s">
        <v>642</v>
      </c>
      <c r="H31" s="1">
        <v>1</v>
      </c>
      <c r="I31" s="1"/>
      <c r="J31" s="1">
        <v>4</v>
      </c>
      <c r="K31" s="1"/>
      <c r="L31" s="1">
        <v>0</v>
      </c>
      <c r="M31" s="1">
        <v>0</v>
      </c>
      <c r="N31" s="1" t="s">
        <v>347</v>
      </c>
      <c r="O31" s="1" t="s">
        <v>623</v>
      </c>
      <c r="P31" s="1"/>
      <c r="Q31" s="1" t="s">
        <v>623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</row>
    <row r="32" spans="2:30" x14ac:dyDescent="0.25">
      <c r="B32">
        <v>28</v>
      </c>
      <c r="C32">
        <v>29</v>
      </c>
      <c r="D32" t="s">
        <v>348</v>
      </c>
      <c r="E32">
        <v>1206000</v>
      </c>
      <c r="F32" s="1">
        <v>1231</v>
      </c>
      <c r="G32" t="s">
        <v>647</v>
      </c>
      <c r="H32" s="1">
        <v>1</v>
      </c>
      <c r="I32" s="1"/>
      <c r="J32" s="1">
        <v>2</v>
      </c>
      <c r="K32" s="1"/>
      <c r="L32" s="1">
        <v>1</v>
      </c>
      <c r="M32" s="1">
        <v>1</v>
      </c>
      <c r="N32" s="1" t="s">
        <v>349</v>
      </c>
      <c r="O32" s="1"/>
      <c r="P32" s="1" t="s">
        <v>349</v>
      </c>
      <c r="Q32" s="1" t="s">
        <v>648</v>
      </c>
      <c r="R32" s="1">
        <v>240000000</v>
      </c>
      <c r="S32" s="1">
        <v>20000000</v>
      </c>
      <c r="T32" s="1">
        <v>20000000</v>
      </c>
      <c r="U32" s="1">
        <v>20000000</v>
      </c>
      <c r="V32" s="1">
        <v>20000000</v>
      </c>
      <c r="W32" s="1">
        <v>20000000</v>
      </c>
      <c r="X32" s="1">
        <v>20000000</v>
      </c>
      <c r="Y32" s="1">
        <v>20000000</v>
      </c>
      <c r="Z32" s="1">
        <v>20000000</v>
      </c>
      <c r="AA32" s="1">
        <v>20000000</v>
      </c>
      <c r="AB32" s="1">
        <v>20000000</v>
      </c>
      <c r="AC32" s="1">
        <v>20000000</v>
      </c>
      <c r="AD32" s="1">
        <v>20000000</v>
      </c>
    </row>
    <row r="33" spans="2:30" x14ac:dyDescent="0.25">
      <c r="B33">
        <v>29</v>
      </c>
      <c r="C33">
        <v>30</v>
      </c>
      <c r="D33" t="s">
        <v>649</v>
      </c>
      <c r="E33">
        <v>1206000</v>
      </c>
      <c r="F33" s="1">
        <v>1231</v>
      </c>
      <c r="G33" t="s">
        <v>647</v>
      </c>
      <c r="H33" s="1">
        <v>1</v>
      </c>
      <c r="I33" s="1"/>
      <c r="J33" s="1">
        <v>4</v>
      </c>
      <c r="K33" s="1"/>
      <c r="L33" s="1">
        <v>0</v>
      </c>
      <c r="M33" s="1">
        <v>1</v>
      </c>
      <c r="N33" s="1" t="s">
        <v>349</v>
      </c>
      <c r="O33" s="1" t="s">
        <v>617</v>
      </c>
      <c r="P33" s="1"/>
      <c r="Q33" s="1" t="s">
        <v>618</v>
      </c>
      <c r="R33" s="1">
        <v>240000000</v>
      </c>
      <c r="S33" s="1">
        <v>20000000</v>
      </c>
      <c r="T33" s="1">
        <v>20000000</v>
      </c>
      <c r="U33" s="1">
        <v>20000000</v>
      </c>
      <c r="V33" s="1">
        <v>20000000</v>
      </c>
      <c r="W33" s="1">
        <v>20000000</v>
      </c>
      <c r="X33" s="1">
        <v>20000000</v>
      </c>
      <c r="Y33" s="1">
        <v>20000000</v>
      </c>
      <c r="Z33" s="1">
        <v>20000000</v>
      </c>
      <c r="AA33" s="1">
        <v>20000000</v>
      </c>
      <c r="AB33" s="1">
        <v>20000000</v>
      </c>
      <c r="AC33" s="1">
        <v>20000000</v>
      </c>
      <c r="AD33" s="1">
        <v>20000000</v>
      </c>
    </row>
    <row r="34" spans="2:30" x14ac:dyDescent="0.25">
      <c r="B34">
        <v>30</v>
      </c>
      <c r="C34">
        <v>31</v>
      </c>
      <c r="D34" t="s">
        <v>650</v>
      </c>
      <c r="E34">
        <v>1206000</v>
      </c>
      <c r="F34" s="1">
        <v>1231</v>
      </c>
      <c r="G34" t="s">
        <v>647</v>
      </c>
      <c r="H34" s="1">
        <v>1</v>
      </c>
      <c r="I34" s="1"/>
      <c r="J34" s="1">
        <v>4</v>
      </c>
      <c r="K34" s="1"/>
      <c r="L34" s="1">
        <v>0</v>
      </c>
      <c r="M34" s="1">
        <v>0</v>
      </c>
      <c r="N34" s="1" t="s">
        <v>349</v>
      </c>
      <c r="O34" s="1" t="s">
        <v>620</v>
      </c>
      <c r="P34" s="1"/>
      <c r="Q34" s="1" t="s">
        <v>621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</row>
    <row r="35" spans="2:30" x14ac:dyDescent="0.25">
      <c r="B35">
        <v>31</v>
      </c>
      <c r="C35">
        <v>32</v>
      </c>
      <c r="D35" t="s">
        <v>651</v>
      </c>
      <c r="E35">
        <v>1206000</v>
      </c>
      <c r="F35" s="1">
        <v>1231</v>
      </c>
      <c r="G35" t="s">
        <v>647</v>
      </c>
      <c r="H35" s="1">
        <v>1</v>
      </c>
      <c r="I35" s="1"/>
      <c r="J35" s="1">
        <v>4</v>
      </c>
      <c r="K35" s="1"/>
      <c r="L35" s="1">
        <v>0</v>
      </c>
      <c r="M35" s="1">
        <v>0</v>
      </c>
      <c r="N35" s="1" t="s">
        <v>349</v>
      </c>
      <c r="O35" s="1" t="s">
        <v>623</v>
      </c>
      <c r="P35" s="1"/>
      <c r="Q35" s="1" t="s">
        <v>623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</row>
    <row r="36" spans="2:30" x14ac:dyDescent="0.25">
      <c r="B36">
        <v>32</v>
      </c>
      <c r="C36">
        <v>33</v>
      </c>
      <c r="D36" t="s">
        <v>350</v>
      </c>
      <c r="E36">
        <v>1207000</v>
      </c>
      <c r="F36" s="1">
        <v>1232</v>
      </c>
      <c r="G36" t="s">
        <v>652</v>
      </c>
      <c r="H36" s="1">
        <v>1</v>
      </c>
      <c r="I36" s="1"/>
      <c r="J36" s="1">
        <v>2</v>
      </c>
      <c r="K36" s="1"/>
      <c r="L36" s="1">
        <v>1</v>
      </c>
      <c r="M36" s="1">
        <v>1</v>
      </c>
      <c r="N36" s="1" t="s">
        <v>351</v>
      </c>
      <c r="O36" s="1"/>
      <c r="P36" s="1" t="s">
        <v>351</v>
      </c>
      <c r="Q36" s="1" t="s">
        <v>653</v>
      </c>
      <c r="R36" s="1">
        <v>24000000</v>
      </c>
      <c r="S36" s="1">
        <v>2000000</v>
      </c>
      <c r="T36" s="1">
        <v>2000000</v>
      </c>
      <c r="U36" s="1">
        <v>2000000</v>
      </c>
      <c r="V36" s="1">
        <v>2000000</v>
      </c>
      <c r="W36" s="1">
        <v>2000000</v>
      </c>
      <c r="X36" s="1">
        <v>2000000</v>
      </c>
      <c r="Y36" s="1">
        <v>2000000</v>
      </c>
      <c r="Z36" s="1">
        <v>2000000</v>
      </c>
      <c r="AA36" s="1">
        <v>2000000</v>
      </c>
      <c r="AB36" s="1">
        <v>2000000</v>
      </c>
      <c r="AC36" s="1">
        <v>2000000</v>
      </c>
      <c r="AD36" s="1">
        <v>2000000</v>
      </c>
    </row>
    <row r="37" spans="2:30" x14ac:dyDescent="0.25">
      <c r="B37">
        <v>33</v>
      </c>
      <c r="C37">
        <v>34</v>
      </c>
      <c r="D37" t="s">
        <v>654</v>
      </c>
      <c r="E37">
        <v>1207000</v>
      </c>
      <c r="F37" s="1">
        <v>1232</v>
      </c>
      <c r="G37" t="s">
        <v>652</v>
      </c>
      <c r="H37" s="1">
        <v>1</v>
      </c>
      <c r="I37" s="1"/>
      <c r="J37" s="1">
        <v>4</v>
      </c>
      <c r="K37" s="1"/>
      <c r="L37" s="1">
        <v>0</v>
      </c>
      <c r="M37" s="1">
        <v>1</v>
      </c>
      <c r="N37" s="1" t="s">
        <v>351</v>
      </c>
      <c r="O37" s="1" t="s">
        <v>617</v>
      </c>
      <c r="P37" s="1"/>
      <c r="Q37" s="1" t="s">
        <v>618</v>
      </c>
      <c r="R37" s="1">
        <v>24000000</v>
      </c>
      <c r="S37" s="1">
        <v>2000000</v>
      </c>
      <c r="T37" s="1">
        <v>2000000</v>
      </c>
      <c r="U37" s="1">
        <v>2000000</v>
      </c>
      <c r="V37" s="1">
        <v>2000000</v>
      </c>
      <c r="W37" s="1">
        <v>2000000</v>
      </c>
      <c r="X37" s="1">
        <v>2000000</v>
      </c>
      <c r="Y37" s="1">
        <v>2000000</v>
      </c>
      <c r="Z37" s="1">
        <v>2000000</v>
      </c>
      <c r="AA37" s="1">
        <v>2000000</v>
      </c>
      <c r="AB37" s="1">
        <v>2000000</v>
      </c>
      <c r="AC37" s="1">
        <v>2000000</v>
      </c>
      <c r="AD37" s="1">
        <v>2000000</v>
      </c>
    </row>
    <row r="38" spans="2:30" x14ac:dyDescent="0.25">
      <c r="B38">
        <v>34</v>
      </c>
      <c r="C38">
        <v>35</v>
      </c>
      <c r="D38" t="s">
        <v>655</v>
      </c>
      <c r="E38">
        <v>1207000</v>
      </c>
      <c r="F38" s="1">
        <v>1232</v>
      </c>
      <c r="G38" t="s">
        <v>652</v>
      </c>
      <c r="H38" s="1">
        <v>1</v>
      </c>
      <c r="I38" s="1"/>
      <c r="J38" s="1">
        <v>4</v>
      </c>
      <c r="K38" s="1"/>
      <c r="L38" s="1">
        <v>0</v>
      </c>
      <c r="M38" s="1">
        <v>0</v>
      </c>
      <c r="N38" s="1" t="s">
        <v>351</v>
      </c>
      <c r="O38" s="1" t="s">
        <v>620</v>
      </c>
      <c r="P38" s="1"/>
      <c r="Q38" s="1" t="s">
        <v>621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</row>
    <row r="39" spans="2:30" x14ac:dyDescent="0.25">
      <c r="B39">
        <v>35</v>
      </c>
      <c r="C39">
        <v>36</v>
      </c>
      <c r="D39" t="s">
        <v>656</v>
      </c>
      <c r="E39">
        <v>1207000</v>
      </c>
      <c r="F39" s="1">
        <v>1232</v>
      </c>
      <c r="G39" t="s">
        <v>652</v>
      </c>
      <c r="H39" s="1">
        <v>1</v>
      </c>
      <c r="I39" s="1"/>
      <c r="J39" s="1">
        <v>4</v>
      </c>
      <c r="K39" s="1"/>
      <c r="L39" s="1">
        <v>0</v>
      </c>
      <c r="M39" s="1">
        <v>0</v>
      </c>
      <c r="N39" s="1" t="s">
        <v>351</v>
      </c>
      <c r="O39" s="1" t="s">
        <v>623</v>
      </c>
      <c r="P39" s="1"/>
      <c r="Q39" s="1" t="s">
        <v>623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</row>
    <row r="40" spans="2:30" x14ac:dyDescent="0.25">
      <c r="B40">
        <v>36</v>
      </c>
      <c r="C40">
        <v>37</v>
      </c>
      <c r="D40" t="s">
        <v>352</v>
      </c>
      <c r="E40">
        <v>1208000</v>
      </c>
      <c r="F40" s="1">
        <v>1240</v>
      </c>
      <c r="G40" t="s">
        <v>657</v>
      </c>
      <c r="H40" s="1">
        <v>1</v>
      </c>
      <c r="I40" s="1"/>
      <c r="J40" s="1">
        <v>2</v>
      </c>
      <c r="K40" s="1"/>
      <c r="L40" s="1">
        <v>1</v>
      </c>
      <c r="M40" s="1">
        <v>1</v>
      </c>
      <c r="N40" s="1" t="s">
        <v>353</v>
      </c>
      <c r="O40" s="1"/>
      <c r="P40" s="1" t="s">
        <v>353</v>
      </c>
      <c r="Q40" s="1" t="s">
        <v>658</v>
      </c>
      <c r="R40" s="1">
        <v>543375000</v>
      </c>
      <c r="S40" s="1">
        <v>45000000</v>
      </c>
      <c r="T40" s="1">
        <v>45000000</v>
      </c>
      <c r="U40" s="1">
        <v>45000000</v>
      </c>
      <c r="V40" s="1">
        <v>45000000</v>
      </c>
      <c r="W40" s="1">
        <v>45000000</v>
      </c>
      <c r="X40" s="1">
        <v>45000000</v>
      </c>
      <c r="Y40" s="1">
        <v>45000000</v>
      </c>
      <c r="Z40" s="1">
        <v>45375000</v>
      </c>
      <c r="AA40" s="1">
        <v>45750000</v>
      </c>
      <c r="AB40" s="1">
        <v>45750000</v>
      </c>
      <c r="AC40" s="1">
        <v>45750000</v>
      </c>
      <c r="AD40" s="1">
        <v>45750000</v>
      </c>
    </row>
    <row r="41" spans="2:30" x14ac:dyDescent="0.25">
      <c r="B41">
        <v>37</v>
      </c>
      <c r="C41">
        <v>38</v>
      </c>
      <c r="D41" t="s">
        <v>659</v>
      </c>
      <c r="E41">
        <v>1208000</v>
      </c>
      <c r="F41" s="1">
        <v>1240</v>
      </c>
      <c r="G41" t="s">
        <v>657</v>
      </c>
      <c r="H41" s="1">
        <v>1</v>
      </c>
      <c r="I41" s="1"/>
      <c r="J41" s="1">
        <v>4</v>
      </c>
      <c r="K41" s="1"/>
      <c r="L41" s="1">
        <v>0</v>
      </c>
      <c r="M41" s="1">
        <v>1</v>
      </c>
      <c r="N41" s="1" t="s">
        <v>353</v>
      </c>
      <c r="O41" s="1" t="s">
        <v>617</v>
      </c>
      <c r="P41" s="1"/>
      <c r="Q41" s="1" t="s">
        <v>618</v>
      </c>
      <c r="R41" s="1">
        <v>543375000</v>
      </c>
      <c r="S41" s="1">
        <v>45000000</v>
      </c>
      <c r="T41" s="1">
        <v>45000000</v>
      </c>
      <c r="U41" s="1">
        <v>45000000</v>
      </c>
      <c r="V41" s="1">
        <v>45000000</v>
      </c>
      <c r="W41" s="1">
        <v>45000000</v>
      </c>
      <c r="X41" s="1">
        <v>45000000</v>
      </c>
      <c r="Y41" s="1">
        <v>45000000</v>
      </c>
      <c r="Z41" s="1">
        <v>45375000</v>
      </c>
      <c r="AA41" s="1">
        <v>45750000</v>
      </c>
      <c r="AB41" s="1">
        <v>45750000</v>
      </c>
      <c r="AC41" s="1">
        <v>45750000</v>
      </c>
      <c r="AD41" s="1">
        <v>45750000</v>
      </c>
    </row>
    <row r="42" spans="2:30" x14ac:dyDescent="0.25">
      <c r="B42">
        <v>38</v>
      </c>
      <c r="C42">
        <v>39</v>
      </c>
      <c r="D42" t="s">
        <v>660</v>
      </c>
      <c r="E42">
        <v>1208000</v>
      </c>
      <c r="F42" s="1">
        <v>1240</v>
      </c>
      <c r="G42" t="s">
        <v>657</v>
      </c>
      <c r="H42" s="1">
        <v>1</v>
      </c>
      <c r="I42" s="1"/>
      <c r="J42" s="1">
        <v>4</v>
      </c>
      <c r="K42" s="1"/>
      <c r="L42" s="1">
        <v>0</v>
      </c>
      <c r="M42" s="1">
        <v>0</v>
      </c>
      <c r="N42" s="1" t="s">
        <v>353</v>
      </c>
      <c r="O42" s="1" t="s">
        <v>620</v>
      </c>
      <c r="P42" s="1"/>
      <c r="Q42" s="1" t="s">
        <v>621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</row>
    <row r="43" spans="2:30" x14ac:dyDescent="0.25">
      <c r="B43">
        <v>39</v>
      </c>
      <c r="C43">
        <v>40</v>
      </c>
      <c r="D43" t="s">
        <v>661</v>
      </c>
      <c r="E43">
        <v>1208000</v>
      </c>
      <c r="F43" s="1">
        <v>1240</v>
      </c>
      <c r="G43" t="s">
        <v>657</v>
      </c>
      <c r="H43" s="1">
        <v>1</v>
      </c>
      <c r="I43" s="1"/>
      <c r="J43" s="1">
        <v>4</v>
      </c>
      <c r="K43" s="1"/>
      <c r="L43" s="1">
        <v>0</v>
      </c>
      <c r="M43" s="1">
        <v>0</v>
      </c>
      <c r="N43" s="1" t="s">
        <v>353</v>
      </c>
      <c r="O43" s="1" t="s">
        <v>623</v>
      </c>
      <c r="P43" s="1"/>
      <c r="Q43" s="1" t="s">
        <v>623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</row>
    <row r="44" spans="2:30" x14ac:dyDescent="0.25">
      <c r="B44">
        <v>40</v>
      </c>
      <c r="C44">
        <v>41</v>
      </c>
      <c r="D44" t="s">
        <v>354</v>
      </c>
      <c r="E44">
        <v>1209000</v>
      </c>
      <c r="F44" s="1">
        <v>1250</v>
      </c>
      <c r="G44" t="s">
        <v>662</v>
      </c>
      <c r="H44" s="1">
        <v>1</v>
      </c>
      <c r="I44" s="1"/>
      <c r="J44" s="1">
        <v>2</v>
      </c>
      <c r="K44" s="1"/>
      <c r="L44" s="1">
        <v>1</v>
      </c>
      <c r="M44" s="1">
        <v>1</v>
      </c>
      <c r="N44" s="1" t="s">
        <v>355</v>
      </c>
      <c r="O44" s="1"/>
      <c r="P44" s="1" t="s">
        <v>355</v>
      </c>
      <c r="Q44" s="1" t="s">
        <v>663</v>
      </c>
      <c r="R44" s="1">
        <v>108000000</v>
      </c>
      <c r="S44" s="1">
        <v>9000000</v>
      </c>
      <c r="T44" s="1">
        <v>9000000</v>
      </c>
      <c r="U44" s="1">
        <v>9000000</v>
      </c>
      <c r="V44" s="1">
        <v>9000000</v>
      </c>
      <c r="W44" s="1">
        <v>9000000</v>
      </c>
      <c r="X44" s="1">
        <v>9000000</v>
      </c>
      <c r="Y44" s="1">
        <v>9000000</v>
      </c>
      <c r="Z44" s="1">
        <v>9000000</v>
      </c>
      <c r="AA44" s="1">
        <v>9000000</v>
      </c>
      <c r="AB44" s="1">
        <v>9000000</v>
      </c>
      <c r="AC44" s="1">
        <v>9000000</v>
      </c>
      <c r="AD44" s="1">
        <v>9000000</v>
      </c>
    </row>
    <row r="45" spans="2:30" x14ac:dyDescent="0.25">
      <c r="B45">
        <v>41</v>
      </c>
      <c r="C45">
        <v>42</v>
      </c>
      <c r="D45" t="s">
        <v>664</v>
      </c>
      <c r="E45">
        <v>1209000</v>
      </c>
      <c r="F45" s="1">
        <v>1250</v>
      </c>
      <c r="G45" t="s">
        <v>662</v>
      </c>
      <c r="H45" s="1">
        <v>1</v>
      </c>
      <c r="I45" s="1"/>
      <c r="J45" s="1">
        <v>4</v>
      </c>
      <c r="K45" s="1"/>
      <c r="L45" s="1">
        <v>0</v>
      </c>
      <c r="M45" s="1">
        <v>1</v>
      </c>
      <c r="N45" s="1" t="s">
        <v>355</v>
      </c>
      <c r="O45" s="1" t="s">
        <v>617</v>
      </c>
      <c r="P45" s="1"/>
      <c r="Q45" s="1" t="s">
        <v>618</v>
      </c>
      <c r="R45" s="1">
        <v>108000000</v>
      </c>
      <c r="S45" s="1">
        <v>9000000</v>
      </c>
      <c r="T45" s="1">
        <v>9000000</v>
      </c>
      <c r="U45" s="1">
        <v>9000000</v>
      </c>
      <c r="V45" s="1">
        <v>9000000</v>
      </c>
      <c r="W45" s="1">
        <v>9000000</v>
      </c>
      <c r="X45" s="1">
        <v>9000000</v>
      </c>
      <c r="Y45" s="1">
        <v>9000000</v>
      </c>
      <c r="Z45" s="1">
        <v>9000000</v>
      </c>
      <c r="AA45" s="1">
        <v>9000000</v>
      </c>
      <c r="AB45" s="1">
        <v>9000000</v>
      </c>
      <c r="AC45" s="1">
        <v>9000000</v>
      </c>
      <c r="AD45" s="1">
        <v>9000000</v>
      </c>
    </row>
    <row r="46" spans="2:30" x14ac:dyDescent="0.25">
      <c r="B46">
        <v>42</v>
      </c>
      <c r="C46">
        <v>43</v>
      </c>
      <c r="D46" t="s">
        <v>665</v>
      </c>
      <c r="E46">
        <v>1209000</v>
      </c>
      <c r="F46" s="1">
        <v>1250</v>
      </c>
      <c r="G46" t="s">
        <v>662</v>
      </c>
      <c r="H46" s="1">
        <v>1</v>
      </c>
      <c r="I46" s="1"/>
      <c r="J46" s="1">
        <v>4</v>
      </c>
      <c r="K46" s="1"/>
      <c r="L46" s="1">
        <v>0</v>
      </c>
      <c r="M46" s="1">
        <v>0</v>
      </c>
      <c r="N46" s="1" t="s">
        <v>355</v>
      </c>
      <c r="O46" s="1" t="s">
        <v>620</v>
      </c>
      <c r="P46" s="1"/>
      <c r="Q46" s="1" t="s">
        <v>621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</row>
    <row r="47" spans="2:30" x14ac:dyDescent="0.25">
      <c r="B47">
        <v>43</v>
      </c>
      <c r="C47">
        <v>44</v>
      </c>
      <c r="D47" t="s">
        <v>666</v>
      </c>
      <c r="E47">
        <v>1209000</v>
      </c>
      <c r="F47" s="1">
        <v>1250</v>
      </c>
      <c r="G47" t="s">
        <v>662</v>
      </c>
      <c r="H47" s="1">
        <v>1</v>
      </c>
      <c r="I47" s="1"/>
      <c r="J47" s="1">
        <v>4</v>
      </c>
      <c r="K47" s="1"/>
      <c r="L47" s="1">
        <v>0</v>
      </c>
      <c r="M47" s="1">
        <v>0</v>
      </c>
      <c r="N47" s="1" t="s">
        <v>355</v>
      </c>
      <c r="O47" s="1" t="s">
        <v>623</v>
      </c>
      <c r="P47" s="1"/>
      <c r="Q47" s="1" t="s">
        <v>623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</row>
    <row r="48" spans="2:30" x14ac:dyDescent="0.25">
      <c r="B48">
        <v>44</v>
      </c>
      <c r="C48">
        <v>45</v>
      </c>
      <c r="D48" t="s">
        <v>356</v>
      </c>
      <c r="E48">
        <v>1210000</v>
      </c>
      <c r="F48" s="1">
        <v>1260</v>
      </c>
      <c r="G48" t="s">
        <v>667</v>
      </c>
      <c r="H48" s="1">
        <v>1</v>
      </c>
      <c r="I48" s="1"/>
      <c r="J48" s="1">
        <v>2</v>
      </c>
      <c r="K48" s="1"/>
      <c r="L48" s="1">
        <v>1</v>
      </c>
      <c r="M48" s="1">
        <v>1</v>
      </c>
      <c r="N48" s="1" t="s">
        <v>357</v>
      </c>
      <c r="O48" s="1"/>
      <c r="P48" s="1" t="s">
        <v>357</v>
      </c>
      <c r="Q48" s="1" t="s">
        <v>668</v>
      </c>
      <c r="R48" s="1">
        <v>32400000</v>
      </c>
      <c r="S48" s="1">
        <v>2700000</v>
      </c>
      <c r="T48" s="1">
        <v>2700000</v>
      </c>
      <c r="U48" s="1">
        <v>2700000</v>
      </c>
      <c r="V48" s="1">
        <v>2700000</v>
      </c>
      <c r="W48" s="1">
        <v>2700000</v>
      </c>
      <c r="X48" s="1">
        <v>2700000</v>
      </c>
      <c r="Y48" s="1">
        <v>2700000</v>
      </c>
      <c r="Z48" s="1">
        <v>2700000</v>
      </c>
      <c r="AA48" s="1">
        <v>2700000</v>
      </c>
      <c r="AB48" s="1">
        <v>2700000</v>
      </c>
      <c r="AC48" s="1">
        <v>2700000</v>
      </c>
      <c r="AD48" s="1">
        <v>2700000</v>
      </c>
    </row>
    <row r="49" spans="2:30" x14ac:dyDescent="0.25">
      <c r="B49">
        <v>45</v>
      </c>
      <c r="C49">
        <v>46</v>
      </c>
      <c r="D49" t="s">
        <v>669</v>
      </c>
      <c r="E49">
        <v>1210000</v>
      </c>
      <c r="F49" s="1">
        <v>1260</v>
      </c>
      <c r="G49" t="s">
        <v>667</v>
      </c>
      <c r="H49" s="1">
        <v>1</v>
      </c>
      <c r="I49" s="1"/>
      <c r="J49" s="1">
        <v>4</v>
      </c>
      <c r="K49" s="1"/>
      <c r="L49" s="1">
        <v>0</v>
      </c>
      <c r="M49" s="1">
        <v>1</v>
      </c>
      <c r="N49" s="1" t="s">
        <v>357</v>
      </c>
      <c r="O49" s="1" t="s">
        <v>617</v>
      </c>
      <c r="P49" s="1"/>
      <c r="Q49" s="1" t="s">
        <v>618</v>
      </c>
      <c r="R49" s="1">
        <v>32400000</v>
      </c>
      <c r="S49" s="1">
        <v>2700000</v>
      </c>
      <c r="T49" s="1">
        <v>2700000</v>
      </c>
      <c r="U49" s="1">
        <v>2700000</v>
      </c>
      <c r="V49" s="1">
        <v>2700000</v>
      </c>
      <c r="W49" s="1">
        <v>2700000</v>
      </c>
      <c r="X49" s="1">
        <v>2700000</v>
      </c>
      <c r="Y49" s="1">
        <v>2700000</v>
      </c>
      <c r="Z49" s="1">
        <v>2700000</v>
      </c>
      <c r="AA49" s="1">
        <v>2700000</v>
      </c>
      <c r="AB49" s="1">
        <v>2700000</v>
      </c>
      <c r="AC49" s="1">
        <v>2700000</v>
      </c>
      <c r="AD49" s="1">
        <v>2700000</v>
      </c>
    </row>
    <row r="50" spans="2:30" x14ac:dyDescent="0.25">
      <c r="B50">
        <v>46</v>
      </c>
      <c r="C50">
        <v>47</v>
      </c>
      <c r="D50" t="s">
        <v>670</v>
      </c>
      <c r="E50">
        <v>1210000</v>
      </c>
      <c r="F50" s="1">
        <v>1260</v>
      </c>
      <c r="G50" t="s">
        <v>667</v>
      </c>
      <c r="H50" s="1">
        <v>1</v>
      </c>
      <c r="I50" s="1"/>
      <c r="J50" s="1">
        <v>4</v>
      </c>
      <c r="K50" s="1"/>
      <c r="L50" s="1">
        <v>0</v>
      </c>
      <c r="M50" s="1">
        <v>0</v>
      </c>
      <c r="N50" s="1" t="s">
        <v>357</v>
      </c>
      <c r="O50" s="1" t="s">
        <v>620</v>
      </c>
      <c r="P50" s="1"/>
      <c r="Q50" s="1" t="s">
        <v>621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</row>
    <row r="51" spans="2:30" x14ac:dyDescent="0.25">
      <c r="B51">
        <v>47</v>
      </c>
      <c r="C51">
        <v>48</v>
      </c>
      <c r="D51" t="s">
        <v>671</v>
      </c>
      <c r="E51">
        <v>1210000</v>
      </c>
      <c r="F51" s="1">
        <v>1260</v>
      </c>
      <c r="G51" t="s">
        <v>667</v>
      </c>
      <c r="H51" s="1">
        <v>1</v>
      </c>
      <c r="I51" s="1"/>
      <c r="J51" s="1">
        <v>4</v>
      </c>
      <c r="K51" s="1"/>
      <c r="L51" s="1">
        <v>0</v>
      </c>
      <c r="M51" s="1">
        <v>0</v>
      </c>
      <c r="N51" s="1" t="s">
        <v>357</v>
      </c>
      <c r="O51" s="1" t="s">
        <v>623</v>
      </c>
      <c r="P51" s="1"/>
      <c r="Q51" s="1" t="s">
        <v>623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</row>
    <row r="52" spans="2:30" x14ac:dyDescent="0.25">
      <c r="B52">
        <v>48</v>
      </c>
      <c r="C52">
        <v>49</v>
      </c>
      <c r="D52" t="s">
        <v>358</v>
      </c>
      <c r="E52">
        <v>1211000</v>
      </c>
      <c r="F52" s="1">
        <v>1290</v>
      </c>
      <c r="G52" t="s">
        <v>672</v>
      </c>
      <c r="H52" s="1">
        <v>1</v>
      </c>
      <c r="I52" s="1"/>
      <c r="J52" s="1">
        <v>2</v>
      </c>
      <c r="K52" s="1"/>
      <c r="L52" s="1">
        <v>0</v>
      </c>
      <c r="M52" s="1">
        <v>0</v>
      </c>
      <c r="N52" s="1" t="s">
        <v>359</v>
      </c>
      <c r="O52" s="1"/>
      <c r="P52" s="1" t="s">
        <v>359</v>
      </c>
      <c r="Q52" s="1" t="s">
        <v>673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</row>
    <row r="53" spans="2:30" x14ac:dyDescent="0.25">
      <c r="B53">
        <v>49</v>
      </c>
      <c r="C53">
        <v>50</v>
      </c>
      <c r="D53" t="s">
        <v>360</v>
      </c>
      <c r="E53">
        <v>1212000</v>
      </c>
      <c r="F53" s="1"/>
      <c r="H53" s="1">
        <v>1</v>
      </c>
      <c r="I53" s="1"/>
      <c r="J53" s="1">
        <v>0</v>
      </c>
      <c r="K53" s="1"/>
      <c r="L53" s="1">
        <v>1</v>
      </c>
      <c r="M53" s="1">
        <v>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2:30" x14ac:dyDescent="0.25">
      <c r="B54">
        <v>50</v>
      </c>
      <c r="C54">
        <v>51</v>
      </c>
      <c r="D54" t="s">
        <v>28</v>
      </c>
      <c r="E54">
        <v>1300000</v>
      </c>
      <c r="F54" s="1">
        <v>1400</v>
      </c>
      <c r="H54" s="1">
        <v>1</v>
      </c>
      <c r="I54" s="1"/>
      <c r="J54" s="1">
        <v>0</v>
      </c>
      <c r="K54" s="1">
        <v>1</v>
      </c>
      <c r="L54" s="1">
        <v>1</v>
      </c>
      <c r="M54" s="1">
        <v>1</v>
      </c>
      <c r="N54" s="1"/>
      <c r="O54" s="1"/>
      <c r="P54" s="1"/>
      <c r="Q54" s="1" t="s">
        <v>674</v>
      </c>
      <c r="R54" s="1">
        <v>1816725000</v>
      </c>
      <c r="S54" s="1">
        <v>149300000</v>
      </c>
      <c r="T54" s="1">
        <v>153300000</v>
      </c>
      <c r="U54" s="1">
        <v>149300000</v>
      </c>
      <c r="V54" s="1">
        <v>151300000</v>
      </c>
      <c r="W54" s="1">
        <v>149300000</v>
      </c>
      <c r="X54" s="1">
        <v>151300000</v>
      </c>
      <c r="Y54" s="1">
        <v>150800000</v>
      </c>
      <c r="Z54" s="1">
        <v>151925000</v>
      </c>
      <c r="AA54" s="1">
        <v>153550000</v>
      </c>
      <c r="AB54" s="1">
        <v>151550000</v>
      </c>
      <c r="AC54" s="1">
        <v>153550000</v>
      </c>
      <c r="AD54" s="1">
        <v>151550000</v>
      </c>
    </row>
    <row r="55" spans="2:30" x14ac:dyDescent="0.25">
      <c r="B55">
        <v>51</v>
      </c>
      <c r="C55">
        <v>52</v>
      </c>
      <c r="D55" t="s">
        <v>361</v>
      </c>
      <c r="E55">
        <v>1301000</v>
      </c>
      <c r="F55" s="1"/>
      <c r="H55" s="1">
        <v>1</v>
      </c>
      <c r="I55" s="1"/>
      <c r="J55" s="1">
        <v>0</v>
      </c>
      <c r="K55" s="1">
        <v>4</v>
      </c>
      <c r="L55" s="1">
        <v>1</v>
      </c>
      <c r="M55" s="1">
        <v>1</v>
      </c>
      <c r="N55" s="1"/>
      <c r="O55" s="1"/>
      <c r="P55" s="1"/>
      <c r="Q55" s="1" t="s">
        <v>675</v>
      </c>
      <c r="R55" s="1">
        <v>0.35881673283166399</v>
      </c>
      <c r="S55" s="1">
        <v>0.355476190476191</v>
      </c>
      <c r="T55" s="1">
        <v>0.36499999999999999</v>
      </c>
      <c r="U55" s="1">
        <v>0.355476190476191</v>
      </c>
      <c r="V55" s="1">
        <v>0.36023809523809502</v>
      </c>
      <c r="W55" s="1">
        <v>0.355476190476191</v>
      </c>
      <c r="X55" s="1">
        <v>0.36023809523809502</v>
      </c>
      <c r="Y55" s="1">
        <v>0.35726131248519299</v>
      </c>
      <c r="Z55" s="1">
        <v>0.35814474304573302</v>
      </c>
      <c r="AA55" s="1">
        <v>0.36197548326261197</v>
      </c>
      <c r="AB55" s="1">
        <v>0.357260726072607</v>
      </c>
      <c r="AC55" s="1">
        <v>0.36197548326261197</v>
      </c>
      <c r="AD55" s="1">
        <v>0.357260726072607</v>
      </c>
    </row>
    <row r="56" spans="2:30" x14ac:dyDescent="0.25">
      <c r="B56">
        <v>52</v>
      </c>
      <c r="C56">
        <v>53</v>
      </c>
      <c r="D56" t="s">
        <v>362</v>
      </c>
      <c r="E56">
        <v>1302000</v>
      </c>
      <c r="F56" s="1"/>
      <c r="H56" s="1">
        <v>1</v>
      </c>
      <c r="I56" s="1"/>
      <c r="J56" s="1">
        <v>0</v>
      </c>
      <c r="K56" s="1"/>
      <c r="L56" s="1">
        <v>1</v>
      </c>
      <c r="M56" s="1">
        <v>0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2:30" x14ac:dyDescent="0.25">
      <c r="B57">
        <v>53</v>
      </c>
      <c r="C57">
        <v>54</v>
      </c>
      <c r="D57" t="s">
        <v>363</v>
      </c>
      <c r="E57">
        <v>1303000</v>
      </c>
      <c r="F57" s="1">
        <v>1410</v>
      </c>
      <c r="H57" s="1">
        <v>1</v>
      </c>
      <c r="I57" s="1"/>
      <c r="J57" s="1">
        <v>1</v>
      </c>
      <c r="K57" s="1">
        <v>1</v>
      </c>
      <c r="L57" s="1">
        <v>1</v>
      </c>
      <c r="M57" s="1">
        <v>1</v>
      </c>
      <c r="N57" s="1"/>
      <c r="O57" s="1"/>
      <c r="P57" s="1"/>
      <c r="Q57" s="1" t="s">
        <v>676</v>
      </c>
      <c r="R57" s="1">
        <v>274800000</v>
      </c>
      <c r="S57" s="1">
        <v>22900000</v>
      </c>
      <c r="T57" s="1">
        <v>22900000</v>
      </c>
      <c r="U57" s="1">
        <v>22900000</v>
      </c>
      <c r="V57" s="1">
        <v>22900000</v>
      </c>
      <c r="W57" s="1">
        <v>22900000</v>
      </c>
      <c r="X57" s="1">
        <v>22900000</v>
      </c>
      <c r="Y57" s="1">
        <v>22900000</v>
      </c>
      <c r="Z57" s="1">
        <v>22900000</v>
      </c>
      <c r="AA57" s="1">
        <v>22900000</v>
      </c>
      <c r="AB57" s="1">
        <v>22900000</v>
      </c>
      <c r="AC57" s="1">
        <v>22900000</v>
      </c>
      <c r="AD57" s="1">
        <v>22900000</v>
      </c>
    </row>
    <row r="58" spans="2:30" x14ac:dyDescent="0.25">
      <c r="B58">
        <v>54</v>
      </c>
      <c r="C58">
        <v>55</v>
      </c>
      <c r="D58" t="s">
        <v>29</v>
      </c>
      <c r="E58">
        <v>1400000</v>
      </c>
      <c r="F58" s="1"/>
      <c r="H58" s="1">
        <v>1</v>
      </c>
      <c r="I58" s="1"/>
      <c r="J58" s="1">
        <v>1</v>
      </c>
      <c r="K58" s="1">
        <v>2</v>
      </c>
      <c r="L58" s="1">
        <v>1</v>
      </c>
      <c r="M58" s="1">
        <v>1</v>
      </c>
      <c r="N58" s="1"/>
      <c r="O58" s="1"/>
      <c r="P58" s="1"/>
      <c r="Q58" s="1" t="s">
        <v>677</v>
      </c>
      <c r="R58" s="1">
        <v>78000000</v>
      </c>
      <c r="S58" s="1">
        <v>6500000</v>
      </c>
      <c r="T58" s="1">
        <v>6500000</v>
      </c>
      <c r="U58" s="1">
        <v>6500000</v>
      </c>
      <c r="V58" s="1">
        <v>6500000</v>
      </c>
      <c r="W58" s="1">
        <v>6500000</v>
      </c>
      <c r="X58" s="1">
        <v>6500000</v>
      </c>
      <c r="Y58" s="1">
        <v>6500000</v>
      </c>
      <c r="Z58" s="1">
        <v>6500000</v>
      </c>
      <c r="AA58" s="1">
        <v>6500000</v>
      </c>
      <c r="AB58" s="1">
        <v>6500000</v>
      </c>
      <c r="AC58" s="1">
        <v>6500000</v>
      </c>
      <c r="AD58" s="1">
        <v>6500000</v>
      </c>
    </row>
    <row r="59" spans="2:30" x14ac:dyDescent="0.25">
      <c r="B59">
        <v>55</v>
      </c>
      <c r="C59">
        <v>56</v>
      </c>
      <c r="D59" t="s">
        <v>364</v>
      </c>
      <c r="E59">
        <v>1401000</v>
      </c>
      <c r="F59" s="1">
        <v>1550</v>
      </c>
      <c r="G59" t="s">
        <v>678</v>
      </c>
      <c r="H59" s="1">
        <v>1</v>
      </c>
      <c r="I59" s="1"/>
      <c r="J59" s="1">
        <v>2</v>
      </c>
      <c r="K59" s="1"/>
      <c r="L59" s="1">
        <v>1</v>
      </c>
      <c r="M59" s="1">
        <v>1</v>
      </c>
      <c r="N59" s="1" t="s">
        <v>365</v>
      </c>
      <c r="O59" s="1"/>
      <c r="P59" s="1" t="s">
        <v>365</v>
      </c>
      <c r="Q59" s="1" t="s">
        <v>679</v>
      </c>
      <c r="R59" s="1">
        <v>60000000</v>
      </c>
      <c r="S59" s="1">
        <v>5000000</v>
      </c>
      <c r="T59" s="1">
        <v>5000000</v>
      </c>
      <c r="U59" s="1">
        <v>5000000</v>
      </c>
      <c r="V59" s="1">
        <v>5000000</v>
      </c>
      <c r="W59" s="1">
        <v>5000000</v>
      </c>
      <c r="X59" s="1">
        <v>5000000</v>
      </c>
      <c r="Y59" s="1">
        <v>5000000</v>
      </c>
      <c r="Z59" s="1">
        <v>5000000</v>
      </c>
      <c r="AA59" s="1">
        <v>5000000</v>
      </c>
      <c r="AB59" s="1">
        <v>5000000</v>
      </c>
      <c r="AC59" s="1">
        <v>5000000</v>
      </c>
      <c r="AD59" s="1">
        <v>5000000</v>
      </c>
    </row>
    <row r="60" spans="2:30" x14ac:dyDescent="0.25">
      <c r="B60">
        <v>56</v>
      </c>
      <c r="C60">
        <v>57</v>
      </c>
      <c r="D60" t="s">
        <v>366</v>
      </c>
      <c r="E60">
        <v>1402000</v>
      </c>
      <c r="F60" s="1">
        <v>1560</v>
      </c>
      <c r="G60" t="s">
        <v>680</v>
      </c>
      <c r="H60" s="1">
        <v>1</v>
      </c>
      <c r="I60" s="1"/>
      <c r="J60" s="1">
        <v>2</v>
      </c>
      <c r="K60" s="1"/>
      <c r="L60" s="1">
        <v>1</v>
      </c>
      <c r="M60" s="1">
        <v>1</v>
      </c>
      <c r="N60" s="1" t="s">
        <v>367</v>
      </c>
      <c r="O60" s="1"/>
      <c r="P60" s="1" t="s">
        <v>367</v>
      </c>
      <c r="Q60" s="1" t="s">
        <v>681</v>
      </c>
      <c r="R60" s="1">
        <v>18000000</v>
      </c>
      <c r="S60" s="1">
        <v>1500000</v>
      </c>
      <c r="T60" s="1">
        <v>1500000</v>
      </c>
      <c r="U60" s="1">
        <v>1500000</v>
      </c>
      <c r="V60" s="1">
        <v>1500000</v>
      </c>
      <c r="W60" s="1">
        <v>1500000</v>
      </c>
      <c r="X60" s="1">
        <v>1500000</v>
      </c>
      <c r="Y60" s="1">
        <v>1500000</v>
      </c>
      <c r="Z60" s="1">
        <v>1500000</v>
      </c>
      <c r="AA60" s="1">
        <v>1500000</v>
      </c>
      <c r="AB60" s="1">
        <v>1500000</v>
      </c>
      <c r="AC60" s="1">
        <v>1500000</v>
      </c>
      <c r="AD60" s="1">
        <v>1500000</v>
      </c>
    </row>
    <row r="61" spans="2:30" x14ac:dyDescent="0.25">
      <c r="B61">
        <v>57</v>
      </c>
      <c r="C61">
        <v>58</v>
      </c>
      <c r="D61" t="s">
        <v>368</v>
      </c>
      <c r="E61">
        <v>1403000</v>
      </c>
      <c r="F61" s="1">
        <v>1590</v>
      </c>
      <c r="G61" t="s">
        <v>682</v>
      </c>
      <c r="H61" s="1">
        <v>1</v>
      </c>
      <c r="I61" s="1"/>
      <c r="J61" s="1">
        <v>2</v>
      </c>
      <c r="K61" s="1"/>
      <c r="L61" s="1">
        <v>0</v>
      </c>
      <c r="M61" s="1">
        <v>0</v>
      </c>
      <c r="N61" s="1" t="s">
        <v>31</v>
      </c>
      <c r="O61" s="1"/>
      <c r="P61" s="1" t="s">
        <v>31</v>
      </c>
      <c r="Q61" s="1" t="s">
        <v>683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</row>
    <row r="62" spans="2:30" x14ac:dyDescent="0.25">
      <c r="B62">
        <v>58</v>
      </c>
      <c r="C62">
        <v>59</v>
      </c>
      <c r="D62" t="s">
        <v>32</v>
      </c>
      <c r="E62">
        <v>1500000</v>
      </c>
      <c r="F62" s="1"/>
      <c r="H62" s="1">
        <v>1</v>
      </c>
      <c r="I62" s="1"/>
      <c r="J62" s="1">
        <v>1</v>
      </c>
      <c r="K62" s="1">
        <v>2</v>
      </c>
      <c r="L62" s="1">
        <v>1</v>
      </c>
      <c r="M62" s="1">
        <v>1</v>
      </c>
      <c r="N62" s="1"/>
      <c r="O62" s="1"/>
      <c r="P62" s="1"/>
      <c r="Q62" s="1" t="s">
        <v>684</v>
      </c>
      <c r="R62" s="1">
        <v>196800000</v>
      </c>
      <c r="S62" s="1">
        <v>16400000</v>
      </c>
      <c r="T62" s="1">
        <v>16400000</v>
      </c>
      <c r="U62" s="1">
        <v>16400000</v>
      </c>
      <c r="V62" s="1">
        <v>16400000</v>
      </c>
      <c r="W62" s="1">
        <v>16400000</v>
      </c>
      <c r="X62" s="1">
        <v>16400000</v>
      </c>
      <c r="Y62" s="1">
        <v>16400000</v>
      </c>
      <c r="Z62" s="1">
        <v>16400000</v>
      </c>
      <c r="AA62" s="1">
        <v>16400000</v>
      </c>
      <c r="AB62" s="1">
        <v>16400000</v>
      </c>
      <c r="AC62" s="1">
        <v>16400000</v>
      </c>
      <c r="AD62" s="1">
        <v>16400000</v>
      </c>
    </row>
    <row r="63" spans="2:30" x14ac:dyDescent="0.25">
      <c r="B63">
        <v>59</v>
      </c>
      <c r="C63">
        <v>60</v>
      </c>
      <c r="D63" t="s">
        <v>369</v>
      </c>
      <c r="E63">
        <v>1501000</v>
      </c>
      <c r="F63" s="1">
        <v>1610</v>
      </c>
      <c r="G63" t="s">
        <v>685</v>
      </c>
      <c r="H63" s="1">
        <v>1</v>
      </c>
      <c r="I63" s="1"/>
      <c r="J63" s="1">
        <v>2</v>
      </c>
      <c r="K63" s="1"/>
      <c r="L63" s="1">
        <v>1</v>
      </c>
      <c r="M63" s="1">
        <v>1</v>
      </c>
      <c r="N63" s="1" t="s">
        <v>370</v>
      </c>
      <c r="O63" s="1"/>
      <c r="P63" s="1" t="s">
        <v>370</v>
      </c>
      <c r="Q63" s="1" t="s">
        <v>686</v>
      </c>
      <c r="R63" s="1">
        <v>36000000</v>
      </c>
      <c r="S63" s="1">
        <v>3000000</v>
      </c>
      <c r="T63" s="1">
        <v>3000000</v>
      </c>
      <c r="U63" s="1">
        <v>3000000</v>
      </c>
      <c r="V63" s="1">
        <v>3000000</v>
      </c>
      <c r="W63" s="1">
        <v>3000000</v>
      </c>
      <c r="X63" s="1">
        <v>3000000</v>
      </c>
      <c r="Y63" s="1">
        <v>3000000</v>
      </c>
      <c r="Z63" s="1">
        <v>3000000</v>
      </c>
      <c r="AA63" s="1">
        <v>3000000</v>
      </c>
      <c r="AB63" s="1">
        <v>3000000</v>
      </c>
      <c r="AC63" s="1">
        <v>3000000</v>
      </c>
      <c r="AD63" s="1">
        <v>3000000</v>
      </c>
    </row>
    <row r="64" spans="2:30" x14ac:dyDescent="0.25">
      <c r="B64">
        <v>60</v>
      </c>
      <c r="C64">
        <v>61</v>
      </c>
      <c r="D64" t="s">
        <v>371</v>
      </c>
      <c r="E64">
        <v>1502000</v>
      </c>
      <c r="F64" s="1">
        <v>1620</v>
      </c>
      <c r="G64" t="s">
        <v>687</v>
      </c>
      <c r="H64" s="1">
        <v>1</v>
      </c>
      <c r="I64" s="1"/>
      <c r="J64" s="1">
        <v>2</v>
      </c>
      <c r="K64" s="1"/>
      <c r="L64" s="1">
        <v>1</v>
      </c>
      <c r="M64" s="1">
        <v>1</v>
      </c>
      <c r="N64" s="1" t="s">
        <v>372</v>
      </c>
      <c r="O64" s="1"/>
      <c r="P64" s="1" t="s">
        <v>372</v>
      </c>
      <c r="Q64" s="1" t="s">
        <v>688</v>
      </c>
      <c r="R64" s="1">
        <v>36000000</v>
      </c>
      <c r="S64" s="1">
        <v>3000000</v>
      </c>
      <c r="T64" s="1">
        <v>3000000</v>
      </c>
      <c r="U64" s="1">
        <v>3000000</v>
      </c>
      <c r="V64" s="1">
        <v>3000000</v>
      </c>
      <c r="W64" s="1">
        <v>3000000</v>
      </c>
      <c r="X64" s="1">
        <v>3000000</v>
      </c>
      <c r="Y64" s="1">
        <v>3000000</v>
      </c>
      <c r="Z64" s="1">
        <v>3000000</v>
      </c>
      <c r="AA64" s="1">
        <v>3000000</v>
      </c>
      <c r="AB64" s="1">
        <v>3000000</v>
      </c>
      <c r="AC64" s="1">
        <v>3000000</v>
      </c>
      <c r="AD64" s="1">
        <v>3000000</v>
      </c>
    </row>
    <row r="65" spans="2:30" x14ac:dyDescent="0.25">
      <c r="B65">
        <v>61</v>
      </c>
      <c r="C65">
        <v>62</v>
      </c>
      <c r="D65" t="s">
        <v>373</v>
      </c>
      <c r="E65">
        <v>1503000</v>
      </c>
      <c r="F65" s="1">
        <v>1650</v>
      </c>
      <c r="G65" t="s">
        <v>689</v>
      </c>
      <c r="H65" s="1">
        <v>1</v>
      </c>
      <c r="I65" s="1"/>
      <c r="J65" s="1">
        <v>2</v>
      </c>
      <c r="K65" s="1"/>
      <c r="L65" s="1">
        <v>1</v>
      </c>
      <c r="M65" s="1">
        <v>1</v>
      </c>
      <c r="N65" s="1" t="s">
        <v>374</v>
      </c>
      <c r="O65" s="1"/>
      <c r="P65" s="1" t="s">
        <v>374</v>
      </c>
      <c r="Q65" s="1" t="s">
        <v>690</v>
      </c>
      <c r="R65" s="1">
        <v>96000000</v>
      </c>
      <c r="S65" s="1">
        <v>8000000</v>
      </c>
      <c r="T65" s="1">
        <v>8000000</v>
      </c>
      <c r="U65" s="1">
        <v>8000000</v>
      </c>
      <c r="V65" s="1">
        <v>8000000</v>
      </c>
      <c r="W65" s="1">
        <v>8000000</v>
      </c>
      <c r="X65" s="1">
        <v>8000000</v>
      </c>
      <c r="Y65" s="1">
        <v>8000000</v>
      </c>
      <c r="Z65" s="1">
        <v>8000000</v>
      </c>
      <c r="AA65" s="1">
        <v>8000000</v>
      </c>
      <c r="AB65" s="1">
        <v>8000000</v>
      </c>
      <c r="AC65" s="1">
        <v>8000000</v>
      </c>
      <c r="AD65" s="1">
        <v>8000000</v>
      </c>
    </row>
    <row r="66" spans="2:30" x14ac:dyDescent="0.25">
      <c r="B66">
        <v>62</v>
      </c>
      <c r="C66">
        <v>63</v>
      </c>
      <c r="D66" t="s">
        <v>375</v>
      </c>
      <c r="E66">
        <v>1504000</v>
      </c>
      <c r="F66" s="1">
        <v>1660</v>
      </c>
      <c r="G66" t="s">
        <v>691</v>
      </c>
      <c r="H66" s="1">
        <v>1</v>
      </c>
      <c r="I66" s="1"/>
      <c r="J66" s="1">
        <v>2</v>
      </c>
      <c r="K66" s="1"/>
      <c r="L66" s="1">
        <v>1</v>
      </c>
      <c r="M66" s="1">
        <v>1</v>
      </c>
      <c r="N66" s="1" t="s">
        <v>376</v>
      </c>
      <c r="O66" s="1"/>
      <c r="P66" s="1" t="s">
        <v>376</v>
      </c>
      <c r="Q66" s="1" t="s">
        <v>692</v>
      </c>
      <c r="R66" s="1">
        <v>28800000</v>
      </c>
      <c r="S66" s="1">
        <v>2400000</v>
      </c>
      <c r="T66" s="1">
        <v>2400000</v>
      </c>
      <c r="U66" s="1">
        <v>2400000</v>
      </c>
      <c r="V66" s="1">
        <v>2400000</v>
      </c>
      <c r="W66" s="1">
        <v>2400000</v>
      </c>
      <c r="X66" s="1">
        <v>2400000</v>
      </c>
      <c r="Y66" s="1">
        <v>2400000</v>
      </c>
      <c r="Z66" s="1">
        <v>2400000</v>
      </c>
      <c r="AA66" s="1">
        <v>2400000</v>
      </c>
      <c r="AB66" s="1">
        <v>2400000</v>
      </c>
      <c r="AC66" s="1">
        <v>2400000</v>
      </c>
      <c r="AD66" s="1">
        <v>2400000</v>
      </c>
    </row>
    <row r="67" spans="2:30" x14ac:dyDescent="0.25">
      <c r="B67">
        <v>63</v>
      </c>
      <c r="C67">
        <v>64</v>
      </c>
      <c r="D67" t="s">
        <v>377</v>
      </c>
      <c r="E67">
        <v>1505000</v>
      </c>
      <c r="F67" s="1">
        <v>1690</v>
      </c>
      <c r="G67" t="s">
        <v>693</v>
      </c>
      <c r="H67" s="1">
        <v>1</v>
      </c>
      <c r="I67" s="1"/>
      <c r="J67" s="1">
        <v>2</v>
      </c>
      <c r="K67" s="1"/>
      <c r="L67" s="1">
        <v>0</v>
      </c>
      <c r="M67" s="1">
        <v>0</v>
      </c>
      <c r="N67" s="1" t="s">
        <v>378</v>
      </c>
      <c r="O67" s="1"/>
      <c r="P67" s="1" t="s">
        <v>378</v>
      </c>
      <c r="Q67" s="1" t="s">
        <v>694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</row>
    <row r="68" spans="2:30" x14ac:dyDescent="0.25">
      <c r="B68">
        <v>64</v>
      </c>
      <c r="C68">
        <v>65</v>
      </c>
      <c r="D68" t="s">
        <v>379</v>
      </c>
      <c r="E68">
        <v>1506000</v>
      </c>
      <c r="F68" s="1"/>
      <c r="H68" s="1">
        <v>1</v>
      </c>
      <c r="I68" s="1"/>
      <c r="J68" s="1">
        <v>0</v>
      </c>
      <c r="K68" s="1"/>
      <c r="L68" s="1">
        <v>1</v>
      </c>
      <c r="M68" s="1">
        <v>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2:30" x14ac:dyDescent="0.25">
      <c r="B69">
        <v>65</v>
      </c>
      <c r="C69">
        <v>66</v>
      </c>
      <c r="D69" t="s">
        <v>39</v>
      </c>
      <c r="E69">
        <v>1600000</v>
      </c>
      <c r="F69" s="1">
        <v>1700</v>
      </c>
      <c r="H69" s="1">
        <v>1</v>
      </c>
      <c r="I69" s="1"/>
      <c r="J69" s="1">
        <v>1</v>
      </c>
      <c r="K69" s="1">
        <v>1</v>
      </c>
      <c r="L69" s="1">
        <v>1</v>
      </c>
      <c r="M69" s="1">
        <v>1</v>
      </c>
      <c r="N69" s="1"/>
      <c r="O69" s="1"/>
      <c r="P69" s="1"/>
      <c r="Q69" s="1" t="s">
        <v>695</v>
      </c>
      <c r="R69" s="1">
        <v>1541925000</v>
      </c>
      <c r="S69" s="1">
        <v>126400000</v>
      </c>
      <c r="T69" s="1">
        <v>130400000</v>
      </c>
      <c r="U69" s="1">
        <v>126400000</v>
      </c>
      <c r="V69" s="1">
        <v>128400000</v>
      </c>
      <c r="W69" s="1">
        <v>126400000</v>
      </c>
      <c r="X69" s="1">
        <v>128400000</v>
      </c>
      <c r="Y69" s="1">
        <v>127900000</v>
      </c>
      <c r="Z69" s="1">
        <v>129025000</v>
      </c>
      <c r="AA69" s="1">
        <v>130650000</v>
      </c>
      <c r="AB69" s="1">
        <v>128650000</v>
      </c>
      <c r="AC69" s="1">
        <v>130650000</v>
      </c>
      <c r="AD69" s="1">
        <v>128650000</v>
      </c>
    </row>
    <row r="70" spans="2:30" x14ac:dyDescent="0.25">
      <c r="B70">
        <v>66</v>
      </c>
      <c r="C70">
        <v>67</v>
      </c>
      <c r="D70" t="s">
        <v>380</v>
      </c>
      <c r="E70">
        <v>1601000</v>
      </c>
      <c r="F70" s="1"/>
      <c r="H70" s="1">
        <v>1</v>
      </c>
      <c r="I70" s="1"/>
      <c r="J70" s="1">
        <v>1</v>
      </c>
      <c r="K70" s="1">
        <v>4</v>
      </c>
      <c r="L70" s="1">
        <v>1</v>
      </c>
      <c r="M70" s="1">
        <v>1</v>
      </c>
      <c r="N70" s="1"/>
      <c r="O70" s="1"/>
      <c r="P70" s="1"/>
      <c r="Q70" s="1" t="s">
        <v>696</v>
      </c>
      <c r="R70" s="1">
        <v>0.30454168394856901</v>
      </c>
      <c r="S70" s="1">
        <v>0.30095238095238103</v>
      </c>
      <c r="T70" s="1">
        <v>0.31047619047619002</v>
      </c>
      <c r="U70" s="1">
        <v>0.30095238095238103</v>
      </c>
      <c r="V70" s="1">
        <v>0.30571428571428599</v>
      </c>
      <c r="W70" s="1">
        <v>0.30095238095238103</v>
      </c>
      <c r="X70" s="1">
        <v>0.30571428571428599</v>
      </c>
      <c r="Y70" s="1">
        <v>0.30300876569533303</v>
      </c>
      <c r="Z70" s="1">
        <v>0.30416077322017898</v>
      </c>
      <c r="AA70" s="1">
        <v>0.307991513437058</v>
      </c>
      <c r="AB70" s="1">
        <v>0.30327675624705303</v>
      </c>
      <c r="AC70" s="1">
        <v>0.307991513437058</v>
      </c>
      <c r="AD70" s="1">
        <v>0.30327675624705303</v>
      </c>
    </row>
    <row r="71" spans="2:30" x14ac:dyDescent="0.25">
      <c r="B71">
        <v>67</v>
      </c>
      <c r="C71">
        <v>68</v>
      </c>
      <c r="D71" t="s">
        <v>381</v>
      </c>
      <c r="E71">
        <v>1602000</v>
      </c>
      <c r="F71" s="1"/>
      <c r="H71" s="1">
        <v>1</v>
      </c>
      <c r="I71" s="1"/>
      <c r="J71" s="1">
        <v>0</v>
      </c>
      <c r="K71" s="1"/>
      <c r="L71" s="1">
        <v>1</v>
      </c>
      <c r="M71" s="1">
        <v>0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2:30" x14ac:dyDescent="0.25">
      <c r="B72">
        <v>68</v>
      </c>
      <c r="C72">
        <v>69</v>
      </c>
      <c r="D72" t="s">
        <v>382</v>
      </c>
      <c r="E72">
        <v>1700000</v>
      </c>
      <c r="F72" s="1">
        <v>1710</v>
      </c>
      <c r="H72" s="1">
        <v>1</v>
      </c>
      <c r="I72" s="1"/>
      <c r="J72" s="1">
        <v>1</v>
      </c>
      <c r="K72" s="1">
        <v>1</v>
      </c>
      <c r="L72" s="1">
        <v>1</v>
      </c>
      <c r="M72" s="1">
        <v>1</v>
      </c>
      <c r="N72" s="1"/>
      <c r="O72" s="1"/>
      <c r="P72" s="1"/>
      <c r="Q72" s="1" t="s">
        <v>697</v>
      </c>
      <c r="R72" s="1">
        <v>390622500</v>
      </c>
      <c r="S72" s="1">
        <v>36000000</v>
      </c>
      <c r="T72" s="1">
        <v>35250000</v>
      </c>
      <c r="U72" s="1">
        <v>34500000</v>
      </c>
      <c r="V72" s="1">
        <v>33750000</v>
      </c>
      <c r="W72" s="1">
        <v>33000000</v>
      </c>
      <c r="X72" s="1">
        <v>32250000</v>
      </c>
      <c r="Y72" s="1">
        <v>32970000</v>
      </c>
      <c r="Z72" s="1">
        <v>32197500</v>
      </c>
      <c r="AA72" s="1">
        <v>31425000</v>
      </c>
      <c r="AB72" s="1">
        <v>30532500</v>
      </c>
      <c r="AC72" s="1">
        <v>29760000</v>
      </c>
      <c r="AD72" s="1">
        <v>28987500</v>
      </c>
    </row>
    <row r="73" spans="2:30" x14ac:dyDescent="0.25">
      <c r="B73">
        <v>69</v>
      </c>
      <c r="C73">
        <v>70</v>
      </c>
      <c r="D73" t="s">
        <v>383</v>
      </c>
      <c r="E73">
        <v>1701000</v>
      </c>
      <c r="F73" s="1">
        <v>1720</v>
      </c>
      <c r="G73" t="s">
        <v>698</v>
      </c>
      <c r="H73" s="1">
        <v>1</v>
      </c>
      <c r="I73" s="1"/>
      <c r="J73" s="1">
        <v>2</v>
      </c>
      <c r="K73" s="1"/>
      <c r="L73" s="1">
        <v>1</v>
      </c>
      <c r="M73" s="1">
        <v>1</v>
      </c>
      <c r="N73" s="1" t="s">
        <v>41</v>
      </c>
      <c r="O73" s="1"/>
      <c r="P73" s="1" t="s">
        <v>41</v>
      </c>
      <c r="Q73" s="1" t="s">
        <v>699</v>
      </c>
      <c r="R73" s="1">
        <v>360000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120000</v>
      </c>
      <c r="Z73" s="1">
        <v>120000</v>
      </c>
      <c r="AA73" s="1">
        <v>120000</v>
      </c>
      <c r="AB73" s="1">
        <v>0</v>
      </c>
      <c r="AC73" s="1">
        <v>0</v>
      </c>
      <c r="AD73" s="1">
        <v>0</v>
      </c>
    </row>
    <row r="74" spans="2:30" x14ac:dyDescent="0.25">
      <c r="B74">
        <v>70</v>
      </c>
      <c r="C74">
        <v>71</v>
      </c>
      <c r="D74" t="s">
        <v>700</v>
      </c>
      <c r="E74">
        <v>1701000</v>
      </c>
      <c r="F74" s="1">
        <v>1720</v>
      </c>
      <c r="G74" t="s">
        <v>698</v>
      </c>
      <c r="H74" s="1">
        <v>1</v>
      </c>
      <c r="I74" s="1"/>
      <c r="J74" s="1">
        <v>4</v>
      </c>
      <c r="K74" s="1"/>
      <c r="L74" s="1">
        <v>0</v>
      </c>
      <c r="M74" s="1">
        <v>1</v>
      </c>
      <c r="N74" s="1" t="s">
        <v>41</v>
      </c>
      <c r="O74" s="1" t="s">
        <v>617</v>
      </c>
      <c r="P74" s="1"/>
      <c r="Q74" s="1" t="s">
        <v>618</v>
      </c>
      <c r="R74" s="1">
        <v>360000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120000</v>
      </c>
      <c r="Z74" s="1">
        <v>120000</v>
      </c>
      <c r="AA74" s="1">
        <v>120000</v>
      </c>
      <c r="AB74" s="1">
        <v>0</v>
      </c>
      <c r="AC74" s="1">
        <v>0</v>
      </c>
      <c r="AD74" s="1">
        <v>0</v>
      </c>
    </row>
    <row r="75" spans="2:30" x14ac:dyDescent="0.25">
      <c r="B75">
        <v>71</v>
      </c>
      <c r="C75">
        <v>72</v>
      </c>
      <c r="D75" t="s">
        <v>701</v>
      </c>
      <c r="E75">
        <v>1701000</v>
      </c>
      <c r="F75" s="1">
        <v>1720</v>
      </c>
      <c r="G75" t="s">
        <v>698</v>
      </c>
      <c r="H75" s="1">
        <v>1</v>
      </c>
      <c r="I75" s="1"/>
      <c r="J75" s="1">
        <v>4</v>
      </c>
      <c r="K75" s="1"/>
      <c r="L75" s="1">
        <v>0</v>
      </c>
      <c r="M75" s="1">
        <v>0</v>
      </c>
      <c r="N75" s="1" t="s">
        <v>41</v>
      </c>
      <c r="O75" s="1" t="s">
        <v>620</v>
      </c>
      <c r="P75" s="1"/>
      <c r="Q75" s="1" t="s">
        <v>621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</row>
    <row r="76" spans="2:30" x14ac:dyDescent="0.25">
      <c r="B76">
        <v>72</v>
      </c>
      <c r="C76">
        <v>73</v>
      </c>
      <c r="D76" t="s">
        <v>702</v>
      </c>
      <c r="E76">
        <v>1701000</v>
      </c>
      <c r="F76" s="1">
        <v>1720</v>
      </c>
      <c r="G76" t="s">
        <v>698</v>
      </c>
      <c r="H76" s="1">
        <v>1</v>
      </c>
      <c r="I76" s="1"/>
      <c r="J76" s="1">
        <v>4</v>
      </c>
      <c r="K76" s="1"/>
      <c r="L76" s="1">
        <v>0</v>
      </c>
      <c r="M76" s="1">
        <v>0</v>
      </c>
      <c r="N76" s="1" t="s">
        <v>41</v>
      </c>
      <c r="O76" s="1" t="s">
        <v>623</v>
      </c>
      <c r="P76" s="1"/>
      <c r="Q76" s="1" t="s">
        <v>623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</row>
    <row r="77" spans="2:30" x14ac:dyDescent="0.25">
      <c r="B77">
        <v>73</v>
      </c>
      <c r="C77">
        <v>74</v>
      </c>
      <c r="D77" t="s">
        <v>384</v>
      </c>
      <c r="E77">
        <v>1702000</v>
      </c>
      <c r="F77" s="1">
        <v>1730</v>
      </c>
      <c r="G77" t="s">
        <v>703</v>
      </c>
      <c r="H77" s="1">
        <v>1</v>
      </c>
      <c r="I77" s="1"/>
      <c r="J77" s="1">
        <v>2</v>
      </c>
      <c r="K77" s="1"/>
      <c r="L77" s="1">
        <v>1</v>
      </c>
      <c r="M77" s="1">
        <v>1</v>
      </c>
      <c r="N77" s="1" t="s">
        <v>42</v>
      </c>
      <c r="O77" s="1"/>
      <c r="P77" s="1" t="s">
        <v>42</v>
      </c>
      <c r="Q77" s="1" t="s">
        <v>704</v>
      </c>
      <c r="R77" s="1">
        <v>390262500</v>
      </c>
      <c r="S77" s="1">
        <v>36000000</v>
      </c>
      <c r="T77" s="1">
        <v>35250000</v>
      </c>
      <c r="U77" s="1">
        <v>34500000</v>
      </c>
      <c r="V77" s="1">
        <v>33750000</v>
      </c>
      <c r="W77" s="1">
        <v>33000000</v>
      </c>
      <c r="X77" s="1">
        <v>32250000</v>
      </c>
      <c r="Y77" s="1">
        <v>32850000</v>
      </c>
      <c r="Z77" s="1">
        <v>32077500</v>
      </c>
      <c r="AA77" s="1">
        <v>31305000</v>
      </c>
      <c r="AB77" s="1">
        <v>30532500</v>
      </c>
      <c r="AC77" s="1">
        <v>29760000</v>
      </c>
      <c r="AD77" s="1">
        <v>28987500</v>
      </c>
    </row>
    <row r="78" spans="2:30" x14ac:dyDescent="0.25">
      <c r="B78">
        <v>74</v>
      </c>
      <c r="C78">
        <v>75</v>
      </c>
      <c r="D78" t="s">
        <v>705</v>
      </c>
      <c r="E78">
        <v>1702000</v>
      </c>
      <c r="F78" s="1">
        <v>1730</v>
      </c>
      <c r="G78" t="s">
        <v>703</v>
      </c>
      <c r="H78" s="1">
        <v>1</v>
      </c>
      <c r="I78" s="1"/>
      <c r="J78" s="1">
        <v>4</v>
      </c>
      <c r="K78" s="1"/>
      <c r="L78" s="1">
        <v>0</v>
      </c>
      <c r="M78" s="1">
        <v>1</v>
      </c>
      <c r="N78" s="1" t="s">
        <v>42</v>
      </c>
      <c r="O78" s="1" t="s">
        <v>617</v>
      </c>
      <c r="P78" s="1"/>
      <c r="Q78" s="1" t="s">
        <v>618</v>
      </c>
      <c r="R78" s="1">
        <v>390262500</v>
      </c>
      <c r="S78" s="1">
        <v>36000000</v>
      </c>
      <c r="T78" s="1">
        <v>35250000</v>
      </c>
      <c r="U78" s="1">
        <v>34500000</v>
      </c>
      <c r="V78" s="1">
        <v>33750000</v>
      </c>
      <c r="W78" s="1">
        <v>33000000</v>
      </c>
      <c r="X78" s="1">
        <v>32250000</v>
      </c>
      <c r="Y78" s="1">
        <v>32850000</v>
      </c>
      <c r="Z78" s="1">
        <v>32077500</v>
      </c>
      <c r="AA78" s="1">
        <v>31305000</v>
      </c>
      <c r="AB78" s="1">
        <v>30532500</v>
      </c>
      <c r="AC78" s="1">
        <v>29760000</v>
      </c>
      <c r="AD78" s="1">
        <v>28987500</v>
      </c>
    </row>
    <row r="79" spans="2:30" x14ac:dyDescent="0.25">
      <c r="B79">
        <v>75</v>
      </c>
      <c r="C79">
        <v>76</v>
      </c>
      <c r="D79" t="s">
        <v>706</v>
      </c>
      <c r="E79">
        <v>1702000</v>
      </c>
      <c r="F79" s="1">
        <v>1730</v>
      </c>
      <c r="G79" t="s">
        <v>703</v>
      </c>
      <c r="H79" s="1">
        <v>1</v>
      </c>
      <c r="I79" s="1"/>
      <c r="J79" s="1">
        <v>4</v>
      </c>
      <c r="K79" s="1"/>
      <c r="L79" s="1">
        <v>0</v>
      </c>
      <c r="M79" s="1">
        <v>0</v>
      </c>
      <c r="N79" s="1" t="s">
        <v>42</v>
      </c>
      <c r="O79" s="1" t="s">
        <v>620</v>
      </c>
      <c r="P79" s="1"/>
      <c r="Q79" s="1" t="s">
        <v>621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</row>
    <row r="80" spans="2:30" x14ac:dyDescent="0.25">
      <c r="B80">
        <v>76</v>
      </c>
      <c r="C80">
        <v>77</v>
      </c>
      <c r="D80" t="s">
        <v>707</v>
      </c>
      <c r="E80">
        <v>1702000</v>
      </c>
      <c r="F80" s="1">
        <v>1730</v>
      </c>
      <c r="G80" t="s">
        <v>703</v>
      </c>
      <c r="H80" s="1">
        <v>1</v>
      </c>
      <c r="I80" s="1"/>
      <c r="J80" s="1">
        <v>4</v>
      </c>
      <c r="K80" s="1"/>
      <c r="L80" s="1">
        <v>0</v>
      </c>
      <c r="M80" s="1">
        <v>0</v>
      </c>
      <c r="N80" s="1" t="s">
        <v>42</v>
      </c>
      <c r="O80" s="1" t="s">
        <v>623</v>
      </c>
      <c r="P80" s="1"/>
      <c r="Q80" s="1" t="s">
        <v>623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</row>
    <row r="81" spans="2:30" x14ac:dyDescent="0.25">
      <c r="B81">
        <v>77</v>
      </c>
      <c r="C81">
        <v>78</v>
      </c>
      <c r="D81" t="s">
        <v>385</v>
      </c>
      <c r="E81">
        <v>1703000</v>
      </c>
      <c r="F81" s="1"/>
      <c r="H81" s="1">
        <v>1</v>
      </c>
      <c r="I81" s="1"/>
      <c r="J81" s="1">
        <v>1</v>
      </c>
      <c r="K81" s="1"/>
      <c r="L81" s="1">
        <v>0</v>
      </c>
      <c r="M81" s="1">
        <v>0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2:30" x14ac:dyDescent="0.25">
      <c r="B82">
        <v>78</v>
      </c>
      <c r="C82">
        <v>79</v>
      </c>
      <c r="D82" t="s">
        <v>386</v>
      </c>
      <c r="E82">
        <v>1704000</v>
      </c>
      <c r="F82" s="1"/>
      <c r="H82" s="1">
        <v>1</v>
      </c>
      <c r="I82" s="1"/>
      <c r="J82" s="1">
        <v>1</v>
      </c>
      <c r="K82" s="1">
        <v>1</v>
      </c>
      <c r="L82" s="1">
        <v>0</v>
      </c>
      <c r="M82" s="1">
        <v>0</v>
      </c>
      <c r="N82" s="1"/>
      <c r="O82" s="1"/>
      <c r="P82" s="1" t="s">
        <v>33</v>
      </c>
      <c r="Q82" s="1" t="s">
        <v>708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</row>
    <row r="83" spans="2:30" x14ac:dyDescent="0.25">
      <c r="B83">
        <v>79</v>
      </c>
      <c r="C83">
        <v>80</v>
      </c>
      <c r="D83" t="s">
        <v>387</v>
      </c>
      <c r="E83">
        <v>1705000</v>
      </c>
      <c r="F83" s="1">
        <v>1750</v>
      </c>
      <c r="G83" t="s">
        <v>709</v>
      </c>
      <c r="H83" s="1">
        <v>1</v>
      </c>
      <c r="I83" s="1"/>
      <c r="J83" s="1">
        <v>2</v>
      </c>
      <c r="K83" s="1"/>
      <c r="L83" s="1">
        <v>0</v>
      </c>
      <c r="M83" s="1">
        <v>0</v>
      </c>
      <c r="N83" s="1" t="s">
        <v>34</v>
      </c>
      <c r="O83" s="1"/>
      <c r="P83" s="1" t="s">
        <v>34</v>
      </c>
      <c r="Q83" s="1" t="s">
        <v>710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</row>
    <row r="84" spans="2:30" x14ac:dyDescent="0.25">
      <c r="B84">
        <v>80</v>
      </c>
      <c r="C84">
        <v>81</v>
      </c>
      <c r="D84" t="s">
        <v>388</v>
      </c>
      <c r="E84">
        <v>1706000</v>
      </c>
      <c r="F84" s="1">
        <v>1740</v>
      </c>
      <c r="G84" t="s">
        <v>711</v>
      </c>
      <c r="H84" s="1">
        <v>1</v>
      </c>
      <c r="I84" s="1"/>
      <c r="J84" s="1">
        <v>2</v>
      </c>
      <c r="K84" s="1"/>
      <c r="L84" s="1">
        <v>0</v>
      </c>
      <c r="M84" s="1">
        <v>0</v>
      </c>
      <c r="N84" s="1" t="s">
        <v>35</v>
      </c>
      <c r="O84" s="1"/>
      <c r="P84" s="1" t="s">
        <v>35</v>
      </c>
      <c r="Q84" s="1" t="s">
        <v>712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</row>
    <row r="85" spans="2:30" x14ac:dyDescent="0.25">
      <c r="B85">
        <v>81</v>
      </c>
      <c r="C85">
        <v>82</v>
      </c>
      <c r="D85" t="s">
        <v>389</v>
      </c>
      <c r="E85">
        <v>1707000</v>
      </c>
      <c r="F85" s="1"/>
      <c r="H85" s="1">
        <v>1</v>
      </c>
      <c r="I85" s="1"/>
      <c r="J85" s="1">
        <v>1</v>
      </c>
      <c r="K85" s="1"/>
      <c r="L85" s="1">
        <v>0</v>
      </c>
      <c r="M85" s="1">
        <v>0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2:30" x14ac:dyDescent="0.25">
      <c r="B86">
        <v>82</v>
      </c>
      <c r="C86">
        <v>83</v>
      </c>
      <c r="D86" t="s">
        <v>390</v>
      </c>
      <c r="E86">
        <v>1708000</v>
      </c>
      <c r="F86" s="1"/>
      <c r="H86" s="1">
        <v>1</v>
      </c>
      <c r="I86" s="1"/>
      <c r="J86" s="1">
        <v>1</v>
      </c>
      <c r="K86" s="1">
        <v>1</v>
      </c>
      <c r="L86" s="1">
        <v>0</v>
      </c>
      <c r="M86" s="1">
        <v>0</v>
      </c>
      <c r="N86" s="1"/>
      <c r="O86" s="1"/>
      <c r="P86" s="1" t="s">
        <v>36</v>
      </c>
      <c r="Q86" s="1" t="s">
        <v>713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</row>
    <row r="87" spans="2:30" x14ac:dyDescent="0.25">
      <c r="B87">
        <v>83</v>
      </c>
      <c r="C87">
        <v>84</v>
      </c>
      <c r="D87" t="s">
        <v>391</v>
      </c>
      <c r="E87">
        <v>1709000</v>
      </c>
      <c r="F87" s="1">
        <v>1850</v>
      </c>
      <c r="G87" t="s">
        <v>714</v>
      </c>
      <c r="H87" s="1">
        <v>1</v>
      </c>
      <c r="I87" s="1"/>
      <c r="J87" s="1">
        <v>2</v>
      </c>
      <c r="K87" s="1"/>
      <c r="L87" s="1">
        <v>0</v>
      </c>
      <c r="M87" s="1">
        <v>0</v>
      </c>
      <c r="N87" s="1" t="s">
        <v>37</v>
      </c>
      <c r="O87" s="1"/>
      <c r="P87" s="1" t="s">
        <v>37</v>
      </c>
      <c r="Q87" s="1" t="s">
        <v>715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</row>
    <row r="88" spans="2:30" x14ac:dyDescent="0.25">
      <c r="B88">
        <v>84</v>
      </c>
      <c r="C88">
        <v>85</v>
      </c>
      <c r="D88" t="s">
        <v>392</v>
      </c>
      <c r="E88">
        <v>1710000</v>
      </c>
      <c r="F88" s="1">
        <v>1840</v>
      </c>
      <c r="G88" t="s">
        <v>716</v>
      </c>
      <c r="H88" s="1">
        <v>1</v>
      </c>
      <c r="I88" s="1"/>
      <c r="J88" s="1">
        <v>2</v>
      </c>
      <c r="K88" s="1"/>
      <c r="L88" s="1">
        <v>0</v>
      </c>
      <c r="M88" s="1">
        <v>0</v>
      </c>
      <c r="N88" s="1" t="s">
        <v>38</v>
      </c>
      <c r="O88" s="1"/>
      <c r="P88" s="1" t="s">
        <v>38</v>
      </c>
      <c r="Q88" s="1" t="s">
        <v>717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</row>
    <row r="89" spans="2:30" x14ac:dyDescent="0.25">
      <c r="B89">
        <v>85</v>
      </c>
      <c r="C89">
        <v>86</v>
      </c>
      <c r="D89" t="s">
        <v>393</v>
      </c>
      <c r="E89">
        <v>1711000</v>
      </c>
      <c r="F89" s="1"/>
      <c r="H89" s="1">
        <v>1</v>
      </c>
      <c r="I89" s="1"/>
      <c r="J89" s="1">
        <v>0</v>
      </c>
      <c r="K89" s="1"/>
      <c r="L89" s="1">
        <v>1</v>
      </c>
      <c r="M89" s="1">
        <v>0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2:30" x14ac:dyDescent="0.25">
      <c r="B90">
        <v>86</v>
      </c>
      <c r="C90">
        <v>87</v>
      </c>
      <c r="D90" t="s">
        <v>394</v>
      </c>
      <c r="E90">
        <v>1800000</v>
      </c>
      <c r="F90" s="1">
        <v>1880</v>
      </c>
      <c r="H90" s="1">
        <v>1</v>
      </c>
      <c r="I90" s="1"/>
      <c r="J90" s="1">
        <v>1</v>
      </c>
      <c r="K90" s="1">
        <v>1</v>
      </c>
      <c r="L90" s="1">
        <v>1</v>
      </c>
      <c r="M90" s="1">
        <v>1</v>
      </c>
      <c r="N90" s="1"/>
      <c r="O90" s="1"/>
      <c r="P90" s="1"/>
      <c r="Q90" s="1" t="s">
        <v>718</v>
      </c>
      <c r="R90" s="1">
        <v>1151302500</v>
      </c>
      <c r="S90" s="1">
        <v>90400000</v>
      </c>
      <c r="T90" s="1">
        <v>95150000</v>
      </c>
      <c r="U90" s="1">
        <v>91900000</v>
      </c>
      <c r="V90" s="1">
        <v>94650000</v>
      </c>
      <c r="W90" s="1">
        <v>93400000</v>
      </c>
      <c r="X90" s="1">
        <v>96150000</v>
      </c>
      <c r="Y90" s="1">
        <v>94930000</v>
      </c>
      <c r="Z90" s="1">
        <v>96827500</v>
      </c>
      <c r="AA90" s="1">
        <v>99225000</v>
      </c>
      <c r="AB90" s="1">
        <v>98117500</v>
      </c>
      <c r="AC90" s="1">
        <v>100890000</v>
      </c>
      <c r="AD90" s="1">
        <v>99662500</v>
      </c>
    </row>
    <row r="91" spans="2:30" x14ac:dyDescent="0.25">
      <c r="B91">
        <v>87</v>
      </c>
      <c r="C91">
        <v>88</v>
      </c>
      <c r="D91" t="s">
        <v>395</v>
      </c>
      <c r="E91">
        <v>1801000</v>
      </c>
      <c r="F91" s="1"/>
      <c r="H91" s="1">
        <v>1</v>
      </c>
      <c r="I91" s="1"/>
      <c r="J91" s="1">
        <v>1</v>
      </c>
      <c r="K91" s="1">
        <v>4</v>
      </c>
      <c r="L91" s="1">
        <v>1</v>
      </c>
      <c r="M91" s="1">
        <v>1</v>
      </c>
      <c r="N91" s="1"/>
      <c r="O91" s="1"/>
      <c r="P91" s="1"/>
      <c r="Q91" s="1" t="s">
        <v>719</v>
      </c>
      <c r="R91" s="1">
        <v>0.227390827753748</v>
      </c>
      <c r="S91" s="1">
        <v>0.21523809523809501</v>
      </c>
      <c r="T91" s="1">
        <v>0.226547619047619</v>
      </c>
      <c r="U91" s="1">
        <v>0.21880952380952401</v>
      </c>
      <c r="V91" s="1">
        <v>0.22535714285714301</v>
      </c>
      <c r="W91" s="1">
        <v>0.22238095238095201</v>
      </c>
      <c r="X91" s="1">
        <v>0.22892857142857101</v>
      </c>
      <c r="Y91" s="1">
        <v>0.224899312959014</v>
      </c>
      <c r="Z91" s="1">
        <v>0.22825907590759101</v>
      </c>
      <c r="AA91" s="1">
        <v>0.23391089108910901</v>
      </c>
      <c r="AB91" s="1">
        <v>0.231300094295144</v>
      </c>
      <c r="AC91" s="1">
        <v>0.23783592644978799</v>
      </c>
      <c r="AD91" s="1">
        <v>0.234942244224422</v>
      </c>
    </row>
    <row r="92" spans="2:30" x14ac:dyDescent="0.25">
      <c r="B92">
        <v>88</v>
      </c>
      <c r="C92">
        <v>89</v>
      </c>
      <c r="D92" t="s">
        <v>396</v>
      </c>
      <c r="E92">
        <v>1802000</v>
      </c>
      <c r="F92" s="1"/>
      <c r="H92" s="1">
        <v>1</v>
      </c>
      <c r="I92" s="1"/>
      <c r="J92" s="1">
        <v>0</v>
      </c>
      <c r="K92" s="1"/>
      <c r="L92" s="1">
        <v>1</v>
      </c>
      <c r="M92" s="1">
        <v>0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2:30" x14ac:dyDescent="0.25">
      <c r="B93">
        <v>89</v>
      </c>
      <c r="C93">
        <v>90</v>
      </c>
      <c r="D93" t="s">
        <v>397</v>
      </c>
      <c r="E93">
        <v>1803000</v>
      </c>
      <c r="F93" s="1">
        <v>1890</v>
      </c>
      <c r="G93" t="s">
        <v>720</v>
      </c>
      <c r="H93" s="1">
        <v>1</v>
      </c>
      <c r="I93" s="1"/>
      <c r="J93" s="1">
        <v>1</v>
      </c>
      <c r="K93" s="1"/>
      <c r="L93" s="1">
        <v>1</v>
      </c>
      <c r="M93" s="1">
        <v>1</v>
      </c>
      <c r="N93" s="1" t="s">
        <v>398</v>
      </c>
      <c r="O93" s="1"/>
      <c r="P93" s="1"/>
      <c r="Q93" s="1" t="s">
        <v>721</v>
      </c>
      <c r="R93" s="1">
        <v>230260500</v>
      </c>
      <c r="S93" s="1">
        <v>18080000</v>
      </c>
      <c r="T93" s="1">
        <v>19030000</v>
      </c>
      <c r="U93" s="1">
        <v>18380000</v>
      </c>
      <c r="V93" s="1">
        <v>18930000</v>
      </c>
      <c r="W93" s="1">
        <v>18680000</v>
      </c>
      <c r="X93" s="1">
        <v>19230000</v>
      </c>
      <c r="Y93" s="1">
        <v>18986000</v>
      </c>
      <c r="Z93" s="1">
        <v>19365500</v>
      </c>
      <c r="AA93" s="1">
        <v>19845000</v>
      </c>
      <c r="AB93" s="1">
        <v>19623500</v>
      </c>
      <c r="AC93" s="1">
        <v>20178000</v>
      </c>
      <c r="AD93" s="1">
        <v>19932500</v>
      </c>
    </row>
    <row r="94" spans="2:30" x14ac:dyDescent="0.25">
      <c r="B94">
        <v>90</v>
      </c>
      <c r="C94">
        <v>91</v>
      </c>
      <c r="D94" t="s">
        <v>399</v>
      </c>
      <c r="E94">
        <v>1804000</v>
      </c>
      <c r="F94" s="1">
        <v>1900</v>
      </c>
      <c r="H94" s="1">
        <v>1</v>
      </c>
      <c r="I94" s="1"/>
      <c r="J94" s="1">
        <v>1</v>
      </c>
      <c r="K94" s="1">
        <v>1</v>
      </c>
      <c r="L94" s="1">
        <v>1</v>
      </c>
      <c r="M94" s="1">
        <v>1</v>
      </c>
      <c r="N94" s="1"/>
      <c r="O94" s="1"/>
      <c r="P94" s="1"/>
      <c r="Q94" s="1" t="s">
        <v>722</v>
      </c>
      <c r="R94" s="1">
        <v>921042000</v>
      </c>
      <c r="S94" s="1">
        <v>72320000</v>
      </c>
      <c r="T94" s="1">
        <v>76120000</v>
      </c>
      <c r="U94" s="1">
        <v>73520000</v>
      </c>
      <c r="V94" s="1">
        <v>75720000</v>
      </c>
      <c r="W94" s="1">
        <v>74720000</v>
      </c>
      <c r="X94" s="1">
        <v>76920000</v>
      </c>
      <c r="Y94" s="1">
        <v>75944000</v>
      </c>
      <c r="Z94" s="1">
        <v>77462000</v>
      </c>
      <c r="AA94" s="1">
        <v>79380000</v>
      </c>
      <c r="AB94" s="1">
        <v>78494000</v>
      </c>
      <c r="AC94" s="1">
        <v>80712000</v>
      </c>
      <c r="AD94" s="1">
        <v>79730000</v>
      </c>
    </row>
    <row r="95" spans="2:30" x14ac:dyDescent="0.25">
      <c r="B95">
        <v>91</v>
      </c>
      <c r="C95">
        <v>92</v>
      </c>
      <c r="D95" t="s">
        <v>400</v>
      </c>
      <c r="E95">
        <v>1805000</v>
      </c>
      <c r="F95" s="1"/>
      <c r="H95" s="1">
        <v>1</v>
      </c>
      <c r="I95" s="1"/>
      <c r="J95" s="1">
        <v>1</v>
      </c>
      <c r="K95" s="1">
        <v>4</v>
      </c>
      <c r="L95" s="1">
        <v>1</v>
      </c>
      <c r="M95" s="1">
        <v>1</v>
      </c>
      <c r="N95" s="1"/>
      <c r="O95" s="1"/>
      <c r="P95" s="1"/>
      <c r="Q95" s="1" t="s">
        <v>723</v>
      </c>
      <c r="R95" s="1">
        <v>0.18191266220299801</v>
      </c>
      <c r="S95" s="1">
        <v>0.17219047619047601</v>
      </c>
      <c r="T95" s="1">
        <v>0.181238095238095</v>
      </c>
      <c r="U95" s="1">
        <v>0.17504761904761901</v>
      </c>
      <c r="V95" s="1">
        <v>0.18028571428571399</v>
      </c>
      <c r="W95" s="1">
        <v>0.17790476190476201</v>
      </c>
      <c r="X95" s="1">
        <v>0.183142857142857</v>
      </c>
      <c r="Y95" s="1">
        <v>0.17991945036721199</v>
      </c>
      <c r="Z95" s="1">
        <v>0.182607260726073</v>
      </c>
      <c r="AA95" s="1">
        <v>0.18712871287128699</v>
      </c>
      <c r="AB95" s="1">
        <v>0.185040075436115</v>
      </c>
      <c r="AC95" s="1">
        <v>0.19026874115983</v>
      </c>
      <c r="AD95" s="1">
        <v>0.18795379537953799</v>
      </c>
    </row>
    <row r="96" spans="2:30" x14ac:dyDescent="0.25">
      <c r="B96">
        <v>92</v>
      </c>
      <c r="C96">
        <v>93</v>
      </c>
      <c r="D96" t="s">
        <v>401</v>
      </c>
      <c r="E96">
        <v>1806000</v>
      </c>
      <c r="F96" s="1"/>
      <c r="H96" s="1">
        <v>1</v>
      </c>
      <c r="I96" s="1"/>
      <c r="J96" s="1">
        <v>0</v>
      </c>
      <c r="K96" s="1"/>
      <c r="L96" s="1">
        <v>1</v>
      </c>
      <c r="M96" s="1">
        <v>0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2:30" x14ac:dyDescent="0.25">
      <c r="B97">
        <v>93</v>
      </c>
      <c r="C97">
        <v>94</v>
      </c>
      <c r="D97" t="s">
        <v>402</v>
      </c>
      <c r="E97">
        <v>1807000</v>
      </c>
      <c r="F97" s="1"/>
      <c r="H97" s="1">
        <v>1</v>
      </c>
      <c r="I97" s="1"/>
      <c r="J97" s="1">
        <v>1</v>
      </c>
      <c r="K97" s="1"/>
      <c r="L97" s="1">
        <v>1</v>
      </c>
      <c r="M97" s="1">
        <v>1</v>
      </c>
      <c r="N97" s="1" t="s">
        <v>403</v>
      </c>
      <c r="O97" s="1"/>
      <c r="P97" s="1"/>
      <c r="Q97" s="1" t="s">
        <v>724</v>
      </c>
      <c r="R97" s="1">
        <v>100000000</v>
      </c>
      <c r="S97" s="1">
        <v>0</v>
      </c>
      <c r="T97" s="1">
        <v>0</v>
      </c>
      <c r="U97" s="1">
        <v>100000000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</row>
    <row r="98" spans="2:30" x14ac:dyDescent="0.25">
      <c r="B98">
        <v>94</v>
      </c>
      <c r="C98">
        <v>95</v>
      </c>
      <c r="D98" t="s">
        <v>404</v>
      </c>
      <c r="E98">
        <v>1808000</v>
      </c>
      <c r="F98" s="1"/>
      <c r="H98" s="1">
        <v>1</v>
      </c>
      <c r="I98" s="1"/>
      <c r="J98" s="1">
        <v>1</v>
      </c>
      <c r="K98" s="1">
        <v>1</v>
      </c>
      <c r="L98" s="1">
        <v>1</v>
      </c>
      <c r="M98" s="1">
        <v>1</v>
      </c>
      <c r="N98" s="1"/>
      <c r="O98" s="1"/>
      <c r="P98" s="1"/>
      <c r="Q98" s="1" t="s">
        <v>725</v>
      </c>
      <c r="R98" s="1">
        <v>821042000</v>
      </c>
      <c r="S98" s="1">
        <v>72320000</v>
      </c>
      <c r="T98" s="1">
        <v>76120000</v>
      </c>
      <c r="U98" s="1">
        <v>-26480000</v>
      </c>
      <c r="V98" s="1">
        <v>75720000</v>
      </c>
      <c r="W98" s="1">
        <v>74720000</v>
      </c>
      <c r="X98" s="1">
        <v>76920000</v>
      </c>
      <c r="Y98" s="1">
        <v>75944000</v>
      </c>
      <c r="Z98" s="1">
        <v>77462000</v>
      </c>
      <c r="AA98" s="1">
        <v>79380000</v>
      </c>
      <c r="AB98" s="1">
        <v>78494000</v>
      </c>
      <c r="AC98" s="1">
        <v>80712000</v>
      </c>
      <c r="AD98" s="1">
        <v>79730000</v>
      </c>
    </row>
    <row r="99" spans="2:30" x14ac:dyDescent="0.25">
      <c r="B99">
        <v>95</v>
      </c>
      <c r="C99">
        <v>96</v>
      </c>
      <c r="D99" t="s">
        <v>405</v>
      </c>
      <c r="E99">
        <v>1809000</v>
      </c>
      <c r="F99" s="1"/>
      <c r="H99" s="1">
        <v>1</v>
      </c>
      <c r="I99" s="1"/>
      <c r="J99" s="1">
        <v>0</v>
      </c>
      <c r="K99" s="1"/>
      <c r="L99" s="1">
        <v>1</v>
      </c>
      <c r="M99" s="1">
        <v>0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2:30" x14ac:dyDescent="0.25">
      <c r="B100">
        <v>96</v>
      </c>
      <c r="C100">
        <v>97</v>
      </c>
      <c r="D100" t="s">
        <v>406</v>
      </c>
      <c r="E100">
        <v>1810000</v>
      </c>
      <c r="F100" s="1"/>
      <c r="H100" s="1">
        <v>1</v>
      </c>
      <c r="I100" s="1"/>
      <c r="J100" s="1">
        <v>5</v>
      </c>
      <c r="K100" s="1">
        <v>5</v>
      </c>
      <c r="L100" s="1">
        <v>0</v>
      </c>
      <c r="M100" s="1">
        <v>0</v>
      </c>
      <c r="N100" s="1"/>
      <c r="O100" s="1"/>
      <c r="P100" s="1"/>
      <c r="Q100" s="1" t="s">
        <v>726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</row>
    <row r="101" spans="2:30" x14ac:dyDescent="0.25">
      <c r="B101">
        <v>97</v>
      </c>
      <c r="C101">
        <v>98</v>
      </c>
      <c r="D101" t="s">
        <v>407</v>
      </c>
      <c r="E101">
        <v>1811000</v>
      </c>
      <c r="F101" s="1"/>
      <c r="H101" s="1">
        <v>2</v>
      </c>
      <c r="I101" s="1"/>
      <c r="J101" s="1">
        <v>0</v>
      </c>
      <c r="K101" s="1"/>
      <c r="L101" s="1">
        <v>1</v>
      </c>
      <c r="M101" s="1">
        <v>0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2:30" x14ac:dyDescent="0.25">
      <c r="B102">
        <v>98</v>
      </c>
      <c r="C102">
        <v>99</v>
      </c>
      <c r="D102" t="s">
        <v>43</v>
      </c>
      <c r="E102">
        <v>2000000</v>
      </c>
      <c r="F102" s="1"/>
      <c r="H102" s="1">
        <v>2</v>
      </c>
      <c r="I102" s="1"/>
      <c r="J102" s="1">
        <v>0</v>
      </c>
      <c r="K102" s="1">
        <v>9</v>
      </c>
      <c r="L102" s="1">
        <v>1</v>
      </c>
      <c r="M102" s="1">
        <v>0</v>
      </c>
      <c r="N102" s="1"/>
      <c r="O102" s="1"/>
      <c r="P102" s="1"/>
      <c r="Q102" s="1" t="s">
        <v>727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2:30" x14ac:dyDescent="0.25">
      <c r="B103">
        <v>99</v>
      </c>
      <c r="C103">
        <v>100</v>
      </c>
      <c r="D103" t="s">
        <v>408</v>
      </c>
      <c r="E103">
        <v>2001000</v>
      </c>
      <c r="F103" s="1"/>
      <c r="H103" s="1">
        <v>2</v>
      </c>
      <c r="I103" s="1"/>
      <c r="J103" s="1">
        <v>0</v>
      </c>
      <c r="K103" s="1"/>
      <c r="L103" s="1">
        <v>1</v>
      </c>
      <c r="M103" s="1">
        <v>0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2:30" x14ac:dyDescent="0.25">
      <c r="B104">
        <v>100</v>
      </c>
      <c r="C104">
        <v>101</v>
      </c>
      <c r="D104" t="s">
        <v>409</v>
      </c>
      <c r="E104">
        <v>2002000</v>
      </c>
      <c r="F104" s="1">
        <v>2110</v>
      </c>
      <c r="H104" s="1">
        <v>2</v>
      </c>
      <c r="I104" s="1"/>
      <c r="J104" s="1">
        <v>0</v>
      </c>
      <c r="K104" s="1"/>
      <c r="L104" s="1">
        <v>1</v>
      </c>
      <c r="M104" s="1">
        <v>1</v>
      </c>
      <c r="N104" s="1"/>
      <c r="O104" s="1"/>
      <c r="P104" s="1"/>
      <c r="Q104" s="1" t="s">
        <v>722</v>
      </c>
      <c r="R104" s="1">
        <v>921042000</v>
      </c>
      <c r="S104" s="1">
        <v>72320000</v>
      </c>
      <c r="T104" s="1">
        <v>76120000</v>
      </c>
      <c r="U104" s="1">
        <v>73520000</v>
      </c>
      <c r="V104" s="1">
        <v>75720000</v>
      </c>
      <c r="W104" s="1">
        <v>74720000</v>
      </c>
      <c r="X104" s="1">
        <v>76920000</v>
      </c>
      <c r="Y104" s="1">
        <v>75944000</v>
      </c>
      <c r="Z104" s="1">
        <v>77462000</v>
      </c>
      <c r="AA104" s="1">
        <v>79380000</v>
      </c>
      <c r="AB104" s="1">
        <v>78494000</v>
      </c>
      <c r="AC104" s="1">
        <v>80712000</v>
      </c>
      <c r="AD104" s="1">
        <v>79730000</v>
      </c>
    </row>
    <row r="105" spans="2:30" x14ac:dyDescent="0.25">
      <c r="B105">
        <v>101</v>
      </c>
      <c r="C105">
        <v>102</v>
      </c>
      <c r="D105" t="s">
        <v>410</v>
      </c>
      <c r="E105">
        <v>2003000</v>
      </c>
      <c r="F105" s="1">
        <v>2125</v>
      </c>
      <c r="H105" s="1">
        <v>2</v>
      </c>
      <c r="I105" s="1"/>
      <c r="J105" s="1">
        <v>1</v>
      </c>
      <c r="K105" s="1"/>
      <c r="L105" s="1">
        <v>1</v>
      </c>
      <c r="M105" s="1">
        <v>1</v>
      </c>
      <c r="N105" s="1"/>
      <c r="O105" s="1"/>
      <c r="P105" s="1"/>
      <c r="Q105" s="1" t="s">
        <v>728</v>
      </c>
      <c r="R105" s="1">
        <v>543375000</v>
      </c>
      <c r="S105" s="1">
        <v>45000000</v>
      </c>
      <c r="T105" s="1">
        <v>45000000</v>
      </c>
      <c r="U105" s="1">
        <v>45000000</v>
      </c>
      <c r="V105" s="1">
        <v>45000000</v>
      </c>
      <c r="W105" s="1">
        <v>45000000</v>
      </c>
      <c r="X105" s="1">
        <v>45000000</v>
      </c>
      <c r="Y105" s="1">
        <v>45000000</v>
      </c>
      <c r="Z105" s="1">
        <v>45375000</v>
      </c>
      <c r="AA105" s="1">
        <v>45750000</v>
      </c>
      <c r="AB105" s="1">
        <v>45750000</v>
      </c>
      <c r="AC105" s="1">
        <v>45750000</v>
      </c>
      <c r="AD105" s="1">
        <v>45750000</v>
      </c>
    </row>
    <row r="106" spans="2:30" x14ac:dyDescent="0.25">
      <c r="B106">
        <v>102</v>
      </c>
      <c r="C106">
        <v>103</v>
      </c>
      <c r="D106" t="s">
        <v>411</v>
      </c>
      <c r="E106">
        <v>2004000</v>
      </c>
      <c r="F106" s="1"/>
      <c r="H106" s="1">
        <v>2</v>
      </c>
      <c r="I106" s="1"/>
      <c r="J106" s="1">
        <v>0</v>
      </c>
      <c r="K106" s="1">
        <v>1</v>
      </c>
      <c r="L106" s="1">
        <v>1</v>
      </c>
      <c r="M106" s="1">
        <v>1</v>
      </c>
      <c r="N106" s="1"/>
      <c r="O106" s="1"/>
      <c r="P106" s="1"/>
      <c r="Q106" s="1" t="s">
        <v>729</v>
      </c>
      <c r="R106" s="1">
        <v>1464417000</v>
      </c>
      <c r="S106" s="1">
        <v>117320000</v>
      </c>
      <c r="T106" s="1">
        <v>121120000</v>
      </c>
      <c r="U106" s="1">
        <v>118520000</v>
      </c>
      <c r="V106" s="1">
        <v>120720000</v>
      </c>
      <c r="W106" s="1">
        <v>119720000</v>
      </c>
      <c r="X106" s="1">
        <v>121920000</v>
      </c>
      <c r="Y106" s="1">
        <v>120944000</v>
      </c>
      <c r="Z106" s="1">
        <v>122837000</v>
      </c>
      <c r="AA106" s="1">
        <v>125130000</v>
      </c>
      <c r="AB106" s="1">
        <v>124244000</v>
      </c>
      <c r="AC106" s="1">
        <v>126462000</v>
      </c>
      <c r="AD106" s="1">
        <v>125480000</v>
      </c>
    </row>
    <row r="107" spans="2:30" x14ac:dyDescent="0.25">
      <c r="B107">
        <v>103</v>
      </c>
      <c r="C107">
        <v>104</v>
      </c>
      <c r="D107" t="s">
        <v>412</v>
      </c>
      <c r="E107">
        <v>2005000</v>
      </c>
      <c r="F107" s="1"/>
      <c r="H107" s="1">
        <v>2</v>
      </c>
      <c r="I107" s="1"/>
      <c r="J107" s="1">
        <v>0</v>
      </c>
      <c r="K107" s="1"/>
      <c r="L107" s="1">
        <v>1</v>
      </c>
      <c r="M107" s="1">
        <v>0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2:30" x14ac:dyDescent="0.25">
      <c r="B108">
        <v>104</v>
      </c>
      <c r="C108">
        <v>105</v>
      </c>
      <c r="D108" t="s">
        <v>44</v>
      </c>
      <c r="E108">
        <v>2100000</v>
      </c>
      <c r="F108" s="1"/>
      <c r="H108" s="1">
        <v>2</v>
      </c>
      <c r="I108" s="1"/>
      <c r="J108" s="1">
        <v>0</v>
      </c>
      <c r="K108" s="1">
        <v>1</v>
      </c>
      <c r="L108" s="1">
        <v>1</v>
      </c>
      <c r="M108" s="1">
        <v>1</v>
      </c>
      <c r="N108" s="1"/>
      <c r="O108" s="1"/>
      <c r="P108" s="1"/>
      <c r="Q108" s="1" t="s">
        <v>730</v>
      </c>
      <c r="R108" s="1">
        <v>-6830000</v>
      </c>
      <c r="S108" s="1">
        <v>-2270000</v>
      </c>
      <c r="T108" s="1">
        <v>-3800000</v>
      </c>
      <c r="U108" s="1">
        <v>2600000</v>
      </c>
      <c r="V108" s="1">
        <v>-2200000</v>
      </c>
      <c r="W108" s="1">
        <v>1000000</v>
      </c>
      <c r="X108" s="1">
        <v>-2200000</v>
      </c>
      <c r="Y108" s="1">
        <v>-123224000</v>
      </c>
      <c r="Z108" s="1">
        <v>90027000</v>
      </c>
      <c r="AA108" s="1">
        <v>15467000</v>
      </c>
      <c r="AB108" s="1">
        <v>19006000</v>
      </c>
      <c r="AC108" s="1">
        <v>-2218000</v>
      </c>
      <c r="AD108" s="1">
        <v>982000</v>
      </c>
    </row>
    <row r="109" spans="2:30" x14ac:dyDescent="0.25">
      <c r="B109">
        <v>105</v>
      </c>
      <c r="C109">
        <v>106</v>
      </c>
      <c r="D109" t="s">
        <v>413</v>
      </c>
      <c r="E109">
        <v>2101000</v>
      </c>
      <c r="F109" s="1"/>
      <c r="H109" s="1">
        <v>2</v>
      </c>
      <c r="I109" s="1"/>
      <c r="J109" s="1">
        <v>2</v>
      </c>
      <c r="K109" s="1">
        <v>2</v>
      </c>
      <c r="L109" s="1">
        <v>0</v>
      </c>
      <c r="M109" s="1">
        <v>0</v>
      </c>
      <c r="N109" s="1"/>
      <c r="O109" s="1"/>
      <c r="P109" s="1" t="s">
        <v>731</v>
      </c>
      <c r="Q109" s="1" t="s">
        <v>732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</row>
    <row r="110" spans="2:30" x14ac:dyDescent="0.25">
      <c r="B110">
        <v>106</v>
      </c>
      <c r="C110">
        <v>107</v>
      </c>
      <c r="D110" t="s">
        <v>414</v>
      </c>
      <c r="E110">
        <v>2102000</v>
      </c>
      <c r="F110" s="1">
        <v>2170</v>
      </c>
      <c r="G110" t="s">
        <v>733</v>
      </c>
      <c r="H110" s="1">
        <v>2</v>
      </c>
      <c r="I110" s="1"/>
      <c r="J110" s="1">
        <v>3</v>
      </c>
      <c r="K110" s="1"/>
      <c r="L110" s="1">
        <v>0</v>
      </c>
      <c r="M110" s="1">
        <v>0</v>
      </c>
      <c r="N110" s="1"/>
      <c r="O110" s="1"/>
      <c r="P110" s="1" t="s">
        <v>733</v>
      </c>
      <c r="Q110" s="1" t="s">
        <v>734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</row>
    <row r="111" spans="2:30" x14ac:dyDescent="0.25">
      <c r="B111">
        <v>107</v>
      </c>
      <c r="C111">
        <v>108</v>
      </c>
      <c r="D111" t="s">
        <v>415</v>
      </c>
      <c r="E111">
        <v>2103000</v>
      </c>
      <c r="F111" s="1">
        <v>2179</v>
      </c>
      <c r="G111" t="s">
        <v>735</v>
      </c>
      <c r="H111" s="1">
        <v>2</v>
      </c>
      <c r="I111" s="1"/>
      <c r="J111" s="1">
        <v>3</v>
      </c>
      <c r="K111" s="1"/>
      <c r="L111" s="1">
        <v>0</v>
      </c>
      <c r="M111" s="1">
        <v>0</v>
      </c>
      <c r="N111" s="1"/>
      <c r="O111" s="1"/>
      <c r="P111" s="1" t="s">
        <v>735</v>
      </c>
      <c r="Q111" s="1" t="s">
        <v>736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</row>
    <row r="112" spans="2:30" x14ac:dyDescent="0.25">
      <c r="B112">
        <v>108</v>
      </c>
      <c r="C112">
        <v>109</v>
      </c>
      <c r="D112" t="s">
        <v>416</v>
      </c>
      <c r="E112">
        <v>2104000</v>
      </c>
      <c r="F112" s="1"/>
      <c r="H112" s="1">
        <v>2</v>
      </c>
      <c r="I112" s="1"/>
      <c r="J112" s="1">
        <v>2</v>
      </c>
      <c r="K112" s="1">
        <v>2</v>
      </c>
      <c r="L112" s="1">
        <v>1</v>
      </c>
      <c r="M112" s="1">
        <v>1</v>
      </c>
      <c r="N112" s="1"/>
      <c r="O112" s="1"/>
      <c r="P112" s="1" t="s">
        <v>737</v>
      </c>
      <c r="Q112" s="1" t="s">
        <v>738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-108000000</v>
      </c>
      <c r="Z112" s="1">
        <v>108000000</v>
      </c>
      <c r="AA112" s="1">
        <v>0</v>
      </c>
      <c r="AB112" s="1">
        <v>0</v>
      </c>
      <c r="AC112" s="1">
        <v>0</v>
      </c>
      <c r="AD112" s="1">
        <v>0</v>
      </c>
    </row>
    <row r="113" spans="2:30" x14ac:dyDescent="0.25">
      <c r="B113">
        <v>109</v>
      </c>
      <c r="C113">
        <v>110</v>
      </c>
      <c r="D113" t="s">
        <v>417</v>
      </c>
      <c r="E113">
        <v>2105000</v>
      </c>
      <c r="F113" s="1">
        <v>2180</v>
      </c>
      <c r="G113" t="s">
        <v>739</v>
      </c>
      <c r="H113" s="1">
        <v>2</v>
      </c>
      <c r="I113" s="1"/>
      <c r="J113" s="1">
        <v>3</v>
      </c>
      <c r="K113" s="1"/>
      <c r="L113" s="1">
        <v>0</v>
      </c>
      <c r="M113" s="1">
        <v>0</v>
      </c>
      <c r="N113" s="1"/>
      <c r="O113" s="1"/>
      <c r="P113" s="1" t="s">
        <v>739</v>
      </c>
      <c r="Q113" s="1" t="s">
        <v>740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</row>
    <row r="114" spans="2:30" x14ac:dyDescent="0.25">
      <c r="B114">
        <v>110</v>
      </c>
      <c r="C114">
        <v>111</v>
      </c>
      <c r="D114" t="s">
        <v>418</v>
      </c>
      <c r="E114">
        <v>2106000</v>
      </c>
      <c r="F114" s="1">
        <v>2189</v>
      </c>
      <c r="G114" t="s">
        <v>741</v>
      </c>
      <c r="H114" s="1">
        <v>2</v>
      </c>
      <c r="I114" s="1"/>
      <c r="J114" s="1">
        <v>3</v>
      </c>
      <c r="K114" s="1"/>
      <c r="L114" s="1">
        <v>1</v>
      </c>
      <c r="M114" s="1">
        <v>1</v>
      </c>
      <c r="N114" s="1"/>
      <c r="O114" s="1"/>
      <c r="P114" s="1" t="s">
        <v>741</v>
      </c>
      <c r="Q114" s="1" t="s">
        <v>742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-108000000</v>
      </c>
      <c r="Z114" s="1">
        <v>108000000</v>
      </c>
      <c r="AA114" s="1">
        <v>0</v>
      </c>
      <c r="AB114" s="1">
        <v>0</v>
      </c>
      <c r="AC114" s="1">
        <v>0</v>
      </c>
      <c r="AD114" s="1">
        <v>0</v>
      </c>
    </row>
    <row r="115" spans="2:30" x14ac:dyDescent="0.25">
      <c r="B115">
        <v>111</v>
      </c>
      <c r="C115">
        <v>112</v>
      </c>
      <c r="D115" t="s">
        <v>419</v>
      </c>
      <c r="E115">
        <v>2107000</v>
      </c>
      <c r="F115" s="1">
        <v>2150</v>
      </c>
      <c r="G115" t="s">
        <v>743</v>
      </c>
      <c r="H115" s="1">
        <v>2</v>
      </c>
      <c r="I115" s="1"/>
      <c r="J115" s="1">
        <v>2</v>
      </c>
      <c r="K115" s="1">
        <v>2</v>
      </c>
      <c r="L115" s="1">
        <v>0</v>
      </c>
      <c r="M115" s="1">
        <v>0</v>
      </c>
      <c r="N115" s="1"/>
      <c r="O115" s="1"/>
      <c r="P115" s="1" t="s">
        <v>744</v>
      </c>
      <c r="Q115" s="1" t="s">
        <v>745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</row>
    <row r="116" spans="2:30" x14ac:dyDescent="0.25">
      <c r="B116">
        <v>112</v>
      </c>
      <c r="C116">
        <v>113</v>
      </c>
      <c r="D116" t="s">
        <v>420</v>
      </c>
      <c r="E116">
        <v>2108000</v>
      </c>
      <c r="F116" s="1"/>
      <c r="H116" s="1">
        <v>2</v>
      </c>
      <c r="I116" s="1"/>
      <c r="J116" s="1">
        <v>2</v>
      </c>
      <c r="K116" s="1">
        <v>2</v>
      </c>
      <c r="L116" s="1">
        <v>1</v>
      </c>
      <c r="M116" s="1">
        <v>1</v>
      </c>
      <c r="N116" s="1"/>
      <c r="O116" s="1"/>
      <c r="P116" s="1"/>
      <c r="Q116" s="1" t="s">
        <v>746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-18000000</v>
      </c>
      <c r="Z116" s="1">
        <v>0</v>
      </c>
      <c r="AA116" s="1">
        <v>18000000</v>
      </c>
      <c r="AB116" s="1">
        <v>0</v>
      </c>
      <c r="AC116" s="1">
        <v>0</v>
      </c>
      <c r="AD116" s="1">
        <v>0</v>
      </c>
    </row>
    <row r="117" spans="2:30" x14ac:dyDescent="0.25">
      <c r="B117">
        <v>113</v>
      </c>
      <c r="C117">
        <v>114</v>
      </c>
      <c r="D117" t="s">
        <v>421</v>
      </c>
      <c r="E117">
        <v>2109000</v>
      </c>
      <c r="F117" s="1"/>
      <c r="H117" s="1">
        <v>2</v>
      </c>
      <c r="I117" s="1"/>
      <c r="J117" s="1">
        <v>2</v>
      </c>
      <c r="K117" s="1">
        <v>2</v>
      </c>
      <c r="L117" s="1">
        <v>1</v>
      </c>
      <c r="M117" s="1">
        <v>1</v>
      </c>
      <c r="N117" s="1"/>
      <c r="O117" s="1"/>
      <c r="P117" s="1" t="s">
        <v>747</v>
      </c>
      <c r="Q117" s="1" t="s">
        <v>748</v>
      </c>
      <c r="R117" s="1">
        <v>0</v>
      </c>
      <c r="S117" s="1">
        <v>0</v>
      </c>
      <c r="T117" s="1">
        <v>-4800000</v>
      </c>
      <c r="U117" s="1">
        <v>4800000</v>
      </c>
      <c r="V117" s="1">
        <v>-2400000</v>
      </c>
      <c r="W117" s="1">
        <v>2400000</v>
      </c>
      <c r="X117" s="1">
        <v>-2400000</v>
      </c>
      <c r="Y117" s="1">
        <v>2400000</v>
      </c>
      <c r="Z117" s="1">
        <v>0</v>
      </c>
      <c r="AA117" s="1">
        <v>-2400000</v>
      </c>
      <c r="AB117" s="1">
        <v>2400000</v>
      </c>
      <c r="AC117" s="1">
        <v>-2400000</v>
      </c>
      <c r="AD117" s="1">
        <v>2400000</v>
      </c>
    </row>
    <row r="118" spans="2:30" x14ac:dyDescent="0.25">
      <c r="B118">
        <v>114</v>
      </c>
      <c r="C118">
        <v>115</v>
      </c>
      <c r="D118" t="s">
        <v>45</v>
      </c>
      <c r="E118">
        <v>2110000</v>
      </c>
      <c r="F118" s="1">
        <v>2190</v>
      </c>
      <c r="G118" t="s">
        <v>749</v>
      </c>
      <c r="H118" s="1">
        <v>2</v>
      </c>
      <c r="I118" s="1"/>
      <c r="J118" s="1">
        <v>3</v>
      </c>
      <c r="K118" s="1"/>
      <c r="L118" s="1">
        <v>1</v>
      </c>
      <c r="M118" s="1">
        <v>1</v>
      </c>
      <c r="N118" s="1"/>
      <c r="O118" s="1"/>
      <c r="P118" s="1" t="s">
        <v>749</v>
      </c>
      <c r="Q118" s="1" t="s">
        <v>750</v>
      </c>
      <c r="R118" s="1">
        <v>0</v>
      </c>
      <c r="S118" s="1">
        <v>0</v>
      </c>
      <c r="T118" s="1">
        <v>-4800000</v>
      </c>
      <c r="U118" s="1">
        <v>4800000</v>
      </c>
      <c r="V118" s="1">
        <v>-2400000</v>
      </c>
      <c r="W118" s="1">
        <v>2400000</v>
      </c>
      <c r="X118" s="1">
        <v>-2400000</v>
      </c>
      <c r="Y118" s="1">
        <v>2400000</v>
      </c>
      <c r="Z118" s="1">
        <v>0</v>
      </c>
      <c r="AA118" s="1">
        <v>-2400000</v>
      </c>
      <c r="AB118" s="1">
        <v>2400000</v>
      </c>
      <c r="AC118" s="1">
        <v>-2400000</v>
      </c>
      <c r="AD118" s="1">
        <v>2400000</v>
      </c>
    </row>
    <row r="119" spans="2:30" x14ac:dyDescent="0.25">
      <c r="B119">
        <v>115</v>
      </c>
      <c r="C119">
        <v>116</v>
      </c>
      <c r="D119" t="s">
        <v>422</v>
      </c>
      <c r="E119">
        <v>2111000</v>
      </c>
      <c r="F119" s="1">
        <v>2199</v>
      </c>
      <c r="G119" t="s">
        <v>751</v>
      </c>
      <c r="H119" s="1">
        <v>2</v>
      </c>
      <c r="I119" s="1"/>
      <c r="J119" s="1">
        <v>3</v>
      </c>
      <c r="K119" s="1"/>
      <c r="L119" s="1">
        <v>0</v>
      </c>
      <c r="M119" s="1">
        <v>0</v>
      </c>
      <c r="N119" s="1"/>
      <c r="O119" s="1"/>
      <c r="P119" s="1" t="s">
        <v>751</v>
      </c>
      <c r="Q119" s="1" t="s">
        <v>752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</row>
    <row r="120" spans="2:30" x14ac:dyDescent="0.25">
      <c r="B120">
        <v>116</v>
      </c>
      <c r="C120">
        <v>117</v>
      </c>
      <c r="D120" t="s">
        <v>423</v>
      </c>
      <c r="E120">
        <v>2112000</v>
      </c>
      <c r="F120" s="1"/>
      <c r="H120" s="1">
        <v>2</v>
      </c>
      <c r="I120" s="1"/>
      <c r="J120" s="1">
        <v>2</v>
      </c>
      <c r="K120" s="1">
        <v>2</v>
      </c>
      <c r="L120" s="1">
        <v>0</v>
      </c>
      <c r="M120" s="1">
        <v>0</v>
      </c>
      <c r="N120" s="1"/>
      <c r="O120" s="1"/>
      <c r="P120" s="1" t="s">
        <v>753</v>
      </c>
      <c r="Q120" s="1" t="s">
        <v>754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</row>
    <row r="121" spans="2:30" x14ac:dyDescent="0.25">
      <c r="B121">
        <v>117</v>
      </c>
      <c r="C121">
        <v>118</v>
      </c>
      <c r="D121" t="s">
        <v>424</v>
      </c>
      <c r="E121">
        <v>2113000</v>
      </c>
      <c r="F121" s="1">
        <v>2280</v>
      </c>
      <c r="G121" t="s">
        <v>755</v>
      </c>
      <c r="H121" s="1">
        <v>2</v>
      </c>
      <c r="I121" s="1"/>
      <c r="J121" s="1">
        <v>3</v>
      </c>
      <c r="K121" s="1"/>
      <c r="L121" s="1">
        <v>0</v>
      </c>
      <c r="M121" s="1">
        <v>0</v>
      </c>
      <c r="N121" s="1"/>
      <c r="O121" s="1"/>
      <c r="P121" s="1" t="s">
        <v>755</v>
      </c>
      <c r="Q121" s="1" t="s">
        <v>756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</row>
    <row r="122" spans="2:30" x14ac:dyDescent="0.25">
      <c r="B122">
        <v>118</v>
      </c>
      <c r="C122">
        <v>119</v>
      </c>
      <c r="D122" t="s">
        <v>425</v>
      </c>
      <c r="E122">
        <v>2114000</v>
      </c>
      <c r="F122" s="1">
        <v>2289</v>
      </c>
      <c r="G122" t="s">
        <v>757</v>
      </c>
      <c r="H122" s="1">
        <v>2</v>
      </c>
      <c r="I122" s="1"/>
      <c r="J122" s="1">
        <v>3</v>
      </c>
      <c r="K122" s="1"/>
      <c r="L122" s="1">
        <v>0</v>
      </c>
      <c r="M122" s="1">
        <v>0</v>
      </c>
      <c r="N122" s="1"/>
      <c r="O122" s="1"/>
      <c r="P122" s="1" t="s">
        <v>757</v>
      </c>
      <c r="Q122" s="1" t="s">
        <v>758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</row>
    <row r="123" spans="2:30" x14ac:dyDescent="0.25">
      <c r="B123">
        <v>119</v>
      </c>
      <c r="C123">
        <v>120</v>
      </c>
      <c r="D123" t="s">
        <v>426</v>
      </c>
      <c r="E123">
        <v>2115000</v>
      </c>
      <c r="F123" s="1">
        <v>2290</v>
      </c>
      <c r="G123" t="s">
        <v>759</v>
      </c>
      <c r="H123" s="1">
        <v>2</v>
      </c>
      <c r="I123" s="1"/>
      <c r="J123" s="1">
        <v>2</v>
      </c>
      <c r="K123" s="1">
        <v>2</v>
      </c>
      <c r="L123" s="1">
        <v>0</v>
      </c>
      <c r="M123" s="1">
        <v>0</v>
      </c>
      <c r="N123" s="1"/>
      <c r="O123" s="1"/>
      <c r="P123" s="1" t="s">
        <v>760</v>
      </c>
      <c r="Q123" s="1" t="s">
        <v>761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</row>
    <row r="124" spans="2:30" x14ac:dyDescent="0.25">
      <c r="B124">
        <v>120</v>
      </c>
      <c r="C124">
        <v>121</v>
      </c>
      <c r="D124" t="s">
        <v>427</v>
      </c>
      <c r="E124">
        <v>2116000</v>
      </c>
      <c r="F124" s="1"/>
      <c r="H124" s="1">
        <v>2</v>
      </c>
      <c r="I124" s="1"/>
      <c r="J124" s="1">
        <v>2</v>
      </c>
      <c r="K124" s="1">
        <v>2</v>
      </c>
      <c r="L124" s="1">
        <v>1</v>
      </c>
      <c r="M124" s="1">
        <v>1</v>
      </c>
      <c r="N124" s="1"/>
      <c r="O124" s="1"/>
      <c r="P124" s="1" t="s">
        <v>762</v>
      </c>
      <c r="Q124" s="1" t="s">
        <v>763</v>
      </c>
      <c r="R124" s="1">
        <v>932500</v>
      </c>
      <c r="S124" s="1">
        <v>-1520000</v>
      </c>
      <c r="T124" s="1">
        <v>1750000</v>
      </c>
      <c r="U124" s="1">
        <v>-1450000</v>
      </c>
      <c r="V124" s="1">
        <v>950000</v>
      </c>
      <c r="W124" s="1">
        <v>-650000</v>
      </c>
      <c r="X124" s="1">
        <v>950000</v>
      </c>
      <c r="Y124" s="1">
        <v>-344000</v>
      </c>
      <c r="Z124" s="1">
        <v>-17320500</v>
      </c>
      <c r="AA124" s="1">
        <v>879500</v>
      </c>
      <c r="AB124" s="1">
        <v>17378500</v>
      </c>
      <c r="AC124" s="1">
        <v>954500</v>
      </c>
      <c r="AD124" s="1">
        <v>-645500</v>
      </c>
    </row>
    <row r="125" spans="2:30" x14ac:dyDescent="0.25">
      <c r="B125">
        <v>121</v>
      </c>
      <c r="C125">
        <v>122</v>
      </c>
      <c r="D125" t="s">
        <v>428</v>
      </c>
      <c r="E125">
        <v>2117000</v>
      </c>
      <c r="F125" s="1"/>
      <c r="H125" s="1">
        <v>2</v>
      </c>
      <c r="I125" s="1"/>
      <c r="J125" s="1">
        <v>2</v>
      </c>
      <c r="K125" s="1">
        <v>2</v>
      </c>
      <c r="L125" s="1">
        <v>0</v>
      </c>
      <c r="M125" s="1">
        <v>0</v>
      </c>
      <c r="N125" s="1"/>
      <c r="O125" s="1"/>
      <c r="P125" s="1"/>
      <c r="Q125" s="1" t="s">
        <v>764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</row>
    <row r="126" spans="2:30" x14ac:dyDescent="0.25">
      <c r="B126">
        <v>122</v>
      </c>
      <c r="C126">
        <v>123</v>
      </c>
      <c r="D126" t="s">
        <v>429</v>
      </c>
      <c r="E126">
        <v>2118000</v>
      </c>
      <c r="F126" s="1"/>
      <c r="H126" s="1">
        <v>2</v>
      </c>
      <c r="I126" s="1"/>
      <c r="J126" s="1">
        <v>2</v>
      </c>
      <c r="K126" s="1">
        <v>2</v>
      </c>
      <c r="L126" s="1">
        <v>1</v>
      </c>
      <c r="M126" s="1">
        <v>1</v>
      </c>
      <c r="N126" s="1"/>
      <c r="O126" s="1"/>
      <c r="P126" s="1"/>
      <c r="Q126" s="1" t="s">
        <v>765</v>
      </c>
      <c r="R126" s="1">
        <v>390622500</v>
      </c>
      <c r="S126" s="1">
        <v>36000000</v>
      </c>
      <c r="T126" s="1">
        <v>35250000</v>
      </c>
      <c r="U126" s="1">
        <v>34500000</v>
      </c>
      <c r="V126" s="1">
        <v>33750000</v>
      </c>
      <c r="W126" s="1">
        <v>33000000</v>
      </c>
      <c r="X126" s="1">
        <v>32250000</v>
      </c>
      <c r="Y126" s="1">
        <v>32970000</v>
      </c>
      <c r="Z126" s="1">
        <v>32197500</v>
      </c>
      <c r="AA126" s="1">
        <v>31425000</v>
      </c>
      <c r="AB126" s="1">
        <v>30532500</v>
      </c>
      <c r="AC126" s="1">
        <v>29760000</v>
      </c>
      <c r="AD126" s="1">
        <v>28987500</v>
      </c>
    </row>
    <row r="127" spans="2:30" x14ac:dyDescent="0.25">
      <c r="B127">
        <v>123</v>
      </c>
      <c r="C127">
        <v>124</v>
      </c>
      <c r="D127" t="s">
        <v>430</v>
      </c>
      <c r="E127">
        <v>2119000</v>
      </c>
      <c r="F127" s="1">
        <v>2215</v>
      </c>
      <c r="G127" t="s">
        <v>766</v>
      </c>
      <c r="H127" s="1">
        <v>2</v>
      </c>
      <c r="I127" s="1"/>
      <c r="J127" s="1">
        <v>3</v>
      </c>
      <c r="K127" s="1"/>
      <c r="L127" s="1">
        <v>1</v>
      </c>
      <c r="M127" s="1">
        <v>1</v>
      </c>
      <c r="N127" s="1"/>
      <c r="O127" s="1"/>
      <c r="P127" s="1" t="s">
        <v>766</v>
      </c>
      <c r="Q127" s="1" t="s">
        <v>767</v>
      </c>
      <c r="R127" s="1">
        <v>360000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120000</v>
      </c>
      <c r="Z127" s="1">
        <v>120000</v>
      </c>
      <c r="AA127" s="1">
        <v>120000</v>
      </c>
      <c r="AB127" s="1">
        <v>0</v>
      </c>
      <c r="AC127" s="1">
        <v>0</v>
      </c>
      <c r="AD127" s="1">
        <v>0</v>
      </c>
    </row>
    <row r="128" spans="2:30" x14ac:dyDescent="0.25">
      <c r="B128">
        <v>124</v>
      </c>
      <c r="C128">
        <v>125</v>
      </c>
      <c r="D128" t="s">
        <v>431</v>
      </c>
      <c r="E128">
        <v>2120000</v>
      </c>
      <c r="F128" s="1">
        <v>2220</v>
      </c>
      <c r="G128" t="s">
        <v>768</v>
      </c>
      <c r="H128" s="1">
        <v>2</v>
      </c>
      <c r="I128" s="1"/>
      <c r="J128" s="1">
        <v>3</v>
      </c>
      <c r="K128" s="1"/>
      <c r="L128" s="1">
        <v>1</v>
      </c>
      <c r="M128" s="1">
        <v>1</v>
      </c>
      <c r="N128" s="1"/>
      <c r="O128" s="1"/>
      <c r="P128" s="1" t="s">
        <v>768</v>
      </c>
      <c r="Q128" s="1" t="s">
        <v>769</v>
      </c>
      <c r="R128" s="1">
        <v>390262500</v>
      </c>
      <c r="S128" s="1">
        <v>36000000</v>
      </c>
      <c r="T128" s="1">
        <v>35250000</v>
      </c>
      <c r="U128" s="1">
        <v>34500000</v>
      </c>
      <c r="V128" s="1">
        <v>33750000</v>
      </c>
      <c r="W128" s="1">
        <v>33000000</v>
      </c>
      <c r="X128" s="1">
        <v>32250000</v>
      </c>
      <c r="Y128" s="1">
        <v>32850000</v>
      </c>
      <c r="Z128" s="1">
        <v>32077500</v>
      </c>
      <c r="AA128" s="1">
        <v>31305000</v>
      </c>
      <c r="AB128" s="1">
        <v>30532500</v>
      </c>
      <c r="AC128" s="1">
        <v>29760000</v>
      </c>
      <c r="AD128" s="1">
        <v>28987500</v>
      </c>
    </row>
    <row r="129" spans="2:30" x14ac:dyDescent="0.25">
      <c r="B129">
        <v>125</v>
      </c>
      <c r="C129">
        <v>126</v>
      </c>
      <c r="D129" t="s">
        <v>432</v>
      </c>
      <c r="E129">
        <v>2121000</v>
      </c>
      <c r="F129" s="1"/>
      <c r="H129" s="1">
        <v>2</v>
      </c>
      <c r="I129" s="1"/>
      <c r="J129" s="1">
        <v>2</v>
      </c>
      <c r="K129" s="1">
        <v>2</v>
      </c>
      <c r="L129" s="1">
        <v>1</v>
      </c>
      <c r="M129" s="1">
        <v>1</v>
      </c>
      <c r="N129" s="1"/>
      <c r="O129" s="1"/>
      <c r="P129" s="1"/>
      <c r="Q129" s="1" t="s">
        <v>770</v>
      </c>
      <c r="R129" s="1">
        <v>-398385000</v>
      </c>
      <c r="S129" s="1">
        <v>-36750000</v>
      </c>
      <c r="T129" s="1">
        <v>-36000000</v>
      </c>
      <c r="U129" s="1">
        <v>-35250000</v>
      </c>
      <c r="V129" s="1">
        <v>-34500000</v>
      </c>
      <c r="W129" s="1">
        <v>-33750000</v>
      </c>
      <c r="X129" s="1">
        <v>-33000000</v>
      </c>
      <c r="Y129" s="1">
        <v>-32250000</v>
      </c>
      <c r="Z129" s="1">
        <v>-32850000</v>
      </c>
      <c r="AA129" s="1">
        <v>-32437500</v>
      </c>
      <c r="AB129" s="1">
        <v>-31305000</v>
      </c>
      <c r="AC129" s="1">
        <v>-30532500</v>
      </c>
      <c r="AD129" s="1">
        <v>-29760000</v>
      </c>
    </row>
    <row r="130" spans="2:30" x14ac:dyDescent="0.25">
      <c r="B130">
        <v>126</v>
      </c>
      <c r="C130">
        <v>127</v>
      </c>
      <c r="D130" t="s">
        <v>433</v>
      </c>
      <c r="E130">
        <v>2122000</v>
      </c>
      <c r="F130" s="1">
        <v>2215</v>
      </c>
      <c r="G130" t="s">
        <v>766</v>
      </c>
      <c r="H130" s="1">
        <v>2</v>
      </c>
      <c r="I130" s="1"/>
      <c r="J130" s="1">
        <v>3</v>
      </c>
      <c r="K130" s="1"/>
      <c r="L130" s="1">
        <v>1</v>
      </c>
      <c r="M130" s="1">
        <v>1</v>
      </c>
      <c r="N130" s="1"/>
      <c r="O130" s="1"/>
      <c r="P130" s="1" t="s">
        <v>766</v>
      </c>
      <c r="Q130" s="1" t="s">
        <v>699</v>
      </c>
      <c r="R130" s="1">
        <v>-360000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-360000</v>
      </c>
      <c r="AB130" s="1">
        <v>0</v>
      </c>
      <c r="AC130" s="1">
        <v>0</v>
      </c>
      <c r="AD130" s="1">
        <v>0</v>
      </c>
    </row>
    <row r="131" spans="2:30" x14ac:dyDescent="0.25">
      <c r="B131">
        <v>127</v>
      </c>
      <c r="C131">
        <v>128</v>
      </c>
      <c r="D131" t="s">
        <v>434</v>
      </c>
      <c r="E131">
        <v>2123000</v>
      </c>
      <c r="F131" s="1">
        <v>2220</v>
      </c>
      <c r="G131" t="s">
        <v>768</v>
      </c>
      <c r="H131" s="1">
        <v>2</v>
      </c>
      <c r="I131" s="1"/>
      <c r="J131" s="1">
        <v>3</v>
      </c>
      <c r="K131" s="1"/>
      <c r="L131" s="1">
        <v>1</v>
      </c>
      <c r="M131" s="1">
        <v>1</v>
      </c>
      <c r="N131" s="1"/>
      <c r="O131" s="1"/>
      <c r="P131" s="1" t="s">
        <v>768</v>
      </c>
      <c r="Q131" s="1" t="s">
        <v>704</v>
      </c>
      <c r="R131" s="1">
        <v>-398025000</v>
      </c>
      <c r="S131" s="1">
        <v>-36750000</v>
      </c>
      <c r="T131" s="1">
        <v>-36000000</v>
      </c>
      <c r="U131" s="1">
        <v>-35250000</v>
      </c>
      <c r="V131" s="1">
        <v>-34500000</v>
      </c>
      <c r="W131" s="1">
        <v>-33750000</v>
      </c>
      <c r="X131" s="1">
        <v>-33000000</v>
      </c>
      <c r="Y131" s="1">
        <v>-32250000</v>
      </c>
      <c r="Z131" s="1">
        <v>-32850000</v>
      </c>
      <c r="AA131" s="1">
        <v>-32077500</v>
      </c>
      <c r="AB131" s="1">
        <v>-31305000</v>
      </c>
      <c r="AC131" s="1">
        <v>-30532500</v>
      </c>
      <c r="AD131" s="1">
        <v>-29760000</v>
      </c>
    </row>
    <row r="132" spans="2:30" x14ac:dyDescent="0.25">
      <c r="B132">
        <v>128</v>
      </c>
      <c r="C132">
        <v>129</v>
      </c>
      <c r="D132" t="s">
        <v>435</v>
      </c>
      <c r="E132">
        <v>2124000</v>
      </c>
      <c r="F132" s="1"/>
      <c r="H132" s="1">
        <v>2</v>
      </c>
      <c r="I132" s="1"/>
      <c r="J132" s="1">
        <v>0</v>
      </c>
      <c r="K132" s="1"/>
      <c r="L132" s="1">
        <v>1</v>
      </c>
      <c r="M132" s="1">
        <v>0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2:30" x14ac:dyDescent="0.25">
      <c r="B133">
        <v>129</v>
      </c>
      <c r="C133">
        <v>130</v>
      </c>
      <c r="D133" t="s">
        <v>46</v>
      </c>
      <c r="E133">
        <v>2200000</v>
      </c>
      <c r="F133" s="1"/>
      <c r="H133" s="1">
        <v>2</v>
      </c>
      <c r="I133" s="1"/>
      <c r="J133" s="1">
        <v>0</v>
      </c>
      <c r="K133" s="1">
        <v>1</v>
      </c>
      <c r="L133" s="1">
        <v>1</v>
      </c>
      <c r="M133" s="1">
        <v>1</v>
      </c>
      <c r="N133" s="1"/>
      <c r="O133" s="1"/>
      <c r="P133" s="1"/>
      <c r="Q133" s="1" t="s">
        <v>771</v>
      </c>
      <c r="R133" s="1">
        <v>1457587000</v>
      </c>
      <c r="S133" s="1">
        <v>115050000</v>
      </c>
      <c r="T133" s="1">
        <v>117320000</v>
      </c>
      <c r="U133" s="1">
        <v>121120000</v>
      </c>
      <c r="V133" s="1">
        <v>118520000</v>
      </c>
      <c r="W133" s="1">
        <v>120720000</v>
      </c>
      <c r="X133" s="1">
        <v>119720000</v>
      </c>
      <c r="Y133" s="1">
        <v>-2280000</v>
      </c>
      <c r="Z133" s="1">
        <v>212864000</v>
      </c>
      <c r="AA133" s="1">
        <v>140597000</v>
      </c>
      <c r="AB133" s="1">
        <v>143250000</v>
      </c>
      <c r="AC133" s="1">
        <v>124244000</v>
      </c>
      <c r="AD133" s="1">
        <v>126462000</v>
      </c>
    </row>
    <row r="134" spans="2:30" x14ac:dyDescent="0.25">
      <c r="B134">
        <v>130</v>
      </c>
      <c r="C134">
        <v>131</v>
      </c>
      <c r="D134" t="s">
        <v>436</v>
      </c>
      <c r="E134">
        <v>2201000</v>
      </c>
      <c r="F134" s="1"/>
      <c r="H134" s="1">
        <v>2</v>
      </c>
      <c r="I134" s="1"/>
      <c r="J134" s="1">
        <v>0</v>
      </c>
      <c r="K134" s="1"/>
      <c r="L134" s="1">
        <v>1</v>
      </c>
      <c r="M134" s="1">
        <v>0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2:30" x14ac:dyDescent="0.25">
      <c r="B135">
        <v>131</v>
      </c>
      <c r="C135">
        <v>132</v>
      </c>
      <c r="D135" t="s">
        <v>437</v>
      </c>
      <c r="E135">
        <v>2300000</v>
      </c>
      <c r="F135" s="1"/>
      <c r="H135" s="1">
        <v>2</v>
      </c>
      <c r="I135" s="1"/>
      <c r="J135" s="1">
        <v>1</v>
      </c>
      <c r="K135" s="1">
        <v>1</v>
      </c>
      <c r="L135" s="1">
        <v>1</v>
      </c>
      <c r="M135" s="1">
        <v>1</v>
      </c>
      <c r="N135" s="1"/>
      <c r="O135" s="1"/>
      <c r="P135" s="1"/>
      <c r="Q135" s="1" t="s">
        <v>772</v>
      </c>
      <c r="R135" s="1">
        <v>-180000000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-90000000</v>
      </c>
      <c r="Z135" s="1">
        <v>-90000000</v>
      </c>
      <c r="AA135" s="1">
        <v>0</v>
      </c>
      <c r="AB135" s="1">
        <v>0</v>
      </c>
      <c r="AC135" s="1">
        <v>0</v>
      </c>
      <c r="AD135" s="1">
        <v>0</v>
      </c>
    </row>
    <row r="136" spans="2:30" x14ac:dyDescent="0.25">
      <c r="B136">
        <v>132</v>
      </c>
      <c r="C136">
        <v>133</v>
      </c>
      <c r="D136" t="s">
        <v>438</v>
      </c>
      <c r="E136">
        <v>2301000</v>
      </c>
      <c r="F136" s="1"/>
      <c r="H136" s="1">
        <v>2</v>
      </c>
      <c r="I136" s="1"/>
      <c r="J136" s="1">
        <v>2</v>
      </c>
      <c r="K136" s="1">
        <v>2</v>
      </c>
      <c r="L136" s="1">
        <v>1</v>
      </c>
      <c r="M136" s="1">
        <v>1</v>
      </c>
      <c r="N136" s="1"/>
      <c r="O136" s="1"/>
      <c r="P136" s="1"/>
      <c r="Q136" s="1" t="s">
        <v>773</v>
      </c>
      <c r="R136" s="1">
        <v>-180000000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-90000000</v>
      </c>
      <c r="Z136" s="1">
        <v>-90000000</v>
      </c>
      <c r="AA136" s="1">
        <v>0</v>
      </c>
      <c r="AB136" s="1">
        <v>0</v>
      </c>
      <c r="AC136" s="1">
        <v>0</v>
      </c>
      <c r="AD136" s="1">
        <v>0</v>
      </c>
    </row>
    <row r="137" spans="2:30" x14ac:dyDescent="0.25">
      <c r="B137">
        <v>133</v>
      </c>
      <c r="C137">
        <v>134</v>
      </c>
      <c r="D137" t="s">
        <v>439</v>
      </c>
      <c r="E137">
        <v>2302000</v>
      </c>
      <c r="F137" s="1">
        <v>2610</v>
      </c>
      <c r="G137" t="s">
        <v>774</v>
      </c>
      <c r="H137" s="1">
        <v>2</v>
      </c>
      <c r="I137" s="1"/>
      <c r="J137" s="1">
        <v>3</v>
      </c>
      <c r="K137" s="1"/>
      <c r="L137" s="1">
        <v>1</v>
      </c>
      <c r="M137" s="1">
        <v>1</v>
      </c>
      <c r="N137" s="1"/>
      <c r="O137" s="1"/>
      <c r="P137" s="1" t="s">
        <v>774</v>
      </c>
      <c r="Q137" s="1" t="s">
        <v>775</v>
      </c>
      <c r="R137" s="1">
        <v>-180000000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-90000000</v>
      </c>
      <c r="Z137" s="1">
        <v>-90000000</v>
      </c>
      <c r="AA137" s="1">
        <v>0</v>
      </c>
      <c r="AB137" s="1">
        <v>0</v>
      </c>
      <c r="AC137" s="1">
        <v>0</v>
      </c>
      <c r="AD137" s="1">
        <v>0</v>
      </c>
    </row>
    <row r="138" spans="2:30" x14ac:dyDescent="0.25">
      <c r="B138">
        <v>134</v>
      </c>
      <c r="C138">
        <v>135</v>
      </c>
      <c r="D138" t="s">
        <v>440</v>
      </c>
      <c r="E138">
        <v>2303000</v>
      </c>
      <c r="F138" s="1"/>
      <c r="H138" s="1">
        <v>2</v>
      </c>
      <c r="I138" s="1"/>
      <c r="J138" s="1">
        <v>2</v>
      </c>
      <c r="K138" s="1">
        <v>2</v>
      </c>
      <c r="L138" s="1">
        <v>0</v>
      </c>
      <c r="M138" s="1">
        <v>0</v>
      </c>
      <c r="N138" s="1"/>
      <c r="O138" s="1"/>
      <c r="P138" s="1"/>
      <c r="Q138" s="1" t="s">
        <v>776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</row>
    <row r="139" spans="2:30" x14ac:dyDescent="0.25">
      <c r="B139">
        <v>135</v>
      </c>
      <c r="C139">
        <v>136</v>
      </c>
      <c r="D139" t="s">
        <v>441</v>
      </c>
      <c r="E139">
        <v>2304000</v>
      </c>
      <c r="F139" s="1"/>
      <c r="H139" s="1">
        <v>2</v>
      </c>
      <c r="I139" s="1"/>
      <c r="J139" s="1">
        <v>0</v>
      </c>
      <c r="K139" s="1">
        <v>2</v>
      </c>
      <c r="L139" s="1">
        <v>1</v>
      </c>
      <c r="M139" s="1">
        <v>0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2:30" x14ac:dyDescent="0.25">
      <c r="B140">
        <v>136</v>
      </c>
      <c r="C140">
        <v>137</v>
      </c>
      <c r="D140" t="s">
        <v>47</v>
      </c>
      <c r="E140">
        <v>2400000</v>
      </c>
      <c r="F140" s="1"/>
      <c r="H140" s="1">
        <v>2</v>
      </c>
      <c r="I140" s="1"/>
      <c r="J140" s="1">
        <v>1</v>
      </c>
      <c r="K140" s="1">
        <v>1</v>
      </c>
      <c r="L140" s="1">
        <v>1</v>
      </c>
      <c r="M140" s="1">
        <v>1</v>
      </c>
      <c r="N140" s="1"/>
      <c r="O140" s="1"/>
      <c r="P140" s="1"/>
      <c r="Q140" s="1" t="s">
        <v>777</v>
      </c>
      <c r="R140" s="1">
        <v>-1375000000</v>
      </c>
      <c r="S140" s="1">
        <v>-120000000</v>
      </c>
      <c r="T140" s="1">
        <v>-120000000</v>
      </c>
      <c r="U140" s="1">
        <v>-220000000</v>
      </c>
      <c r="V140" s="1">
        <v>-120000000</v>
      </c>
      <c r="W140" s="1">
        <v>-120000000</v>
      </c>
      <c r="X140" s="1">
        <v>-120000000</v>
      </c>
      <c r="Y140" s="1">
        <v>96000000</v>
      </c>
      <c r="Z140" s="1">
        <v>-123000000</v>
      </c>
      <c r="AA140" s="1">
        <v>-159000000</v>
      </c>
      <c r="AB140" s="1">
        <v>-123000000</v>
      </c>
      <c r="AC140" s="1">
        <v>-123000000</v>
      </c>
      <c r="AD140" s="1">
        <v>-123000000</v>
      </c>
    </row>
    <row r="141" spans="2:30" x14ac:dyDescent="0.25">
      <c r="B141">
        <v>137</v>
      </c>
      <c r="C141">
        <v>138</v>
      </c>
      <c r="D141" t="s">
        <v>442</v>
      </c>
      <c r="E141">
        <v>2401000</v>
      </c>
      <c r="F141" s="1"/>
      <c r="H141" s="1">
        <v>2</v>
      </c>
      <c r="I141" s="1"/>
      <c r="J141" s="1">
        <v>1</v>
      </c>
      <c r="K141" s="1">
        <v>2</v>
      </c>
      <c r="L141" s="1">
        <v>1</v>
      </c>
      <c r="M141" s="1">
        <v>1</v>
      </c>
      <c r="N141" s="1"/>
      <c r="O141" s="1"/>
      <c r="P141" s="1"/>
      <c r="Q141" s="1" t="s">
        <v>778</v>
      </c>
      <c r="R141" s="1">
        <v>216000000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216000000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</row>
    <row r="142" spans="2:30" x14ac:dyDescent="0.25">
      <c r="B142">
        <v>138</v>
      </c>
      <c r="C142">
        <v>139</v>
      </c>
      <c r="D142" t="s">
        <v>443</v>
      </c>
      <c r="E142">
        <v>2402000</v>
      </c>
      <c r="F142" s="1">
        <v>2860</v>
      </c>
      <c r="G142" t="s">
        <v>779</v>
      </c>
      <c r="H142" s="1">
        <v>2</v>
      </c>
      <c r="I142" s="1"/>
      <c r="J142" s="1">
        <v>3</v>
      </c>
      <c r="K142" s="1"/>
      <c r="L142" s="1">
        <v>1</v>
      </c>
      <c r="M142" s="1">
        <v>1</v>
      </c>
      <c r="N142" s="1"/>
      <c r="O142" s="1"/>
      <c r="P142" s="1" t="s">
        <v>49</v>
      </c>
      <c r="Q142" s="1" t="s">
        <v>780</v>
      </c>
      <c r="R142" s="1">
        <v>36000000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36000000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</row>
    <row r="143" spans="2:30" x14ac:dyDescent="0.25">
      <c r="B143">
        <v>139</v>
      </c>
      <c r="C143">
        <v>140</v>
      </c>
      <c r="D143" t="s">
        <v>444</v>
      </c>
      <c r="E143">
        <v>2403000</v>
      </c>
      <c r="F143" s="1">
        <v>2870</v>
      </c>
      <c r="G143" t="s">
        <v>781</v>
      </c>
      <c r="H143" s="1">
        <v>2</v>
      </c>
      <c r="I143" s="1"/>
      <c r="J143" s="1">
        <v>3</v>
      </c>
      <c r="K143" s="1"/>
      <c r="L143" s="1">
        <v>1</v>
      </c>
      <c r="M143" s="1">
        <v>1</v>
      </c>
      <c r="N143" s="1"/>
      <c r="O143" s="1"/>
      <c r="P143" s="1" t="s">
        <v>50</v>
      </c>
      <c r="Q143" s="1" t="s">
        <v>782</v>
      </c>
      <c r="R143" s="1">
        <v>180000000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180000000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</row>
    <row r="144" spans="2:30" x14ac:dyDescent="0.25">
      <c r="B144">
        <v>140</v>
      </c>
      <c r="C144">
        <v>141</v>
      </c>
      <c r="D144" t="s">
        <v>445</v>
      </c>
      <c r="E144">
        <v>2404000</v>
      </c>
      <c r="F144" s="1"/>
      <c r="H144" s="1">
        <v>2</v>
      </c>
      <c r="I144" s="1"/>
      <c r="J144" s="1">
        <v>1</v>
      </c>
      <c r="K144" s="1">
        <v>2</v>
      </c>
      <c r="L144" s="1">
        <v>1</v>
      </c>
      <c r="M144" s="1">
        <v>1</v>
      </c>
      <c r="N144" s="1"/>
      <c r="O144" s="1"/>
      <c r="P144" s="1"/>
      <c r="Q144" s="1" t="s">
        <v>783</v>
      </c>
      <c r="R144" s="1">
        <v>-1491000000</v>
      </c>
      <c r="S144" s="1">
        <v>-120000000</v>
      </c>
      <c r="T144" s="1">
        <v>-120000000</v>
      </c>
      <c r="U144" s="1">
        <v>-120000000</v>
      </c>
      <c r="V144" s="1">
        <v>-120000000</v>
      </c>
      <c r="W144" s="1">
        <v>-120000000</v>
      </c>
      <c r="X144" s="1">
        <v>-120000000</v>
      </c>
      <c r="Y144" s="1">
        <v>-120000000</v>
      </c>
      <c r="Z144" s="1">
        <v>-123000000</v>
      </c>
      <c r="AA144" s="1">
        <v>-159000000</v>
      </c>
      <c r="AB144" s="1">
        <v>-123000000</v>
      </c>
      <c r="AC144" s="1">
        <v>-123000000</v>
      </c>
      <c r="AD144" s="1">
        <v>-123000000</v>
      </c>
    </row>
    <row r="145" spans="2:30" x14ac:dyDescent="0.25">
      <c r="B145">
        <v>141</v>
      </c>
      <c r="C145">
        <v>142</v>
      </c>
      <c r="D145" t="s">
        <v>446</v>
      </c>
      <c r="E145">
        <v>2405000</v>
      </c>
      <c r="F145" s="1">
        <v>2910</v>
      </c>
      <c r="G145" t="s">
        <v>779</v>
      </c>
      <c r="H145" s="1">
        <v>2</v>
      </c>
      <c r="I145" s="1"/>
      <c r="J145" s="1">
        <v>3</v>
      </c>
      <c r="K145" s="1"/>
      <c r="L145" s="1">
        <v>1</v>
      </c>
      <c r="M145" s="1">
        <v>1</v>
      </c>
      <c r="N145" s="1"/>
      <c r="O145" s="1"/>
      <c r="P145" s="1" t="s">
        <v>51</v>
      </c>
      <c r="Q145" s="1" t="s">
        <v>784</v>
      </c>
      <c r="R145" s="1">
        <v>-36000000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-36000000</v>
      </c>
      <c r="AB145" s="1">
        <v>0</v>
      </c>
      <c r="AC145" s="1">
        <v>0</v>
      </c>
      <c r="AD145" s="1">
        <v>0</v>
      </c>
    </row>
    <row r="146" spans="2:30" x14ac:dyDescent="0.25">
      <c r="B146">
        <v>142</v>
      </c>
      <c r="C146">
        <v>143</v>
      </c>
      <c r="D146" t="s">
        <v>447</v>
      </c>
      <c r="E146">
        <v>2406000</v>
      </c>
      <c r="F146" s="1">
        <v>2920</v>
      </c>
      <c r="G146" t="s">
        <v>781</v>
      </c>
      <c r="H146" s="1">
        <v>2</v>
      </c>
      <c r="I146" s="1"/>
      <c r="J146" s="1">
        <v>3</v>
      </c>
      <c r="K146" s="1"/>
      <c r="L146" s="1">
        <v>1</v>
      </c>
      <c r="M146" s="1">
        <v>1</v>
      </c>
      <c r="N146" s="1"/>
      <c r="O146" s="1"/>
      <c r="P146" s="1" t="s">
        <v>52</v>
      </c>
      <c r="Q146" s="1" t="s">
        <v>785</v>
      </c>
      <c r="R146" s="1">
        <v>-1455000000</v>
      </c>
      <c r="S146" s="1">
        <v>-120000000</v>
      </c>
      <c r="T146" s="1">
        <v>-120000000</v>
      </c>
      <c r="U146" s="1">
        <v>-120000000</v>
      </c>
      <c r="V146" s="1">
        <v>-120000000</v>
      </c>
      <c r="W146" s="1">
        <v>-120000000</v>
      </c>
      <c r="X146" s="1">
        <v>-120000000</v>
      </c>
      <c r="Y146" s="1">
        <v>-120000000</v>
      </c>
      <c r="Z146" s="1">
        <v>-123000000</v>
      </c>
      <c r="AA146" s="1">
        <v>-123000000</v>
      </c>
      <c r="AB146" s="1">
        <v>-123000000</v>
      </c>
      <c r="AC146" s="1">
        <v>-123000000</v>
      </c>
      <c r="AD146" s="1">
        <v>-123000000</v>
      </c>
    </row>
    <row r="147" spans="2:30" x14ac:dyDescent="0.25">
      <c r="B147">
        <v>143</v>
      </c>
      <c r="C147">
        <v>144</v>
      </c>
      <c r="D147" t="s">
        <v>448</v>
      </c>
      <c r="E147">
        <v>2407000</v>
      </c>
      <c r="F147" s="1">
        <v>2990</v>
      </c>
      <c r="G147" t="s">
        <v>786</v>
      </c>
      <c r="H147" s="1">
        <v>2</v>
      </c>
      <c r="I147" s="1"/>
      <c r="J147" s="1">
        <v>3</v>
      </c>
      <c r="K147" s="1">
        <v>2</v>
      </c>
      <c r="L147" s="1">
        <v>1</v>
      </c>
      <c r="M147" s="1">
        <v>1</v>
      </c>
      <c r="N147" s="1"/>
      <c r="O147" s="1"/>
      <c r="P147" s="1"/>
      <c r="Q147" s="1" t="s">
        <v>724</v>
      </c>
      <c r="R147" s="1">
        <v>-100000000</v>
      </c>
      <c r="S147" s="1">
        <v>0</v>
      </c>
      <c r="T147" s="1">
        <v>0</v>
      </c>
      <c r="U147" s="1">
        <v>-100000000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</row>
    <row r="148" spans="2:30" x14ac:dyDescent="0.25">
      <c r="B148">
        <v>144</v>
      </c>
      <c r="C148">
        <v>145</v>
      </c>
      <c r="D148" t="s">
        <v>449</v>
      </c>
      <c r="E148">
        <v>2408000</v>
      </c>
      <c r="F148" s="1"/>
      <c r="H148" s="1">
        <v>2</v>
      </c>
      <c r="I148" s="1"/>
      <c r="J148" s="1">
        <v>3</v>
      </c>
      <c r="K148" s="1">
        <v>2</v>
      </c>
      <c r="L148" s="1">
        <v>0</v>
      </c>
      <c r="M148" s="1">
        <v>0</v>
      </c>
      <c r="N148" s="1"/>
      <c r="O148" s="1"/>
      <c r="P148" s="1"/>
      <c r="Q148" s="1" t="s">
        <v>787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</row>
    <row r="149" spans="2:30" x14ac:dyDescent="0.25">
      <c r="B149">
        <v>145</v>
      </c>
      <c r="C149">
        <v>146</v>
      </c>
      <c r="D149" t="s">
        <v>450</v>
      </c>
      <c r="E149">
        <v>2409000</v>
      </c>
      <c r="F149" s="1"/>
      <c r="H149" s="1">
        <v>2</v>
      </c>
      <c r="I149" s="1"/>
      <c r="J149" s="1">
        <v>0</v>
      </c>
      <c r="K149" s="1"/>
      <c r="L149" s="1">
        <v>1</v>
      </c>
      <c r="M149" s="1">
        <v>0</v>
      </c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2:30" x14ac:dyDescent="0.25">
      <c r="B150">
        <v>146</v>
      </c>
      <c r="C150">
        <v>147</v>
      </c>
      <c r="D150" t="s">
        <v>48</v>
      </c>
      <c r="E150">
        <v>2500000</v>
      </c>
      <c r="F150" s="1">
        <v>2970</v>
      </c>
      <c r="H150" s="1">
        <v>2</v>
      </c>
      <c r="I150" s="1"/>
      <c r="J150" s="1">
        <v>0</v>
      </c>
      <c r="K150" s="1">
        <v>1</v>
      </c>
      <c r="L150" s="1">
        <v>1</v>
      </c>
      <c r="M150" s="1">
        <v>1</v>
      </c>
      <c r="N150" s="1"/>
      <c r="O150" s="1"/>
      <c r="P150" s="1"/>
      <c r="Q150" s="1" t="s">
        <v>788</v>
      </c>
      <c r="R150" s="1">
        <v>-97413000</v>
      </c>
      <c r="S150" s="1">
        <v>-4950000</v>
      </c>
      <c r="T150" s="1">
        <v>-2680000</v>
      </c>
      <c r="U150" s="1">
        <v>-98880000</v>
      </c>
      <c r="V150" s="1">
        <v>-1480000</v>
      </c>
      <c r="W150" s="1">
        <v>720000</v>
      </c>
      <c r="X150" s="1">
        <v>-280000</v>
      </c>
      <c r="Y150" s="1">
        <v>3720000</v>
      </c>
      <c r="Z150" s="1">
        <v>-136000</v>
      </c>
      <c r="AA150" s="1">
        <v>-18403000</v>
      </c>
      <c r="AB150" s="1">
        <v>20250000</v>
      </c>
      <c r="AC150" s="1">
        <v>1244000</v>
      </c>
      <c r="AD150" s="1">
        <v>3462000</v>
      </c>
    </row>
    <row r="151" spans="2:30" x14ac:dyDescent="0.25">
      <c r="B151">
        <v>147</v>
      </c>
      <c r="C151">
        <v>148</v>
      </c>
      <c r="D151" t="s">
        <v>451</v>
      </c>
      <c r="E151">
        <v>2501000</v>
      </c>
      <c r="F151" s="1"/>
      <c r="H151" s="1">
        <v>2</v>
      </c>
      <c r="I151" s="1"/>
      <c r="J151" s="1">
        <v>0</v>
      </c>
      <c r="K151" s="1"/>
      <c r="L151" s="1">
        <v>1</v>
      </c>
      <c r="M151" s="1">
        <v>0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2:30" x14ac:dyDescent="0.25">
      <c r="B152">
        <v>148</v>
      </c>
      <c r="C152">
        <v>149</v>
      </c>
      <c r="D152" t="s">
        <v>452</v>
      </c>
      <c r="E152">
        <v>2502000</v>
      </c>
      <c r="F152" s="1">
        <v>2980</v>
      </c>
      <c r="H152" s="1">
        <v>2</v>
      </c>
      <c r="I152" s="1"/>
      <c r="J152" s="1">
        <v>0</v>
      </c>
      <c r="K152" s="1"/>
      <c r="L152" s="1">
        <v>1</v>
      </c>
      <c r="M152" s="1">
        <v>1</v>
      </c>
      <c r="N152" s="1"/>
      <c r="O152" s="1"/>
      <c r="P152" s="1"/>
      <c r="Q152" s="1" t="s">
        <v>789</v>
      </c>
      <c r="R152" s="1">
        <v>500000000</v>
      </c>
      <c r="S152" s="1">
        <v>500000000</v>
      </c>
      <c r="T152" s="1">
        <v>495050000</v>
      </c>
      <c r="U152" s="1">
        <v>492370000</v>
      </c>
      <c r="V152" s="1">
        <v>393490000</v>
      </c>
      <c r="W152" s="1">
        <v>392010000</v>
      </c>
      <c r="X152" s="1">
        <v>392730000</v>
      </c>
      <c r="Y152" s="1">
        <v>392450000</v>
      </c>
      <c r="Z152" s="1">
        <v>396170000</v>
      </c>
      <c r="AA152" s="1">
        <v>396034000</v>
      </c>
      <c r="AB152" s="1">
        <v>377631000</v>
      </c>
      <c r="AC152" s="1">
        <v>397881000</v>
      </c>
      <c r="AD152" s="1">
        <v>399125000</v>
      </c>
    </row>
    <row r="153" spans="2:30" x14ac:dyDescent="0.25">
      <c r="B153">
        <v>149</v>
      </c>
      <c r="C153">
        <v>150</v>
      </c>
      <c r="D153" t="s">
        <v>453</v>
      </c>
      <c r="E153">
        <v>2503000</v>
      </c>
      <c r="F153" s="1">
        <v>2990</v>
      </c>
      <c r="H153" s="1">
        <v>2</v>
      </c>
      <c r="I153" s="1"/>
      <c r="J153" s="1">
        <v>0</v>
      </c>
      <c r="K153" s="1">
        <v>2</v>
      </c>
      <c r="L153" s="1">
        <v>1</v>
      </c>
      <c r="M153" s="1">
        <v>1</v>
      </c>
      <c r="N153" s="1"/>
      <c r="O153" s="1"/>
      <c r="P153" s="1"/>
      <c r="Q153" s="1" t="s">
        <v>790</v>
      </c>
      <c r="R153" s="1">
        <v>402587000</v>
      </c>
      <c r="S153" s="1">
        <v>495050000</v>
      </c>
      <c r="T153" s="1">
        <v>492370000</v>
      </c>
      <c r="U153" s="1">
        <v>393490000</v>
      </c>
      <c r="V153" s="1">
        <v>392010000</v>
      </c>
      <c r="W153" s="1">
        <v>392730000</v>
      </c>
      <c r="X153" s="1">
        <v>392450000</v>
      </c>
      <c r="Y153" s="1">
        <v>396170000</v>
      </c>
      <c r="Z153" s="1">
        <v>396034000</v>
      </c>
      <c r="AA153" s="1">
        <v>377631000</v>
      </c>
      <c r="AB153" s="1">
        <v>397881000</v>
      </c>
      <c r="AC153" s="1">
        <v>399125000</v>
      </c>
      <c r="AD153" s="1">
        <v>402587000</v>
      </c>
    </row>
    <row r="154" spans="2:30" x14ac:dyDescent="0.25">
      <c r="B154">
        <v>150</v>
      </c>
      <c r="C154">
        <v>151</v>
      </c>
      <c r="D154" t="s">
        <v>454</v>
      </c>
      <c r="E154">
        <v>2504000</v>
      </c>
      <c r="F154" s="1"/>
      <c r="H154" s="1">
        <v>2</v>
      </c>
      <c r="I154" s="1"/>
      <c r="J154" s="1">
        <v>0</v>
      </c>
      <c r="K154" s="1"/>
      <c r="L154" s="1">
        <v>1</v>
      </c>
      <c r="M154" s="1">
        <v>0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2:30" x14ac:dyDescent="0.25">
      <c r="B155">
        <v>151</v>
      </c>
      <c r="C155">
        <v>152</v>
      </c>
      <c r="D155" t="s">
        <v>455</v>
      </c>
      <c r="E155">
        <v>2505000</v>
      </c>
      <c r="F155" s="1"/>
      <c r="H155" s="1">
        <v>2</v>
      </c>
      <c r="I155" s="1"/>
      <c r="J155" s="1">
        <v>5</v>
      </c>
      <c r="K155" s="1">
        <v>5</v>
      </c>
      <c r="L155" s="1">
        <v>0</v>
      </c>
      <c r="M155" s="1">
        <v>0</v>
      </c>
      <c r="N155" s="1"/>
      <c r="O155" s="1"/>
      <c r="P155" s="1"/>
      <c r="Q155" s="1" t="s">
        <v>726</v>
      </c>
      <c r="R155" s="1"/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</row>
    <row r="156" spans="2:30" x14ac:dyDescent="0.25">
      <c r="B156">
        <v>152</v>
      </c>
      <c r="C156">
        <v>153</v>
      </c>
      <c r="D156" t="s">
        <v>456</v>
      </c>
      <c r="E156">
        <v>2506000</v>
      </c>
      <c r="F156" s="1"/>
      <c r="H156" s="1">
        <v>3</v>
      </c>
      <c r="I156" s="1"/>
      <c r="J156" s="1">
        <v>0</v>
      </c>
      <c r="K156" s="1"/>
      <c r="L156" s="1">
        <v>1</v>
      </c>
      <c r="M156" s="1">
        <v>0</v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2:30" x14ac:dyDescent="0.25">
      <c r="B157">
        <v>153</v>
      </c>
      <c r="C157">
        <v>154</v>
      </c>
      <c r="D157" t="s">
        <v>53</v>
      </c>
      <c r="E157">
        <v>3000000</v>
      </c>
      <c r="F157" s="1"/>
      <c r="H157" s="1">
        <v>3</v>
      </c>
      <c r="I157" s="1"/>
      <c r="J157" s="1">
        <v>0</v>
      </c>
      <c r="K157" s="1">
        <v>9</v>
      </c>
      <c r="L157" s="1">
        <v>1</v>
      </c>
      <c r="M157" s="1">
        <v>0</v>
      </c>
      <c r="N157" s="1"/>
      <c r="O157" s="1"/>
      <c r="P157" s="1"/>
      <c r="Q157" s="1" t="s">
        <v>791</v>
      </c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2:30" x14ac:dyDescent="0.25">
      <c r="B158">
        <v>154</v>
      </c>
      <c r="C158">
        <v>155</v>
      </c>
      <c r="D158" t="s">
        <v>457</v>
      </c>
      <c r="E158">
        <v>3001000</v>
      </c>
      <c r="F158" s="1"/>
      <c r="H158" s="1">
        <v>3</v>
      </c>
      <c r="I158" s="1"/>
      <c r="J158" s="1">
        <v>0</v>
      </c>
      <c r="K158" s="1"/>
      <c r="L158" s="1">
        <v>1</v>
      </c>
      <c r="M158" s="1">
        <v>0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2:30" x14ac:dyDescent="0.25">
      <c r="B159">
        <v>155</v>
      </c>
      <c r="C159">
        <v>156</v>
      </c>
      <c r="D159" t="s">
        <v>458</v>
      </c>
      <c r="E159">
        <v>3002000</v>
      </c>
      <c r="F159" s="1"/>
      <c r="H159" s="1">
        <v>3</v>
      </c>
      <c r="I159" s="1"/>
      <c r="J159" s="1">
        <v>0</v>
      </c>
      <c r="K159" s="1">
        <v>2</v>
      </c>
      <c r="L159" s="1">
        <v>1</v>
      </c>
      <c r="M159" s="1">
        <v>0</v>
      </c>
      <c r="N159" s="1"/>
      <c r="O159" s="1"/>
      <c r="P159" s="1"/>
      <c r="Q159" s="1" t="s">
        <v>792</v>
      </c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2:30" x14ac:dyDescent="0.25">
      <c r="B160">
        <v>156</v>
      </c>
      <c r="C160">
        <v>157</v>
      </c>
      <c r="D160" t="s">
        <v>459</v>
      </c>
      <c r="E160">
        <v>3003000</v>
      </c>
      <c r="F160" s="1"/>
      <c r="H160" s="1">
        <v>3</v>
      </c>
      <c r="I160" s="1"/>
      <c r="J160" s="1">
        <v>0</v>
      </c>
      <c r="K160" s="1"/>
      <c r="L160" s="1">
        <v>1</v>
      </c>
      <c r="M160" s="1">
        <v>0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2:30" x14ac:dyDescent="0.25">
      <c r="B161">
        <v>157</v>
      </c>
      <c r="C161">
        <v>158</v>
      </c>
      <c r="D161" t="s">
        <v>54</v>
      </c>
      <c r="E161">
        <v>3100000</v>
      </c>
      <c r="F161" s="1">
        <v>3200</v>
      </c>
      <c r="H161" s="1">
        <v>3</v>
      </c>
      <c r="I161" s="1"/>
      <c r="J161" s="1">
        <v>0</v>
      </c>
      <c r="K161" s="1">
        <v>1</v>
      </c>
      <c r="L161" s="1">
        <v>1</v>
      </c>
      <c r="M161" s="1">
        <v>1</v>
      </c>
      <c r="N161" s="1"/>
      <c r="O161" s="1"/>
      <c r="P161" s="1"/>
      <c r="Q161" s="1" t="s">
        <v>793</v>
      </c>
      <c r="R161" s="1">
        <v>573100000</v>
      </c>
      <c r="S161" s="1">
        <v>568150000</v>
      </c>
      <c r="T161" s="1">
        <v>565470000</v>
      </c>
      <c r="U161" s="1">
        <v>466590000</v>
      </c>
      <c r="V161" s="1">
        <v>465110000</v>
      </c>
      <c r="W161" s="1">
        <v>465830000</v>
      </c>
      <c r="X161" s="1">
        <v>465550000</v>
      </c>
      <c r="Y161" s="1">
        <v>595270000</v>
      </c>
      <c r="Z161" s="1">
        <v>487134000</v>
      </c>
      <c r="AA161" s="1">
        <v>450731000</v>
      </c>
      <c r="AB161" s="1">
        <v>470981000</v>
      </c>
      <c r="AC161" s="1">
        <v>472225000</v>
      </c>
      <c r="AD161" s="1">
        <v>475687000</v>
      </c>
    </row>
    <row r="162" spans="2:30" x14ac:dyDescent="0.25">
      <c r="B162">
        <v>158</v>
      </c>
      <c r="C162">
        <v>159</v>
      </c>
      <c r="D162" t="s">
        <v>460</v>
      </c>
      <c r="E162">
        <v>3101000</v>
      </c>
      <c r="F162" s="1"/>
      <c r="H162" s="1">
        <v>3</v>
      </c>
      <c r="I162" s="1"/>
      <c r="J162" s="1">
        <v>1</v>
      </c>
      <c r="K162" s="1">
        <v>2</v>
      </c>
      <c r="L162" s="1">
        <v>1</v>
      </c>
      <c r="M162" s="1">
        <v>1</v>
      </c>
      <c r="N162" s="1" t="s">
        <v>794</v>
      </c>
      <c r="O162" s="1"/>
      <c r="P162" s="1" t="s">
        <v>794</v>
      </c>
      <c r="Q162" s="1" t="s">
        <v>795</v>
      </c>
      <c r="R162" s="1">
        <v>500000000</v>
      </c>
      <c r="S162" s="1">
        <v>495050000</v>
      </c>
      <c r="T162" s="1">
        <v>492370000</v>
      </c>
      <c r="U162" s="1">
        <v>393490000</v>
      </c>
      <c r="V162" s="1">
        <v>392010000</v>
      </c>
      <c r="W162" s="1">
        <v>392730000</v>
      </c>
      <c r="X162" s="1">
        <v>392450000</v>
      </c>
      <c r="Y162" s="1">
        <v>396170000</v>
      </c>
      <c r="Z162" s="1">
        <v>396034000</v>
      </c>
      <c r="AA162" s="1">
        <v>377631000</v>
      </c>
      <c r="AB162" s="1">
        <v>397881000</v>
      </c>
      <c r="AC162" s="1">
        <v>399125000</v>
      </c>
      <c r="AD162" s="1">
        <v>402587000</v>
      </c>
    </row>
    <row r="163" spans="2:30" x14ac:dyDescent="0.25">
      <c r="B163">
        <v>159</v>
      </c>
      <c r="C163">
        <v>160</v>
      </c>
      <c r="D163" t="s">
        <v>461</v>
      </c>
      <c r="E163">
        <v>3102000</v>
      </c>
      <c r="F163" s="1"/>
      <c r="H163" s="1">
        <v>3</v>
      </c>
      <c r="I163" s="1"/>
      <c r="J163" s="1">
        <v>1</v>
      </c>
      <c r="K163" s="1">
        <v>2</v>
      </c>
      <c r="L163" s="1">
        <v>0</v>
      </c>
      <c r="M163" s="1">
        <v>0</v>
      </c>
      <c r="N163" s="1"/>
      <c r="O163" s="1"/>
      <c r="P163" s="1" t="s">
        <v>731</v>
      </c>
      <c r="Q163" s="1" t="s">
        <v>732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</row>
    <row r="164" spans="2:30" x14ac:dyDescent="0.25">
      <c r="B164">
        <v>160</v>
      </c>
      <c r="C164">
        <v>161</v>
      </c>
      <c r="D164" t="s">
        <v>462</v>
      </c>
      <c r="E164">
        <v>3103000</v>
      </c>
      <c r="F164" s="1">
        <v>3240</v>
      </c>
      <c r="G164" t="s">
        <v>733</v>
      </c>
      <c r="H164" s="1">
        <v>3</v>
      </c>
      <c r="I164" s="1"/>
      <c r="J164" s="1">
        <v>3</v>
      </c>
      <c r="K164" s="1"/>
      <c r="L164" s="1">
        <v>0</v>
      </c>
      <c r="M164" s="1">
        <v>0</v>
      </c>
      <c r="N164" s="1" t="s">
        <v>733</v>
      </c>
      <c r="O164" s="1"/>
      <c r="P164" s="1" t="s">
        <v>733</v>
      </c>
      <c r="Q164" s="1" t="s">
        <v>734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</row>
    <row r="165" spans="2:30" x14ac:dyDescent="0.25">
      <c r="B165">
        <v>161</v>
      </c>
      <c r="C165">
        <v>162</v>
      </c>
      <c r="D165" t="s">
        <v>463</v>
      </c>
      <c r="E165">
        <v>3104000</v>
      </c>
      <c r="F165" s="1">
        <v>3249</v>
      </c>
      <c r="G165" t="s">
        <v>735</v>
      </c>
      <c r="H165" s="1">
        <v>3</v>
      </c>
      <c r="I165" s="1"/>
      <c r="J165" s="1">
        <v>3</v>
      </c>
      <c r="K165" s="1"/>
      <c r="L165" s="1">
        <v>0</v>
      </c>
      <c r="M165" s="1">
        <v>0</v>
      </c>
      <c r="N165" s="1" t="s">
        <v>735</v>
      </c>
      <c r="O165" s="1"/>
      <c r="P165" s="1" t="s">
        <v>735</v>
      </c>
      <c r="Q165" s="1" t="s">
        <v>736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</row>
    <row r="166" spans="2:30" x14ac:dyDescent="0.25">
      <c r="B166">
        <v>162</v>
      </c>
      <c r="C166">
        <v>163</v>
      </c>
      <c r="D166" t="s">
        <v>55</v>
      </c>
      <c r="E166">
        <v>3105000</v>
      </c>
      <c r="F166" s="1"/>
      <c r="H166" s="1">
        <v>3</v>
      </c>
      <c r="I166" s="1"/>
      <c r="J166" s="1">
        <v>1</v>
      </c>
      <c r="K166" s="1">
        <v>2</v>
      </c>
      <c r="L166" s="1">
        <v>1</v>
      </c>
      <c r="M166" s="1">
        <v>1</v>
      </c>
      <c r="N166" s="1"/>
      <c r="O166" s="1"/>
      <c r="P166" s="1" t="s">
        <v>737</v>
      </c>
      <c r="Q166" s="1" t="s">
        <v>738</v>
      </c>
      <c r="R166" s="1">
        <v>72000000</v>
      </c>
      <c r="S166" s="1">
        <v>72000000</v>
      </c>
      <c r="T166" s="1">
        <v>72000000</v>
      </c>
      <c r="U166" s="1">
        <v>72000000</v>
      </c>
      <c r="V166" s="1">
        <v>72000000</v>
      </c>
      <c r="W166" s="1">
        <v>72000000</v>
      </c>
      <c r="X166" s="1">
        <v>72000000</v>
      </c>
      <c r="Y166" s="1">
        <v>180000000</v>
      </c>
      <c r="Z166" s="1">
        <v>72000000</v>
      </c>
      <c r="AA166" s="1">
        <v>72000000</v>
      </c>
      <c r="AB166" s="1">
        <v>72000000</v>
      </c>
      <c r="AC166" s="1">
        <v>72000000</v>
      </c>
      <c r="AD166" s="1">
        <v>72000000</v>
      </c>
    </row>
    <row r="167" spans="2:30" x14ac:dyDescent="0.25">
      <c r="B167">
        <v>163</v>
      </c>
      <c r="C167">
        <v>164</v>
      </c>
      <c r="D167" t="s">
        <v>464</v>
      </c>
      <c r="E167">
        <v>3106000</v>
      </c>
      <c r="F167" s="1">
        <v>3250</v>
      </c>
      <c r="G167" t="s">
        <v>739</v>
      </c>
      <c r="H167" s="1">
        <v>3</v>
      </c>
      <c r="I167" s="1"/>
      <c r="J167" s="1">
        <v>3</v>
      </c>
      <c r="K167" s="1"/>
      <c r="L167" s="1">
        <v>1</v>
      </c>
      <c r="M167" s="1">
        <v>1</v>
      </c>
      <c r="N167" s="1" t="s">
        <v>739</v>
      </c>
      <c r="O167" s="1"/>
      <c r="P167" s="1" t="s">
        <v>739</v>
      </c>
      <c r="Q167" s="1" t="s">
        <v>740</v>
      </c>
      <c r="R167" s="1">
        <v>72000000</v>
      </c>
      <c r="S167" s="1">
        <v>72000000</v>
      </c>
      <c r="T167" s="1">
        <v>72000000</v>
      </c>
      <c r="U167" s="1">
        <v>72000000</v>
      </c>
      <c r="V167" s="1">
        <v>72000000</v>
      </c>
      <c r="W167" s="1">
        <v>72000000</v>
      </c>
      <c r="X167" s="1">
        <v>72000000</v>
      </c>
      <c r="Y167" s="1">
        <v>72000000</v>
      </c>
      <c r="Z167" s="1">
        <v>72000000</v>
      </c>
      <c r="AA167" s="1">
        <v>72000000</v>
      </c>
      <c r="AB167" s="1">
        <v>72000000</v>
      </c>
      <c r="AC167" s="1">
        <v>72000000</v>
      </c>
      <c r="AD167" s="1">
        <v>72000000</v>
      </c>
    </row>
    <row r="168" spans="2:30" x14ac:dyDescent="0.25">
      <c r="B168">
        <v>164</v>
      </c>
      <c r="C168">
        <v>165</v>
      </c>
      <c r="D168" t="s">
        <v>56</v>
      </c>
      <c r="E168">
        <v>3107000</v>
      </c>
      <c r="F168" s="1">
        <v>3259</v>
      </c>
      <c r="G168" t="s">
        <v>741</v>
      </c>
      <c r="H168" s="1">
        <v>3</v>
      </c>
      <c r="I168" s="1"/>
      <c r="J168" s="1">
        <v>3</v>
      </c>
      <c r="K168" s="1"/>
      <c r="L168" s="1">
        <v>1</v>
      </c>
      <c r="M168" s="1">
        <v>1</v>
      </c>
      <c r="N168" s="1" t="s">
        <v>741</v>
      </c>
      <c r="O168" s="1"/>
      <c r="P168" s="1" t="s">
        <v>741</v>
      </c>
      <c r="Q168" s="1" t="s">
        <v>742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108000000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</row>
    <row r="169" spans="2:30" x14ac:dyDescent="0.25">
      <c r="B169">
        <v>165</v>
      </c>
      <c r="C169">
        <v>166</v>
      </c>
      <c r="D169" t="s">
        <v>465</v>
      </c>
      <c r="E169">
        <v>3108000</v>
      </c>
      <c r="F169" s="1">
        <v>3220</v>
      </c>
      <c r="G169" t="s">
        <v>743</v>
      </c>
      <c r="H169" s="1">
        <v>3</v>
      </c>
      <c r="I169" s="1"/>
      <c r="J169" s="1">
        <v>1</v>
      </c>
      <c r="K169" s="1">
        <v>2</v>
      </c>
      <c r="L169" s="1">
        <v>1</v>
      </c>
      <c r="M169" s="1">
        <v>1</v>
      </c>
      <c r="N169" s="1" t="s">
        <v>743</v>
      </c>
      <c r="O169" s="1"/>
      <c r="P169" s="1" t="s">
        <v>744</v>
      </c>
      <c r="Q169" s="1" t="s">
        <v>745</v>
      </c>
      <c r="R169" s="1">
        <v>1000000</v>
      </c>
      <c r="S169" s="1">
        <v>1000000</v>
      </c>
      <c r="T169" s="1">
        <v>1000000</v>
      </c>
      <c r="U169" s="1">
        <v>1000000</v>
      </c>
      <c r="V169" s="1">
        <v>1000000</v>
      </c>
      <c r="W169" s="1">
        <v>1000000</v>
      </c>
      <c r="X169" s="1">
        <v>1000000</v>
      </c>
      <c r="Y169" s="1">
        <v>1000000</v>
      </c>
      <c r="Z169" s="1">
        <v>1000000</v>
      </c>
      <c r="AA169" s="1">
        <v>1000000</v>
      </c>
      <c r="AB169" s="1">
        <v>1000000</v>
      </c>
      <c r="AC169" s="1">
        <v>1000000</v>
      </c>
      <c r="AD169" s="1">
        <v>1000000</v>
      </c>
    </row>
    <row r="170" spans="2:30" x14ac:dyDescent="0.25">
      <c r="B170">
        <v>166</v>
      </c>
      <c r="C170">
        <v>167</v>
      </c>
      <c r="D170" t="s">
        <v>466</v>
      </c>
      <c r="E170">
        <v>3109000</v>
      </c>
      <c r="F170" s="1"/>
      <c r="H170" s="1">
        <v>3</v>
      </c>
      <c r="I170" s="1"/>
      <c r="J170" s="1">
        <v>1</v>
      </c>
      <c r="K170" s="1">
        <v>2</v>
      </c>
      <c r="L170" s="1">
        <v>1</v>
      </c>
      <c r="M170" s="1">
        <v>1</v>
      </c>
      <c r="N170" s="1"/>
      <c r="O170" s="1"/>
      <c r="P170" s="1"/>
      <c r="Q170" s="1" t="s">
        <v>746</v>
      </c>
      <c r="R170" s="1">
        <v>100000</v>
      </c>
      <c r="S170" s="1">
        <v>100000</v>
      </c>
      <c r="T170" s="1">
        <v>100000</v>
      </c>
      <c r="U170" s="1">
        <v>100000</v>
      </c>
      <c r="V170" s="1">
        <v>100000</v>
      </c>
      <c r="W170" s="1">
        <v>100000</v>
      </c>
      <c r="X170" s="1">
        <v>100000</v>
      </c>
      <c r="Y170" s="1">
        <v>18100000</v>
      </c>
      <c r="Z170" s="1">
        <v>18100000</v>
      </c>
      <c r="AA170" s="1">
        <v>100000</v>
      </c>
      <c r="AB170" s="1">
        <v>100000</v>
      </c>
      <c r="AC170" s="1">
        <v>100000</v>
      </c>
      <c r="AD170" s="1">
        <v>100000</v>
      </c>
    </row>
    <row r="171" spans="2:30" x14ac:dyDescent="0.25">
      <c r="B171">
        <v>167</v>
      </c>
      <c r="C171">
        <v>168</v>
      </c>
      <c r="D171" t="s">
        <v>57</v>
      </c>
      <c r="E171">
        <v>3110000</v>
      </c>
      <c r="F171" s="1"/>
      <c r="H171" s="1">
        <v>3</v>
      </c>
      <c r="I171" s="1"/>
      <c r="J171" s="1">
        <v>3</v>
      </c>
      <c r="K171" s="1"/>
      <c r="L171" s="1">
        <v>1</v>
      </c>
      <c r="M171" s="1">
        <v>1</v>
      </c>
      <c r="N171" s="1"/>
      <c r="O171" s="1"/>
      <c r="P171" s="1" t="s">
        <v>796</v>
      </c>
      <c r="Q171" s="1" t="s">
        <v>797</v>
      </c>
      <c r="R171" s="1">
        <v>100000</v>
      </c>
      <c r="S171" s="1">
        <v>100000</v>
      </c>
      <c r="T171" s="1">
        <v>100000</v>
      </c>
      <c r="U171" s="1">
        <v>100000</v>
      </c>
      <c r="V171" s="1">
        <v>100000</v>
      </c>
      <c r="W171" s="1">
        <v>100000</v>
      </c>
      <c r="X171" s="1">
        <v>100000</v>
      </c>
      <c r="Y171" s="1">
        <v>18100000</v>
      </c>
      <c r="Z171" s="1">
        <v>18100000</v>
      </c>
      <c r="AA171" s="1">
        <v>100000</v>
      </c>
      <c r="AB171" s="1">
        <v>100000</v>
      </c>
      <c r="AC171" s="1">
        <v>100000</v>
      </c>
      <c r="AD171" s="1">
        <v>100000</v>
      </c>
    </row>
    <row r="172" spans="2:30" x14ac:dyDescent="0.25">
      <c r="B172">
        <v>168</v>
      </c>
      <c r="C172">
        <v>169</v>
      </c>
      <c r="D172" t="s">
        <v>467</v>
      </c>
      <c r="E172">
        <v>3111000</v>
      </c>
      <c r="F172" s="1">
        <v>3230</v>
      </c>
      <c r="G172" t="s">
        <v>798</v>
      </c>
      <c r="H172" s="1">
        <v>3</v>
      </c>
      <c r="I172" s="1"/>
      <c r="J172" s="1">
        <v>3</v>
      </c>
      <c r="K172" s="1"/>
      <c r="L172" s="1">
        <v>1</v>
      </c>
      <c r="M172" s="1">
        <v>1</v>
      </c>
      <c r="N172" s="1" t="s">
        <v>798</v>
      </c>
      <c r="O172" s="1"/>
      <c r="P172" s="1" t="s">
        <v>798</v>
      </c>
      <c r="Q172" s="1" t="s">
        <v>799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18000000</v>
      </c>
      <c r="Z172" s="1">
        <v>18000000</v>
      </c>
      <c r="AA172" s="1">
        <v>0</v>
      </c>
      <c r="AB172" s="1">
        <v>0</v>
      </c>
      <c r="AC172" s="1">
        <v>0</v>
      </c>
      <c r="AD172" s="1">
        <v>0</v>
      </c>
    </row>
    <row r="173" spans="2:30" x14ac:dyDescent="0.25">
      <c r="B173">
        <v>169</v>
      </c>
      <c r="C173">
        <v>170</v>
      </c>
      <c r="D173" t="s">
        <v>468</v>
      </c>
      <c r="E173">
        <v>3112000</v>
      </c>
      <c r="F173" s="1">
        <v>3235</v>
      </c>
      <c r="G173" t="s">
        <v>800</v>
      </c>
      <c r="H173" s="1">
        <v>3</v>
      </c>
      <c r="I173" s="1"/>
      <c r="J173" s="1">
        <v>3</v>
      </c>
      <c r="K173" s="1"/>
      <c r="L173" s="1">
        <v>1</v>
      </c>
      <c r="M173" s="1">
        <v>1</v>
      </c>
      <c r="N173" s="1" t="s">
        <v>800</v>
      </c>
      <c r="O173" s="1"/>
      <c r="P173" s="1" t="s">
        <v>800</v>
      </c>
      <c r="Q173" s="1" t="s">
        <v>801</v>
      </c>
      <c r="R173" s="1">
        <v>100000</v>
      </c>
      <c r="S173" s="1">
        <v>100000</v>
      </c>
      <c r="T173" s="1">
        <v>100000</v>
      </c>
      <c r="U173" s="1">
        <v>100000</v>
      </c>
      <c r="V173" s="1">
        <v>100000</v>
      </c>
      <c r="W173" s="1">
        <v>100000</v>
      </c>
      <c r="X173" s="1">
        <v>100000</v>
      </c>
      <c r="Y173" s="1">
        <v>100000</v>
      </c>
      <c r="Z173" s="1">
        <v>100000</v>
      </c>
      <c r="AA173" s="1">
        <v>100000</v>
      </c>
      <c r="AB173" s="1">
        <v>100000</v>
      </c>
      <c r="AC173" s="1">
        <v>100000</v>
      </c>
      <c r="AD173" s="1">
        <v>100000</v>
      </c>
    </row>
    <row r="174" spans="2:30" x14ac:dyDescent="0.25">
      <c r="B174">
        <v>170</v>
      </c>
      <c r="C174">
        <v>171</v>
      </c>
      <c r="D174" t="s">
        <v>469</v>
      </c>
      <c r="E174">
        <v>3113000</v>
      </c>
      <c r="F174" s="1">
        <v>3237</v>
      </c>
      <c r="G174" t="s">
        <v>802</v>
      </c>
      <c r="H174" s="1">
        <v>3</v>
      </c>
      <c r="I174" s="1"/>
      <c r="J174" s="1">
        <v>3</v>
      </c>
      <c r="K174" s="1"/>
      <c r="L174" s="1">
        <v>0</v>
      </c>
      <c r="M174" s="1">
        <v>0</v>
      </c>
      <c r="N174" s="1" t="s">
        <v>802</v>
      </c>
      <c r="O174" s="1"/>
      <c r="P174" s="1" t="s">
        <v>802</v>
      </c>
      <c r="Q174" s="1" t="s">
        <v>803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</row>
    <row r="175" spans="2:30" x14ac:dyDescent="0.25">
      <c r="B175">
        <v>171</v>
      </c>
      <c r="C175">
        <v>172</v>
      </c>
      <c r="D175" t="s">
        <v>470</v>
      </c>
      <c r="E175">
        <v>3114000</v>
      </c>
      <c r="F175" s="1"/>
      <c r="H175" s="1">
        <v>3</v>
      </c>
      <c r="I175" s="1"/>
      <c r="J175" s="1">
        <v>3</v>
      </c>
      <c r="K175" s="1"/>
      <c r="L175" s="1">
        <v>0</v>
      </c>
      <c r="M175" s="1">
        <v>0</v>
      </c>
      <c r="N175" s="1"/>
      <c r="O175" s="1"/>
      <c r="P175" s="1"/>
      <c r="Q175" s="1" t="s">
        <v>746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</row>
    <row r="176" spans="2:30" x14ac:dyDescent="0.25">
      <c r="B176">
        <v>172</v>
      </c>
      <c r="C176">
        <v>173</v>
      </c>
      <c r="D176" t="s">
        <v>58</v>
      </c>
      <c r="E176">
        <v>3115000</v>
      </c>
      <c r="F176" s="1"/>
      <c r="H176" s="1">
        <v>3</v>
      </c>
      <c r="I176" s="1"/>
      <c r="J176" s="1">
        <v>0</v>
      </c>
      <c r="K176" s="1"/>
      <c r="L176" s="1">
        <v>1</v>
      </c>
      <c r="M176" s="1">
        <v>0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2:30" x14ac:dyDescent="0.25">
      <c r="B177">
        <v>173</v>
      </c>
      <c r="C177">
        <v>174</v>
      </c>
      <c r="D177" t="s">
        <v>59</v>
      </c>
      <c r="E177">
        <v>3200000</v>
      </c>
      <c r="F177" s="1">
        <v>3100</v>
      </c>
      <c r="H177" s="1">
        <v>3</v>
      </c>
      <c r="I177" s="1"/>
      <c r="J177" s="1">
        <v>0</v>
      </c>
      <c r="K177" s="1">
        <v>1</v>
      </c>
      <c r="L177" s="1">
        <v>1</v>
      </c>
      <c r="M177" s="1">
        <v>1</v>
      </c>
      <c r="N177" s="1"/>
      <c r="O177" s="1"/>
      <c r="P177" s="1"/>
      <c r="Q177" s="1" t="s">
        <v>804</v>
      </c>
      <c r="R177" s="1">
        <v>8100000000</v>
      </c>
      <c r="S177" s="1">
        <v>8055000000</v>
      </c>
      <c r="T177" s="1">
        <v>8010000000</v>
      </c>
      <c r="U177" s="1">
        <v>7965000000</v>
      </c>
      <c r="V177" s="1">
        <v>7920000000</v>
      </c>
      <c r="W177" s="1">
        <v>7875000000</v>
      </c>
      <c r="X177" s="1">
        <v>7830000000</v>
      </c>
      <c r="Y177" s="1">
        <v>7875000000</v>
      </c>
      <c r="Z177" s="1">
        <v>7919625000</v>
      </c>
      <c r="AA177" s="1">
        <v>7873875000</v>
      </c>
      <c r="AB177" s="1">
        <v>7828125000</v>
      </c>
      <c r="AC177" s="1">
        <v>7782375000</v>
      </c>
      <c r="AD177" s="1">
        <v>7736625000</v>
      </c>
    </row>
    <row r="178" spans="2:30" x14ac:dyDescent="0.25">
      <c r="B178">
        <v>174</v>
      </c>
      <c r="C178">
        <v>175</v>
      </c>
      <c r="D178" t="s">
        <v>471</v>
      </c>
      <c r="E178">
        <v>3201000</v>
      </c>
      <c r="F178" s="1"/>
      <c r="H178" s="1">
        <v>3</v>
      </c>
      <c r="I178" s="1"/>
      <c r="J178" s="1">
        <v>1</v>
      </c>
      <c r="K178" s="1">
        <v>2</v>
      </c>
      <c r="L178" s="1">
        <v>1</v>
      </c>
      <c r="M178" s="1">
        <v>1</v>
      </c>
      <c r="N178" s="1"/>
      <c r="O178" s="1"/>
      <c r="P178" s="1"/>
      <c r="Q178" s="1" t="s">
        <v>805</v>
      </c>
      <c r="R178" s="1">
        <v>8100000000</v>
      </c>
      <c r="S178" s="1">
        <v>8055000000</v>
      </c>
      <c r="T178" s="1">
        <v>8010000000</v>
      </c>
      <c r="U178" s="1">
        <v>7965000000</v>
      </c>
      <c r="V178" s="1">
        <v>7920000000</v>
      </c>
      <c r="W178" s="1">
        <v>7875000000</v>
      </c>
      <c r="X178" s="1">
        <v>7830000000</v>
      </c>
      <c r="Y178" s="1">
        <v>7875000000</v>
      </c>
      <c r="Z178" s="1">
        <v>7919625000</v>
      </c>
      <c r="AA178" s="1">
        <v>7873875000</v>
      </c>
      <c r="AB178" s="1">
        <v>7828125000</v>
      </c>
      <c r="AC178" s="1">
        <v>7782375000</v>
      </c>
      <c r="AD178" s="1">
        <v>7736625000</v>
      </c>
    </row>
    <row r="179" spans="2:30" x14ac:dyDescent="0.25">
      <c r="B179">
        <v>175</v>
      </c>
      <c r="C179">
        <v>176</v>
      </c>
      <c r="D179" t="s">
        <v>472</v>
      </c>
      <c r="E179">
        <v>3202000</v>
      </c>
      <c r="F179" s="1"/>
      <c r="H179" s="1">
        <v>3</v>
      </c>
      <c r="I179" s="1"/>
      <c r="J179" s="1">
        <v>1</v>
      </c>
      <c r="K179" s="1">
        <v>2</v>
      </c>
      <c r="L179" s="1">
        <v>1</v>
      </c>
      <c r="M179" s="1">
        <v>1</v>
      </c>
      <c r="N179" s="1"/>
      <c r="O179" s="1"/>
      <c r="P179" s="1"/>
      <c r="Q179" s="1" t="s">
        <v>806</v>
      </c>
      <c r="R179" s="1">
        <v>10800000000</v>
      </c>
      <c r="S179" s="1">
        <v>10800000000</v>
      </c>
      <c r="T179" s="1">
        <v>10800000000</v>
      </c>
      <c r="U179" s="1">
        <v>10800000000</v>
      </c>
      <c r="V179" s="1">
        <v>10800000000</v>
      </c>
      <c r="W179" s="1">
        <v>10800000000</v>
      </c>
      <c r="X179" s="1">
        <v>10800000000</v>
      </c>
      <c r="Y179" s="1">
        <v>10890000000</v>
      </c>
      <c r="Z179" s="1">
        <v>10980000000</v>
      </c>
      <c r="AA179" s="1">
        <v>10980000000</v>
      </c>
      <c r="AB179" s="1">
        <v>10980000000</v>
      </c>
      <c r="AC179" s="1">
        <v>10980000000</v>
      </c>
      <c r="AD179" s="1">
        <v>10980000000</v>
      </c>
    </row>
    <row r="180" spans="2:30" x14ac:dyDescent="0.25">
      <c r="B180">
        <v>176</v>
      </c>
      <c r="C180">
        <v>177</v>
      </c>
      <c r="D180" t="s">
        <v>473</v>
      </c>
      <c r="E180">
        <v>3203000</v>
      </c>
      <c r="F180" s="1">
        <v>3110</v>
      </c>
      <c r="G180" t="s">
        <v>774</v>
      </c>
      <c r="H180" s="1">
        <v>3</v>
      </c>
      <c r="I180" s="1"/>
      <c r="J180" s="1">
        <v>3</v>
      </c>
      <c r="K180" s="1"/>
      <c r="L180" s="1">
        <v>1</v>
      </c>
      <c r="M180" s="1">
        <v>1</v>
      </c>
      <c r="N180" s="1" t="s">
        <v>774</v>
      </c>
      <c r="O180" s="1"/>
      <c r="P180" s="1" t="s">
        <v>774</v>
      </c>
      <c r="Q180" s="1" t="s">
        <v>807</v>
      </c>
      <c r="R180" s="1">
        <v>10800000000</v>
      </c>
      <c r="S180" s="1">
        <v>10800000000</v>
      </c>
      <c r="T180" s="1">
        <v>10800000000</v>
      </c>
      <c r="U180" s="1">
        <v>10800000000</v>
      </c>
      <c r="V180" s="1">
        <v>10800000000</v>
      </c>
      <c r="W180" s="1">
        <v>10800000000</v>
      </c>
      <c r="X180" s="1">
        <v>10800000000</v>
      </c>
      <c r="Y180" s="1">
        <v>10890000000</v>
      </c>
      <c r="Z180" s="1">
        <v>10980000000</v>
      </c>
      <c r="AA180" s="1">
        <v>10980000000</v>
      </c>
      <c r="AB180" s="1">
        <v>10980000000</v>
      </c>
      <c r="AC180" s="1">
        <v>10980000000</v>
      </c>
      <c r="AD180" s="1">
        <v>10980000000</v>
      </c>
    </row>
    <row r="181" spans="2:30" x14ac:dyDescent="0.25">
      <c r="B181">
        <v>177</v>
      </c>
      <c r="C181">
        <v>178</v>
      </c>
      <c r="D181" t="s">
        <v>474</v>
      </c>
      <c r="E181">
        <v>3204000</v>
      </c>
      <c r="F181" s="1"/>
      <c r="H181" s="1">
        <v>3</v>
      </c>
      <c r="I181" s="1"/>
      <c r="J181" s="1">
        <v>1</v>
      </c>
      <c r="K181" s="1">
        <v>2</v>
      </c>
      <c r="L181" s="1">
        <v>1</v>
      </c>
      <c r="M181" s="1">
        <v>1</v>
      </c>
      <c r="N181" s="1"/>
      <c r="O181" s="1"/>
      <c r="P181" s="1"/>
      <c r="Q181" s="1" t="s">
        <v>808</v>
      </c>
      <c r="R181" s="1">
        <v>2700000000</v>
      </c>
      <c r="S181" s="1">
        <v>2745000000</v>
      </c>
      <c r="T181" s="1">
        <v>2790000000</v>
      </c>
      <c r="U181" s="1">
        <v>2835000000</v>
      </c>
      <c r="V181" s="1">
        <v>2880000000</v>
      </c>
      <c r="W181" s="1">
        <v>2925000000</v>
      </c>
      <c r="X181" s="1">
        <v>2970000000</v>
      </c>
      <c r="Y181" s="1">
        <v>3015000000</v>
      </c>
      <c r="Z181" s="1">
        <v>3060375000</v>
      </c>
      <c r="AA181" s="1">
        <v>3106125000</v>
      </c>
      <c r="AB181" s="1">
        <v>3151875000</v>
      </c>
      <c r="AC181" s="1">
        <v>3197625000</v>
      </c>
      <c r="AD181" s="1">
        <v>3243375000</v>
      </c>
    </row>
    <row r="182" spans="2:30" x14ac:dyDescent="0.25">
      <c r="B182">
        <v>178</v>
      </c>
      <c r="C182">
        <v>179</v>
      </c>
      <c r="D182" t="s">
        <v>60</v>
      </c>
      <c r="E182">
        <v>3205000</v>
      </c>
      <c r="F182" s="1">
        <v>3120</v>
      </c>
      <c r="G182" t="s">
        <v>809</v>
      </c>
      <c r="H182" s="1">
        <v>3</v>
      </c>
      <c r="I182" s="1"/>
      <c r="J182" s="1">
        <v>3</v>
      </c>
      <c r="K182" s="1"/>
      <c r="L182" s="1">
        <v>1</v>
      </c>
      <c r="M182" s="1">
        <v>1</v>
      </c>
      <c r="N182" s="1" t="s">
        <v>809</v>
      </c>
      <c r="O182" s="1"/>
      <c r="P182" s="1" t="s">
        <v>809</v>
      </c>
      <c r="Q182" s="1" t="s">
        <v>810</v>
      </c>
      <c r="R182" s="1">
        <v>2700000000</v>
      </c>
      <c r="S182" s="1">
        <v>2745000000</v>
      </c>
      <c r="T182" s="1">
        <v>2790000000</v>
      </c>
      <c r="U182" s="1">
        <v>2835000000</v>
      </c>
      <c r="V182" s="1">
        <v>2880000000</v>
      </c>
      <c r="W182" s="1">
        <v>2925000000</v>
      </c>
      <c r="X182" s="1">
        <v>2970000000</v>
      </c>
      <c r="Y182" s="1">
        <v>3015000000</v>
      </c>
      <c r="Z182" s="1">
        <v>3060375000</v>
      </c>
      <c r="AA182" s="1">
        <v>3106125000</v>
      </c>
      <c r="AB182" s="1">
        <v>3151875000</v>
      </c>
      <c r="AC182" s="1">
        <v>3197625000</v>
      </c>
      <c r="AD182" s="1">
        <v>3243375000</v>
      </c>
    </row>
    <row r="183" spans="2:30" x14ac:dyDescent="0.25">
      <c r="B183">
        <v>179</v>
      </c>
      <c r="C183">
        <v>180</v>
      </c>
      <c r="D183" t="s">
        <v>475</v>
      </c>
      <c r="E183">
        <v>3206000</v>
      </c>
      <c r="F183" s="1"/>
      <c r="H183" s="1">
        <v>3</v>
      </c>
      <c r="I183" s="1"/>
      <c r="J183" s="1">
        <v>1</v>
      </c>
      <c r="K183" s="1">
        <v>2</v>
      </c>
      <c r="L183" s="1">
        <v>0</v>
      </c>
      <c r="M183" s="1">
        <v>0</v>
      </c>
      <c r="N183" s="1"/>
      <c r="O183" s="1"/>
      <c r="P183" s="1"/>
      <c r="Q183" s="1" t="s">
        <v>776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</row>
    <row r="184" spans="2:30" x14ac:dyDescent="0.25">
      <c r="B184">
        <v>180</v>
      </c>
      <c r="C184">
        <v>181</v>
      </c>
      <c r="D184" t="s">
        <v>476</v>
      </c>
      <c r="E184">
        <v>3207000</v>
      </c>
      <c r="F184" s="1"/>
      <c r="H184" s="1">
        <v>3</v>
      </c>
      <c r="I184" s="1"/>
      <c r="J184" s="1">
        <v>0</v>
      </c>
      <c r="K184" s="1"/>
      <c r="L184" s="1">
        <v>1</v>
      </c>
      <c r="M184" s="1">
        <v>0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2:30" x14ac:dyDescent="0.25">
      <c r="B185">
        <v>181</v>
      </c>
      <c r="C185">
        <v>182</v>
      </c>
      <c r="D185" t="s">
        <v>477</v>
      </c>
      <c r="E185">
        <v>3300000</v>
      </c>
      <c r="F185" s="1">
        <v>3400</v>
      </c>
      <c r="H185" s="1">
        <v>3</v>
      </c>
      <c r="I185" s="1"/>
      <c r="J185" s="1">
        <v>0</v>
      </c>
      <c r="K185" s="1">
        <v>1</v>
      </c>
      <c r="L185" s="1">
        <v>1</v>
      </c>
      <c r="M185" s="1">
        <v>1</v>
      </c>
      <c r="N185" s="1"/>
      <c r="O185" s="1"/>
      <c r="P185" s="1"/>
      <c r="Q185" s="1" t="s">
        <v>811</v>
      </c>
      <c r="R185" s="1">
        <v>8673100000</v>
      </c>
      <c r="S185" s="1">
        <v>8623150000</v>
      </c>
      <c r="T185" s="1">
        <v>8575470000</v>
      </c>
      <c r="U185" s="1">
        <v>8431590000</v>
      </c>
      <c r="V185" s="1">
        <v>8385110000</v>
      </c>
      <c r="W185" s="1">
        <v>8340830000</v>
      </c>
      <c r="X185" s="1">
        <v>8295550000</v>
      </c>
      <c r="Y185" s="1">
        <v>8470270000</v>
      </c>
      <c r="Z185" s="1">
        <v>8406759000</v>
      </c>
      <c r="AA185" s="1">
        <v>8324606000</v>
      </c>
      <c r="AB185" s="1">
        <v>8299106000</v>
      </c>
      <c r="AC185" s="1">
        <v>8254600000</v>
      </c>
      <c r="AD185" s="1">
        <v>8212312000</v>
      </c>
    </row>
    <row r="186" spans="2:30" x14ac:dyDescent="0.25">
      <c r="B186">
        <v>182</v>
      </c>
      <c r="C186">
        <v>183</v>
      </c>
      <c r="D186" t="s">
        <v>478</v>
      </c>
      <c r="E186">
        <v>3301000</v>
      </c>
      <c r="F186" s="1"/>
      <c r="H186" s="1">
        <v>3</v>
      </c>
      <c r="I186" s="1"/>
      <c r="J186" s="1">
        <v>0</v>
      </c>
      <c r="K186" s="1"/>
      <c r="L186" s="1">
        <v>1</v>
      </c>
      <c r="M186" s="1">
        <v>0</v>
      </c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2:30" x14ac:dyDescent="0.25">
      <c r="B187">
        <v>183</v>
      </c>
      <c r="C187">
        <v>184</v>
      </c>
      <c r="D187" t="s">
        <v>479</v>
      </c>
      <c r="E187">
        <v>3302000</v>
      </c>
      <c r="F187" s="1"/>
      <c r="H187" s="1">
        <v>3</v>
      </c>
      <c r="I187" s="1"/>
      <c r="J187" s="1">
        <v>0</v>
      </c>
      <c r="K187" s="1">
        <v>2</v>
      </c>
      <c r="L187" s="1">
        <v>1</v>
      </c>
      <c r="M187" s="1">
        <v>0</v>
      </c>
      <c r="N187" s="1"/>
      <c r="O187" s="1"/>
      <c r="P187" s="1"/>
      <c r="Q187" s="1" t="s">
        <v>812</v>
      </c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2:30" x14ac:dyDescent="0.25">
      <c r="B188">
        <v>184</v>
      </c>
      <c r="C188">
        <v>185</v>
      </c>
      <c r="D188" t="s">
        <v>480</v>
      </c>
      <c r="E188">
        <v>3303000</v>
      </c>
      <c r="F188" s="1"/>
      <c r="H188" s="1">
        <v>3</v>
      </c>
      <c r="I188" s="1"/>
      <c r="J188" s="1">
        <v>0</v>
      </c>
      <c r="K188" s="1"/>
      <c r="L188" s="1">
        <v>1</v>
      </c>
      <c r="M188" s="1">
        <v>0</v>
      </c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2:30" x14ac:dyDescent="0.25">
      <c r="B189">
        <v>185</v>
      </c>
      <c r="C189">
        <v>186</v>
      </c>
      <c r="D189" t="s">
        <v>62</v>
      </c>
      <c r="E189">
        <v>3400000</v>
      </c>
      <c r="F189" s="1">
        <v>3700</v>
      </c>
      <c r="H189" s="1">
        <v>3</v>
      </c>
      <c r="I189" s="1"/>
      <c r="J189" s="1">
        <v>0</v>
      </c>
      <c r="K189" s="1">
        <v>1</v>
      </c>
      <c r="L189" s="1">
        <v>1</v>
      </c>
      <c r="M189" s="1">
        <v>1</v>
      </c>
      <c r="N189" s="1"/>
      <c r="O189" s="1"/>
      <c r="P189" s="1"/>
      <c r="Q189" s="1" t="s">
        <v>813</v>
      </c>
      <c r="R189" s="1">
        <v>224350000</v>
      </c>
      <c r="S189" s="1">
        <v>222080000</v>
      </c>
      <c r="T189" s="1">
        <v>218280000</v>
      </c>
      <c r="U189" s="1">
        <v>220880000</v>
      </c>
      <c r="V189" s="1">
        <v>218680000</v>
      </c>
      <c r="W189" s="1">
        <v>219680000</v>
      </c>
      <c r="X189" s="1">
        <v>217480000</v>
      </c>
      <c r="Y189" s="1">
        <v>256256000</v>
      </c>
      <c r="Z189" s="1">
        <v>238283000</v>
      </c>
      <c r="AA189" s="1">
        <v>199750000</v>
      </c>
      <c r="AB189" s="1">
        <v>218756000</v>
      </c>
      <c r="AC189" s="1">
        <v>216538000</v>
      </c>
      <c r="AD189" s="1">
        <v>217520000</v>
      </c>
    </row>
    <row r="190" spans="2:30" x14ac:dyDescent="0.25">
      <c r="B190">
        <v>186</v>
      </c>
      <c r="C190">
        <v>187</v>
      </c>
      <c r="D190" t="s">
        <v>481</v>
      </c>
      <c r="E190">
        <v>3401000</v>
      </c>
      <c r="F190" s="1"/>
      <c r="H190" s="1">
        <v>3</v>
      </c>
      <c r="I190" s="1"/>
      <c r="J190" s="1">
        <v>1</v>
      </c>
      <c r="K190" s="1">
        <v>2</v>
      </c>
      <c r="L190" s="1">
        <v>1</v>
      </c>
      <c r="M190" s="1">
        <v>1</v>
      </c>
      <c r="N190" s="1"/>
      <c r="O190" s="1"/>
      <c r="P190" s="1"/>
      <c r="Q190" s="1" t="s">
        <v>814</v>
      </c>
      <c r="R190" s="1">
        <v>36750000</v>
      </c>
      <c r="S190" s="1">
        <v>36000000</v>
      </c>
      <c r="T190" s="1">
        <v>35250000</v>
      </c>
      <c r="U190" s="1">
        <v>34500000</v>
      </c>
      <c r="V190" s="1">
        <v>33750000</v>
      </c>
      <c r="W190" s="1">
        <v>33000000</v>
      </c>
      <c r="X190" s="1">
        <v>32250000</v>
      </c>
      <c r="Y190" s="1">
        <v>68970000</v>
      </c>
      <c r="Z190" s="1">
        <v>68317500</v>
      </c>
      <c r="AA190" s="1">
        <v>31305000</v>
      </c>
      <c r="AB190" s="1">
        <v>30532500</v>
      </c>
      <c r="AC190" s="1">
        <v>29760000</v>
      </c>
      <c r="AD190" s="1">
        <v>28987500</v>
      </c>
    </row>
    <row r="191" spans="2:30" x14ac:dyDescent="0.25">
      <c r="B191">
        <v>187</v>
      </c>
      <c r="C191">
        <v>188</v>
      </c>
      <c r="D191" t="s">
        <v>482</v>
      </c>
      <c r="E191">
        <v>3402000</v>
      </c>
      <c r="F191" s="1">
        <v>3720</v>
      </c>
      <c r="G191" t="s">
        <v>781</v>
      </c>
      <c r="H191" s="1">
        <v>3</v>
      </c>
      <c r="I191" s="1"/>
      <c r="J191" s="1">
        <v>3</v>
      </c>
      <c r="K191" s="1"/>
      <c r="L191" s="1">
        <v>1</v>
      </c>
      <c r="M191" s="1">
        <v>1</v>
      </c>
      <c r="N191" s="1" t="s">
        <v>781</v>
      </c>
      <c r="O191" s="1"/>
      <c r="P191" s="1" t="s">
        <v>781</v>
      </c>
      <c r="Q191" s="1" t="s">
        <v>815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36000000</v>
      </c>
      <c r="Z191" s="1">
        <v>36000000</v>
      </c>
      <c r="AA191" s="1">
        <v>0</v>
      </c>
      <c r="AB191" s="1">
        <v>0</v>
      </c>
      <c r="AC191" s="1">
        <v>0</v>
      </c>
      <c r="AD191" s="1">
        <v>0</v>
      </c>
    </row>
    <row r="192" spans="2:30" x14ac:dyDescent="0.25">
      <c r="B192">
        <v>188</v>
      </c>
      <c r="C192">
        <v>189</v>
      </c>
      <c r="D192" t="s">
        <v>483</v>
      </c>
      <c r="E192">
        <v>3403000</v>
      </c>
      <c r="F192" s="1">
        <v>3785</v>
      </c>
      <c r="G192" t="s">
        <v>766</v>
      </c>
      <c r="H192" s="1">
        <v>3</v>
      </c>
      <c r="I192" s="1"/>
      <c r="J192" s="1">
        <v>3</v>
      </c>
      <c r="K192" s="1"/>
      <c r="L192" s="1">
        <v>1</v>
      </c>
      <c r="M192" s="1">
        <v>1</v>
      </c>
      <c r="N192" s="1" t="s">
        <v>766</v>
      </c>
      <c r="O192" s="1"/>
      <c r="P192" s="1" t="s">
        <v>766</v>
      </c>
      <c r="Q192" s="1" t="s">
        <v>816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120000</v>
      </c>
      <c r="Z192" s="1">
        <v>240000</v>
      </c>
      <c r="AA192" s="1">
        <v>0</v>
      </c>
      <c r="AB192" s="1">
        <v>0</v>
      </c>
      <c r="AC192" s="1">
        <v>0</v>
      </c>
      <c r="AD192" s="1">
        <v>0</v>
      </c>
    </row>
    <row r="193" spans="2:30" x14ac:dyDescent="0.25">
      <c r="B193">
        <v>189</v>
      </c>
      <c r="C193">
        <v>190</v>
      </c>
      <c r="D193" t="s">
        <v>484</v>
      </c>
      <c r="E193">
        <v>3404000</v>
      </c>
      <c r="F193" s="1">
        <v>3790</v>
      </c>
      <c r="G193" t="s">
        <v>768</v>
      </c>
      <c r="H193" s="1">
        <v>3</v>
      </c>
      <c r="I193" s="1"/>
      <c r="J193" s="1">
        <v>3</v>
      </c>
      <c r="K193" s="1"/>
      <c r="L193" s="1">
        <v>1</v>
      </c>
      <c r="M193" s="1">
        <v>1</v>
      </c>
      <c r="N193" s="1" t="s">
        <v>768</v>
      </c>
      <c r="O193" s="1"/>
      <c r="P193" s="1" t="s">
        <v>768</v>
      </c>
      <c r="Q193" s="1" t="s">
        <v>817</v>
      </c>
      <c r="R193" s="1">
        <v>36750000</v>
      </c>
      <c r="S193" s="1">
        <v>36000000</v>
      </c>
      <c r="T193" s="1">
        <v>35250000</v>
      </c>
      <c r="U193" s="1">
        <v>34500000</v>
      </c>
      <c r="V193" s="1">
        <v>33750000</v>
      </c>
      <c r="W193" s="1">
        <v>33000000</v>
      </c>
      <c r="X193" s="1">
        <v>32250000</v>
      </c>
      <c r="Y193" s="1">
        <v>32850000</v>
      </c>
      <c r="Z193" s="1">
        <v>32077500</v>
      </c>
      <c r="AA193" s="1">
        <v>31305000</v>
      </c>
      <c r="AB193" s="1">
        <v>30532500</v>
      </c>
      <c r="AC193" s="1">
        <v>29760000</v>
      </c>
      <c r="AD193" s="1">
        <v>28987500</v>
      </c>
    </row>
    <row r="194" spans="2:30" x14ac:dyDescent="0.25">
      <c r="B194">
        <v>190</v>
      </c>
      <c r="C194">
        <v>191</v>
      </c>
      <c r="D194" t="s">
        <v>63</v>
      </c>
      <c r="E194">
        <v>3405000</v>
      </c>
      <c r="F194" s="1"/>
      <c r="H194" s="1">
        <v>3</v>
      </c>
      <c r="I194" s="1"/>
      <c r="J194" s="1">
        <v>1</v>
      </c>
      <c r="K194" s="1">
        <v>2</v>
      </c>
      <c r="L194" s="1">
        <v>1</v>
      </c>
      <c r="M194" s="1">
        <v>1</v>
      </c>
      <c r="N194" s="1"/>
      <c r="O194" s="1"/>
      <c r="P194" s="1" t="s">
        <v>747</v>
      </c>
      <c r="Q194" s="1" t="s">
        <v>748</v>
      </c>
      <c r="R194" s="1">
        <v>110400000</v>
      </c>
      <c r="S194" s="1">
        <v>110400000</v>
      </c>
      <c r="T194" s="1">
        <v>105600000</v>
      </c>
      <c r="U194" s="1">
        <v>110400000</v>
      </c>
      <c r="V194" s="1">
        <v>108000000</v>
      </c>
      <c r="W194" s="1">
        <v>110400000</v>
      </c>
      <c r="X194" s="1">
        <v>108000000</v>
      </c>
      <c r="Y194" s="1">
        <v>110400000</v>
      </c>
      <c r="Z194" s="1">
        <v>110400000</v>
      </c>
      <c r="AA194" s="1">
        <v>108000000</v>
      </c>
      <c r="AB194" s="1">
        <v>110400000</v>
      </c>
      <c r="AC194" s="1">
        <v>108000000</v>
      </c>
      <c r="AD194" s="1">
        <v>110400000</v>
      </c>
    </row>
    <row r="195" spans="2:30" x14ac:dyDescent="0.25">
      <c r="B195">
        <v>191</v>
      </c>
      <c r="C195">
        <v>192</v>
      </c>
      <c r="D195" t="s">
        <v>485</v>
      </c>
      <c r="E195">
        <v>3406000</v>
      </c>
      <c r="F195" s="1">
        <v>3850</v>
      </c>
      <c r="G195" t="s">
        <v>749</v>
      </c>
      <c r="H195" s="1">
        <v>3</v>
      </c>
      <c r="I195" s="1"/>
      <c r="J195" s="1">
        <v>3</v>
      </c>
      <c r="K195" s="1"/>
      <c r="L195" s="1">
        <v>1</v>
      </c>
      <c r="M195" s="1">
        <v>1</v>
      </c>
      <c r="N195" s="1" t="s">
        <v>749</v>
      </c>
      <c r="O195" s="1"/>
      <c r="P195" s="1" t="s">
        <v>749</v>
      </c>
      <c r="Q195" s="1" t="s">
        <v>750</v>
      </c>
      <c r="R195" s="1">
        <v>110400000</v>
      </c>
      <c r="S195" s="1">
        <v>110400000</v>
      </c>
      <c r="T195" s="1">
        <v>105600000</v>
      </c>
      <c r="U195" s="1">
        <v>110400000</v>
      </c>
      <c r="V195" s="1">
        <v>108000000</v>
      </c>
      <c r="W195" s="1">
        <v>110400000</v>
      </c>
      <c r="X195" s="1">
        <v>108000000</v>
      </c>
      <c r="Y195" s="1">
        <v>110400000</v>
      </c>
      <c r="Z195" s="1">
        <v>110400000</v>
      </c>
      <c r="AA195" s="1">
        <v>108000000</v>
      </c>
      <c r="AB195" s="1">
        <v>110400000</v>
      </c>
      <c r="AC195" s="1">
        <v>108000000</v>
      </c>
      <c r="AD195" s="1">
        <v>110400000</v>
      </c>
    </row>
    <row r="196" spans="2:30" x14ac:dyDescent="0.25">
      <c r="B196">
        <v>192</v>
      </c>
      <c r="C196">
        <v>193</v>
      </c>
      <c r="D196" t="s">
        <v>486</v>
      </c>
      <c r="E196">
        <v>3407000</v>
      </c>
      <c r="F196" s="1">
        <v>3859</v>
      </c>
      <c r="G196" t="s">
        <v>751</v>
      </c>
      <c r="H196" s="1">
        <v>3</v>
      </c>
      <c r="I196" s="1"/>
      <c r="J196" s="1">
        <v>3</v>
      </c>
      <c r="K196" s="1"/>
      <c r="L196" s="1">
        <v>0</v>
      </c>
      <c r="M196" s="1">
        <v>0</v>
      </c>
      <c r="N196" s="1" t="s">
        <v>751</v>
      </c>
      <c r="O196" s="1"/>
      <c r="P196" s="1" t="s">
        <v>751</v>
      </c>
      <c r="Q196" s="1" t="s">
        <v>752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</row>
    <row r="197" spans="2:30" x14ac:dyDescent="0.25">
      <c r="B197">
        <v>193</v>
      </c>
      <c r="C197">
        <v>194</v>
      </c>
      <c r="D197" t="s">
        <v>487</v>
      </c>
      <c r="E197">
        <v>3408000</v>
      </c>
      <c r="F197" s="1"/>
      <c r="H197" s="1">
        <v>3</v>
      </c>
      <c r="I197" s="1"/>
      <c r="J197" s="1">
        <v>1</v>
      </c>
      <c r="K197" s="1">
        <v>2</v>
      </c>
      <c r="L197" s="1">
        <v>0</v>
      </c>
      <c r="M197" s="1">
        <v>0</v>
      </c>
      <c r="N197" s="1"/>
      <c r="O197" s="1"/>
      <c r="P197" s="1" t="s">
        <v>753</v>
      </c>
      <c r="Q197" s="1" t="s">
        <v>754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</row>
    <row r="198" spans="2:30" x14ac:dyDescent="0.25">
      <c r="B198">
        <v>194</v>
      </c>
      <c r="C198">
        <v>195</v>
      </c>
      <c r="D198" t="s">
        <v>488</v>
      </c>
      <c r="E198">
        <v>3409000</v>
      </c>
      <c r="F198" s="1">
        <v>3840</v>
      </c>
      <c r="G198" t="s">
        <v>755</v>
      </c>
      <c r="H198" s="1">
        <v>3</v>
      </c>
      <c r="I198" s="1"/>
      <c r="J198" s="1">
        <v>3</v>
      </c>
      <c r="K198" s="1"/>
      <c r="L198" s="1">
        <v>0</v>
      </c>
      <c r="M198" s="1">
        <v>0</v>
      </c>
      <c r="N198" s="1" t="s">
        <v>755</v>
      </c>
      <c r="O198" s="1"/>
      <c r="P198" s="1" t="s">
        <v>755</v>
      </c>
      <c r="Q198" s="1" t="s">
        <v>756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</row>
    <row r="199" spans="2:30" x14ac:dyDescent="0.25">
      <c r="B199">
        <v>195</v>
      </c>
      <c r="C199">
        <v>196</v>
      </c>
      <c r="D199" t="s">
        <v>64</v>
      </c>
      <c r="E199">
        <v>3410000</v>
      </c>
      <c r="F199" s="1">
        <v>3849</v>
      </c>
      <c r="G199" t="s">
        <v>757</v>
      </c>
      <c r="H199" s="1">
        <v>3</v>
      </c>
      <c r="I199" s="1"/>
      <c r="J199" s="1">
        <v>3</v>
      </c>
      <c r="K199" s="1"/>
      <c r="L199" s="1">
        <v>0</v>
      </c>
      <c r="M199" s="1">
        <v>0</v>
      </c>
      <c r="N199" s="1" t="s">
        <v>757</v>
      </c>
      <c r="O199" s="1"/>
      <c r="P199" s="1" t="s">
        <v>757</v>
      </c>
      <c r="Q199" s="1" t="s">
        <v>758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</row>
    <row r="200" spans="2:30" x14ac:dyDescent="0.25">
      <c r="B200">
        <v>196</v>
      </c>
      <c r="C200">
        <v>197</v>
      </c>
      <c r="D200" t="s">
        <v>489</v>
      </c>
      <c r="E200">
        <v>3411000</v>
      </c>
      <c r="F200" s="1">
        <v>3860</v>
      </c>
      <c r="G200" t="s">
        <v>759</v>
      </c>
      <c r="H200" s="1">
        <v>3</v>
      </c>
      <c r="I200" s="1"/>
      <c r="J200" s="1">
        <v>1</v>
      </c>
      <c r="K200" s="1">
        <v>2</v>
      </c>
      <c r="L200" s="1">
        <v>1</v>
      </c>
      <c r="M200" s="1">
        <v>1</v>
      </c>
      <c r="N200" s="1" t="s">
        <v>759</v>
      </c>
      <c r="O200" s="1"/>
      <c r="P200" s="1" t="s">
        <v>760</v>
      </c>
      <c r="Q200" s="1" t="s">
        <v>761</v>
      </c>
      <c r="R200" s="1">
        <v>8140000</v>
      </c>
      <c r="S200" s="1">
        <v>8140000</v>
      </c>
      <c r="T200" s="1">
        <v>8140000</v>
      </c>
      <c r="U200" s="1">
        <v>8140000</v>
      </c>
      <c r="V200" s="1">
        <v>8140000</v>
      </c>
      <c r="W200" s="1">
        <v>8140000</v>
      </c>
      <c r="X200" s="1">
        <v>8140000</v>
      </c>
      <c r="Y200" s="1">
        <v>8140000</v>
      </c>
      <c r="Z200" s="1">
        <v>8140000</v>
      </c>
      <c r="AA200" s="1">
        <v>8140000</v>
      </c>
      <c r="AB200" s="1">
        <v>8140000</v>
      </c>
      <c r="AC200" s="1">
        <v>8140000</v>
      </c>
      <c r="AD200" s="1">
        <v>8140000</v>
      </c>
    </row>
    <row r="201" spans="2:30" x14ac:dyDescent="0.25">
      <c r="B201">
        <v>197</v>
      </c>
      <c r="C201">
        <v>198</v>
      </c>
      <c r="D201" t="s">
        <v>490</v>
      </c>
      <c r="E201">
        <v>3412000</v>
      </c>
      <c r="F201" s="1"/>
      <c r="H201" s="1">
        <v>3</v>
      </c>
      <c r="I201" s="1"/>
      <c r="J201" s="1">
        <v>1</v>
      </c>
      <c r="K201" s="1">
        <v>2</v>
      </c>
      <c r="L201" s="1">
        <v>1</v>
      </c>
      <c r="M201" s="1">
        <v>1</v>
      </c>
      <c r="N201" s="1"/>
      <c r="O201" s="1"/>
      <c r="P201" s="1" t="s">
        <v>762</v>
      </c>
      <c r="Q201" s="1" t="s">
        <v>763</v>
      </c>
      <c r="R201" s="1">
        <v>69060000</v>
      </c>
      <c r="S201" s="1">
        <v>67540000</v>
      </c>
      <c r="T201" s="1">
        <v>69290000</v>
      </c>
      <c r="U201" s="1">
        <v>67840000</v>
      </c>
      <c r="V201" s="1">
        <v>68790000</v>
      </c>
      <c r="W201" s="1">
        <v>68140000</v>
      </c>
      <c r="X201" s="1">
        <v>69090000</v>
      </c>
      <c r="Y201" s="1">
        <v>68746000</v>
      </c>
      <c r="Z201" s="1">
        <v>51425500</v>
      </c>
      <c r="AA201" s="1">
        <v>52305000</v>
      </c>
      <c r="AB201" s="1">
        <v>69683500</v>
      </c>
      <c r="AC201" s="1">
        <v>70638000</v>
      </c>
      <c r="AD201" s="1">
        <v>69992500</v>
      </c>
    </row>
    <row r="202" spans="2:30" x14ac:dyDescent="0.25">
      <c r="B202">
        <v>198</v>
      </c>
      <c r="C202">
        <v>199</v>
      </c>
      <c r="D202" t="s">
        <v>491</v>
      </c>
      <c r="E202">
        <v>3413000</v>
      </c>
      <c r="F202" s="1">
        <v>3800</v>
      </c>
      <c r="G202" t="s">
        <v>818</v>
      </c>
      <c r="H202" s="1">
        <v>3</v>
      </c>
      <c r="I202" s="1"/>
      <c r="J202" s="1">
        <v>3</v>
      </c>
      <c r="K202" s="1"/>
      <c r="L202" s="1">
        <v>1</v>
      </c>
      <c r="M202" s="1">
        <v>1</v>
      </c>
      <c r="N202" s="1" t="s">
        <v>818</v>
      </c>
      <c r="O202" s="1"/>
      <c r="P202" s="1" t="s">
        <v>818</v>
      </c>
      <c r="Q202" s="1" t="s">
        <v>819</v>
      </c>
      <c r="R202" s="1">
        <v>2860000</v>
      </c>
      <c r="S202" s="1">
        <v>2860000</v>
      </c>
      <c r="T202" s="1">
        <v>2860000</v>
      </c>
      <c r="U202" s="1">
        <v>2860000</v>
      </c>
      <c r="V202" s="1">
        <v>2860000</v>
      </c>
      <c r="W202" s="1">
        <v>2860000</v>
      </c>
      <c r="X202" s="1">
        <v>2860000</v>
      </c>
      <c r="Y202" s="1">
        <v>2860000</v>
      </c>
      <c r="Z202" s="1">
        <v>2860000</v>
      </c>
      <c r="AA202" s="1">
        <v>2860000</v>
      </c>
      <c r="AB202" s="1">
        <v>2860000</v>
      </c>
      <c r="AC202" s="1">
        <v>2860000</v>
      </c>
      <c r="AD202" s="1">
        <v>2860000</v>
      </c>
    </row>
    <row r="203" spans="2:30" x14ac:dyDescent="0.25">
      <c r="B203">
        <v>199</v>
      </c>
      <c r="C203">
        <v>200</v>
      </c>
      <c r="D203" t="s">
        <v>492</v>
      </c>
      <c r="E203">
        <v>3414000</v>
      </c>
      <c r="F203" s="1">
        <v>3805</v>
      </c>
      <c r="G203" t="s">
        <v>820</v>
      </c>
      <c r="H203" s="1">
        <v>3</v>
      </c>
      <c r="I203" s="1"/>
      <c r="J203" s="1">
        <v>3</v>
      </c>
      <c r="K203" s="1"/>
      <c r="L203" s="1">
        <v>1</v>
      </c>
      <c r="M203" s="1">
        <v>1</v>
      </c>
      <c r="N203" s="1" t="s">
        <v>820</v>
      </c>
      <c r="O203" s="1"/>
      <c r="P203" s="1" t="s">
        <v>820</v>
      </c>
      <c r="Q203" s="1" t="s">
        <v>797</v>
      </c>
      <c r="R203" s="1">
        <v>41600000</v>
      </c>
      <c r="S203" s="1">
        <v>40000000</v>
      </c>
      <c r="T203" s="1">
        <v>40800000</v>
      </c>
      <c r="U203" s="1">
        <v>40000000</v>
      </c>
      <c r="V203" s="1">
        <v>40400000</v>
      </c>
      <c r="W203" s="1">
        <v>40000000</v>
      </c>
      <c r="X203" s="1">
        <v>40400000</v>
      </c>
      <c r="Y203" s="1">
        <v>40300000</v>
      </c>
      <c r="Z203" s="1">
        <v>22600000</v>
      </c>
      <c r="AA203" s="1">
        <v>23000000</v>
      </c>
      <c r="AB203" s="1">
        <v>40600000</v>
      </c>
      <c r="AC203" s="1">
        <v>41000000</v>
      </c>
      <c r="AD203" s="1">
        <v>40600000</v>
      </c>
    </row>
    <row r="204" spans="2:30" x14ac:dyDescent="0.25">
      <c r="B204">
        <v>200</v>
      </c>
      <c r="C204">
        <v>201</v>
      </c>
      <c r="D204" t="s">
        <v>65</v>
      </c>
      <c r="E204">
        <v>3415000</v>
      </c>
      <c r="F204" s="1">
        <v>3810</v>
      </c>
      <c r="G204" t="s">
        <v>821</v>
      </c>
      <c r="H204" s="1">
        <v>3</v>
      </c>
      <c r="I204" s="1"/>
      <c r="J204" s="1">
        <v>3</v>
      </c>
      <c r="K204" s="1"/>
      <c r="L204" s="1">
        <v>1</v>
      </c>
      <c r="M204" s="1">
        <v>1</v>
      </c>
      <c r="N204" s="1" t="s">
        <v>821</v>
      </c>
      <c r="O204" s="1"/>
      <c r="P204" s="1" t="s">
        <v>821</v>
      </c>
      <c r="Q204" s="1" t="s">
        <v>822</v>
      </c>
      <c r="R204" s="1">
        <v>18000000</v>
      </c>
      <c r="S204" s="1">
        <v>18080000</v>
      </c>
      <c r="T204" s="1">
        <v>19030000</v>
      </c>
      <c r="U204" s="1">
        <v>18380000</v>
      </c>
      <c r="V204" s="1">
        <v>18930000</v>
      </c>
      <c r="W204" s="1">
        <v>18680000</v>
      </c>
      <c r="X204" s="1">
        <v>19230000</v>
      </c>
      <c r="Y204" s="1">
        <v>18986000</v>
      </c>
      <c r="Z204" s="1">
        <v>19365500</v>
      </c>
      <c r="AA204" s="1">
        <v>19845000</v>
      </c>
      <c r="AB204" s="1">
        <v>19623500</v>
      </c>
      <c r="AC204" s="1">
        <v>20178000</v>
      </c>
      <c r="AD204" s="1">
        <v>19932500</v>
      </c>
    </row>
    <row r="205" spans="2:30" x14ac:dyDescent="0.25">
      <c r="B205">
        <v>201</v>
      </c>
      <c r="C205">
        <v>202</v>
      </c>
      <c r="D205" t="s">
        <v>493</v>
      </c>
      <c r="E205">
        <v>3416000</v>
      </c>
      <c r="F205" s="1">
        <v>3815</v>
      </c>
      <c r="G205" t="s">
        <v>823</v>
      </c>
      <c r="H205" s="1">
        <v>3</v>
      </c>
      <c r="I205" s="1"/>
      <c r="J205" s="1">
        <v>3</v>
      </c>
      <c r="K205" s="1"/>
      <c r="L205" s="1">
        <v>1</v>
      </c>
      <c r="M205" s="1">
        <v>1</v>
      </c>
      <c r="N205" s="1" t="s">
        <v>823</v>
      </c>
      <c r="O205" s="1"/>
      <c r="P205" s="1" t="s">
        <v>823</v>
      </c>
      <c r="Q205" s="1" t="s">
        <v>824</v>
      </c>
      <c r="R205" s="1">
        <v>6600000</v>
      </c>
      <c r="S205" s="1">
        <v>6600000</v>
      </c>
      <c r="T205" s="1">
        <v>6600000</v>
      </c>
      <c r="U205" s="1">
        <v>6600000</v>
      </c>
      <c r="V205" s="1">
        <v>6600000</v>
      </c>
      <c r="W205" s="1">
        <v>6600000</v>
      </c>
      <c r="X205" s="1">
        <v>6600000</v>
      </c>
      <c r="Y205" s="1">
        <v>6600000</v>
      </c>
      <c r="Z205" s="1">
        <v>6600000</v>
      </c>
      <c r="AA205" s="1">
        <v>6600000</v>
      </c>
      <c r="AB205" s="1">
        <v>6600000</v>
      </c>
      <c r="AC205" s="1">
        <v>6600000</v>
      </c>
      <c r="AD205" s="1">
        <v>6600000</v>
      </c>
    </row>
    <row r="206" spans="2:30" x14ac:dyDescent="0.25">
      <c r="B206">
        <v>202</v>
      </c>
      <c r="C206">
        <v>203</v>
      </c>
      <c r="D206" t="s">
        <v>494</v>
      </c>
      <c r="E206">
        <v>3417000</v>
      </c>
      <c r="F206" s="1"/>
      <c r="H206" s="1">
        <v>3</v>
      </c>
      <c r="I206" s="1"/>
      <c r="J206" s="1">
        <v>1</v>
      </c>
      <c r="K206" s="1">
        <v>2</v>
      </c>
      <c r="L206" s="1">
        <v>0</v>
      </c>
      <c r="M206" s="1">
        <v>0</v>
      </c>
      <c r="N206" s="1"/>
      <c r="O206" s="1"/>
      <c r="P206" s="1"/>
      <c r="Q206" s="1" t="s">
        <v>764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</row>
    <row r="207" spans="2:30" x14ac:dyDescent="0.25">
      <c r="B207">
        <v>203</v>
      </c>
      <c r="C207">
        <v>204</v>
      </c>
      <c r="D207" t="s">
        <v>495</v>
      </c>
      <c r="E207">
        <v>3418000</v>
      </c>
      <c r="F207" s="1">
        <v>3890</v>
      </c>
      <c r="G207" t="s">
        <v>786</v>
      </c>
      <c r="H207" s="1">
        <v>3</v>
      </c>
      <c r="I207" s="1"/>
      <c r="J207" s="1">
        <v>3</v>
      </c>
      <c r="K207" s="1"/>
      <c r="L207" s="1">
        <v>0</v>
      </c>
      <c r="M207" s="1">
        <v>0</v>
      </c>
      <c r="N207" s="1" t="s">
        <v>786</v>
      </c>
      <c r="O207" s="1"/>
      <c r="P207" s="1" t="s">
        <v>786</v>
      </c>
      <c r="Q207" s="1" t="s">
        <v>724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</row>
    <row r="208" spans="2:30" x14ac:dyDescent="0.25">
      <c r="B208">
        <v>204</v>
      </c>
      <c r="C208">
        <v>205</v>
      </c>
      <c r="D208" t="s">
        <v>496</v>
      </c>
      <c r="E208">
        <v>3419000</v>
      </c>
      <c r="F208" s="1"/>
      <c r="H208" s="1">
        <v>3</v>
      </c>
      <c r="I208" s="1"/>
      <c r="J208" s="1">
        <v>3</v>
      </c>
      <c r="K208" s="1"/>
      <c r="L208" s="1">
        <v>0</v>
      </c>
      <c r="M208" s="1">
        <v>0</v>
      </c>
      <c r="N208" s="1"/>
      <c r="O208" s="1"/>
      <c r="P208" s="1"/>
      <c r="Q208" s="1" t="s">
        <v>764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</row>
    <row r="209" spans="2:30" x14ac:dyDescent="0.25">
      <c r="B209">
        <v>205</v>
      </c>
      <c r="C209">
        <v>206</v>
      </c>
      <c r="D209" t="s">
        <v>66</v>
      </c>
      <c r="E209">
        <v>3420000</v>
      </c>
      <c r="F209" s="1"/>
      <c r="H209" s="1">
        <v>3</v>
      </c>
      <c r="I209" s="1"/>
      <c r="J209" s="1">
        <v>0</v>
      </c>
      <c r="K209" s="1"/>
      <c r="L209" s="1">
        <v>1</v>
      </c>
      <c r="M209" s="1">
        <v>0</v>
      </c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2:30" x14ac:dyDescent="0.25">
      <c r="B210">
        <v>206</v>
      </c>
      <c r="C210">
        <v>207</v>
      </c>
      <c r="D210" t="s">
        <v>67</v>
      </c>
      <c r="E210">
        <v>3500000</v>
      </c>
      <c r="F210" s="1">
        <v>3600</v>
      </c>
      <c r="H210" s="1">
        <v>3</v>
      </c>
      <c r="I210" s="1"/>
      <c r="J210" s="1">
        <v>0</v>
      </c>
      <c r="K210" s="1">
        <v>1</v>
      </c>
      <c r="L210" s="1">
        <v>1</v>
      </c>
      <c r="M210" s="1">
        <v>1</v>
      </c>
      <c r="N210" s="1"/>
      <c r="O210" s="1"/>
      <c r="P210" s="1"/>
      <c r="Q210" s="1" t="s">
        <v>825</v>
      </c>
      <c r="R210" s="1">
        <v>4800000000</v>
      </c>
      <c r="S210" s="1">
        <v>4680000000</v>
      </c>
      <c r="T210" s="1">
        <v>4560000000</v>
      </c>
      <c r="U210" s="1">
        <v>4440000000</v>
      </c>
      <c r="V210" s="1">
        <v>4320000000</v>
      </c>
      <c r="W210" s="1">
        <v>4200000000</v>
      </c>
      <c r="X210" s="1">
        <v>4080000000</v>
      </c>
      <c r="Y210" s="1">
        <v>4140000000</v>
      </c>
      <c r="Z210" s="1">
        <v>4017000000</v>
      </c>
      <c r="AA210" s="1">
        <v>3894000000</v>
      </c>
      <c r="AB210" s="1">
        <v>3771000000</v>
      </c>
      <c r="AC210" s="1">
        <v>3648000000</v>
      </c>
      <c r="AD210" s="1">
        <v>3525000000</v>
      </c>
    </row>
    <row r="211" spans="2:30" x14ac:dyDescent="0.25">
      <c r="B211">
        <v>207</v>
      </c>
      <c r="C211">
        <v>208</v>
      </c>
      <c r="D211" t="s">
        <v>497</v>
      </c>
      <c r="E211">
        <v>3501000</v>
      </c>
      <c r="F211" s="1"/>
      <c r="H211" s="1">
        <v>3</v>
      </c>
      <c r="I211" s="1"/>
      <c r="J211" s="1">
        <v>1</v>
      </c>
      <c r="K211" s="1">
        <v>2</v>
      </c>
      <c r="L211" s="1">
        <v>1</v>
      </c>
      <c r="M211" s="1">
        <v>1</v>
      </c>
      <c r="N211" s="1"/>
      <c r="O211" s="1"/>
      <c r="P211" s="1"/>
      <c r="Q211" s="1" t="s">
        <v>826</v>
      </c>
      <c r="R211" s="1">
        <v>4800000000</v>
      </c>
      <c r="S211" s="1">
        <v>4680000000</v>
      </c>
      <c r="T211" s="1">
        <v>4560000000</v>
      </c>
      <c r="U211" s="1">
        <v>4440000000</v>
      </c>
      <c r="V211" s="1">
        <v>4320000000</v>
      </c>
      <c r="W211" s="1">
        <v>4200000000</v>
      </c>
      <c r="X211" s="1">
        <v>4080000000</v>
      </c>
      <c r="Y211" s="1">
        <v>4140000000</v>
      </c>
      <c r="Z211" s="1">
        <v>4017000000</v>
      </c>
      <c r="AA211" s="1">
        <v>3894000000</v>
      </c>
      <c r="AB211" s="1">
        <v>3771000000</v>
      </c>
      <c r="AC211" s="1">
        <v>3648000000</v>
      </c>
      <c r="AD211" s="1">
        <v>3525000000</v>
      </c>
    </row>
    <row r="212" spans="2:30" x14ac:dyDescent="0.25">
      <c r="B212">
        <v>208</v>
      </c>
      <c r="C212">
        <v>209</v>
      </c>
      <c r="D212" t="s">
        <v>498</v>
      </c>
      <c r="E212">
        <v>3502000</v>
      </c>
      <c r="F212" s="1">
        <v>3610</v>
      </c>
      <c r="G212" t="s">
        <v>779</v>
      </c>
      <c r="H212" s="1">
        <v>3</v>
      </c>
      <c r="I212" s="1"/>
      <c r="J212" s="1">
        <v>3</v>
      </c>
      <c r="K212" s="1"/>
      <c r="L212" s="1">
        <v>1</v>
      </c>
      <c r="M212" s="1">
        <v>1</v>
      </c>
      <c r="N212" s="1" t="s">
        <v>779</v>
      </c>
      <c r="O212" s="1"/>
      <c r="P212" s="1" t="s">
        <v>779</v>
      </c>
      <c r="Q212" s="1" t="s">
        <v>827</v>
      </c>
      <c r="R212" s="1">
        <v>4800000000</v>
      </c>
      <c r="S212" s="1">
        <v>4680000000</v>
      </c>
      <c r="T212" s="1">
        <v>4560000000</v>
      </c>
      <c r="U212" s="1">
        <v>4440000000</v>
      </c>
      <c r="V212" s="1">
        <v>4320000000</v>
      </c>
      <c r="W212" s="1">
        <v>4200000000</v>
      </c>
      <c r="X212" s="1">
        <v>4080000000</v>
      </c>
      <c r="Y212" s="1">
        <v>4140000000</v>
      </c>
      <c r="Z212" s="1">
        <v>4017000000</v>
      </c>
      <c r="AA212" s="1">
        <v>3894000000</v>
      </c>
      <c r="AB212" s="1">
        <v>3771000000</v>
      </c>
      <c r="AC212" s="1">
        <v>3648000000</v>
      </c>
      <c r="AD212" s="1">
        <v>3525000000</v>
      </c>
    </row>
    <row r="213" spans="2:30" x14ac:dyDescent="0.25">
      <c r="B213">
        <v>209</v>
      </c>
      <c r="C213">
        <v>210</v>
      </c>
      <c r="D213" t="s">
        <v>499</v>
      </c>
      <c r="E213">
        <v>3503000</v>
      </c>
      <c r="F213" s="1"/>
      <c r="H213" s="1">
        <v>3</v>
      </c>
      <c r="I213" s="1"/>
      <c r="J213" s="1">
        <v>1</v>
      </c>
      <c r="K213" s="1">
        <v>2</v>
      </c>
      <c r="L213" s="1">
        <v>0</v>
      </c>
      <c r="M213" s="1">
        <v>0</v>
      </c>
      <c r="N213" s="1"/>
      <c r="O213" s="1"/>
      <c r="P213" s="1"/>
      <c r="Q213" s="1" t="s">
        <v>828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</row>
    <row r="214" spans="2:30" x14ac:dyDescent="0.25">
      <c r="B214">
        <v>210</v>
      </c>
      <c r="C214">
        <v>211</v>
      </c>
      <c r="D214" t="s">
        <v>500</v>
      </c>
      <c r="E214">
        <v>3504000</v>
      </c>
      <c r="F214" s="1"/>
      <c r="H214" s="1">
        <v>3</v>
      </c>
      <c r="I214" s="1"/>
      <c r="J214" s="1">
        <v>0</v>
      </c>
      <c r="K214" s="1"/>
      <c r="L214" s="1">
        <v>1</v>
      </c>
      <c r="M214" s="1">
        <v>0</v>
      </c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2:30" x14ac:dyDescent="0.25">
      <c r="B215">
        <v>211</v>
      </c>
      <c r="C215">
        <v>212</v>
      </c>
      <c r="D215" t="s">
        <v>68</v>
      </c>
      <c r="E215">
        <v>3600000</v>
      </c>
      <c r="F215" s="1">
        <v>3500</v>
      </c>
      <c r="H215" s="1">
        <v>3</v>
      </c>
      <c r="I215" s="1"/>
      <c r="J215" s="1">
        <v>0</v>
      </c>
      <c r="K215" s="1">
        <v>1</v>
      </c>
      <c r="L215" s="1">
        <v>1</v>
      </c>
      <c r="M215" s="1">
        <v>1</v>
      </c>
      <c r="N215" s="1"/>
      <c r="O215" s="1"/>
      <c r="P215" s="1"/>
      <c r="Q215" s="1" t="s">
        <v>829</v>
      </c>
      <c r="R215" s="1">
        <v>3648750000</v>
      </c>
      <c r="S215" s="1">
        <v>3721070000</v>
      </c>
      <c r="T215" s="1">
        <v>3797190000</v>
      </c>
      <c r="U215" s="1">
        <v>3770710000</v>
      </c>
      <c r="V215" s="1">
        <v>3846430000</v>
      </c>
      <c r="W215" s="1">
        <v>3921150000</v>
      </c>
      <c r="X215" s="1">
        <v>3998070000</v>
      </c>
      <c r="Y215" s="1">
        <v>4074014000</v>
      </c>
      <c r="Z215" s="1">
        <v>4151476000</v>
      </c>
      <c r="AA215" s="1">
        <v>4230856000</v>
      </c>
      <c r="AB215" s="1">
        <v>4309350000</v>
      </c>
      <c r="AC215" s="1">
        <v>4390062000</v>
      </c>
      <c r="AD215" s="1">
        <v>4469792000</v>
      </c>
    </row>
    <row r="216" spans="2:30" x14ac:dyDescent="0.25">
      <c r="B216">
        <v>212</v>
      </c>
      <c r="C216">
        <v>213</v>
      </c>
      <c r="D216" t="s">
        <v>501</v>
      </c>
      <c r="E216">
        <v>3601000</v>
      </c>
      <c r="F216" s="1">
        <v>3510</v>
      </c>
      <c r="G216" t="s">
        <v>830</v>
      </c>
      <c r="H216" s="1">
        <v>3</v>
      </c>
      <c r="I216" s="1"/>
      <c r="J216" s="1">
        <v>1</v>
      </c>
      <c r="K216" s="1">
        <v>2</v>
      </c>
      <c r="L216" s="1">
        <v>1</v>
      </c>
      <c r="M216" s="1">
        <v>1</v>
      </c>
      <c r="N216" s="1" t="s">
        <v>830</v>
      </c>
      <c r="O216" s="1"/>
      <c r="P216" s="1" t="s">
        <v>830</v>
      </c>
      <c r="Q216" s="1" t="s">
        <v>831</v>
      </c>
      <c r="R216" s="1">
        <v>1000000000</v>
      </c>
      <c r="S216" s="1">
        <v>1000000000</v>
      </c>
      <c r="T216" s="1">
        <v>1000000000</v>
      </c>
      <c r="U216" s="1">
        <v>1000000000</v>
      </c>
      <c r="V216" s="1">
        <v>1000000000</v>
      </c>
      <c r="W216" s="1">
        <v>1000000000</v>
      </c>
      <c r="X216" s="1">
        <v>1000000000</v>
      </c>
      <c r="Y216" s="1">
        <v>1000000000</v>
      </c>
      <c r="Z216" s="1">
        <v>1000000000</v>
      </c>
      <c r="AA216" s="1">
        <v>1000000000</v>
      </c>
      <c r="AB216" s="1">
        <v>1000000000</v>
      </c>
      <c r="AC216" s="1">
        <v>1000000000</v>
      </c>
      <c r="AD216" s="1">
        <v>1000000000</v>
      </c>
    </row>
    <row r="217" spans="2:30" x14ac:dyDescent="0.25">
      <c r="B217">
        <v>213</v>
      </c>
      <c r="C217">
        <v>214</v>
      </c>
      <c r="D217" t="s">
        <v>502</v>
      </c>
      <c r="E217">
        <v>3602000</v>
      </c>
      <c r="F217" s="1"/>
      <c r="H217" s="1">
        <v>3</v>
      </c>
      <c r="I217" s="1"/>
      <c r="J217" s="1">
        <v>1</v>
      </c>
      <c r="K217" s="1">
        <v>2</v>
      </c>
      <c r="L217" s="1">
        <v>1</v>
      </c>
      <c r="M217" s="1">
        <v>1</v>
      </c>
      <c r="N217" s="1"/>
      <c r="O217" s="1"/>
      <c r="P217" s="1"/>
      <c r="Q217" s="1" t="s">
        <v>725</v>
      </c>
      <c r="R217" s="1">
        <v>2648750000</v>
      </c>
      <c r="S217" s="1">
        <v>2721070000</v>
      </c>
      <c r="T217" s="1">
        <v>2797190000</v>
      </c>
      <c r="U217" s="1">
        <v>2770710000</v>
      </c>
      <c r="V217" s="1">
        <v>2846430000</v>
      </c>
      <c r="W217" s="1">
        <v>2921150000</v>
      </c>
      <c r="X217" s="1">
        <v>2998070000</v>
      </c>
      <c r="Y217" s="1">
        <v>3074014000</v>
      </c>
      <c r="Z217" s="1">
        <v>3151476000</v>
      </c>
      <c r="AA217" s="1">
        <v>3230856000</v>
      </c>
      <c r="AB217" s="1">
        <v>3309350000</v>
      </c>
      <c r="AC217" s="1">
        <v>3390062000</v>
      </c>
      <c r="AD217" s="1">
        <v>3469792000</v>
      </c>
    </row>
    <row r="218" spans="2:30" x14ac:dyDescent="0.25">
      <c r="B218">
        <v>214</v>
      </c>
      <c r="C218">
        <v>215</v>
      </c>
      <c r="D218" t="s">
        <v>503</v>
      </c>
      <c r="E218">
        <v>3603000</v>
      </c>
      <c r="F218" s="1">
        <v>3520</v>
      </c>
      <c r="G218" t="s">
        <v>832</v>
      </c>
      <c r="H218" s="1">
        <v>3</v>
      </c>
      <c r="I218" s="1"/>
      <c r="J218" s="1">
        <v>1</v>
      </c>
      <c r="K218" s="1"/>
      <c r="L218" s="1">
        <v>1</v>
      </c>
      <c r="M218" s="1">
        <v>1</v>
      </c>
      <c r="N218" s="1" t="s">
        <v>832</v>
      </c>
      <c r="O218" s="1"/>
      <c r="P218" s="1" t="s">
        <v>832</v>
      </c>
      <c r="Q218" s="1" t="s">
        <v>725</v>
      </c>
      <c r="R218" s="1">
        <v>2648750000</v>
      </c>
      <c r="S218" s="1">
        <v>2648750000</v>
      </c>
      <c r="T218" s="1">
        <v>2648750000</v>
      </c>
      <c r="U218" s="1">
        <v>2548750000</v>
      </c>
      <c r="V218" s="1">
        <v>2548750000</v>
      </c>
      <c r="W218" s="1">
        <v>2548750000</v>
      </c>
      <c r="X218" s="1">
        <v>2548750000</v>
      </c>
      <c r="Y218" s="1">
        <v>2548750000</v>
      </c>
      <c r="Z218" s="1">
        <v>2548750000</v>
      </c>
      <c r="AA218" s="1">
        <v>2548750000</v>
      </c>
      <c r="AB218" s="1">
        <v>2548750000</v>
      </c>
      <c r="AC218" s="1">
        <v>2548750000</v>
      </c>
      <c r="AD218" s="1">
        <v>2548750000</v>
      </c>
    </row>
    <row r="219" spans="2:30" x14ac:dyDescent="0.25">
      <c r="B219">
        <v>215</v>
      </c>
      <c r="C219">
        <v>216</v>
      </c>
      <c r="D219" t="s">
        <v>504</v>
      </c>
      <c r="E219">
        <v>3604000</v>
      </c>
      <c r="F219" s="1">
        <v>3590</v>
      </c>
      <c r="H219" s="1">
        <v>3</v>
      </c>
      <c r="I219" s="1"/>
      <c r="J219" s="1">
        <v>1</v>
      </c>
      <c r="K219" s="1"/>
      <c r="L219" s="1">
        <v>1</v>
      </c>
      <c r="M219" s="1">
        <v>1</v>
      </c>
      <c r="N219" s="1"/>
      <c r="O219" s="1"/>
      <c r="P219" s="1" t="s">
        <v>833</v>
      </c>
      <c r="Q219" s="1" t="s">
        <v>722</v>
      </c>
      <c r="R219" s="1">
        <v>0</v>
      </c>
      <c r="S219" s="1">
        <v>72320000</v>
      </c>
      <c r="T219" s="1">
        <v>148440000</v>
      </c>
      <c r="U219" s="1">
        <v>221960000</v>
      </c>
      <c r="V219" s="1">
        <v>297680000</v>
      </c>
      <c r="W219" s="1">
        <v>372400000</v>
      </c>
      <c r="X219" s="1">
        <v>449320000</v>
      </c>
      <c r="Y219" s="1">
        <v>525264000</v>
      </c>
      <c r="Z219" s="1">
        <v>602726000</v>
      </c>
      <c r="AA219" s="1">
        <v>682106000</v>
      </c>
      <c r="AB219" s="1">
        <v>760600000</v>
      </c>
      <c r="AC219" s="1">
        <v>841312000</v>
      </c>
      <c r="AD219" s="1">
        <v>921042000</v>
      </c>
    </row>
    <row r="220" spans="2:30" x14ac:dyDescent="0.25">
      <c r="B220">
        <v>216</v>
      </c>
      <c r="C220">
        <v>217</v>
      </c>
      <c r="D220" t="s">
        <v>69</v>
      </c>
      <c r="E220">
        <v>3605000</v>
      </c>
      <c r="F220" s="1"/>
      <c r="H220" s="1">
        <v>3</v>
      </c>
      <c r="I220" s="1"/>
      <c r="J220" s="1">
        <v>0</v>
      </c>
      <c r="K220" s="1"/>
      <c r="L220" s="1">
        <v>1</v>
      </c>
      <c r="M220" s="1">
        <v>0</v>
      </c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2:30" x14ac:dyDescent="0.25">
      <c r="B221">
        <v>217</v>
      </c>
      <c r="C221">
        <v>218</v>
      </c>
      <c r="D221" t="s">
        <v>505</v>
      </c>
      <c r="E221">
        <v>3700000</v>
      </c>
      <c r="F221" s="1">
        <v>3900</v>
      </c>
      <c r="H221" s="1">
        <v>3</v>
      </c>
      <c r="I221" s="1"/>
      <c r="J221" s="1">
        <v>0</v>
      </c>
      <c r="K221" s="1">
        <v>1</v>
      </c>
      <c r="L221" s="1">
        <v>1</v>
      </c>
      <c r="M221" s="1">
        <v>1</v>
      </c>
      <c r="N221" s="1"/>
      <c r="O221" s="1"/>
      <c r="P221" s="1"/>
      <c r="Q221" s="1" t="s">
        <v>834</v>
      </c>
      <c r="R221" s="1">
        <v>8673100000</v>
      </c>
      <c r="S221" s="1">
        <v>8623150000</v>
      </c>
      <c r="T221" s="1">
        <v>8575470000</v>
      </c>
      <c r="U221" s="1">
        <v>8431590000</v>
      </c>
      <c r="V221" s="1">
        <v>8385110000</v>
      </c>
      <c r="W221" s="1">
        <v>8340830000</v>
      </c>
      <c r="X221" s="1">
        <v>8295550000</v>
      </c>
      <c r="Y221" s="1">
        <v>8470270000</v>
      </c>
      <c r="Z221" s="1">
        <v>8406759000</v>
      </c>
      <c r="AA221" s="1">
        <v>8324606000</v>
      </c>
      <c r="AB221" s="1">
        <v>8299106000</v>
      </c>
      <c r="AC221" s="1">
        <v>8254600000</v>
      </c>
      <c r="AD221" s="1">
        <v>8212312000</v>
      </c>
    </row>
    <row r="222" spans="2:30" x14ac:dyDescent="0.25">
      <c r="B222">
        <v>218</v>
      </c>
      <c r="C222">
        <v>219</v>
      </c>
      <c r="D222" t="s">
        <v>506</v>
      </c>
      <c r="E222">
        <v>3701000</v>
      </c>
      <c r="F222" s="1"/>
      <c r="H222" s="1">
        <v>3</v>
      </c>
      <c r="I222" s="1"/>
      <c r="J222" s="1">
        <v>0</v>
      </c>
      <c r="K222" s="1"/>
      <c r="L222" s="1">
        <v>1</v>
      </c>
      <c r="M222" s="1">
        <v>0</v>
      </c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2:30" x14ac:dyDescent="0.25">
      <c r="B223">
        <v>219</v>
      </c>
      <c r="C223">
        <v>220</v>
      </c>
      <c r="D223" t="s">
        <v>507</v>
      </c>
      <c r="E223">
        <v>3702000</v>
      </c>
      <c r="F223" s="1"/>
      <c r="H223" s="1">
        <v>3</v>
      </c>
      <c r="I223" s="1"/>
      <c r="J223" s="1">
        <v>5</v>
      </c>
      <c r="K223" s="1">
        <v>5</v>
      </c>
      <c r="L223" s="1">
        <v>0</v>
      </c>
      <c r="M223" s="1">
        <v>0</v>
      </c>
      <c r="N223" s="1"/>
      <c r="O223" s="1"/>
      <c r="P223" s="1"/>
      <c r="Q223" s="1" t="s">
        <v>726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</row>
    <row r="224" spans="2:30" x14ac:dyDescent="0.25">
      <c r="B224">
        <v>220</v>
      </c>
      <c r="C224">
        <v>221</v>
      </c>
      <c r="D224" t="s">
        <v>508</v>
      </c>
      <c r="E224">
        <v>3703000</v>
      </c>
      <c r="F224" s="1"/>
      <c r="H224" s="1">
        <v>4</v>
      </c>
      <c r="I224" s="1"/>
      <c r="J224" s="1">
        <v>0</v>
      </c>
      <c r="K224" s="1"/>
      <c r="L224" s="1">
        <v>1</v>
      </c>
      <c r="M224" s="1">
        <v>0</v>
      </c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2:30" x14ac:dyDescent="0.25">
      <c r="B225">
        <v>221</v>
      </c>
      <c r="C225">
        <v>222</v>
      </c>
      <c r="D225" t="s">
        <v>70</v>
      </c>
      <c r="E225">
        <v>4000000</v>
      </c>
      <c r="F225" s="1"/>
      <c r="H225" s="1">
        <v>4</v>
      </c>
      <c r="I225" s="1"/>
      <c r="J225" s="1">
        <v>0</v>
      </c>
      <c r="K225" s="1">
        <v>9</v>
      </c>
      <c r="L225" s="1">
        <v>1</v>
      </c>
      <c r="M225" s="1">
        <v>0</v>
      </c>
      <c r="N225" s="1"/>
      <c r="O225" s="1"/>
      <c r="P225" s="1"/>
      <c r="Q225" s="1" t="s">
        <v>835</v>
      </c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2:30" x14ac:dyDescent="0.25">
      <c r="B226">
        <v>222</v>
      </c>
      <c r="C226">
        <v>223</v>
      </c>
      <c r="D226" t="s">
        <v>509</v>
      </c>
      <c r="E226">
        <v>4001000</v>
      </c>
      <c r="F226" s="1"/>
      <c r="H226" s="1">
        <v>4</v>
      </c>
      <c r="I226" s="1"/>
      <c r="J226" s="1">
        <v>0</v>
      </c>
      <c r="K226" s="1"/>
      <c r="L226" s="1">
        <v>1</v>
      </c>
      <c r="M226" s="1">
        <v>0</v>
      </c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2:30" x14ac:dyDescent="0.25">
      <c r="B227">
        <v>223</v>
      </c>
      <c r="C227">
        <v>224</v>
      </c>
      <c r="D227" t="s">
        <v>510</v>
      </c>
      <c r="E227">
        <v>4002000</v>
      </c>
      <c r="F227" s="1">
        <v>4910</v>
      </c>
      <c r="H227" s="1">
        <v>4</v>
      </c>
      <c r="I227" s="1"/>
      <c r="J227" s="1">
        <v>0</v>
      </c>
      <c r="K227" s="1">
        <v>2</v>
      </c>
      <c r="L227" s="1">
        <v>1</v>
      </c>
      <c r="M227" s="1">
        <v>1</v>
      </c>
      <c r="N227" s="1"/>
      <c r="O227" s="1"/>
      <c r="P227" s="1"/>
      <c r="Q227" s="1" t="s">
        <v>789</v>
      </c>
      <c r="R227" s="1">
        <v>500000000</v>
      </c>
      <c r="S227" s="1">
        <v>500000000</v>
      </c>
      <c r="T227" s="1">
        <v>495050000</v>
      </c>
      <c r="U227" s="1">
        <v>492370000</v>
      </c>
      <c r="V227" s="1">
        <v>393490000</v>
      </c>
      <c r="W227" s="1">
        <v>392010000</v>
      </c>
      <c r="X227" s="1">
        <v>392730000</v>
      </c>
      <c r="Y227" s="1">
        <v>392450000</v>
      </c>
      <c r="Z227" s="1">
        <v>396170000</v>
      </c>
      <c r="AA227" s="1">
        <v>396034000</v>
      </c>
      <c r="AB227" s="1">
        <v>377631000</v>
      </c>
      <c r="AC227" s="1">
        <v>397881000</v>
      </c>
      <c r="AD227" s="1">
        <v>399125000</v>
      </c>
    </row>
    <row r="228" spans="2:30" x14ac:dyDescent="0.25">
      <c r="B228">
        <v>224</v>
      </c>
      <c r="C228">
        <v>225</v>
      </c>
      <c r="D228" t="s">
        <v>511</v>
      </c>
      <c r="E228">
        <v>4003000</v>
      </c>
      <c r="F228" s="1"/>
      <c r="H228" s="1">
        <v>4</v>
      </c>
      <c r="I228" s="1"/>
      <c r="J228" s="1">
        <v>0</v>
      </c>
      <c r="K228" s="1"/>
      <c r="L228" s="1">
        <v>1</v>
      </c>
      <c r="M228" s="1">
        <v>0</v>
      </c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2:30" x14ac:dyDescent="0.25">
      <c r="B229">
        <v>225</v>
      </c>
      <c r="C229">
        <v>226</v>
      </c>
      <c r="D229" t="s">
        <v>512</v>
      </c>
      <c r="E229">
        <v>4004000</v>
      </c>
      <c r="F229" s="1">
        <v>4010</v>
      </c>
      <c r="H229" s="1">
        <v>4</v>
      </c>
      <c r="I229" s="1"/>
      <c r="J229" s="1">
        <v>0</v>
      </c>
      <c r="K229" s="1">
        <v>2</v>
      </c>
      <c r="L229" s="1">
        <v>1</v>
      </c>
      <c r="M229" s="1">
        <v>1</v>
      </c>
      <c r="N229" s="1"/>
      <c r="O229" s="1"/>
      <c r="P229" s="1"/>
      <c r="Q229" s="1" t="s">
        <v>836</v>
      </c>
      <c r="R229" s="1">
        <v>6291720000</v>
      </c>
      <c r="S229" s="1">
        <v>504000000</v>
      </c>
      <c r="T229" s="1">
        <v>504000000</v>
      </c>
      <c r="U229" s="1">
        <v>504000000</v>
      </c>
      <c r="V229" s="1">
        <v>504000000</v>
      </c>
      <c r="W229" s="1">
        <v>504000000</v>
      </c>
      <c r="X229" s="1">
        <v>504000000</v>
      </c>
      <c r="Y229" s="1">
        <v>722520000</v>
      </c>
      <c r="Z229" s="1">
        <v>509040000</v>
      </c>
      <c r="AA229" s="1">
        <v>509040000</v>
      </c>
      <c r="AB229" s="1">
        <v>509040000</v>
      </c>
      <c r="AC229" s="1">
        <v>509040000</v>
      </c>
      <c r="AD229" s="1">
        <v>509040000</v>
      </c>
    </row>
    <row r="230" spans="2:30" x14ac:dyDescent="0.25">
      <c r="B230">
        <v>226</v>
      </c>
      <c r="C230">
        <v>227</v>
      </c>
      <c r="D230" t="s">
        <v>513</v>
      </c>
      <c r="E230">
        <v>4005000</v>
      </c>
      <c r="F230" s="1"/>
      <c r="H230" s="1">
        <v>4</v>
      </c>
      <c r="I230" s="1"/>
      <c r="J230" s="1">
        <v>0</v>
      </c>
      <c r="K230" s="1"/>
      <c r="L230" s="1">
        <v>1</v>
      </c>
      <c r="M230" s="1">
        <v>0</v>
      </c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2:30" x14ac:dyDescent="0.25">
      <c r="B231">
        <v>227</v>
      </c>
      <c r="C231">
        <v>228</v>
      </c>
      <c r="D231" t="s">
        <v>71</v>
      </c>
      <c r="E231">
        <v>4100000</v>
      </c>
      <c r="F231" s="1">
        <v>4100</v>
      </c>
      <c r="H231" s="1">
        <v>4</v>
      </c>
      <c r="I231" s="1"/>
      <c r="J231" s="1">
        <v>0</v>
      </c>
      <c r="K231" s="1">
        <v>1</v>
      </c>
      <c r="L231" s="1">
        <v>1</v>
      </c>
      <c r="M231" s="1">
        <v>1</v>
      </c>
      <c r="N231" s="1"/>
      <c r="O231" s="1"/>
      <c r="P231" s="1"/>
      <c r="Q231" s="1" t="s">
        <v>837</v>
      </c>
      <c r="R231" s="1">
        <v>6075720000</v>
      </c>
      <c r="S231" s="1">
        <v>504000000</v>
      </c>
      <c r="T231" s="1">
        <v>504000000</v>
      </c>
      <c r="U231" s="1">
        <v>504000000</v>
      </c>
      <c r="V231" s="1">
        <v>504000000</v>
      </c>
      <c r="W231" s="1">
        <v>504000000</v>
      </c>
      <c r="X231" s="1">
        <v>504000000</v>
      </c>
      <c r="Y231" s="1">
        <v>506520000</v>
      </c>
      <c r="Z231" s="1">
        <v>509040000</v>
      </c>
      <c r="AA231" s="1">
        <v>509040000</v>
      </c>
      <c r="AB231" s="1">
        <v>509040000</v>
      </c>
      <c r="AC231" s="1">
        <v>509040000</v>
      </c>
      <c r="AD231" s="1">
        <v>509040000</v>
      </c>
    </row>
    <row r="232" spans="2:30" x14ac:dyDescent="0.25">
      <c r="B232">
        <v>228</v>
      </c>
      <c r="C232">
        <v>229</v>
      </c>
      <c r="D232" t="s">
        <v>514</v>
      </c>
      <c r="E232">
        <v>4101000</v>
      </c>
      <c r="F232" s="1"/>
      <c r="H232" s="1">
        <v>4</v>
      </c>
      <c r="I232" s="1"/>
      <c r="J232" s="1">
        <v>2</v>
      </c>
      <c r="K232" s="1">
        <v>2</v>
      </c>
      <c r="L232" s="1">
        <v>1</v>
      </c>
      <c r="M232" s="1">
        <v>1</v>
      </c>
      <c r="N232" s="1"/>
      <c r="O232" s="1"/>
      <c r="P232" s="1" t="s">
        <v>256</v>
      </c>
      <c r="Q232" s="1" t="s">
        <v>838</v>
      </c>
      <c r="R232" s="1">
        <v>6075720000</v>
      </c>
      <c r="S232" s="1">
        <v>504000000</v>
      </c>
      <c r="T232" s="1">
        <v>504000000</v>
      </c>
      <c r="U232" s="1">
        <v>504000000</v>
      </c>
      <c r="V232" s="1">
        <v>504000000</v>
      </c>
      <c r="W232" s="1">
        <v>504000000</v>
      </c>
      <c r="X232" s="1">
        <v>504000000</v>
      </c>
      <c r="Y232" s="1">
        <v>506520000</v>
      </c>
      <c r="Z232" s="1">
        <v>509040000</v>
      </c>
      <c r="AA232" s="1">
        <v>509040000</v>
      </c>
      <c r="AB232" s="1">
        <v>509040000</v>
      </c>
      <c r="AC232" s="1">
        <v>509040000</v>
      </c>
      <c r="AD232" s="1">
        <v>509040000</v>
      </c>
    </row>
    <row r="233" spans="2:30" x14ac:dyDescent="0.25">
      <c r="B233">
        <v>229</v>
      </c>
      <c r="C233">
        <v>230</v>
      </c>
      <c r="D233" t="s">
        <v>515</v>
      </c>
      <c r="E233">
        <v>4102000</v>
      </c>
      <c r="F233" s="1">
        <v>4140</v>
      </c>
      <c r="G233" t="s">
        <v>733</v>
      </c>
      <c r="H233" s="1">
        <v>4</v>
      </c>
      <c r="I233" s="1"/>
      <c r="J233" s="1">
        <v>3</v>
      </c>
      <c r="K233" s="1"/>
      <c r="L233" s="1">
        <v>1</v>
      </c>
      <c r="M233" s="1">
        <v>1</v>
      </c>
      <c r="N233" s="1" t="s">
        <v>257</v>
      </c>
      <c r="O233" s="1"/>
      <c r="P233" s="1" t="s">
        <v>257</v>
      </c>
      <c r="Q233" s="1" t="s">
        <v>615</v>
      </c>
      <c r="R233" s="1">
        <v>6075720000</v>
      </c>
      <c r="S233" s="1">
        <v>504000000</v>
      </c>
      <c r="T233" s="1">
        <v>504000000</v>
      </c>
      <c r="U233" s="1">
        <v>504000000</v>
      </c>
      <c r="V233" s="1">
        <v>504000000</v>
      </c>
      <c r="W233" s="1">
        <v>504000000</v>
      </c>
      <c r="X233" s="1">
        <v>504000000</v>
      </c>
      <c r="Y233" s="1">
        <v>506520000</v>
      </c>
      <c r="Z233" s="1">
        <v>509040000</v>
      </c>
      <c r="AA233" s="1">
        <v>509040000</v>
      </c>
      <c r="AB233" s="1">
        <v>509040000</v>
      </c>
      <c r="AC233" s="1">
        <v>509040000</v>
      </c>
      <c r="AD233" s="1">
        <v>509040000</v>
      </c>
    </row>
    <row r="234" spans="2:30" x14ac:dyDescent="0.25">
      <c r="B234">
        <v>230</v>
      </c>
      <c r="C234">
        <v>231</v>
      </c>
      <c r="D234" t="s">
        <v>516</v>
      </c>
      <c r="E234">
        <v>4103000</v>
      </c>
      <c r="F234" s="1">
        <v>4149</v>
      </c>
      <c r="G234" t="s">
        <v>735</v>
      </c>
      <c r="H234" s="1">
        <v>4</v>
      </c>
      <c r="I234" s="1"/>
      <c r="J234" s="1">
        <v>3</v>
      </c>
      <c r="K234" s="1"/>
      <c r="L234" s="1">
        <v>0</v>
      </c>
      <c r="M234" s="1">
        <v>0</v>
      </c>
      <c r="N234" s="1" t="s">
        <v>258</v>
      </c>
      <c r="O234" s="1"/>
      <c r="P234" s="1" t="s">
        <v>258</v>
      </c>
      <c r="Q234" s="1" t="s">
        <v>624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</row>
    <row r="235" spans="2:30" x14ac:dyDescent="0.25">
      <c r="B235">
        <v>231</v>
      </c>
      <c r="C235">
        <v>232</v>
      </c>
      <c r="D235" t="s">
        <v>517</v>
      </c>
      <c r="E235">
        <v>4104000</v>
      </c>
      <c r="F235" s="1"/>
      <c r="H235" s="1">
        <v>4</v>
      </c>
      <c r="I235" s="1"/>
      <c r="J235" s="1">
        <v>2</v>
      </c>
      <c r="K235" s="1">
        <v>2</v>
      </c>
      <c r="L235" s="1">
        <v>0</v>
      </c>
      <c r="M235" s="1">
        <v>0</v>
      </c>
      <c r="N235" s="1"/>
      <c r="O235" s="1"/>
      <c r="P235" s="1" t="s">
        <v>72</v>
      </c>
      <c r="Q235" s="1" t="s">
        <v>839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</row>
    <row r="236" spans="2:30" x14ac:dyDescent="0.25">
      <c r="B236">
        <v>232</v>
      </c>
      <c r="C236">
        <v>233</v>
      </c>
      <c r="D236" t="s">
        <v>518</v>
      </c>
      <c r="E236">
        <v>4105000</v>
      </c>
      <c r="F236" s="1"/>
      <c r="H236" s="1">
        <v>4</v>
      </c>
      <c r="I236" s="1"/>
      <c r="J236" s="1">
        <v>3</v>
      </c>
      <c r="K236" s="1"/>
      <c r="L236" s="1">
        <v>0</v>
      </c>
      <c r="M236" s="1">
        <v>0</v>
      </c>
      <c r="N236" s="1" t="s">
        <v>73</v>
      </c>
      <c r="O236" s="1"/>
      <c r="P236" s="1" t="s">
        <v>73</v>
      </c>
      <c r="Q236" s="1" t="s">
        <v>840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</row>
    <row r="237" spans="2:30" x14ac:dyDescent="0.25">
      <c r="B237">
        <v>233</v>
      </c>
      <c r="C237">
        <v>234</v>
      </c>
      <c r="D237" t="s">
        <v>519</v>
      </c>
      <c r="E237">
        <v>4106000</v>
      </c>
      <c r="F237" s="1"/>
      <c r="H237" s="1">
        <v>4</v>
      </c>
      <c r="I237" s="1"/>
      <c r="J237" s="1">
        <v>3</v>
      </c>
      <c r="K237" s="1"/>
      <c r="L237" s="1">
        <v>0</v>
      </c>
      <c r="M237" s="1">
        <v>0</v>
      </c>
      <c r="N237" s="1" t="s">
        <v>74</v>
      </c>
      <c r="O237" s="1"/>
      <c r="P237" s="1" t="s">
        <v>74</v>
      </c>
      <c r="Q237" s="1" t="s">
        <v>841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</row>
    <row r="238" spans="2:30" x14ac:dyDescent="0.25">
      <c r="B238">
        <v>234</v>
      </c>
      <c r="C238">
        <v>235</v>
      </c>
      <c r="D238" t="s">
        <v>520</v>
      </c>
      <c r="E238">
        <v>4107000</v>
      </c>
      <c r="F238" s="1"/>
      <c r="H238" s="1">
        <v>4</v>
      </c>
      <c r="I238" s="1"/>
      <c r="J238" s="1">
        <v>2</v>
      </c>
      <c r="K238" s="1">
        <v>2</v>
      </c>
      <c r="L238" s="1">
        <v>0</v>
      </c>
      <c r="M238" s="1">
        <v>0</v>
      </c>
      <c r="N238" s="1"/>
      <c r="O238" s="1"/>
      <c r="P238" s="1" t="s">
        <v>33</v>
      </c>
      <c r="Q238" s="1" t="s">
        <v>842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</row>
    <row r="239" spans="2:30" x14ac:dyDescent="0.25">
      <c r="B239">
        <v>235</v>
      </c>
      <c r="C239">
        <v>236</v>
      </c>
      <c r="D239" t="s">
        <v>521</v>
      </c>
      <c r="E239">
        <v>4108000</v>
      </c>
      <c r="F239" s="1"/>
      <c r="H239" s="1">
        <v>4</v>
      </c>
      <c r="I239" s="1"/>
      <c r="J239" s="1">
        <v>3</v>
      </c>
      <c r="K239" s="1"/>
      <c r="L239" s="1">
        <v>0</v>
      </c>
      <c r="M239" s="1">
        <v>0</v>
      </c>
      <c r="N239" s="1" t="s">
        <v>34</v>
      </c>
      <c r="O239" s="1"/>
      <c r="P239" s="1" t="s">
        <v>34</v>
      </c>
      <c r="Q239" s="1" t="s">
        <v>710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</row>
    <row r="240" spans="2:30" x14ac:dyDescent="0.25">
      <c r="B240">
        <v>236</v>
      </c>
      <c r="C240">
        <v>237</v>
      </c>
      <c r="D240" t="s">
        <v>522</v>
      </c>
      <c r="E240">
        <v>4109000</v>
      </c>
      <c r="F240" s="1"/>
      <c r="H240" s="1">
        <v>4</v>
      </c>
      <c r="I240" s="1"/>
      <c r="J240" s="1">
        <v>3</v>
      </c>
      <c r="K240" s="1"/>
      <c r="L240" s="1">
        <v>0</v>
      </c>
      <c r="M240" s="1">
        <v>0</v>
      </c>
      <c r="N240" s="1" t="s">
        <v>35</v>
      </c>
      <c r="O240" s="1"/>
      <c r="P240" s="1" t="s">
        <v>35</v>
      </c>
      <c r="Q240" s="1" t="s">
        <v>843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</row>
    <row r="241" spans="2:30" x14ac:dyDescent="0.25">
      <c r="B241">
        <v>237</v>
      </c>
      <c r="C241">
        <v>238</v>
      </c>
      <c r="D241" t="s">
        <v>523</v>
      </c>
      <c r="E241">
        <v>4110000</v>
      </c>
      <c r="F241" s="1"/>
      <c r="H241" s="1">
        <v>4</v>
      </c>
      <c r="I241" s="1"/>
      <c r="J241" s="1">
        <v>0</v>
      </c>
      <c r="K241" s="1"/>
      <c r="L241" s="1">
        <v>1</v>
      </c>
      <c r="M241" s="1">
        <v>0</v>
      </c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2:30" x14ac:dyDescent="0.25">
      <c r="B242">
        <v>238</v>
      </c>
      <c r="C242">
        <v>239</v>
      </c>
      <c r="D242" t="s">
        <v>75</v>
      </c>
      <c r="E242">
        <v>4300000</v>
      </c>
      <c r="F242" s="1">
        <v>4400</v>
      </c>
      <c r="H242" s="1">
        <v>4</v>
      </c>
      <c r="I242" s="1"/>
      <c r="J242" s="1">
        <v>1</v>
      </c>
      <c r="K242" s="1">
        <v>1</v>
      </c>
      <c r="L242" s="1">
        <v>1</v>
      </c>
      <c r="M242" s="1">
        <v>1</v>
      </c>
      <c r="N242" s="1"/>
      <c r="O242" s="1"/>
      <c r="P242" s="1" t="s">
        <v>844</v>
      </c>
      <c r="Q242" s="1" t="s">
        <v>778</v>
      </c>
      <c r="R242" s="1">
        <v>216000000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216000000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</row>
    <row r="243" spans="2:30" x14ac:dyDescent="0.25">
      <c r="B243">
        <v>239</v>
      </c>
      <c r="C243">
        <v>240</v>
      </c>
      <c r="D243" t="s">
        <v>524</v>
      </c>
      <c r="E243">
        <v>4301000</v>
      </c>
      <c r="F243" s="1">
        <v>4410</v>
      </c>
      <c r="G243" t="s">
        <v>779</v>
      </c>
      <c r="H243" s="1">
        <v>4</v>
      </c>
      <c r="I243" s="1"/>
      <c r="J243" s="1">
        <v>3</v>
      </c>
      <c r="K243" s="1"/>
      <c r="L243" s="1">
        <v>1</v>
      </c>
      <c r="M243" s="1">
        <v>1</v>
      </c>
      <c r="N243" s="1" t="s">
        <v>49</v>
      </c>
      <c r="O243" s="1"/>
      <c r="P243" s="1" t="s">
        <v>49</v>
      </c>
      <c r="Q243" s="1" t="s">
        <v>780</v>
      </c>
      <c r="R243" s="1">
        <v>36000000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36000000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</row>
    <row r="244" spans="2:30" x14ac:dyDescent="0.25">
      <c r="B244">
        <v>240</v>
      </c>
      <c r="C244">
        <v>241</v>
      </c>
      <c r="D244" t="s">
        <v>525</v>
      </c>
      <c r="E244">
        <v>4302000</v>
      </c>
      <c r="F244" s="1">
        <v>4420</v>
      </c>
      <c r="G244" t="s">
        <v>781</v>
      </c>
      <c r="H244" s="1">
        <v>4</v>
      </c>
      <c r="I244" s="1"/>
      <c r="J244" s="1">
        <v>3</v>
      </c>
      <c r="K244" s="1"/>
      <c r="L244" s="1">
        <v>1</v>
      </c>
      <c r="M244" s="1">
        <v>1</v>
      </c>
      <c r="N244" s="1" t="s">
        <v>50</v>
      </c>
      <c r="O244" s="1"/>
      <c r="P244" s="1" t="s">
        <v>50</v>
      </c>
      <c r="Q244" s="1" t="s">
        <v>782</v>
      </c>
      <c r="R244" s="1">
        <v>180000000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180000000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</row>
    <row r="245" spans="2:30" x14ac:dyDescent="0.25">
      <c r="B245">
        <v>241</v>
      </c>
      <c r="C245">
        <v>242</v>
      </c>
      <c r="D245" t="s">
        <v>526</v>
      </c>
      <c r="E245">
        <v>4303000</v>
      </c>
      <c r="F245" s="1"/>
      <c r="H245" s="1">
        <v>4</v>
      </c>
      <c r="I245" s="1"/>
      <c r="J245" s="1">
        <v>0</v>
      </c>
      <c r="K245" s="1"/>
      <c r="L245" s="1">
        <v>1</v>
      </c>
      <c r="M245" s="1">
        <v>0</v>
      </c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2:30" x14ac:dyDescent="0.25">
      <c r="B246">
        <v>242</v>
      </c>
      <c r="C246">
        <v>243</v>
      </c>
      <c r="D246" t="s">
        <v>76</v>
      </c>
      <c r="E246">
        <v>4400000</v>
      </c>
      <c r="F246" s="1">
        <v>4490</v>
      </c>
      <c r="H246" s="1">
        <v>4</v>
      </c>
      <c r="I246" s="1"/>
      <c r="J246" s="1">
        <v>0</v>
      </c>
      <c r="K246" s="1">
        <v>2</v>
      </c>
      <c r="L246" s="1">
        <v>1</v>
      </c>
      <c r="M246" s="1">
        <v>1</v>
      </c>
      <c r="N246" s="1"/>
      <c r="O246" s="1"/>
      <c r="P246" s="1"/>
      <c r="Q246" s="1" t="s">
        <v>845</v>
      </c>
      <c r="R246" s="1">
        <v>4798133000</v>
      </c>
      <c r="S246" s="1">
        <v>388950000</v>
      </c>
      <c r="T246" s="1">
        <v>386680000</v>
      </c>
      <c r="U246" s="1">
        <v>382880000</v>
      </c>
      <c r="V246" s="1">
        <v>385480000</v>
      </c>
      <c r="W246" s="1">
        <v>383280000</v>
      </c>
      <c r="X246" s="1">
        <v>384280000</v>
      </c>
      <c r="Y246" s="1">
        <v>598800000</v>
      </c>
      <c r="Z246" s="1">
        <v>386176000</v>
      </c>
      <c r="AA246" s="1">
        <v>368443000</v>
      </c>
      <c r="AB246" s="1">
        <v>365790000</v>
      </c>
      <c r="AC246" s="1">
        <v>384796000</v>
      </c>
      <c r="AD246" s="1">
        <v>382578000</v>
      </c>
    </row>
    <row r="247" spans="2:30" x14ac:dyDescent="0.25">
      <c r="B247">
        <v>243</v>
      </c>
      <c r="C247">
        <v>244</v>
      </c>
      <c r="D247" t="s">
        <v>527</v>
      </c>
      <c r="E247">
        <v>4401000</v>
      </c>
      <c r="F247" s="1"/>
      <c r="H247" s="1">
        <v>4</v>
      </c>
      <c r="I247" s="1"/>
      <c r="J247" s="1">
        <v>0</v>
      </c>
      <c r="K247" s="1"/>
      <c r="L247" s="1">
        <v>1</v>
      </c>
      <c r="M247" s="1">
        <v>0</v>
      </c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2:30" x14ac:dyDescent="0.25">
      <c r="B248">
        <v>244</v>
      </c>
      <c r="C248">
        <v>245</v>
      </c>
      <c r="D248" t="s">
        <v>77</v>
      </c>
      <c r="E248">
        <v>4500000</v>
      </c>
      <c r="F248" s="1">
        <v>4500</v>
      </c>
      <c r="H248" s="1">
        <v>4</v>
      </c>
      <c r="I248" s="1"/>
      <c r="J248" s="1">
        <v>0</v>
      </c>
      <c r="K248" s="1">
        <v>1</v>
      </c>
      <c r="L248" s="1">
        <v>1</v>
      </c>
      <c r="M248" s="1">
        <v>1</v>
      </c>
      <c r="N248" s="1"/>
      <c r="O248" s="1"/>
      <c r="P248" s="1"/>
      <c r="Q248" s="1" t="s">
        <v>846</v>
      </c>
      <c r="R248" s="1">
        <v>4582133000</v>
      </c>
      <c r="S248" s="1">
        <v>388950000</v>
      </c>
      <c r="T248" s="1">
        <v>386680000</v>
      </c>
      <c r="U248" s="1">
        <v>382880000</v>
      </c>
      <c r="V248" s="1">
        <v>385480000</v>
      </c>
      <c r="W248" s="1">
        <v>383280000</v>
      </c>
      <c r="X248" s="1">
        <v>384280000</v>
      </c>
      <c r="Y248" s="1">
        <v>382800000</v>
      </c>
      <c r="Z248" s="1">
        <v>386176000</v>
      </c>
      <c r="AA248" s="1">
        <v>368443000</v>
      </c>
      <c r="AB248" s="1">
        <v>365790000</v>
      </c>
      <c r="AC248" s="1">
        <v>384796000</v>
      </c>
      <c r="AD248" s="1">
        <v>382578000</v>
      </c>
    </row>
    <row r="249" spans="2:30" x14ac:dyDescent="0.25">
      <c r="B249">
        <v>245</v>
      </c>
      <c r="C249">
        <v>246</v>
      </c>
      <c r="D249" t="s">
        <v>78</v>
      </c>
      <c r="E249">
        <v>4510000</v>
      </c>
      <c r="F249" s="1"/>
      <c r="H249" s="1">
        <v>4</v>
      </c>
      <c r="I249" s="1"/>
      <c r="J249" s="1">
        <v>2</v>
      </c>
      <c r="K249" s="1">
        <v>2</v>
      </c>
      <c r="L249" s="1">
        <v>1</v>
      </c>
      <c r="M249" s="1">
        <v>1</v>
      </c>
      <c r="N249" s="1"/>
      <c r="O249" s="1"/>
      <c r="P249" s="1" t="s">
        <v>528</v>
      </c>
      <c r="Q249" s="1" t="s">
        <v>626</v>
      </c>
      <c r="R249" s="1">
        <v>3046320000</v>
      </c>
      <c r="S249" s="1">
        <v>254400000</v>
      </c>
      <c r="T249" s="1">
        <v>254400000</v>
      </c>
      <c r="U249" s="1">
        <v>249600000</v>
      </c>
      <c r="V249" s="1">
        <v>254400000</v>
      </c>
      <c r="W249" s="1">
        <v>252000000</v>
      </c>
      <c r="X249" s="1">
        <v>254400000</v>
      </c>
      <c r="Y249" s="1">
        <v>252720000</v>
      </c>
      <c r="Z249" s="1">
        <v>255840000</v>
      </c>
      <c r="AA249" s="1">
        <v>255840000</v>
      </c>
      <c r="AB249" s="1">
        <v>253440000</v>
      </c>
      <c r="AC249" s="1">
        <v>255840000</v>
      </c>
      <c r="AD249" s="1">
        <v>253440000</v>
      </c>
    </row>
    <row r="250" spans="2:30" x14ac:dyDescent="0.25">
      <c r="B250">
        <v>246</v>
      </c>
      <c r="C250">
        <v>247</v>
      </c>
      <c r="D250" t="s">
        <v>529</v>
      </c>
      <c r="E250">
        <v>4511000</v>
      </c>
      <c r="F250" s="1"/>
      <c r="H250" s="1">
        <v>4</v>
      </c>
      <c r="I250" s="1"/>
      <c r="J250" s="1">
        <v>3</v>
      </c>
      <c r="K250" s="1"/>
      <c r="L250" s="1">
        <v>1</v>
      </c>
      <c r="M250" s="1">
        <v>1</v>
      </c>
      <c r="N250" s="1" t="s">
        <v>341</v>
      </c>
      <c r="O250" s="1"/>
      <c r="P250" s="1" t="s">
        <v>341</v>
      </c>
      <c r="Q250" s="1" t="s">
        <v>628</v>
      </c>
      <c r="R250" s="1">
        <v>1301940000</v>
      </c>
      <c r="S250" s="1">
        <v>108000000</v>
      </c>
      <c r="T250" s="1">
        <v>108000000</v>
      </c>
      <c r="U250" s="1">
        <v>108000000</v>
      </c>
      <c r="V250" s="1">
        <v>108000000</v>
      </c>
      <c r="W250" s="1">
        <v>108000000</v>
      </c>
      <c r="X250" s="1">
        <v>108000000</v>
      </c>
      <c r="Y250" s="1">
        <v>108540000</v>
      </c>
      <c r="Z250" s="1">
        <v>109080000</v>
      </c>
      <c r="AA250" s="1">
        <v>109080000</v>
      </c>
      <c r="AB250" s="1">
        <v>109080000</v>
      </c>
      <c r="AC250" s="1">
        <v>109080000</v>
      </c>
      <c r="AD250" s="1">
        <v>109080000</v>
      </c>
    </row>
    <row r="251" spans="2:30" x14ac:dyDescent="0.25">
      <c r="B251">
        <v>247</v>
      </c>
      <c r="C251">
        <v>248</v>
      </c>
      <c r="D251" t="s">
        <v>530</v>
      </c>
      <c r="E251">
        <v>4512000</v>
      </c>
      <c r="F251" s="1"/>
      <c r="H251" s="1">
        <v>4</v>
      </c>
      <c r="I251" s="1"/>
      <c r="J251" s="1">
        <v>3</v>
      </c>
      <c r="K251" s="1"/>
      <c r="L251" s="1">
        <v>1</v>
      </c>
      <c r="M251" s="1">
        <v>1</v>
      </c>
      <c r="N251" s="1" t="s">
        <v>343</v>
      </c>
      <c r="O251" s="1"/>
      <c r="P251" s="1" t="s">
        <v>343</v>
      </c>
      <c r="Q251" s="1" t="s">
        <v>633</v>
      </c>
      <c r="R251" s="1">
        <v>433980000</v>
      </c>
      <c r="S251" s="1">
        <v>36000000</v>
      </c>
      <c r="T251" s="1">
        <v>36000000</v>
      </c>
      <c r="U251" s="1">
        <v>36000000</v>
      </c>
      <c r="V251" s="1">
        <v>36000000</v>
      </c>
      <c r="W251" s="1">
        <v>36000000</v>
      </c>
      <c r="X251" s="1">
        <v>36000000</v>
      </c>
      <c r="Y251" s="1">
        <v>36180000</v>
      </c>
      <c r="Z251" s="1">
        <v>36360000</v>
      </c>
      <c r="AA251" s="1">
        <v>36360000</v>
      </c>
      <c r="AB251" s="1">
        <v>36360000</v>
      </c>
      <c r="AC251" s="1">
        <v>36360000</v>
      </c>
      <c r="AD251" s="1">
        <v>36360000</v>
      </c>
    </row>
    <row r="252" spans="2:30" x14ac:dyDescent="0.25">
      <c r="B252">
        <v>248</v>
      </c>
      <c r="C252">
        <v>249</v>
      </c>
      <c r="D252" t="s">
        <v>531</v>
      </c>
      <c r="E252">
        <v>4513000</v>
      </c>
      <c r="F252" s="1"/>
      <c r="H252" s="1">
        <v>4</v>
      </c>
      <c r="I252" s="1"/>
      <c r="J252" s="1">
        <v>3</v>
      </c>
      <c r="K252" s="1"/>
      <c r="L252" s="1">
        <v>1</v>
      </c>
      <c r="M252" s="1">
        <v>1</v>
      </c>
      <c r="N252" s="1" t="s">
        <v>345</v>
      </c>
      <c r="O252" s="1"/>
      <c r="P252" s="1" t="s">
        <v>345</v>
      </c>
      <c r="Q252" s="1" t="s">
        <v>638</v>
      </c>
      <c r="R252" s="1">
        <v>878400000</v>
      </c>
      <c r="S252" s="1">
        <v>74400000</v>
      </c>
      <c r="T252" s="1">
        <v>74400000</v>
      </c>
      <c r="U252" s="1">
        <v>69600000</v>
      </c>
      <c r="V252" s="1">
        <v>74400000</v>
      </c>
      <c r="W252" s="1">
        <v>72000000</v>
      </c>
      <c r="X252" s="1">
        <v>74400000</v>
      </c>
      <c r="Y252" s="1">
        <v>72000000</v>
      </c>
      <c r="Z252" s="1">
        <v>74400000</v>
      </c>
      <c r="AA252" s="1">
        <v>74400000</v>
      </c>
      <c r="AB252" s="1">
        <v>72000000</v>
      </c>
      <c r="AC252" s="1">
        <v>74400000</v>
      </c>
      <c r="AD252" s="1">
        <v>72000000</v>
      </c>
    </row>
    <row r="253" spans="2:30" x14ac:dyDescent="0.25">
      <c r="B253">
        <v>249</v>
      </c>
      <c r="C253">
        <v>250</v>
      </c>
      <c r="D253" t="s">
        <v>532</v>
      </c>
      <c r="E253">
        <v>4514000</v>
      </c>
      <c r="F253" s="1"/>
      <c r="H253" s="1">
        <v>4</v>
      </c>
      <c r="I253" s="1"/>
      <c r="J253" s="1">
        <v>3</v>
      </c>
      <c r="K253" s="1"/>
      <c r="L253" s="1">
        <v>1</v>
      </c>
      <c r="M253" s="1">
        <v>1</v>
      </c>
      <c r="N253" s="1" t="s">
        <v>347</v>
      </c>
      <c r="O253" s="1"/>
      <c r="P253" s="1" t="s">
        <v>347</v>
      </c>
      <c r="Q253" s="1" t="s">
        <v>643</v>
      </c>
      <c r="R253" s="1">
        <v>144000000</v>
      </c>
      <c r="S253" s="1">
        <v>12000000</v>
      </c>
      <c r="T253" s="1">
        <v>12000000</v>
      </c>
      <c r="U253" s="1">
        <v>12000000</v>
      </c>
      <c r="V253" s="1">
        <v>12000000</v>
      </c>
      <c r="W253" s="1">
        <v>12000000</v>
      </c>
      <c r="X253" s="1">
        <v>12000000</v>
      </c>
      <c r="Y253" s="1">
        <v>12000000</v>
      </c>
      <c r="Z253" s="1">
        <v>12000000</v>
      </c>
      <c r="AA253" s="1">
        <v>12000000</v>
      </c>
      <c r="AB253" s="1">
        <v>12000000</v>
      </c>
      <c r="AC253" s="1">
        <v>12000000</v>
      </c>
      <c r="AD253" s="1">
        <v>12000000</v>
      </c>
    </row>
    <row r="254" spans="2:30" x14ac:dyDescent="0.25">
      <c r="B254">
        <v>250</v>
      </c>
      <c r="C254">
        <v>251</v>
      </c>
      <c r="D254" t="s">
        <v>79</v>
      </c>
      <c r="E254">
        <v>4515000</v>
      </c>
      <c r="F254" s="1"/>
      <c r="H254" s="1">
        <v>4</v>
      </c>
      <c r="I254" s="1"/>
      <c r="J254" s="1">
        <v>3</v>
      </c>
      <c r="K254" s="1"/>
      <c r="L254" s="1">
        <v>1</v>
      </c>
      <c r="M254" s="1">
        <v>1</v>
      </c>
      <c r="N254" s="1" t="s">
        <v>349</v>
      </c>
      <c r="O254" s="1"/>
      <c r="P254" s="1" t="s">
        <v>349</v>
      </c>
      <c r="Q254" s="1" t="s">
        <v>648</v>
      </c>
      <c r="R254" s="1">
        <v>288000000</v>
      </c>
      <c r="S254" s="1">
        <v>24000000</v>
      </c>
      <c r="T254" s="1">
        <v>24000000</v>
      </c>
      <c r="U254" s="1">
        <v>24000000</v>
      </c>
      <c r="V254" s="1">
        <v>24000000</v>
      </c>
      <c r="W254" s="1">
        <v>24000000</v>
      </c>
      <c r="X254" s="1">
        <v>24000000</v>
      </c>
      <c r="Y254" s="1">
        <v>24000000</v>
      </c>
      <c r="Z254" s="1">
        <v>24000000</v>
      </c>
      <c r="AA254" s="1">
        <v>24000000</v>
      </c>
      <c r="AB254" s="1">
        <v>24000000</v>
      </c>
      <c r="AC254" s="1">
        <v>24000000</v>
      </c>
      <c r="AD254" s="1">
        <v>24000000</v>
      </c>
    </row>
    <row r="255" spans="2:30" x14ac:dyDescent="0.25">
      <c r="B255">
        <v>251</v>
      </c>
      <c r="C255">
        <v>252</v>
      </c>
      <c r="D255" t="s">
        <v>533</v>
      </c>
      <c r="E255">
        <v>4516000</v>
      </c>
      <c r="F255" s="1"/>
      <c r="H255" s="1">
        <v>4</v>
      </c>
      <c r="I255" s="1"/>
      <c r="J255" s="1">
        <v>3</v>
      </c>
      <c r="K255" s="1"/>
      <c r="L255" s="1">
        <v>0</v>
      </c>
      <c r="M255" s="1">
        <v>0</v>
      </c>
      <c r="N255" s="1" t="s">
        <v>359</v>
      </c>
      <c r="O255" s="1"/>
      <c r="P255" s="1" t="s">
        <v>359</v>
      </c>
      <c r="Q255" s="1" t="s">
        <v>673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</row>
    <row r="256" spans="2:30" x14ac:dyDescent="0.25">
      <c r="B256">
        <v>252</v>
      </c>
      <c r="C256">
        <v>253</v>
      </c>
      <c r="D256" t="s">
        <v>80</v>
      </c>
      <c r="E256">
        <v>4520000</v>
      </c>
      <c r="F256" s="1"/>
      <c r="H256" s="1">
        <v>4</v>
      </c>
      <c r="I256" s="1"/>
      <c r="J256" s="1">
        <v>2</v>
      </c>
      <c r="K256" s="1">
        <v>2</v>
      </c>
      <c r="L256" s="1">
        <v>0</v>
      </c>
      <c r="M256" s="1">
        <v>0</v>
      </c>
      <c r="N256" s="1"/>
      <c r="O256" s="1"/>
      <c r="P256" s="1" t="s">
        <v>30</v>
      </c>
      <c r="Q256" s="1" t="s">
        <v>677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</row>
    <row r="257" spans="2:30" x14ac:dyDescent="0.25">
      <c r="B257">
        <v>253</v>
      </c>
      <c r="C257">
        <v>254</v>
      </c>
      <c r="D257" t="s">
        <v>534</v>
      </c>
      <c r="E257">
        <v>4521000</v>
      </c>
      <c r="F257" s="1"/>
      <c r="H257" s="1">
        <v>4</v>
      </c>
      <c r="I257" s="1"/>
      <c r="J257" s="1">
        <v>3</v>
      </c>
      <c r="K257" s="1"/>
      <c r="L257" s="1">
        <v>0</v>
      </c>
      <c r="M257" s="1">
        <v>0</v>
      </c>
      <c r="N257" s="1" t="s">
        <v>31</v>
      </c>
      <c r="O257" s="1"/>
      <c r="P257" s="1" t="s">
        <v>31</v>
      </c>
      <c r="Q257" s="1" t="s">
        <v>683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</row>
    <row r="258" spans="2:30" x14ac:dyDescent="0.25">
      <c r="B258">
        <v>254</v>
      </c>
      <c r="C258">
        <v>255</v>
      </c>
      <c r="D258" t="s">
        <v>535</v>
      </c>
      <c r="E258">
        <v>4530000</v>
      </c>
      <c r="F258" s="1"/>
      <c r="H258" s="1">
        <v>4</v>
      </c>
      <c r="I258" s="1"/>
      <c r="J258" s="1">
        <v>2</v>
      </c>
      <c r="K258" s="1">
        <v>2</v>
      </c>
      <c r="L258" s="1">
        <v>1</v>
      </c>
      <c r="M258" s="1">
        <v>1</v>
      </c>
      <c r="N258" s="1"/>
      <c r="O258" s="1"/>
      <c r="P258" s="1" t="s">
        <v>536</v>
      </c>
      <c r="Q258" s="1" t="s">
        <v>684</v>
      </c>
      <c r="R258" s="1">
        <v>86400000</v>
      </c>
      <c r="S258" s="1">
        <v>7200000</v>
      </c>
      <c r="T258" s="1">
        <v>7200000</v>
      </c>
      <c r="U258" s="1">
        <v>7200000</v>
      </c>
      <c r="V258" s="1">
        <v>7200000</v>
      </c>
      <c r="W258" s="1">
        <v>7200000</v>
      </c>
      <c r="X258" s="1">
        <v>7200000</v>
      </c>
      <c r="Y258" s="1">
        <v>7200000</v>
      </c>
      <c r="Z258" s="1">
        <v>7200000</v>
      </c>
      <c r="AA258" s="1">
        <v>7200000</v>
      </c>
      <c r="AB258" s="1">
        <v>7200000</v>
      </c>
      <c r="AC258" s="1">
        <v>7200000</v>
      </c>
      <c r="AD258" s="1">
        <v>7200000</v>
      </c>
    </row>
    <row r="259" spans="2:30" x14ac:dyDescent="0.25">
      <c r="B259">
        <v>255</v>
      </c>
      <c r="C259">
        <v>256</v>
      </c>
      <c r="D259" t="s">
        <v>537</v>
      </c>
      <c r="E259">
        <v>4531000</v>
      </c>
      <c r="F259" s="1"/>
      <c r="H259" s="1">
        <v>4</v>
      </c>
      <c r="I259" s="1"/>
      <c r="J259" s="1">
        <v>3</v>
      </c>
      <c r="K259" s="1"/>
      <c r="L259" s="1">
        <v>1</v>
      </c>
      <c r="M259" s="1">
        <v>1</v>
      </c>
      <c r="N259" s="1" t="s">
        <v>370</v>
      </c>
      <c r="O259" s="1"/>
      <c r="P259" s="1" t="s">
        <v>370</v>
      </c>
      <c r="Q259" s="1" t="s">
        <v>686</v>
      </c>
      <c r="R259" s="1">
        <v>43200000</v>
      </c>
      <c r="S259" s="1">
        <v>3600000</v>
      </c>
      <c r="T259" s="1">
        <v>3600000</v>
      </c>
      <c r="U259" s="1">
        <v>3600000</v>
      </c>
      <c r="V259" s="1">
        <v>3600000</v>
      </c>
      <c r="W259" s="1">
        <v>3600000</v>
      </c>
      <c r="X259" s="1">
        <v>3600000</v>
      </c>
      <c r="Y259" s="1">
        <v>3600000</v>
      </c>
      <c r="Z259" s="1">
        <v>3600000</v>
      </c>
      <c r="AA259" s="1">
        <v>3600000</v>
      </c>
      <c r="AB259" s="1">
        <v>3600000</v>
      </c>
      <c r="AC259" s="1">
        <v>3600000</v>
      </c>
      <c r="AD259" s="1">
        <v>3600000</v>
      </c>
    </row>
    <row r="260" spans="2:30" x14ac:dyDescent="0.25">
      <c r="B260">
        <v>256</v>
      </c>
      <c r="C260">
        <v>257</v>
      </c>
      <c r="D260" t="s">
        <v>538</v>
      </c>
      <c r="E260">
        <v>4532000</v>
      </c>
      <c r="F260" s="1"/>
      <c r="H260" s="1">
        <v>4</v>
      </c>
      <c r="I260" s="1"/>
      <c r="J260" s="1">
        <v>3</v>
      </c>
      <c r="K260" s="1"/>
      <c r="L260" s="1">
        <v>1</v>
      </c>
      <c r="M260" s="1">
        <v>1</v>
      </c>
      <c r="N260" s="1" t="s">
        <v>372</v>
      </c>
      <c r="O260" s="1"/>
      <c r="P260" s="1" t="s">
        <v>372</v>
      </c>
      <c r="Q260" s="1" t="s">
        <v>688</v>
      </c>
      <c r="R260" s="1">
        <v>43200000</v>
      </c>
      <c r="S260" s="1">
        <v>3600000</v>
      </c>
      <c r="T260" s="1">
        <v>3600000</v>
      </c>
      <c r="U260" s="1">
        <v>3600000</v>
      </c>
      <c r="V260" s="1">
        <v>3600000</v>
      </c>
      <c r="W260" s="1">
        <v>3600000</v>
      </c>
      <c r="X260" s="1">
        <v>3600000</v>
      </c>
      <c r="Y260" s="1">
        <v>3600000</v>
      </c>
      <c r="Z260" s="1">
        <v>3600000</v>
      </c>
      <c r="AA260" s="1">
        <v>3600000</v>
      </c>
      <c r="AB260" s="1">
        <v>3600000</v>
      </c>
      <c r="AC260" s="1">
        <v>3600000</v>
      </c>
      <c r="AD260" s="1">
        <v>3600000</v>
      </c>
    </row>
    <row r="261" spans="2:30" x14ac:dyDescent="0.25">
      <c r="B261">
        <v>257</v>
      </c>
      <c r="C261">
        <v>258</v>
      </c>
      <c r="D261" t="s">
        <v>539</v>
      </c>
      <c r="E261">
        <v>4533000</v>
      </c>
      <c r="F261" s="1"/>
      <c r="H261" s="1">
        <v>4</v>
      </c>
      <c r="I261" s="1"/>
      <c r="J261" s="1">
        <v>3</v>
      </c>
      <c r="K261" s="1"/>
      <c r="L261" s="1">
        <v>0</v>
      </c>
      <c r="M261" s="1">
        <v>0</v>
      </c>
      <c r="N261" s="1" t="s">
        <v>378</v>
      </c>
      <c r="O261" s="1"/>
      <c r="P261" s="1" t="s">
        <v>378</v>
      </c>
      <c r="Q261" s="1" t="s">
        <v>694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</row>
    <row r="262" spans="2:30" x14ac:dyDescent="0.25">
      <c r="B262">
        <v>258</v>
      </c>
      <c r="C262">
        <v>259</v>
      </c>
      <c r="D262" t="s">
        <v>540</v>
      </c>
      <c r="E262">
        <v>4540000</v>
      </c>
      <c r="F262" s="1"/>
      <c r="H262" s="1">
        <v>4</v>
      </c>
      <c r="I262" s="1"/>
      <c r="J262" s="1">
        <v>2</v>
      </c>
      <c r="K262" s="1">
        <v>2</v>
      </c>
      <c r="L262" s="1">
        <v>1</v>
      </c>
      <c r="M262" s="1">
        <v>1</v>
      </c>
      <c r="N262" s="1" t="s">
        <v>84</v>
      </c>
      <c r="O262" s="1"/>
      <c r="P262" s="1" t="s">
        <v>84</v>
      </c>
      <c r="Q262" s="1" t="s">
        <v>847</v>
      </c>
      <c r="R262" s="1">
        <v>28800000</v>
      </c>
      <c r="S262" s="1">
        <v>2400000</v>
      </c>
      <c r="T262" s="1">
        <v>2400000</v>
      </c>
      <c r="U262" s="1">
        <v>2400000</v>
      </c>
      <c r="V262" s="1">
        <v>2400000</v>
      </c>
      <c r="W262" s="1">
        <v>2400000</v>
      </c>
      <c r="X262" s="1">
        <v>2400000</v>
      </c>
      <c r="Y262" s="1">
        <v>2400000</v>
      </c>
      <c r="Z262" s="1">
        <v>2400000</v>
      </c>
      <c r="AA262" s="1">
        <v>2400000</v>
      </c>
      <c r="AB262" s="1">
        <v>2400000</v>
      </c>
      <c r="AC262" s="1">
        <v>2400000</v>
      </c>
      <c r="AD262" s="1">
        <v>2400000</v>
      </c>
    </row>
    <row r="263" spans="2:30" x14ac:dyDescent="0.25">
      <c r="B263">
        <v>259</v>
      </c>
      <c r="C263">
        <v>260</v>
      </c>
      <c r="D263" t="s">
        <v>81</v>
      </c>
      <c r="E263">
        <v>4550000</v>
      </c>
      <c r="F263" s="1">
        <v>4660</v>
      </c>
      <c r="G263" t="s">
        <v>759</v>
      </c>
      <c r="H263" s="1">
        <v>4</v>
      </c>
      <c r="I263" s="1"/>
      <c r="J263" s="1">
        <v>2</v>
      </c>
      <c r="K263" s="1">
        <v>2</v>
      </c>
      <c r="L263" s="1">
        <v>1</v>
      </c>
      <c r="M263" s="1">
        <v>1</v>
      </c>
      <c r="N263" s="1" t="s">
        <v>541</v>
      </c>
      <c r="O263" s="1"/>
      <c r="P263" s="1" t="s">
        <v>541</v>
      </c>
      <c r="Q263" s="1" t="s">
        <v>848</v>
      </c>
      <c r="R263" s="1">
        <v>229680000</v>
      </c>
      <c r="S263" s="1">
        <v>19140000</v>
      </c>
      <c r="T263" s="1">
        <v>19140000</v>
      </c>
      <c r="U263" s="1">
        <v>19140000</v>
      </c>
      <c r="V263" s="1">
        <v>19140000</v>
      </c>
      <c r="W263" s="1">
        <v>19140000</v>
      </c>
      <c r="X263" s="1">
        <v>19140000</v>
      </c>
      <c r="Y263" s="1">
        <v>19140000</v>
      </c>
      <c r="Z263" s="1">
        <v>19140000</v>
      </c>
      <c r="AA263" s="1">
        <v>19140000</v>
      </c>
      <c r="AB263" s="1">
        <v>19140000</v>
      </c>
      <c r="AC263" s="1">
        <v>19140000</v>
      </c>
      <c r="AD263" s="1">
        <v>19140000</v>
      </c>
    </row>
    <row r="264" spans="2:30" x14ac:dyDescent="0.25">
      <c r="B264">
        <v>260</v>
      </c>
      <c r="C264">
        <v>261</v>
      </c>
      <c r="D264" t="s">
        <v>82</v>
      </c>
      <c r="E264">
        <v>4560000</v>
      </c>
      <c r="F264" s="1"/>
      <c r="H264" s="1">
        <v>4</v>
      </c>
      <c r="I264" s="1"/>
      <c r="J264" s="1">
        <v>2</v>
      </c>
      <c r="K264" s="1">
        <v>2</v>
      </c>
      <c r="L264" s="1">
        <v>1</v>
      </c>
      <c r="M264" s="1">
        <v>1</v>
      </c>
      <c r="N264" s="1"/>
      <c r="O264" s="1"/>
      <c r="P264" s="1" t="s">
        <v>542</v>
      </c>
      <c r="Q264" s="1" t="s">
        <v>849</v>
      </c>
      <c r="R264" s="1">
        <v>792548000</v>
      </c>
      <c r="S264" s="1">
        <v>69060000</v>
      </c>
      <c r="T264" s="1">
        <v>67540000</v>
      </c>
      <c r="U264" s="1">
        <v>69290000</v>
      </c>
      <c r="V264" s="1">
        <v>67840000</v>
      </c>
      <c r="W264" s="1">
        <v>68790000</v>
      </c>
      <c r="X264" s="1">
        <v>68140000</v>
      </c>
      <c r="Y264" s="1">
        <v>69090000</v>
      </c>
      <c r="Z264" s="1">
        <v>68746000</v>
      </c>
      <c r="AA264" s="1">
        <v>51425500</v>
      </c>
      <c r="AB264" s="1">
        <v>52305000</v>
      </c>
      <c r="AC264" s="1">
        <v>69683500</v>
      </c>
      <c r="AD264" s="1">
        <v>70638000</v>
      </c>
    </row>
    <row r="265" spans="2:30" x14ac:dyDescent="0.25">
      <c r="B265">
        <v>261</v>
      </c>
      <c r="C265">
        <v>262</v>
      </c>
      <c r="D265" t="s">
        <v>543</v>
      </c>
      <c r="E265">
        <v>4561000</v>
      </c>
      <c r="F265" s="1">
        <v>4600</v>
      </c>
      <c r="G265" t="s">
        <v>818</v>
      </c>
      <c r="H265" s="1">
        <v>4</v>
      </c>
      <c r="I265" s="1"/>
      <c r="J265" s="1">
        <v>3</v>
      </c>
      <c r="K265" s="1"/>
      <c r="L265" s="1">
        <v>1</v>
      </c>
      <c r="M265" s="1">
        <v>1</v>
      </c>
      <c r="N265" s="1" t="s">
        <v>544</v>
      </c>
      <c r="O265" s="1"/>
      <c r="P265" s="1" t="s">
        <v>544</v>
      </c>
      <c r="Q265" s="1" t="s">
        <v>819</v>
      </c>
      <c r="R265" s="1">
        <v>34320000</v>
      </c>
      <c r="S265" s="1">
        <v>2860000</v>
      </c>
      <c r="T265" s="1">
        <v>2860000</v>
      </c>
      <c r="U265" s="1">
        <v>2860000</v>
      </c>
      <c r="V265" s="1">
        <v>2860000</v>
      </c>
      <c r="W265" s="1">
        <v>2860000</v>
      </c>
      <c r="X265" s="1">
        <v>2860000</v>
      </c>
      <c r="Y265" s="1">
        <v>2860000</v>
      </c>
      <c r="Z265" s="1">
        <v>2860000</v>
      </c>
      <c r="AA265" s="1">
        <v>2860000</v>
      </c>
      <c r="AB265" s="1">
        <v>2860000</v>
      </c>
      <c r="AC265" s="1">
        <v>2860000</v>
      </c>
      <c r="AD265" s="1">
        <v>2860000</v>
      </c>
    </row>
    <row r="266" spans="2:30" x14ac:dyDescent="0.25">
      <c r="B266">
        <v>262</v>
      </c>
      <c r="C266">
        <v>263</v>
      </c>
      <c r="D266" t="s">
        <v>545</v>
      </c>
      <c r="E266">
        <v>4562000</v>
      </c>
      <c r="F266" s="1">
        <v>4605</v>
      </c>
      <c r="G266" t="s">
        <v>820</v>
      </c>
      <c r="H266" s="1">
        <v>4</v>
      </c>
      <c r="I266" s="1"/>
      <c r="J266" s="1">
        <v>3</v>
      </c>
      <c r="K266" s="1"/>
      <c r="L266" s="1">
        <v>1</v>
      </c>
      <c r="M266" s="1">
        <v>1</v>
      </c>
      <c r="N266" s="1" t="s">
        <v>546</v>
      </c>
      <c r="O266" s="1"/>
      <c r="P266" s="1" t="s">
        <v>546</v>
      </c>
      <c r="Q266" s="1" t="s">
        <v>797</v>
      </c>
      <c r="R266" s="1">
        <v>450700000</v>
      </c>
      <c r="S266" s="1">
        <v>41600000</v>
      </c>
      <c r="T266" s="1">
        <v>40000000</v>
      </c>
      <c r="U266" s="1">
        <v>40800000</v>
      </c>
      <c r="V266" s="1">
        <v>40000000</v>
      </c>
      <c r="W266" s="1">
        <v>40400000</v>
      </c>
      <c r="X266" s="1">
        <v>40000000</v>
      </c>
      <c r="Y266" s="1">
        <v>40400000</v>
      </c>
      <c r="Z266" s="1">
        <v>40300000</v>
      </c>
      <c r="AA266" s="1">
        <v>22600000</v>
      </c>
      <c r="AB266" s="1">
        <v>23000000</v>
      </c>
      <c r="AC266" s="1">
        <v>40600000</v>
      </c>
      <c r="AD266" s="1">
        <v>41000000</v>
      </c>
    </row>
    <row r="267" spans="2:30" x14ac:dyDescent="0.25">
      <c r="B267">
        <v>263</v>
      </c>
      <c r="C267">
        <v>264</v>
      </c>
      <c r="D267" t="s">
        <v>547</v>
      </c>
      <c r="E267">
        <v>4563000</v>
      </c>
      <c r="F267" s="1">
        <v>4610</v>
      </c>
      <c r="G267" t="s">
        <v>821</v>
      </c>
      <c r="H267" s="1">
        <v>4</v>
      </c>
      <c r="I267" s="1"/>
      <c r="J267" s="1">
        <v>3</v>
      </c>
      <c r="K267" s="1"/>
      <c r="L267" s="1">
        <v>1</v>
      </c>
      <c r="M267" s="1">
        <v>1</v>
      </c>
      <c r="N267" s="1" t="s">
        <v>398</v>
      </c>
      <c r="O267" s="1"/>
      <c r="P267" s="1" t="s">
        <v>398</v>
      </c>
      <c r="Q267" s="1" t="s">
        <v>822</v>
      </c>
      <c r="R267" s="1">
        <v>228328000</v>
      </c>
      <c r="S267" s="1">
        <v>18000000</v>
      </c>
      <c r="T267" s="1">
        <v>18080000</v>
      </c>
      <c r="U267" s="1">
        <v>19030000</v>
      </c>
      <c r="V267" s="1">
        <v>18380000</v>
      </c>
      <c r="W267" s="1">
        <v>18930000</v>
      </c>
      <c r="X267" s="1">
        <v>18680000</v>
      </c>
      <c r="Y267" s="1">
        <v>19230000</v>
      </c>
      <c r="Z267" s="1">
        <v>18986000</v>
      </c>
      <c r="AA267" s="1">
        <v>19365500</v>
      </c>
      <c r="AB267" s="1">
        <v>19845000</v>
      </c>
      <c r="AC267" s="1">
        <v>19623500</v>
      </c>
      <c r="AD267" s="1">
        <v>20178000</v>
      </c>
    </row>
    <row r="268" spans="2:30" x14ac:dyDescent="0.25">
      <c r="B268">
        <v>264</v>
      </c>
      <c r="C268">
        <v>265</v>
      </c>
      <c r="D268" t="s">
        <v>548</v>
      </c>
      <c r="E268">
        <v>4564000</v>
      </c>
      <c r="F268" s="1">
        <v>4615</v>
      </c>
      <c r="G268" t="s">
        <v>823</v>
      </c>
      <c r="H268" s="1">
        <v>4</v>
      </c>
      <c r="I268" s="1"/>
      <c r="J268" s="1">
        <v>3</v>
      </c>
      <c r="K268" s="1"/>
      <c r="L268" s="1">
        <v>1</v>
      </c>
      <c r="M268" s="1">
        <v>1</v>
      </c>
      <c r="N268" s="1" t="s">
        <v>549</v>
      </c>
      <c r="O268" s="1"/>
      <c r="P268" s="1" t="s">
        <v>549</v>
      </c>
      <c r="Q268" s="1" t="s">
        <v>824</v>
      </c>
      <c r="R268" s="1">
        <v>79200000</v>
      </c>
      <c r="S268" s="1">
        <v>6600000</v>
      </c>
      <c r="T268" s="1">
        <v>6600000</v>
      </c>
      <c r="U268" s="1">
        <v>6600000</v>
      </c>
      <c r="V268" s="1">
        <v>6600000</v>
      </c>
      <c r="W268" s="1">
        <v>6600000</v>
      </c>
      <c r="X268" s="1">
        <v>6600000</v>
      </c>
      <c r="Y268" s="1">
        <v>6600000</v>
      </c>
      <c r="Z268" s="1">
        <v>6600000</v>
      </c>
      <c r="AA268" s="1">
        <v>6600000</v>
      </c>
      <c r="AB268" s="1">
        <v>6600000</v>
      </c>
      <c r="AC268" s="1">
        <v>6600000</v>
      </c>
      <c r="AD268" s="1">
        <v>6600000</v>
      </c>
    </row>
    <row r="269" spans="2:30" x14ac:dyDescent="0.25">
      <c r="B269">
        <v>265</v>
      </c>
      <c r="C269">
        <v>266</v>
      </c>
      <c r="D269" t="s">
        <v>83</v>
      </c>
      <c r="E269">
        <v>4570000</v>
      </c>
      <c r="F269" s="1"/>
      <c r="H269" s="1">
        <v>4</v>
      </c>
      <c r="I269" s="1"/>
      <c r="J269" s="1">
        <v>2</v>
      </c>
      <c r="K269" s="1">
        <v>2</v>
      </c>
      <c r="L269" s="1">
        <v>0</v>
      </c>
      <c r="M269" s="1">
        <v>0</v>
      </c>
      <c r="N269" s="1"/>
      <c r="O269" s="1"/>
      <c r="P269" s="1" t="s">
        <v>85</v>
      </c>
      <c r="Q269" s="1" t="s">
        <v>839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</row>
    <row r="270" spans="2:30" x14ac:dyDescent="0.25">
      <c r="B270">
        <v>266</v>
      </c>
      <c r="C270">
        <v>267</v>
      </c>
      <c r="D270" t="s">
        <v>550</v>
      </c>
      <c r="E270">
        <v>4571000</v>
      </c>
      <c r="F270" s="1"/>
      <c r="H270" s="1">
        <v>4</v>
      </c>
      <c r="I270" s="1"/>
      <c r="J270" s="1">
        <v>3</v>
      </c>
      <c r="K270" s="1"/>
      <c r="L270" s="1">
        <v>0</v>
      </c>
      <c r="M270" s="1">
        <v>0</v>
      </c>
      <c r="N270" s="1" t="s">
        <v>86</v>
      </c>
      <c r="O270" s="1"/>
      <c r="P270" s="1" t="s">
        <v>86</v>
      </c>
      <c r="Q270" s="1" t="s">
        <v>850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</row>
    <row r="271" spans="2:30" x14ac:dyDescent="0.25">
      <c r="B271">
        <v>267</v>
      </c>
      <c r="C271">
        <v>268</v>
      </c>
      <c r="D271" t="s">
        <v>551</v>
      </c>
      <c r="E271">
        <v>4572000</v>
      </c>
      <c r="F271" s="1"/>
      <c r="H271" s="1">
        <v>4</v>
      </c>
      <c r="I271" s="1"/>
      <c r="J271" s="1">
        <v>3</v>
      </c>
      <c r="K271" s="1"/>
      <c r="L271" s="1">
        <v>0</v>
      </c>
      <c r="M271" s="1">
        <v>0</v>
      </c>
      <c r="N271" s="1" t="s">
        <v>87</v>
      </c>
      <c r="O271" s="1"/>
      <c r="P271" s="1" t="s">
        <v>87</v>
      </c>
      <c r="Q271" s="1" t="s">
        <v>851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</row>
    <row r="272" spans="2:30" x14ac:dyDescent="0.25">
      <c r="B272">
        <v>268</v>
      </c>
      <c r="C272">
        <v>269</v>
      </c>
      <c r="D272" t="s">
        <v>552</v>
      </c>
      <c r="E272">
        <v>4580000</v>
      </c>
      <c r="F272" s="1"/>
      <c r="H272" s="1">
        <v>4</v>
      </c>
      <c r="I272" s="1"/>
      <c r="J272" s="1">
        <v>2</v>
      </c>
      <c r="K272" s="1">
        <v>2</v>
      </c>
      <c r="L272" s="1">
        <v>0</v>
      </c>
      <c r="M272" s="1">
        <v>0</v>
      </c>
      <c r="N272" s="1"/>
      <c r="O272" s="1"/>
      <c r="P272" s="1" t="s">
        <v>36</v>
      </c>
      <c r="Q272" s="1" t="s">
        <v>852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</row>
    <row r="273" spans="2:30" x14ac:dyDescent="0.25">
      <c r="B273">
        <v>269</v>
      </c>
      <c r="C273">
        <v>270</v>
      </c>
      <c r="D273" t="s">
        <v>553</v>
      </c>
      <c r="E273">
        <v>4581000</v>
      </c>
      <c r="F273" s="1"/>
      <c r="H273" s="1">
        <v>4</v>
      </c>
      <c r="I273" s="1"/>
      <c r="J273" s="1">
        <v>3</v>
      </c>
      <c r="K273" s="1"/>
      <c r="L273" s="1">
        <v>0</v>
      </c>
      <c r="M273" s="1">
        <v>0</v>
      </c>
      <c r="N273" s="1" t="s">
        <v>37</v>
      </c>
      <c r="O273" s="1"/>
      <c r="P273" s="1" t="s">
        <v>37</v>
      </c>
      <c r="Q273" s="1" t="s">
        <v>715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</row>
    <row r="274" spans="2:30" x14ac:dyDescent="0.25">
      <c r="B274">
        <v>270</v>
      </c>
      <c r="C274">
        <v>271</v>
      </c>
      <c r="D274" t="s">
        <v>554</v>
      </c>
      <c r="E274">
        <v>4582000</v>
      </c>
      <c r="F274" s="1"/>
      <c r="H274" s="1">
        <v>4</v>
      </c>
      <c r="I274" s="1"/>
      <c r="J274" s="1">
        <v>3</v>
      </c>
      <c r="K274" s="1"/>
      <c r="L274" s="1">
        <v>0</v>
      </c>
      <c r="M274" s="1">
        <v>0</v>
      </c>
      <c r="N274" s="1" t="s">
        <v>38</v>
      </c>
      <c r="O274" s="1"/>
      <c r="P274" s="1" t="s">
        <v>38</v>
      </c>
      <c r="Q274" s="1" t="s">
        <v>853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</row>
    <row r="275" spans="2:30" x14ac:dyDescent="0.25">
      <c r="B275">
        <v>271</v>
      </c>
      <c r="C275">
        <v>272</v>
      </c>
      <c r="D275" t="s">
        <v>88</v>
      </c>
      <c r="E275">
        <v>4590000</v>
      </c>
      <c r="F275" s="1"/>
      <c r="H275" s="1">
        <v>4</v>
      </c>
      <c r="I275" s="1"/>
      <c r="J275" s="1">
        <v>2</v>
      </c>
      <c r="K275" s="1">
        <v>2</v>
      </c>
      <c r="L275" s="1">
        <v>1</v>
      </c>
      <c r="M275" s="1">
        <v>1</v>
      </c>
      <c r="N275" s="1"/>
      <c r="O275" s="1"/>
      <c r="P275" s="1" t="s">
        <v>40</v>
      </c>
      <c r="Q275" s="1" t="s">
        <v>770</v>
      </c>
      <c r="R275" s="1">
        <v>398385000</v>
      </c>
      <c r="S275" s="1">
        <v>36750000</v>
      </c>
      <c r="T275" s="1">
        <v>36000000</v>
      </c>
      <c r="U275" s="1">
        <v>35250000</v>
      </c>
      <c r="V275" s="1">
        <v>34500000</v>
      </c>
      <c r="W275" s="1">
        <v>33750000</v>
      </c>
      <c r="X275" s="1">
        <v>33000000</v>
      </c>
      <c r="Y275" s="1">
        <v>32250000</v>
      </c>
      <c r="Z275" s="1">
        <v>32850000</v>
      </c>
      <c r="AA275" s="1">
        <v>32437500</v>
      </c>
      <c r="AB275" s="1">
        <v>31305000</v>
      </c>
      <c r="AC275" s="1">
        <v>30532500</v>
      </c>
      <c r="AD275" s="1">
        <v>29760000</v>
      </c>
    </row>
    <row r="276" spans="2:30" x14ac:dyDescent="0.25">
      <c r="B276">
        <v>272</v>
      </c>
      <c r="C276">
        <v>273</v>
      </c>
      <c r="D276" t="s">
        <v>555</v>
      </c>
      <c r="E276">
        <v>4591000</v>
      </c>
      <c r="F276" s="1">
        <v>4585</v>
      </c>
      <c r="G276" t="s">
        <v>766</v>
      </c>
      <c r="H276" s="1">
        <v>4</v>
      </c>
      <c r="I276" s="1"/>
      <c r="J276" s="1">
        <v>3</v>
      </c>
      <c r="K276" s="1"/>
      <c r="L276" s="1">
        <v>1</v>
      </c>
      <c r="M276" s="1">
        <v>1</v>
      </c>
      <c r="N276" s="1" t="s">
        <v>41</v>
      </c>
      <c r="O276" s="1"/>
      <c r="P276" s="1" t="s">
        <v>41</v>
      </c>
      <c r="Q276" s="1" t="s">
        <v>699</v>
      </c>
      <c r="R276" s="1">
        <v>360000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360000</v>
      </c>
      <c r="AB276" s="1">
        <v>0</v>
      </c>
      <c r="AC276" s="1">
        <v>0</v>
      </c>
      <c r="AD276" s="1">
        <v>0</v>
      </c>
    </row>
    <row r="277" spans="2:30" x14ac:dyDescent="0.25">
      <c r="B277">
        <v>273</v>
      </c>
      <c r="C277">
        <v>274</v>
      </c>
      <c r="D277" t="s">
        <v>556</v>
      </c>
      <c r="E277">
        <v>4592000</v>
      </c>
      <c r="F277" s="1">
        <v>4590</v>
      </c>
      <c r="G277" t="s">
        <v>768</v>
      </c>
      <c r="H277" s="1">
        <v>4</v>
      </c>
      <c r="I277" s="1"/>
      <c r="J277" s="1">
        <v>3</v>
      </c>
      <c r="K277" s="1"/>
      <c r="L277" s="1">
        <v>1</v>
      </c>
      <c r="M277" s="1">
        <v>1</v>
      </c>
      <c r="N277" s="1" t="s">
        <v>42</v>
      </c>
      <c r="O277" s="1"/>
      <c r="P277" s="1" t="s">
        <v>42</v>
      </c>
      <c r="Q277" s="1" t="s">
        <v>704</v>
      </c>
      <c r="R277" s="1">
        <v>398025000</v>
      </c>
      <c r="S277" s="1">
        <v>36750000</v>
      </c>
      <c r="T277" s="1">
        <v>36000000</v>
      </c>
      <c r="U277" s="1">
        <v>35250000</v>
      </c>
      <c r="V277" s="1">
        <v>34500000</v>
      </c>
      <c r="W277" s="1">
        <v>33750000</v>
      </c>
      <c r="X277" s="1">
        <v>33000000</v>
      </c>
      <c r="Y277" s="1">
        <v>32250000</v>
      </c>
      <c r="Z277" s="1">
        <v>32850000</v>
      </c>
      <c r="AA277" s="1">
        <v>32077500</v>
      </c>
      <c r="AB277" s="1">
        <v>31305000</v>
      </c>
      <c r="AC277" s="1">
        <v>30532500</v>
      </c>
      <c r="AD277" s="1">
        <v>29760000</v>
      </c>
    </row>
    <row r="278" spans="2:30" x14ac:dyDescent="0.25">
      <c r="B278">
        <v>274</v>
      </c>
      <c r="C278">
        <v>275</v>
      </c>
      <c r="D278" t="s">
        <v>557</v>
      </c>
      <c r="E278">
        <v>4593000</v>
      </c>
      <c r="F278" s="1"/>
      <c r="H278" s="1">
        <v>4</v>
      </c>
      <c r="I278" s="1"/>
      <c r="J278" s="1">
        <v>0</v>
      </c>
      <c r="K278" s="1"/>
      <c r="L278" s="1">
        <v>1</v>
      </c>
      <c r="M278" s="1">
        <v>0</v>
      </c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2:30" x14ac:dyDescent="0.25">
      <c r="B279">
        <v>275</v>
      </c>
      <c r="C279">
        <v>276</v>
      </c>
      <c r="D279" t="s">
        <v>89</v>
      </c>
      <c r="E279">
        <v>4600000</v>
      </c>
      <c r="F279" s="1"/>
      <c r="H279" s="1">
        <v>4</v>
      </c>
      <c r="I279" s="1"/>
      <c r="J279" s="1">
        <v>1</v>
      </c>
      <c r="K279" s="1">
        <v>1</v>
      </c>
      <c r="L279" s="1">
        <v>1</v>
      </c>
      <c r="M279" s="1">
        <v>1</v>
      </c>
      <c r="N279" s="1"/>
      <c r="O279" s="1"/>
      <c r="P279" s="1"/>
      <c r="Q279" s="1" t="s">
        <v>854</v>
      </c>
      <c r="R279" s="1">
        <v>216000000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216000000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</row>
    <row r="280" spans="2:30" x14ac:dyDescent="0.25">
      <c r="B280">
        <v>276</v>
      </c>
      <c r="C280">
        <v>277</v>
      </c>
      <c r="D280" t="s">
        <v>558</v>
      </c>
      <c r="E280">
        <v>4601000</v>
      </c>
      <c r="F280" s="1">
        <v>4710</v>
      </c>
      <c r="G280" t="s">
        <v>774</v>
      </c>
      <c r="H280" s="1">
        <v>4</v>
      </c>
      <c r="I280" s="1"/>
      <c r="J280" s="1">
        <v>2</v>
      </c>
      <c r="K280" s="1"/>
      <c r="L280" s="1">
        <v>1</v>
      </c>
      <c r="M280" s="1">
        <v>1</v>
      </c>
      <c r="N280" s="1" t="s">
        <v>329</v>
      </c>
      <c r="O280" s="1"/>
      <c r="P280" s="1" t="s">
        <v>61</v>
      </c>
      <c r="Q280" s="1" t="s">
        <v>855</v>
      </c>
      <c r="R280" s="1">
        <v>216000000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216000000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</row>
    <row r="281" spans="2:30" x14ac:dyDescent="0.25">
      <c r="B281">
        <v>277</v>
      </c>
      <c r="C281">
        <v>278</v>
      </c>
      <c r="D281" t="s">
        <v>559</v>
      </c>
      <c r="E281">
        <v>4602000</v>
      </c>
      <c r="F281" s="1"/>
      <c r="H281" s="1">
        <v>4</v>
      </c>
      <c r="I281" s="1"/>
      <c r="J281" s="1">
        <v>0</v>
      </c>
      <c r="K281" s="1"/>
      <c r="L281" s="1">
        <v>1</v>
      </c>
      <c r="M281" s="1">
        <v>0</v>
      </c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2:30" x14ac:dyDescent="0.25">
      <c r="B282">
        <v>278</v>
      </c>
      <c r="C282">
        <v>279</v>
      </c>
      <c r="D282" t="s">
        <v>560</v>
      </c>
      <c r="E282">
        <v>4700000</v>
      </c>
      <c r="F282" s="1"/>
      <c r="H282" s="1">
        <v>4</v>
      </c>
      <c r="I282" s="1"/>
      <c r="J282" s="1">
        <v>1</v>
      </c>
      <c r="K282" s="1">
        <v>1</v>
      </c>
      <c r="L282" s="1">
        <v>1</v>
      </c>
      <c r="M282" s="1">
        <v>1</v>
      </c>
      <c r="N282" s="1"/>
      <c r="O282" s="1"/>
      <c r="P282" s="1"/>
      <c r="Q282" s="1" t="s">
        <v>856</v>
      </c>
      <c r="R282" s="1">
        <v>1591000000</v>
      </c>
      <c r="S282" s="1">
        <v>120000000</v>
      </c>
      <c r="T282" s="1">
        <v>120000000</v>
      </c>
      <c r="U282" s="1">
        <v>220000000</v>
      </c>
      <c r="V282" s="1">
        <v>120000000</v>
      </c>
      <c r="W282" s="1">
        <v>120000000</v>
      </c>
      <c r="X282" s="1">
        <v>120000000</v>
      </c>
      <c r="Y282" s="1">
        <v>120000000</v>
      </c>
      <c r="Z282" s="1">
        <v>123000000</v>
      </c>
      <c r="AA282" s="1">
        <v>159000000</v>
      </c>
      <c r="AB282" s="1">
        <v>123000000</v>
      </c>
      <c r="AC282" s="1">
        <v>123000000</v>
      </c>
      <c r="AD282" s="1">
        <v>123000000</v>
      </c>
    </row>
    <row r="283" spans="2:30" x14ac:dyDescent="0.25">
      <c r="B283">
        <v>279</v>
      </c>
      <c r="C283">
        <v>280</v>
      </c>
      <c r="D283" t="s">
        <v>561</v>
      </c>
      <c r="E283">
        <v>4701000</v>
      </c>
      <c r="F283" s="1"/>
      <c r="H283" s="1">
        <v>4</v>
      </c>
      <c r="I283" s="1"/>
      <c r="J283" s="1">
        <v>2</v>
      </c>
      <c r="K283" s="1">
        <v>2</v>
      </c>
      <c r="L283" s="1">
        <v>1</v>
      </c>
      <c r="M283" s="1">
        <v>1</v>
      </c>
      <c r="N283" s="1"/>
      <c r="O283" s="1"/>
      <c r="P283" s="1" t="s">
        <v>90</v>
      </c>
      <c r="Q283" s="1" t="s">
        <v>783</v>
      </c>
      <c r="R283" s="1">
        <v>1491000000</v>
      </c>
      <c r="S283" s="1">
        <v>120000000</v>
      </c>
      <c r="T283" s="1">
        <v>120000000</v>
      </c>
      <c r="U283" s="1">
        <v>120000000</v>
      </c>
      <c r="V283" s="1">
        <v>120000000</v>
      </c>
      <c r="W283" s="1">
        <v>120000000</v>
      </c>
      <c r="X283" s="1">
        <v>120000000</v>
      </c>
      <c r="Y283" s="1">
        <v>120000000</v>
      </c>
      <c r="Z283" s="1">
        <v>123000000</v>
      </c>
      <c r="AA283" s="1">
        <v>159000000</v>
      </c>
      <c r="AB283" s="1">
        <v>123000000</v>
      </c>
      <c r="AC283" s="1">
        <v>123000000</v>
      </c>
      <c r="AD283" s="1">
        <v>123000000</v>
      </c>
    </row>
    <row r="284" spans="2:30" x14ac:dyDescent="0.25">
      <c r="B284">
        <v>280</v>
      </c>
      <c r="C284">
        <v>281</v>
      </c>
      <c r="D284" t="s">
        <v>562</v>
      </c>
      <c r="E284">
        <v>4702000</v>
      </c>
      <c r="F284" s="1">
        <v>4810</v>
      </c>
      <c r="G284" t="s">
        <v>779</v>
      </c>
      <c r="H284" s="1">
        <v>4</v>
      </c>
      <c r="I284" s="1"/>
      <c r="J284" s="1">
        <v>3</v>
      </c>
      <c r="K284" s="1"/>
      <c r="L284" s="1">
        <v>1</v>
      </c>
      <c r="M284" s="1">
        <v>1</v>
      </c>
      <c r="N284" s="1" t="s">
        <v>51</v>
      </c>
      <c r="O284" s="1"/>
      <c r="P284" s="1" t="s">
        <v>51</v>
      </c>
      <c r="Q284" s="1" t="s">
        <v>784</v>
      </c>
      <c r="R284" s="1">
        <v>36000000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36000000</v>
      </c>
      <c r="AB284" s="1">
        <v>0</v>
      </c>
      <c r="AC284" s="1">
        <v>0</v>
      </c>
      <c r="AD284" s="1">
        <v>0</v>
      </c>
    </row>
    <row r="285" spans="2:30" x14ac:dyDescent="0.25">
      <c r="B285">
        <v>281</v>
      </c>
      <c r="C285">
        <v>282</v>
      </c>
      <c r="D285" t="s">
        <v>563</v>
      </c>
      <c r="E285">
        <v>4703000</v>
      </c>
      <c r="F285" s="1">
        <v>4820</v>
      </c>
      <c r="G285" t="s">
        <v>781</v>
      </c>
      <c r="H285" s="1">
        <v>4</v>
      </c>
      <c r="I285" s="1"/>
      <c r="J285" s="1">
        <v>3</v>
      </c>
      <c r="K285" s="1"/>
      <c r="L285" s="1">
        <v>1</v>
      </c>
      <c r="M285" s="1">
        <v>1</v>
      </c>
      <c r="N285" s="1" t="s">
        <v>52</v>
      </c>
      <c r="O285" s="1"/>
      <c r="P285" s="1" t="s">
        <v>52</v>
      </c>
      <c r="Q285" s="1" t="s">
        <v>785</v>
      </c>
      <c r="R285" s="1">
        <v>1455000000</v>
      </c>
      <c r="S285" s="1">
        <v>120000000</v>
      </c>
      <c r="T285" s="1">
        <v>120000000</v>
      </c>
      <c r="U285" s="1">
        <v>120000000</v>
      </c>
      <c r="V285" s="1">
        <v>120000000</v>
      </c>
      <c r="W285" s="1">
        <v>120000000</v>
      </c>
      <c r="X285" s="1">
        <v>120000000</v>
      </c>
      <c r="Y285" s="1">
        <v>120000000</v>
      </c>
      <c r="Z285" s="1">
        <v>123000000</v>
      </c>
      <c r="AA285" s="1">
        <v>123000000</v>
      </c>
      <c r="AB285" s="1">
        <v>123000000</v>
      </c>
      <c r="AC285" s="1">
        <v>123000000</v>
      </c>
      <c r="AD285" s="1">
        <v>123000000</v>
      </c>
    </row>
    <row r="286" spans="2:30" x14ac:dyDescent="0.25">
      <c r="B286">
        <v>282</v>
      </c>
      <c r="C286">
        <v>283</v>
      </c>
      <c r="D286" t="s">
        <v>564</v>
      </c>
      <c r="E286">
        <v>4704000</v>
      </c>
      <c r="F286" s="1">
        <v>4990</v>
      </c>
      <c r="G286" t="s">
        <v>786</v>
      </c>
      <c r="H286" s="1">
        <v>4</v>
      </c>
      <c r="I286" s="1"/>
      <c r="J286" s="1">
        <v>2</v>
      </c>
      <c r="K286" s="1">
        <v>2</v>
      </c>
      <c r="L286" s="1">
        <v>1</v>
      </c>
      <c r="M286" s="1">
        <v>1</v>
      </c>
      <c r="N286" s="1" t="s">
        <v>403</v>
      </c>
      <c r="O286" s="1"/>
      <c r="P286" s="1" t="s">
        <v>403</v>
      </c>
      <c r="Q286" s="1" t="s">
        <v>724</v>
      </c>
      <c r="R286" s="1">
        <v>100000000</v>
      </c>
      <c r="S286" s="1">
        <v>0</v>
      </c>
      <c r="T286" s="1">
        <v>0</v>
      </c>
      <c r="U286" s="1">
        <v>100000000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</row>
    <row r="287" spans="2:30" x14ac:dyDescent="0.25">
      <c r="B287">
        <v>283</v>
      </c>
      <c r="C287">
        <v>284</v>
      </c>
      <c r="D287" t="s">
        <v>565</v>
      </c>
      <c r="E287">
        <v>4705000</v>
      </c>
      <c r="F287" s="1"/>
      <c r="H287" s="1">
        <v>4</v>
      </c>
      <c r="I287" s="1"/>
      <c r="J287" s="1">
        <v>0</v>
      </c>
      <c r="K287" s="1"/>
      <c r="L287" s="1">
        <v>1</v>
      </c>
      <c r="M287" s="1">
        <v>0</v>
      </c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2:30" x14ac:dyDescent="0.25">
      <c r="B288">
        <v>284</v>
      </c>
      <c r="C288">
        <v>285</v>
      </c>
      <c r="D288" t="s">
        <v>91</v>
      </c>
      <c r="E288">
        <v>4800000</v>
      </c>
      <c r="F288" s="1">
        <v>4920</v>
      </c>
      <c r="H288" s="1">
        <v>4</v>
      </c>
      <c r="I288" s="1"/>
      <c r="J288" s="1">
        <v>0</v>
      </c>
      <c r="K288" s="1">
        <v>2</v>
      </c>
      <c r="L288" s="1">
        <v>1</v>
      </c>
      <c r="M288" s="1">
        <v>1</v>
      </c>
      <c r="N288" s="1"/>
      <c r="O288" s="1"/>
      <c r="P288" s="1"/>
      <c r="Q288" s="1" t="s">
        <v>790</v>
      </c>
      <c r="R288" s="1">
        <v>402587000</v>
      </c>
      <c r="S288" s="1">
        <v>495050000</v>
      </c>
      <c r="T288" s="1">
        <v>492370000</v>
      </c>
      <c r="U288" s="1">
        <v>393490000</v>
      </c>
      <c r="V288" s="1">
        <v>392010000</v>
      </c>
      <c r="W288" s="1">
        <v>392730000</v>
      </c>
      <c r="X288" s="1">
        <v>392450000</v>
      </c>
      <c r="Y288" s="1">
        <v>396170000</v>
      </c>
      <c r="Z288" s="1">
        <v>396034000</v>
      </c>
      <c r="AA288" s="1">
        <v>377631000</v>
      </c>
      <c r="AB288" s="1">
        <v>397881000</v>
      </c>
      <c r="AC288" s="1">
        <v>399125000</v>
      </c>
      <c r="AD288" s="1">
        <v>402587000</v>
      </c>
    </row>
    <row r="289" spans="2:30" x14ac:dyDescent="0.25">
      <c r="B289">
        <v>285</v>
      </c>
      <c r="C289">
        <v>286</v>
      </c>
      <c r="D289" t="s">
        <v>566</v>
      </c>
      <c r="E289">
        <v>4801000</v>
      </c>
      <c r="F289" s="1"/>
      <c r="H289" s="1">
        <v>4</v>
      </c>
      <c r="I289" s="1"/>
      <c r="J289" s="1">
        <v>0</v>
      </c>
      <c r="K289" s="1"/>
      <c r="L289" s="1">
        <v>1</v>
      </c>
      <c r="M289" s="1">
        <v>0</v>
      </c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2:30" x14ac:dyDescent="0.25">
      <c r="B290">
        <v>286</v>
      </c>
      <c r="C290">
        <v>287</v>
      </c>
      <c r="D290" t="s">
        <v>567</v>
      </c>
      <c r="E290">
        <v>4802000</v>
      </c>
      <c r="F290" s="1"/>
      <c r="H290" s="1">
        <v>4</v>
      </c>
      <c r="I290" s="1"/>
      <c r="J290" s="1">
        <v>3</v>
      </c>
      <c r="K290" s="1"/>
      <c r="L290" s="1">
        <v>1</v>
      </c>
      <c r="M290" s="1">
        <v>1</v>
      </c>
      <c r="N290" s="1" t="s">
        <v>329</v>
      </c>
      <c r="O290" s="1"/>
      <c r="P290" s="1" t="s">
        <v>329</v>
      </c>
      <c r="Q290" s="1" t="s">
        <v>857</v>
      </c>
      <c r="R290" s="1">
        <v>36000000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18000000</v>
      </c>
      <c r="Z290" s="1">
        <v>18000000</v>
      </c>
      <c r="AA290" s="1">
        <v>0</v>
      </c>
      <c r="AB290" s="1">
        <v>0</v>
      </c>
      <c r="AC290" s="1">
        <v>0</v>
      </c>
      <c r="AD290" s="1">
        <v>0</v>
      </c>
    </row>
    <row r="291" spans="2:30" x14ac:dyDescent="0.25">
      <c r="B291">
        <v>287</v>
      </c>
      <c r="C291">
        <v>288</v>
      </c>
      <c r="D291" t="s">
        <v>568</v>
      </c>
      <c r="E291">
        <v>4803000</v>
      </c>
      <c r="F291" s="1"/>
      <c r="H291" s="1">
        <v>4</v>
      </c>
      <c r="I291" s="1"/>
      <c r="J291" s="1">
        <v>3</v>
      </c>
      <c r="K291" s="1"/>
      <c r="L291" s="1">
        <v>0</v>
      </c>
      <c r="M291" s="1">
        <v>0</v>
      </c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2:30" x14ac:dyDescent="0.25">
      <c r="B292">
        <v>288</v>
      </c>
      <c r="C292">
        <v>289</v>
      </c>
      <c r="D292" t="s">
        <v>92</v>
      </c>
      <c r="E292">
        <v>4810000</v>
      </c>
      <c r="F292" s="1">
        <v>4950</v>
      </c>
      <c r="H292" s="1">
        <v>4</v>
      </c>
      <c r="I292" s="1"/>
      <c r="J292" s="1">
        <v>2</v>
      </c>
      <c r="K292" s="1">
        <v>2</v>
      </c>
      <c r="L292" s="1">
        <v>1</v>
      </c>
      <c r="M292" s="1">
        <v>1</v>
      </c>
      <c r="N292" s="1"/>
      <c r="O292" s="1"/>
      <c r="P292" s="1"/>
      <c r="Q292" s="1" t="s">
        <v>858</v>
      </c>
      <c r="R292" s="1">
        <v>1457587000</v>
      </c>
      <c r="S292" s="1">
        <v>115050000</v>
      </c>
      <c r="T292" s="1">
        <v>117320000</v>
      </c>
      <c r="U292" s="1">
        <v>121120000</v>
      </c>
      <c r="V292" s="1">
        <v>118520000</v>
      </c>
      <c r="W292" s="1">
        <v>120720000</v>
      </c>
      <c r="X292" s="1">
        <v>119720000</v>
      </c>
      <c r="Y292" s="1">
        <v>105720000</v>
      </c>
      <c r="Z292" s="1">
        <v>104864000</v>
      </c>
      <c r="AA292" s="1">
        <v>140597000</v>
      </c>
      <c r="AB292" s="1">
        <v>143250000</v>
      </c>
      <c r="AC292" s="1">
        <v>124244000</v>
      </c>
      <c r="AD292" s="1">
        <v>126462000</v>
      </c>
    </row>
    <row r="293" spans="2:30" x14ac:dyDescent="0.25">
      <c r="B293">
        <v>289</v>
      </c>
      <c r="C293">
        <v>290</v>
      </c>
      <c r="D293" t="s">
        <v>93</v>
      </c>
      <c r="E293">
        <v>4820000</v>
      </c>
      <c r="F293" s="1">
        <v>4960</v>
      </c>
      <c r="H293" s="1">
        <v>4</v>
      </c>
      <c r="I293" s="1"/>
      <c r="J293" s="1">
        <v>2</v>
      </c>
      <c r="K293" s="1">
        <v>2</v>
      </c>
      <c r="L293" s="1">
        <v>1</v>
      </c>
      <c r="M293" s="1">
        <v>1</v>
      </c>
      <c r="N293" s="1"/>
      <c r="O293" s="1"/>
      <c r="P293" s="1"/>
      <c r="Q293" s="1" t="s">
        <v>859</v>
      </c>
      <c r="R293" s="1">
        <v>-180000000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-198000000</v>
      </c>
      <c r="Z293" s="1">
        <v>18000000</v>
      </c>
      <c r="AA293" s="1">
        <v>0</v>
      </c>
      <c r="AB293" s="1">
        <v>0</v>
      </c>
      <c r="AC293" s="1">
        <v>0</v>
      </c>
      <c r="AD293" s="1">
        <v>0</v>
      </c>
    </row>
    <row r="294" spans="2:30" x14ac:dyDescent="0.25">
      <c r="B294">
        <v>290</v>
      </c>
      <c r="C294">
        <v>291</v>
      </c>
      <c r="D294" t="s">
        <v>94</v>
      </c>
      <c r="E294">
        <v>4830000</v>
      </c>
      <c r="F294" s="1">
        <v>4970</v>
      </c>
      <c r="H294" s="1">
        <v>4</v>
      </c>
      <c r="I294" s="1"/>
      <c r="J294" s="1">
        <v>2</v>
      </c>
      <c r="K294" s="1">
        <v>2</v>
      </c>
      <c r="L294" s="1">
        <v>1</v>
      </c>
      <c r="M294" s="1">
        <v>1</v>
      </c>
      <c r="N294" s="1"/>
      <c r="O294" s="1"/>
      <c r="P294" s="1"/>
      <c r="Q294" s="1" t="s">
        <v>860</v>
      </c>
      <c r="R294" s="1">
        <v>-1375000000</v>
      </c>
      <c r="S294" s="1">
        <v>-120000000</v>
      </c>
      <c r="T294" s="1">
        <v>-120000000</v>
      </c>
      <c r="U294" s="1">
        <v>-220000000</v>
      </c>
      <c r="V294" s="1">
        <v>-120000000</v>
      </c>
      <c r="W294" s="1">
        <v>-120000000</v>
      </c>
      <c r="X294" s="1">
        <v>-120000000</v>
      </c>
      <c r="Y294" s="1">
        <v>96000000</v>
      </c>
      <c r="Z294" s="1">
        <v>-123000000</v>
      </c>
      <c r="AA294" s="1">
        <v>-159000000</v>
      </c>
      <c r="AB294" s="1">
        <v>-123000000</v>
      </c>
      <c r="AC294" s="1">
        <v>-123000000</v>
      </c>
      <c r="AD294" s="1">
        <v>-123000000</v>
      </c>
    </row>
    <row r="295" spans="2:30" x14ac:dyDescent="0.25">
      <c r="B295">
        <v>291</v>
      </c>
      <c r="C295">
        <v>292</v>
      </c>
      <c r="D295" t="s">
        <v>95</v>
      </c>
      <c r="E295">
        <v>4890000</v>
      </c>
      <c r="F295" s="1">
        <v>4900</v>
      </c>
      <c r="H295" s="1">
        <v>4</v>
      </c>
      <c r="I295" s="1"/>
      <c r="J295" s="1">
        <v>0</v>
      </c>
      <c r="K295" s="1">
        <v>1</v>
      </c>
      <c r="L295" s="1">
        <v>1</v>
      </c>
      <c r="M295" s="1">
        <v>1</v>
      </c>
      <c r="N295" s="1"/>
      <c r="O295" s="1"/>
      <c r="P295" s="1"/>
      <c r="Q295" s="1" t="s">
        <v>788</v>
      </c>
      <c r="R295" s="1">
        <v>-97413000</v>
      </c>
      <c r="S295" s="1">
        <v>-4950000</v>
      </c>
      <c r="T295" s="1">
        <v>-2680000</v>
      </c>
      <c r="U295" s="1">
        <v>-98880000</v>
      </c>
      <c r="V295" s="1">
        <v>-1480000</v>
      </c>
      <c r="W295" s="1">
        <v>720000</v>
      </c>
      <c r="X295" s="1">
        <v>-280000</v>
      </c>
      <c r="Y295" s="1">
        <v>3720000</v>
      </c>
      <c r="Z295" s="1">
        <v>-136000</v>
      </c>
      <c r="AA295" s="1">
        <v>-18403000</v>
      </c>
      <c r="AB295" s="1">
        <v>20250000</v>
      </c>
      <c r="AC295" s="1">
        <v>1244000</v>
      </c>
      <c r="AD295" s="1">
        <v>3462000</v>
      </c>
    </row>
    <row r="296" spans="2:30" x14ac:dyDescent="0.25">
      <c r="B296">
        <v>292</v>
      </c>
      <c r="C296">
        <v>293</v>
      </c>
      <c r="D296" t="s">
        <v>569</v>
      </c>
      <c r="E296">
        <v>4891000</v>
      </c>
      <c r="F296" s="1"/>
      <c r="H296" s="1">
        <v>4</v>
      </c>
      <c r="I296" s="1"/>
      <c r="J296" s="1">
        <v>0</v>
      </c>
      <c r="K296" s="1"/>
      <c r="L296" s="1">
        <v>1</v>
      </c>
      <c r="M296" s="1">
        <v>0</v>
      </c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2:30" x14ac:dyDescent="0.25">
      <c r="B297">
        <v>293</v>
      </c>
      <c r="C297">
        <v>294</v>
      </c>
      <c r="D297" t="s">
        <v>570</v>
      </c>
      <c r="E297">
        <v>4892000</v>
      </c>
      <c r="F297" s="1"/>
      <c r="H297" s="1">
        <v>4</v>
      </c>
      <c r="I297" s="1"/>
      <c r="J297" s="1">
        <v>5</v>
      </c>
      <c r="K297" s="1">
        <v>5</v>
      </c>
      <c r="L297" s="1">
        <v>0</v>
      </c>
      <c r="M297" s="1">
        <v>0</v>
      </c>
      <c r="N297" s="1"/>
      <c r="O297" s="1"/>
      <c r="P297" s="1"/>
      <c r="Q297" s="1" t="s">
        <v>726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</row>
    <row r="298" spans="2:30" x14ac:dyDescent="0.25">
      <c r="B298">
        <v>294</v>
      </c>
      <c r="C298">
        <v>295</v>
      </c>
      <c r="D298" t="s">
        <v>571</v>
      </c>
      <c r="E298">
        <v>4893000</v>
      </c>
      <c r="F298" s="1"/>
      <c r="H298" s="1">
        <v>5</v>
      </c>
      <c r="I298" s="1"/>
      <c r="J298" s="1">
        <v>0</v>
      </c>
      <c r="K298" s="1"/>
      <c r="L298" s="1">
        <v>1</v>
      </c>
      <c r="M298" s="1">
        <v>0</v>
      </c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2:30" x14ac:dyDescent="0.25">
      <c r="B299">
        <v>295</v>
      </c>
      <c r="C299">
        <v>296</v>
      </c>
      <c r="D299" t="s">
        <v>309</v>
      </c>
      <c r="E299">
        <v>5000000</v>
      </c>
      <c r="F299" s="1"/>
      <c r="H299" s="1">
        <v>5</v>
      </c>
      <c r="I299" s="1"/>
      <c r="J299" s="1">
        <v>0</v>
      </c>
      <c r="K299" s="1">
        <v>9</v>
      </c>
      <c r="L299" s="1">
        <v>1</v>
      </c>
      <c r="M299" s="1">
        <v>0</v>
      </c>
      <c r="N299" s="1"/>
      <c r="O299" s="1"/>
      <c r="P299" s="1"/>
      <c r="Q299" s="1" t="s">
        <v>797</v>
      </c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2:30" x14ac:dyDescent="0.25">
      <c r="B300">
        <v>296</v>
      </c>
      <c r="C300">
        <v>297</v>
      </c>
      <c r="D300" t="s">
        <v>572</v>
      </c>
      <c r="E300">
        <v>5001000</v>
      </c>
      <c r="F300" s="1"/>
      <c r="H300" s="1">
        <v>5</v>
      </c>
      <c r="I300" s="1"/>
      <c r="J300" s="1">
        <v>0</v>
      </c>
      <c r="K300" s="1"/>
      <c r="L300" s="1">
        <v>1</v>
      </c>
      <c r="M300" s="1">
        <v>0</v>
      </c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2:30" x14ac:dyDescent="0.25">
      <c r="B301">
        <v>297</v>
      </c>
      <c r="C301">
        <v>298</v>
      </c>
      <c r="D301" t="s">
        <v>573</v>
      </c>
      <c r="E301">
        <v>5002000</v>
      </c>
      <c r="F301" s="1">
        <v>5205</v>
      </c>
      <c r="G301" t="s">
        <v>820</v>
      </c>
      <c r="H301" s="1">
        <v>5</v>
      </c>
      <c r="I301" s="1"/>
      <c r="J301" s="1">
        <v>0</v>
      </c>
      <c r="K301" s="1"/>
      <c r="L301" s="1">
        <v>1</v>
      </c>
      <c r="M301" s="1">
        <v>1</v>
      </c>
      <c r="N301" s="1" t="s">
        <v>96</v>
      </c>
      <c r="O301" s="1"/>
      <c r="P301" s="1"/>
      <c r="Q301" s="1" t="s">
        <v>861</v>
      </c>
      <c r="R301" s="1">
        <v>1012620000</v>
      </c>
      <c r="S301" s="1">
        <v>84000000</v>
      </c>
      <c r="T301" s="1">
        <v>84000000</v>
      </c>
      <c r="U301" s="1">
        <v>84000000</v>
      </c>
      <c r="V301" s="1">
        <v>84000000</v>
      </c>
      <c r="W301" s="1">
        <v>84000000</v>
      </c>
      <c r="X301" s="1">
        <v>84000000</v>
      </c>
      <c r="Y301" s="1">
        <v>84420000</v>
      </c>
      <c r="Z301" s="1">
        <v>84840000</v>
      </c>
      <c r="AA301" s="1">
        <v>84840000</v>
      </c>
      <c r="AB301" s="1">
        <v>84840000</v>
      </c>
      <c r="AC301" s="1">
        <v>84840000</v>
      </c>
      <c r="AD301" s="1">
        <v>84840000</v>
      </c>
    </row>
    <row r="302" spans="2:30" x14ac:dyDescent="0.25">
      <c r="B302">
        <v>298</v>
      </c>
      <c r="C302">
        <v>299</v>
      </c>
      <c r="D302" t="s">
        <v>574</v>
      </c>
      <c r="E302">
        <v>5003000</v>
      </c>
      <c r="F302" s="1">
        <v>5337</v>
      </c>
      <c r="G302" t="s">
        <v>802</v>
      </c>
      <c r="H302" s="1">
        <v>5</v>
      </c>
      <c r="I302" s="1"/>
      <c r="J302" s="1">
        <v>0</v>
      </c>
      <c r="K302" s="1"/>
      <c r="L302" s="1">
        <v>1</v>
      </c>
      <c r="M302" s="1">
        <v>1</v>
      </c>
      <c r="N302" s="1" t="s">
        <v>97</v>
      </c>
      <c r="O302" s="1"/>
      <c r="P302" s="1"/>
      <c r="Q302" s="1" t="s">
        <v>803</v>
      </c>
      <c r="R302" s="1">
        <v>-522120000</v>
      </c>
      <c r="S302" s="1">
        <v>-43600000</v>
      </c>
      <c r="T302" s="1">
        <v>-42800000</v>
      </c>
      <c r="U302" s="1">
        <v>-43600000</v>
      </c>
      <c r="V302" s="1">
        <v>-43200000</v>
      </c>
      <c r="W302" s="1">
        <v>-43600000</v>
      </c>
      <c r="X302" s="1">
        <v>-43200000</v>
      </c>
      <c r="Y302" s="1">
        <v>-43720000</v>
      </c>
      <c r="Z302" s="1">
        <v>-43840000</v>
      </c>
      <c r="AA302" s="1">
        <v>-43440000</v>
      </c>
      <c r="AB302" s="1">
        <v>-43840000</v>
      </c>
      <c r="AC302" s="1">
        <v>-43440000</v>
      </c>
      <c r="AD302" s="1">
        <v>-43840000</v>
      </c>
    </row>
    <row r="303" spans="2:30" x14ac:dyDescent="0.25">
      <c r="B303">
        <v>299</v>
      </c>
      <c r="C303">
        <v>300</v>
      </c>
      <c r="D303" t="s">
        <v>575</v>
      </c>
      <c r="E303">
        <v>5004000</v>
      </c>
      <c r="F303" s="1"/>
      <c r="H303" s="1">
        <v>5</v>
      </c>
      <c r="I303" s="1"/>
      <c r="J303" s="1">
        <v>0</v>
      </c>
      <c r="K303" s="1"/>
      <c r="L303" s="1">
        <v>1</v>
      </c>
      <c r="M303" s="1">
        <v>1</v>
      </c>
      <c r="N303" s="1" t="s">
        <v>259</v>
      </c>
      <c r="O303" s="1"/>
      <c r="P303" s="1"/>
      <c r="Q303" s="1" t="s">
        <v>862</v>
      </c>
      <c r="R303" s="1">
        <v>-40800000</v>
      </c>
      <c r="S303" s="1">
        <v>-400000</v>
      </c>
      <c r="T303" s="1">
        <v>-400000</v>
      </c>
      <c r="U303" s="1">
        <v>-400000</v>
      </c>
      <c r="V303" s="1">
        <v>-400000</v>
      </c>
      <c r="W303" s="1">
        <v>-400000</v>
      </c>
      <c r="X303" s="1">
        <v>-400000</v>
      </c>
      <c r="Y303" s="1">
        <v>-18400000</v>
      </c>
      <c r="Z303" s="1">
        <v>-18400000</v>
      </c>
      <c r="AA303" s="1">
        <v>-400000</v>
      </c>
      <c r="AB303" s="1">
        <v>-400000</v>
      </c>
      <c r="AC303" s="1">
        <v>-400000</v>
      </c>
      <c r="AD303" s="1">
        <v>-400000</v>
      </c>
    </row>
    <row r="304" spans="2:30" x14ac:dyDescent="0.25">
      <c r="B304">
        <v>300</v>
      </c>
      <c r="C304">
        <v>301</v>
      </c>
      <c r="D304" t="s">
        <v>576</v>
      </c>
      <c r="E304">
        <v>5005000</v>
      </c>
      <c r="F304" s="1">
        <v>5700</v>
      </c>
      <c r="H304" s="1">
        <v>5</v>
      </c>
      <c r="I304" s="1"/>
      <c r="J304" s="1">
        <v>0</v>
      </c>
      <c r="K304" s="1">
        <v>2</v>
      </c>
      <c r="L304" s="1">
        <v>1</v>
      </c>
      <c r="M304" s="1">
        <v>1</v>
      </c>
      <c r="N304" s="1"/>
      <c r="O304" s="1"/>
      <c r="P304" s="1"/>
      <c r="Q304" s="1" t="s">
        <v>863</v>
      </c>
      <c r="R304" s="1">
        <v>449700000</v>
      </c>
      <c r="S304" s="1">
        <v>40000000</v>
      </c>
      <c r="T304" s="1">
        <v>40800000</v>
      </c>
      <c r="U304" s="1">
        <v>40000000</v>
      </c>
      <c r="V304" s="1">
        <v>40400000</v>
      </c>
      <c r="W304" s="1">
        <v>40000000</v>
      </c>
      <c r="X304" s="1">
        <v>40400000</v>
      </c>
      <c r="Y304" s="1">
        <v>22300000</v>
      </c>
      <c r="Z304" s="1">
        <v>22600000</v>
      </c>
      <c r="AA304" s="1">
        <v>41000000</v>
      </c>
      <c r="AB304" s="1">
        <v>40600000</v>
      </c>
      <c r="AC304" s="1">
        <v>41000000</v>
      </c>
      <c r="AD304" s="1">
        <v>40600000</v>
      </c>
    </row>
    <row r="305" spans="2:30" x14ac:dyDescent="0.25">
      <c r="B305">
        <v>301</v>
      </c>
      <c r="C305">
        <v>302</v>
      </c>
      <c r="D305" t="s">
        <v>577</v>
      </c>
      <c r="E305">
        <v>5006000</v>
      </c>
      <c r="F305" s="1"/>
      <c r="H305" s="1">
        <v>5</v>
      </c>
      <c r="I305" s="1"/>
      <c r="J305" s="1">
        <v>0</v>
      </c>
      <c r="K305" s="1"/>
      <c r="L305" s="1">
        <v>1</v>
      </c>
      <c r="M305" s="1">
        <v>0</v>
      </c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2:30" x14ac:dyDescent="0.25">
      <c r="B306">
        <v>302</v>
      </c>
      <c r="C306">
        <v>303</v>
      </c>
      <c r="F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</sheetData>
  <phoneticPr fontId="5" type="noConversion"/>
  <conditionalFormatting sqref="AE5:AI427">
    <cfRule type="expression" dxfId="29" priority="125">
      <formula>#REF!=4</formula>
    </cfRule>
  </conditionalFormatting>
  <conditionalFormatting sqref="AE4:AI4">
    <cfRule type="expression" dxfId="28" priority="210">
      <formula>#REF!=4</formula>
    </cfRule>
  </conditionalFormatting>
  <conditionalFormatting sqref="B4:AD306">
    <cfRule type="expression" dxfId="27" priority="211" stopIfTrue="1">
      <formula>$K4=9</formula>
    </cfRule>
    <cfRule type="expression" dxfId="26" priority="212" stopIfTrue="1">
      <formula>$K4=2</formula>
    </cfRule>
    <cfRule type="expression" dxfId="25" priority="213" stopIfTrue="1">
      <formula>$K4=1</formula>
    </cfRule>
    <cfRule type="expression" dxfId="24" priority="214" stopIfTrue="1">
      <formula>$K4=4</formula>
    </cfRule>
  </conditionalFormatting>
  <dataValidations count="4">
    <dataValidation allowBlank="1" showInputMessage="1" showErrorMessage="1" sqref="A1" xr:uid="{00000000-0002-0000-0300-000000000000}"/>
    <dataValidation type="textLength" operator="lessThanOrEqual" allowBlank="1" showInputMessage="1" showErrorMessage="1" sqref="D4:D306" xr:uid="{00000000-0002-0000-0300-000001000000}">
      <formula1>50</formula1>
    </dataValidation>
    <dataValidation type="whole" allowBlank="1" showInputMessage="1" showErrorMessage="1" sqref="E4:E306" xr:uid="{00000000-0002-0000-0300-000002000000}">
      <formula1>-2147483648</formula1>
      <formula2>2147483647</formula2>
    </dataValidation>
    <dataValidation type="decimal" operator="notEqual" allowBlank="1" showInputMessage="1" showErrorMessage="1" sqref="C4:C306 F4:F306 H4:AD306" xr:uid="{00000000-0002-0000-0300-000004000000}">
      <formula1>-1.11222333444555E+29</formula1>
    </dataValidation>
  </dataValidations>
  <pageMargins left="0.7" right="0.7" top="0.75" bottom="0.75" header="0.3" footer="0.3"/>
  <pageSetup paperSize="9" scale="16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C143"/>
  <sheetViews>
    <sheetView workbookViewId="0">
      <pane ySplit="1" topLeftCell="A2" activePane="bottomLeft" state="frozenSplit"/>
      <selection pane="bottomLeft"/>
    </sheetView>
  </sheetViews>
  <sheetFormatPr defaultRowHeight="15" x14ac:dyDescent="0.25"/>
  <sheetData>
    <row r="1" spans="1:3" x14ac:dyDescent="0.25">
      <c r="A1" s="2" t="s">
        <v>98</v>
      </c>
    </row>
    <row r="2" spans="1:3" x14ac:dyDescent="0.25">
      <c r="A2" t="s">
        <v>99</v>
      </c>
    </row>
    <row r="3" spans="1:3" x14ac:dyDescent="0.25">
      <c r="A3" s="3" t="s">
        <v>26</v>
      </c>
      <c r="B3" t="s">
        <v>100</v>
      </c>
      <c r="C3" s="3" t="s">
        <v>101</v>
      </c>
    </row>
    <row r="4" spans="1:3" x14ac:dyDescent="0.25">
      <c r="A4" s="3" t="s">
        <v>26</v>
      </c>
      <c r="B4" t="s">
        <v>102</v>
      </c>
      <c r="C4" t="b">
        <v>0</v>
      </c>
    </row>
    <row r="5" spans="1:3" x14ac:dyDescent="0.25">
      <c r="A5" s="3" t="s">
        <v>0</v>
      </c>
      <c r="B5" t="s">
        <v>103</v>
      </c>
      <c r="C5" t="b">
        <v>0</v>
      </c>
    </row>
    <row r="6" spans="1:3" x14ac:dyDescent="0.25">
      <c r="A6" s="3" t="s">
        <v>1</v>
      </c>
      <c r="B6" t="s">
        <v>103</v>
      </c>
      <c r="C6" t="b">
        <v>0</v>
      </c>
    </row>
    <row r="7" spans="1:3" x14ac:dyDescent="0.25">
      <c r="A7" s="3" t="s">
        <v>2</v>
      </c>
      <c r="B7" t="s">
        <v>103</v>
      </c>
      <c r="C7" t="b">
        <v>0</v>
      </c>
    </row>
    <row r="8" spans="1:3" x14ac:dyDescent="0.25">
      <c r="A8" s="3" t="s">
        <v>3</v>
      </c>
      <c r="B8" t="s">
        <v>103</v>
      </c>
      <c r="C8" t="b">
        <v>0</v>
      </c>
    </row>
    <row r="9" spans="1:3" x14ac:dyDescent="0.25">
      <c r="A9" s="3" t="s">
        <v>4</v>
      </c>
      <c r="B9" t="s">
        <v>103</v>
      </c>
      <c r="C9" t="b">
        <v>0</v>
      </c>
    </row>
    <row r="10" spans="1:3" x14ac:dyDescent="0.25">
      <c r="A10" s="3" t="s">
        <v>5</v>
      </c>
      <c r="B10" t="s">
        <v>103</v>
      </c>
      <c r="C10" t="b">
        <v>0</v>
      </c>
    </row>
    <row r="11" spans="1:3" x14ac:dyDescent="0.25">
      <c r="A11" s="3" t="s">
        <v>6</v>
      </c>
      <c r="B11" t="s">
        <v>103</v>
      </c>
      <c r="C11" t="b">
        <v>0</v>
      </c>
    </row>
    <row r="12" spans="1:3" x14ac:dyDescent="0.25">
      <c r="A12" s="3" t="s">
        <v>7</v>
      </c>
      <c r="B12" t="s">
        <v>103</v>
      </c>
      <c r="C12" t="b">
        <v>0</v>
      </c>
    </row>
    <row r="13" spans="1:3" x14ac:dyDescent="0.25">
      <c r="A13" s="3" t="s">
        <v>8</v>
      </c>
      <c r="B13" t="s">
        <v>103</v>
      </c>
      <c r="C13" t="b">
        <v>0</v>
      </c>
    </row>
    <row r="14" spans="1:3" x14ac:dyDescent="0.25">
      <c r="A14" s="3" t="s">
        <v>9</v>
      </c>
      <c r="B14" t="s">
        <v>103</v>
      </c>
      <c r="C14" t="b">
        <v>0</v>
      </c>
    </row>
    <row r="15" spans="1:3" x14ac:dyDescent="0.25">
      <c r="A15" s="3" t="s">
        <v>10</v>
      </c>
      <c r="B15" t="s">
        <v>103</v>
      </c>
      <c r="C15" t="b">
        <v>0</v>
      </c>
    </row>
    <row r="16" spans="1:3" x14ac:dyDescent="0.25">
      <c r="A16" s="3" t="s">
        <v>11</v>
      </c>
      <c r="B16" t="s">
        <v>103</v>
      </c>
      <c r="C16" t="b">
        <v>0</v>
      </c>
    </row>
    <row r="17" spans="1:3" x14ac:dyDescent="0.25">
      <c r="A17" s="3" t="s">
        <v>12</v>
      </c>
      <c r="B17" t="s">
        <v>103</v>
      </c>
      <c r="C17" t="b">
        <v>0</v>
      </c>
    </row>
    <row r="18" spans="1:3" x14ac:dyDescent="0.25">
      <c r="A18" s="3" t="s">
        <v>13</v>
      </c>
      <c r="B18" t="s">
        <v>103</v>
      </c>
      <c r="C18" t="b">
        <v>0</v>
      </c>
    </row>
    <row r="19" spans="1:3" x14ac:dyDescent="0.25">
      <c r="A19" s="3" t="s">
        <v>14</v>
      </c>
      <c r="B19" t="s">
        <v>103</v>
      </c>
      <c r="C19" t="b">
        <v>0</v>
      </c>
    </row>
    <row r="20" spans="1:3" x14ac:dyDescent="0.25">
      <c r="A20" s="3" t="s">
        <v>15</v>
      </c>
      <c r="B20" t="s">
        <v>103</v>
      </c>
      <c r="C20" t="b">
        <v>0</v>
      </c>
    </row>
    <row r="21" spans="1:3" x14ac:dyDescent="0.25">
      <c r="A21" s="3" t="s">
        <v>16</v>
      </c>
      <c r="B21" t="s">
        <v>103</v>
      </c>
      <c r="C21" t="b">
        <v>0</v>
      </c>
    </row>
    <row r="22" spans="1:3" x14ac:dyDescent="0.25">
      <c r="A22" s="3" t="s">
        <v>17</v>
      </c>
      <c r="B22" t="s">
        <v>103</v>
      </c>
      <c r="C22" t="b">
        <v>0</v>
      </c>
    </row>
    <row r="23" spans="1:3" x14ac:dyDescent="0.25">
      <c r="A23" s="3" t="s">
        <v>18</v>
      </c>
      <c r="B23" t="s">
        <v>103</v>
      </c>
      <c r="C23" t="b">
        <v>0</v>
      </c>
    </row>
    <row r="24" spans="1:3" x14ac:dyDescent="0.25">
      <c r="A24" s="3" t="s">
        <v>19</v>
      </c>
      <c r="B24" t="s">
        <v>103</v>
      </c>
      <c r="C24" t="b">
        <v>0</v>
      </c>
    </row>
    <row r="25" spans="1:3" x14ac:dyDescent="0.25">
      <c r="A25" s="3" t="s">
        <v>20</v>
      </c>
      <c r="B25" t="s">
        <v>103</v>
      </c>
      <c r="C25" t="b">
        <v>0</v>
      </c>
    </row>
    <row r="26" spans="1:3" x14ac:dyDescent="0.25">
      <c r="A26" s="3" t="s">
        <v>21</v>
      </c>
      <c r="B26" t="s">
        <v>103</v>
      </c>
      <c r="C26" t="b">
        <v>0</v>
      </c>
    </row>
    <row r="27" spans="1:3" x14ac:dyDescent="0.25">
      <c r="A27" s="3" t="s">
        <v>22</v>
      </c>
      <c r="B27" t="s">
        <v>103</v>
      </c>
      <c r="C27" t="b">
        <v>0</v>
      </c>
    </row>
    <row r="28" spans="1:3" x14ac:dyDescent="0.25">
      <c r="A28" s="3" t="s">
        <v>23</v>
      </c>
      <c r="B28" t="s">
        <v>103</v>
      </c>
      <c r="C28" t="b">
        <v>0</v>
      </c>
    </row>
    <row r="29" spans="1:3" x14ac:dyDescent="0.25">
      <c r="A29" s="3" t="s">
        <v>24</v>
      </c>
      <c r="B29" t="s">
        <v>103</v>
      </c>
      <c r="C29" t="b">
        <v>0</v>
      </c>
    </row>
    <row r="30" spans="1:3" x14ac:dyDescent="0.25">
      <c r="A30" s="3" t="s">
        <v>25</v>
      </c>
      <c r="B30" t="s">
        <v>103</v>
      </c>
      <c r="C30" t="b">
        <v>0</v>
      </c>
    </row>
    <row r="31" spans="1:3" x14ac:dyDescent="0.25">
      <c r="A31" t="s">
        <v>104</v>
      </c>
    </row>
    <row r="32" spans="1:3" x14ac:dyDescent="0.25">
      <c r="A32" t="s">
        <v>105</v>
      </c>
    </row>
    <row r="33" spans="1:3" x14ac:dyDescent="0.25">
      <c r="A33" s="3" t="s">
        <v>26</v>
      </c>
      <c r="B33" t="s">
        <v>100</v>
      </c>
      <c r="C33" s="3" t="s">
        <v>101</v>
      </c>
    </row>
    <row r="34" spans="1:3" x14ac:dyDescent="0.25">
      <c r="A34" s="3" t="s">
        <v>26</v>
      </c>
      <c r="B34" t="s">
        <v>102</v>
      </c>
      <c r="C34" t="b">
        <v>0</v>
      </c>
    </row>
    <row r="35" spans="1:3" x14ac:dyDescent="0.25">
      <c r="A35" s="3" t="s">
        <v>0</v>
      </c>
      <c r="B35" t="s">
        <v>103</v>
      </c>
      <c r="C35" t="b">
        <v>1</v>
      </c>
    </row>
    <row r="36" spans="1:3" x14ac:dyDescent="0.25">
      <c r="A36" s="3" t="s">
        <v>1</v>
      </c>
      <c r="B36" t="s">
        <v>103</v>
      </c>
      <c r="C36" t="b">
        <v>1</v>
      </c>
    </row>
    <row r="37" spans="1:3" x14ac:dyDescent="0.25">
      <c r="A37" s="3" t="s">
        <v>2</v>
      </c>
      <c r="B37" t="s">
        <v>103</v>
      </c>
      <c r="C37" t="b">
        <v>1</v>
      </c>
    </row>
    <row r="38" spans="1:3" x14ac:dyDescent="0.25">
      <c r="A38" s="3" t="s">
        <v>3</v>
      </c>
      <c r="B38" t="s">
        <v>103</v>
      </c>
      <c r="C38" t="b">
        <v>1</v>
      </c>
    </row>
    <row r="39" spans="1:3" x14ac:dyDescent="0.25">
      <c r="A39" s="3" t="s">
        <v>4</v>
      </c>
      <c r="B39" t="s">
        <v>103</v>
      </c>
      <c r="C39" t="b">
        <v>1</v>
      </c>
    </row>
    <row r="40" spans="1:3" x14ac:dyDescent="0.25">
      <c r="A40" s="3" t="s">
        <v>5</v>
      </c>
      <c r="B40" t="s">
        <v>103</v>
      </c>
      <c r="C40" t="b">
        <v>1</v>
      </c>
    </row>
    <row r="41" spans="1:3" x14ac:dyDescent="0.25">
      <c r="A41" s="3" t="s">
        <v>6</v>
      </c>
      <c r="B41" t="s">
        <v>103</v>
      </c>
      <c r="C41" t="b">
        <v>1</v>
      </c>
    </row>
    <row r="42" spans="1:3" x14ac:dyDescent="0.25">
      <c r="A42" s="3" t="s">
        <v>7</v>
      </c>
      <c r="B42" t="s">
        <v>103</v>
      </c>
      <c r="C42" t="b">
        <v>1</v>
      </c>
    </row>
    <row r="43" spans="1:3" x14ac:dyDescent="0.25">
      <c r="A43" s="3" t="s">
        <v>8</v>
      </c>
      <c r="B43" t="s">
        <v>103</v>
      </c>
      <c r="C43" t="b">
        <v>1</v>
      </c>
    </row>
    <row r="44" spans="1:3" x14ac:dyDescent="0.25">
      <c r="A44" s="3" t="s">
        <v>9</v>
      </c>
      <c r="B44" t="s">
        <v>103</v>
      </c>
      <c r="C44" t="b">
        <v>1</v>
      </c>
    </row>
    <row r="45" spans="1:3" x14ac:dyDescent="0.25">
      <c r="A45" s="3" t="s">
        <v>10</v>
      </c>
      <c r="B45" t="s">
        <v>103</v>
      </c>
      <c r="C45" t="b">
        <v>1</v>
      </c>
    </row>
    <row r="46" spans="1:3" x14ac:dyDescent="0.25">
      <c r="A46" s="3" t="s">
        <v>11</v>
      </c>
      <c r="B46" t="s">
        <v>103</v>
      </c>
      <c r="C46" t="b">
        <v>0</v>
      </c>
    </row>
    <row r="47" spans="1:3" x14ac:dyDescent="0.25">
      <c r="A47" s="3" t="s">
        <v>12</v>
      </c>
      <c r="B47" t="s">
        <v>103</v>
      </c>
      <c r="C47" t="b">
        <v>0</v>
      </c>
    </row>
    <row r="48" spans="1:3" x14ac:dyDescent="0.25">
      <c r="A48" s="3" t="s">
        <v>13</v>
      </c>
      <c r="B48" t="s">
        <v>103</v>
      </c>
      <c r="C48" t="b">
        <v>0</v>
      </c>
    </row>
    <row r="49" spans="1:3" x14ac:dyDescent="0.25">
      <c r="A49" s="3" t="s">
        <v>14</v>
      </c>
      <c r="B49" t="s">
        <v>103</v>
      </c>
      <c r="C49" t="b">
        <v>0</v>
      </c>
    </row>
    <row r="50" spans="1:3" x14ac:dyDescent="0.25">
      <c r="A50" s="3" t="s">
        <v>15</v>
      </c>
      <c r="B50" t="s">
        <v>103</v>
      </c>
      <c r="C50" t="b">
        <v>0</v>
      </c>
    </row>
    <row r="51" spans="1:3" x14ac:dyDescent="0.25">
      <c r="A51" s="3" t="s">
        <v>16</v>
      </c>
      <c r="B51" t="s">
        <v>103</v>
      </c>
      <c r="C51" t="b">
        <v>0</v>
      </c>
    </row>
    <row r="52" spans="1:3" x14ac:dyDescent="0.25">
      <c r="A52" s="3" t="s">
        <v>17</v>
      </c>
      <c r="B52" t="s">
        <v>103</v>
      </c>
      <c r="C52" t="b">
        <v>0</v>
      </c>
    </row>
    <row r="53" spans="1:3" x14ac:dyDescent="0.25">
      <c r="A53" s="3" t="s">
        <v>18</v>
      </c>
      <c r="B53" t="s">
        <v>103</v>
      </c>
      <c r="C53" t="b">
        <v>0</v>
      </c>
    </row>
    <row r="54" spans="1:3" x14ac:dyDescent="0.25">
      <c r="A54" s="3" t="s">
        <v>19</v>
      </c>
      <c r="B54" t="s">
        <v>103</v>
      </c>
      <c r="C54" t="b">
        <v>0</v>
      </c>
    </row>
    <row r="55" spans="1:3" x14ac:dyDescent="0.25">
      <c r="A55" s="3" t="s">
        <v>20</v>
      </c>
      <c r="B55" t="s">
        <v>103</v>
      </c>
      <c r="C55" t="b">
        <v>0</v>
      </c>
    </row>
    <row r="56" spans="1:3" x14ac:dyDescent="0.25">
      <c r="A56" s="3" t="s">
        <v>21</v>
      </c>
      <c r="B56" t="s">
        <v>103</v>
      </c>
      <c r="C56" t="b">
        <v>0</v>
      </c>
    </row>
    <row r="57" spans="1:3" x14ac:dyDescent="0.25">
      <c r="A57" s="3" t="s">
        <v>22</v>
      </c>
      <c r="B57" t="s">
        <v>103</v>
      </c>
      <c r="C57" t="b">
        <v>0</v>
      </c>
    </row>
    <row r="58" spans="1:3" x14ac:dyDescent="0.25">
      <c r="A58" s="3" t="s">
        <v>23</v>
      </c>
      <c r="B58" t="s">
        <v>103</v>
      </c>
      <c r="C58" t="b">
        <v>0</v>
      </c>
    </row>
    <row r="59" spans="1:3" x14ac:dyDescent="0.25">
      <c r="A59" s="3" t="s">
        <v>24</v>
      </c>
      <c r="B59" t="s">
        <v>103</v>
      </c>
      <c r="C59" t="b">
        <v>0</v>
      </c>
    </row>
    <row r="60" spans="1:3" x14ac:dyDescent="0.25">
      <c r="A60" s="3" t="s">
        <v>25</v>
      </c>
      <c r="B60" t="s">
        <v>103</v>
      </c>
      <c r="C60" t="b">
        <v>0</v>
      </c>
    </row>
    <row r="61" spans="1:3" x14ac:dyDescent="0.25">
      <c r="A61" s="3" t="s">
        <v>7</v>
      </c>
      <c r="B61" t="s">
        <v>106</v>
      </c>
      <c r="C61" s="3" t="s">
        <v>107</v>
      </c>
    </row>
    <row r="62" spans="1:3" x14ac:dyDescent="0.25">
      <c r="A62" t="s">
        <v>108</v>
      </c>
    </row>
    <row r="63" spans="1:3" x14ac:dyDescent="0.25">
      <c r="A63" t="s">
        <v>109</v>
      </c>
    </row>
    <row r="64" spans="1:3" x14ac:dyDescent="0.25">
      <c r="A64" t="s">
        <v>110</v>
      </c>
    </row>
    <row r="65" spans="1:3" x14ac:dyDescent="0.25">
      <c r="A65" t="s">
        <v>111</v>
      </c>
    </row>
    <row r="66" spans="1:3" x14ac:dyDescent="0.25">
      <c r="A66" t="s">
        <v>112</v>
      </c>
    </row>
    <row r="67" spans="1:3" x14ac:dyDescent="0.25">
      <c r="A67" t="s">
        <v>113</v>
      </c>
    </row>
    <row r="68" spans="1:3" x14ac:dyDescent="0.25">
      <c r="A68" t="s">
        <v>114</v>
      </c>
    </row>
    <row r="69" spans="1:3" x14ac:dyDescent="0.25">
      <c r="A69" t="s">
        <v>270</v>
      </c>
    </row>
    <row r="70" spans="1:3" x14ac:dyDescent="0.25">
      <c r="A70" t="s">
        <v>115</v>
      </c>
    </row>
    <row r="71" spans="1:3" x14ac:dyDescent="0.25">
      <c r="A71" t="s">
        <v>578</v>
      </c>
    </row>
    <row r="72" spans="1:3" x14ac:dyDescent="0.25">
      <c r="A72" s="3" t="s">
        <v>26</v>
      </c>
      <c r="B72" t="s">
        <v>100</v>
      </c>
      <c r="C72" s="3" t="s">
        <v>153</v>
      </c>
    </row>
    <row r="73" spans="1:3" x14ac:dyDescent="0.25">
      <c r="A73" s="3" t="s">
        <v>26</v>
      </c>
      <c r="B73" t="s">
        <v>102</v>
      </c>
      <c r="C73" t="b">
        <v>0</v>
      </c>
    </row>
    <row r="74" spans="1:3" x14ac:dyDescent="0.25">
      <c r="A74" s="3" t="s">
        <v>0</v>
      </c>
      <c r="B74" t="s">
        <v>103</v>
      </c>
      <c r="C74" t="b">
        <v>0</v>
      </c>
    </row>
    <row r="75" spans="1:3" x14ac:dyDescent="0.25">
      <c r="A75" s="3" t="s">
        <v>267</v>
      </c>
      <c r="B75" t="s">
        <v>103</v>
      </c>
      <c r="C75" t="b">
        <v>0</v>
      </c>
    </row>
    <row r="76" spans="1:3" x14ac:dyDescent="0.25">
      <c r="A76" s="3" t="s">
        <v>2</v>
      </c>
      <c r="B76" t="s">
        <v>103</v>
      </c>
      <c r="C76" t="b">
        <v>0</v>
      </c>
    </row>
    <row r="77" spans="1:3" x14ac:dyDescent="0.25">
      <c r="A77" s="3" t="s">
        <v>3</v>
      </c>
      <c r="B77" t="s">
        <v>103</v>
      </c>
      <c r="C77" t="b">
        <v>0</v>
      </c>
    </row>
    <row r="78" spans="1:3" x14ac:dyDescent="0.25">
      <c r="A78" s="3" t="s">
        <v>268</v>
      </c>
      <c r="B78" t="s">
        <v>103</v>
      </c>
      <c r="C78" t="b">
        <v>0</v>
      </c>
    </row>
    <row r="79" spans="1:3" x14ac:dyDescent="0.25">
      <c r="A79" s="3" t="s">
        <v>586</v>
      </c>
      <c r="B79" t="s">
        <v>103</v>
      </c>
      <c r="C79" t="b">
        <v>0</v>
      </c>
    </row>
    <row r="80" spans="1:3" x14ac:dyDescent="0.25">
      <c r="A80" s="3" t="s">
        <v>265</v>
      </c>
      <c r="B80" t="s">
        <v>103</v>
      </c>
      <c r="C80" t="b">
        <v>0</v>
      </c>
    </row>
    <row r="81" spans="1:3" x14ac:dyDescent="0.25">
      <c r="A81" s="3" t="s">
        <v>266</v>
      </c>
      <c r="B81" t="s">
        <v>103</v>
      </c>
      <c r="C81" t="b">
        <v>0</v>
      </c>
    </row>
    <row r="82" spans="1:3" x14ac:dyDescent="0.25">
      <c r="A82" s="3" t="s">
        <v>173</v>
      </c>
      <c r="B82" t="s">
        <v>103</v>
      </c>
      <c r="C82" t="b">
        <v>0</v>
      </c>
    </row>
    <row r="83" spans="1:3" x14ac:dyDescent="0.25">
      <c r="A83" s="3" t="s">
        <v>174</v>
      </c>
      <c r="B83" t="s">
        <v>103</v>
      </c>
      <c r="C83" t="b">
        <v>0</v>
      </c>
    </row>
    <row r="84" spans="1:3" x14ac:dyDescent="0.25">
      <c r="A84" s="3" t="s">
        <v>7</v>
      </c>
      <c r="B84" t="s">
        <v>103</v>
      </c>
      <c r="C84" t="b">
        <v>0</v>
      </c>
    </row>
    <row r="85" spans="1:3" x14ac:dyDescent="0.25">
      <c r="A85" s="3" t="s">
        <v>8</v>
      </c>
      <c r="B85" t="s">
        <v>103</v>
      </c>
      <c r="C85" t="b">
        <v>0</v>
      </c>
    </row>
    <row r="86" spans="1:3" x14ac:dyDescent="0.25">
      <c r="A86" s="3" t="s">
        <v>9</v>
      </c>
      <c r="B86" t="s">
        <v>103</v>
      </c>
      <c r="C86" t="b">
        <v>0</v>
      </c>
    </row>
    <row r="87" spans="1:3" x14ac:dyDescent="0.25">
      <c r="A87" s="3" t="s">
        <v>10</v>
      </c>
      <c r="B87" t="s">
        <v>103</v>
      </c>
      <c r="C87" t="b">
        <v>0</v>
      </c>
    </row>
    <row r="88" spans="1:3" x14ac:dyDescent="0.25">
      <c r="A88" s="3" t="s">
        <v>11</v>
      </c>
      <c r="B88" t="s">
        <v>103</v>
      </c>
      <c r="C88" t="b">
        <v>0</v>
      </c>
    </row>
    <row r="89" spans="1:3" x14ac:dyDescent="0.25">
      <c r="A89" s="3" t="s">
        <v>269</v>
      </c>
      <c r="B89" t="s">
        <v>103</v>
      </c>
      <c r="C89" t="b">
        <v>0</v>
      </c>
    </row>
    <row r="90" spans="1:3" x14ac:dyDescent="0.25">
      <c r="A90" s="3" t="s">
        <v>13</v>
      </c>
      <c r="B90" t="s">
        <v>103</v>
      </c>
      <c r="C90" t="b">
        <v>0</v>
      </c>
    </row>
    <row r="91" spans="1:3" x14ac:dyDescent="0.25">
      <c r="A91" s="3" t="s">
        <v>14</v>
      </c>
      <c r="B91" t="s">
        <v>103</v>
      </c>
      <c r="C91" t="b">
        <v>0</v>
      </c>
    </row>
    <row r="92" spans="1:3" x14ac:dyDescent="0.25">
      <c r="A92" s="3" t="s">
        <v>15</v>
      </c>
      <c r="B92" t="s">
        <v>103</v>
      </c>
      <c r="C92" t="b">
        <v>0</v>
      </c>
    </row>
    <row r="93" spans="1:3" x14ac:dyDescent="0.25">
      <c r="A93" s="3" t="s">
        <v>16</v>
      </c>
      <c r="B93" t="s">
        <v>103</v>
      </c>
      <c r="C93" t="b">
        <v>0</v>
      </c>
    </row>
    <row r="94" spans="1:3" x14ac:dyDescent="0.25">
      <c r="A94" s="3" t="s">
        <v>17</v>
      </c>
      <c r="B94" t="s">
        <v>103</v>
      </c>
      <c r="C94" t="b">
        <v>0</v>
      </c>
    </row>
    <row r="95" spans="1:3" x14ac:dyDescent="0.25">
      <c r="A95" s="3" t="s">
        <v>18</v>
      </c>
      <c r="B95" t="s">
        <v>103</v>
      </c>
      <c r="C95" t="b">
        <v>0</v>
      </c>
    </row>
    <row r="96" spans="1:3" x14ac:dyDescent="0.25">
      <c r="A96" s="3" t="s">
        <v>19</v>
      </c>
      <c r="B96" t="s">
        <v>103</v>
      </c>
      <c r="C96" t="b">
        <v>0</v>
      </c>
    </row>
    <row r="97" spans="1:3" x14ac:dyDescent="0.25">
      <c r="A97" s="3" t="s">
        <v>20</v>
      </c>
      <c r="B97" t="s">
        <v>103</v>
      </c>
      <c r="C97" t="b">
        <v>0</v>
      </c>
    </row>
    <row r="98" spans="1:3" x14ac:dyDescent="0.25">
      <c r="A98" s="3" t="s">
        <v>21</v>
      </c>
      <c r="B98" t="s">
        <v>103</v>
      </c>
      <c r="C98" t="b">
        <v>0</v>
      </c>
    </row>
    <row r="99" spans="1:3" x14ac:dyDescent="0.25">
      <c r="A99" s="3" t="s">
        <v>22</v>
      </c>
      <c r="B99" t="s">
        <v>103</v>
      </c>
      <c r="C99" t="b">
        <v>0</v>
      </c>
    </row>
    <row r="100" spans="1:3" x14ac:dyDescent="0.25">
      <c r="A100" s="3" t="s">
        <v>23</v>
      </c>
      <c r="B100" t="s">
        <v>103</v>
      </c>
      <c r="C100" t="b">
        <v>0</v>
      </c>
    </row>
    <row r="101" spans="1:3" x14ac:dyDescent="0.25">
      <c r="A101" s="3" t="s">
        <v>24</v>
      </c>
      <c r="B101" t="s">
        <v>103</v>
      </c>
      <c r="C101" t="b">
        <v>0</v>
      </c>
    </row>
    <row r="102" spans="1:3" x14ac:dyDescent="0.25">
      <c r="A102" s="3" t="s">
        <v>25</v>
      </c>
      <c r="B102" t="s">
        <v>103</v>
      </c>
      <c r="C102" t="b">
        <v>0</v>
      </c>
    </row>
    <row r="103" spans="1:3" x14ac:dyDescent="0.25">
      <c r="A103" t="s">
        <v>579</v>
      </c>
    </row>
    <row r="104" spans="1:3" x14ac:dyDescent="0.25">
      <c r="A104" t="s">
        <v>580</v>
      </c>
    </row>
    <row r="105" spans="1:3" x14ac:dyDescent="0.25">
      <c r="A105" s="3" t="s">
        <v>26</v>
      </c>
      <c r="B105" t="s">
        <v>100</v>
      </c>
      <c r="C105" s="3" t="s">
        <v>153</v>
      </c>
    </row>
    <row r="106" spans="1:3" x14ac:dyDescent="0.25">
      <c r="A106" s="3" t="s">
        <v>26</v>
      </c>
      <c r="B106" t="s">
        <v>102</v>
      </c>
      <c r="C106" t="b">
        <v>0</v>
      </c>
    </row>
    <row r="107" spans="1:3" x14ac:dyDescent="0.25">
      <c r="A107" s="3" t="s">
        <v>0</v>
      </c>
      <c r="B107" t="s">
        <v>103</v>
      </c>
      <c r="C107" t="b">
        <v>1</v>
      </c>
    </row>
    <row r="108" spans="1:3" x14ac:dyDescent="0.25">
      <c r="A108" s="3" t="s">
        <v>267</v>
      </c>
      <c r="B108" t="s">
        <v>103</v>
      </c>
      <c r="C108" t="b">
        <v>1</v>
      </c>
    </row>
    <row r="109" spans="1:3" x14ac:dyDescent="0.25">
      <c r="A109" s="3" t="s">
        <v>2</v>
      </c>
      <c r="B109" t="s">
        <v>103</v>
      </c>
      <c r="C109" t="b">
        <v>1</v>
      </c>
    </row>
    <row r="110" spans="1:3" x14ac:dyDescent="0.25">
      <c r="A110" s="3" t="s">
        <v>3</v>
      </c>
      <c r="B110" t="s">
        <v>103</v>
      </c>
      <c r="C110" t="b">
        <v>1</v>
      </c>
    </row>
    <row r="111" spans="1:3" x14ac:dyDescent="0.25">
      <c r="A111" s="3" t="s">
        <v>268</v>
      </c>
      <c r="B111" t="s">
        <v>103</v>
      </c>
      <c r="C111" t="b">
        <v>1</v>
      </c>
    </row>
    <row r="112" spans="1:3" x14ac:dyDescent="0.25">
      <c r="A112" s="3" t="s">
        <v>586</v>
      </c>
      <c r="B112" t="s">
        <v>103</v>
      </c>
      <c r="C112" t="b">
        <v>1</v>
      </c>
    </row>
    <row r="113" spans="1:3" x14ac:dyDescent="0.25">
      <c r="A113" s="3" t="s">
        <v>265</v>
      </c>
      <c r="B113" t="s">
        <v>103</v>
      </c>
      <c r="C113" t="b">
        <v>1</v>
      </c>
    </row>
    <row r="114" spans="1:3" x14ac:dyDescent="0.25">
      <c r="A114" s="3" t="s">
        <v>266</v>
      </c>
      <c r="B114" t="s">
        <v>103</v>
      </c>
      <c r="C114" t="b">
        <v>1</v>
      </c>
    </row>
    <row r="115" spans="1:3" x14ac:dyDescent="0.25">
      <c r="A115" s="3" t="s">
        <v>173</v>
      </c>
      <c r="B115" t="s">
        <v>103</v>
      </c>
      <c r="C115" t="b">
        <v>1</v>
      </c>
    </row>
    <row r="116" spans="1:3" x14ac:dyDescent="0.25">
      <c r="A116" s="3" t="s">
        <v>174</v>
      </c>
      <c r="B116" t="s">
        <v>103</v>
      </c>
      <c r="C116" t="b">
        <v>1</v>
      </c>
    </row>
    <row r="117" spans="1:3" x14ac:dyDescent="0.25">
      <c r="A117" s="3" t="s">
        <v>7</v>
      </c>
      <c r="B117" t="s">
        <v>103</v>
      </c>
      <c r="C117" t="b">
        <v>1</v>
      </c>
    </row>
    <row r="118" spans="1:3" x14ac:dyDescent="0.25">
      <c r="A118" s="3" t="s">
        <v>8</v>
      </c>
      <c r="B118" t="s">
        <v>103</v>
      </c>
      <c r="C118" t="b">
        <v>1</v>
      </c>
    </row>
    <row r="119" spans="1:3" x14ac:dyDescent="0.25">
      <c r="A119" s="3" t="s">
        <v>9</v>
      </c>
      <c r="B119" t="s">
        <v>103</v>
      </c>
      <c r="C119" t="b">
        <v>1</v>
      </c>
    </row>
    <row r="120" spans="1:3" x14ac:dyDescent="0.25">
      <c r="A120" s="3" t="s">
        <v>10</v>
      </c>
      <c r="B120" t="s">
        <v>103</v>
      </c>
      <c r="C120" t="b">
        <v>1</v>
      </c>
    </row>
    <row r="121" spans="1:3" x14ac:dyDescent="0.25">
      <c r="A121" s="3" t="s">
        <v>11</v>
      </c>
      <c r="B121" t="s">
        <v>103</v>
      </c>
      <c r="C121" t="b">
        <v>0</v>
      </c>
    </row>
    <row r="122" spans="1:3" x14ac:dyDescent="0.25">
      <c r="A122" s="3" t="s">
        <v>269</v>
      </c>
      <c r="B122" t="s">
        <v>103</v>
      </c>
      <c r="C122" t="b">
        <v>0</v>
      </c>
    </row>
    <row r="123" spans="1:3" x14ac:dyDescent="0.25">
      <c r="A123" s="3" t="s">
        <v>13</v>
      </c>
      <c r="B123" t="s">
        <v>103</v>
      </c>
      <c r="C123" t="b">
        <v>0</v>
      </c>
    </row>
    <row r="124" spans="1:3" x14ac:dyDescent="0.25">
      <c r="A124" s="3" t="s">
        <v>14</v>
      </c>
      <c r="B124" t="s">
        <v>103</v>
      </c>
      <c r="C124" t="b">
        <v>0</v>
      </c>
    </row>
    <row r="125" spans="1:3" x14ac:dyDescent="0.25">
      <c r="A125" s="3" t="s">
        <v>15</v>
      </c>
      <c r="B125" t="s">
        <v>103</v>
      </c>
      <c r="C125" t="b">
        <v>0</v>
      </c>
    </row>
    <row r="126" spans="1:3" x14ac:dyDescent="0.25">
      <c r="A126" s="3" t="s">
        <v>16</v>
      </c>
      <c r="B126" t="s">
        <v>103</v>
      </c>
      <c r="C126" t="b">
        <v>0</v>
      </c>
    </row>
    <row r="127" spans="1:3" x14ac:dyDescent="0.25">
      <c r="A127" s="3" t="s">
        <v>17</v>
      </c>
      <c r="B127" t="s">
        <v>103</v>
      </c>
      <c r="C127" t="b">
        <v>0</v>
      </c>
    </row>
    <row r="128" spans="1:3" x14ac:dyDescent="0.25">
      <c r="A128" s="3" t="s">
        <v>18</v>
      </c>
      <c r="B128" t="s">
        <v>103</v>
      </c>
      <c r="C128" t="b">
        <v>0</v>
      </c>
    </row>
    <row r="129" spans="1:3" x14ac:dyDescent="0.25">
      <c r="A129" s="3" t="s">
        <v>19</v>
      </c>
      <c r="B129" t="s">
        <v>103</v>
      </c>
      <c r="C129" t="b">
        <v>0</v>
      </c>
    </row>
    <row r="130" spans="1:3" x14ac:dyDescent="0.25">
      <c r="A130" s="3" t="s">
        <v>20</v>
      </c>
      <c r="B130" t="s">
        <v>103</v>
      </c>
      <c r="C130" t="b">
        <v>0</v>
      </c>
    </row>
    <row r="131" spans="1:3" x14ac:dyDescent="0.25">
      <c r="A131" s="3" t="s">
        <v>21</v>
      </c>
      <c r="B131" t="s">
        <v>103</v>
      </c>
      <c r="C131" t="b">
        <v>0</v>
      </c>
    </row>
    <row r="132" spans="1:3" x14ac:dyDescent="0.25">
      <c r="A132" s="3" t="s">
        <v>22</v>
      </c>
      <c r="B132" t="s">
        <v>103</v>
      </c>
      <c r="C132" t="b">
        <v>0</v>
      </c>
    </row>
    <row r="133" spans="1:3" x14ac:dyDescent="0.25">
      <c r="A133" s="3" t="s">
        <v>23</v>
      </c>
      <c r="B133" t="s">
        <v>103</v>
      </c>
      <c r="C133" t="b">
        <v>0</v>
      </c>
    </row>
    <row r="134" spans="1:3" x14ac:dyDescent="0.25">
      <c r="A134" s="3" t="s">
        <v>24</v>
      </c>
      <c r="B134" t="s">
        <v>103</v>
      </c>
      <c r="C134" t="b">
        <v>0</v>
      </c>
    </row>
    <row r="135" spans="1:3" x14ac:dyDescent="0.25">
      <c r="A135" s="3" t="s">
        <v>25</v>
      </c>
      <c r="B135" t="s">
        <v>103</v>
      </c>
      <c r="C135" t="b">
        <v>0</v>
      </c>
    </row>
    <row r="136" spans="1:3" x14ac:dyDescent="0.25">
      <c r="A136" s="3" t="s">
        <v>7</v>
      </c>
      <c r="B136" t="s">
        <v>106</v>
      </c>
      <c r="C136" s="3" t="s">
        <v>107</v>
      </c>
    </row>
    <row r="137" spans="1:3" x14ac:dyDescent="0.25">
      <c r="A137" s="3" t="s">
        <v>7</v>
      </c>
      <c r="B137" t="s">
        <v>324</v>
      </c>
      <c r="C137">
        <v>2</v>
      </c>
    </row>
    <row r="138" spans="1:3" x14ac:dyDescent="0.25">
      <c r="A138" s="3" t="s">
        <v>7</v>
      </c>
      <c r="B138" t="s">
        <v>325</v>
      </c>
      <c r="C138" s="3" t="s">
        <v>326</v>
      </c>
    </row>
    <row r="139" spans="1:3" x14ac:dyDescent="0.25">
      <c r="A139" t="s">
        <v>581</v>
      </c>
    </row>
    <row r="140" spans="1:3" x14ac:dyDescent="0.25">
      <c r="A140" t="s">
        <v>327</v>
      </c>
    </row>
    <row r="141" spans="1:3" x14ac:dyDescent="0.25">
      <c r="A141" t="s">
        <v>582</v>
      </c>
    </row>
    <row r="142" spans="1:3" x14ac:dyDescent="0.25">
      <c r="A142" t="s">
        <v>583</v>
      </c>
    </row>
    <row r="143" spans="1:3" x14ac:dyDescent="0.25">
      <c r="A143" t="s">
        <v>328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6C98D-6408-401B-8C94-5022D4F53C8D}">
  <sheetPr codeName="Sheet7"/>
  <dimension ref="A1:AM54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39" x14ac:dyDescent="0.25">
      <c r="A1" s="2" t="s">
        <v>98</v>
      </c>
    </row>
    <row r="2" spans="1:39" x14ac:dyDescent="0.25">
      <c r="A2" t="s">
        <v>116</v>
      </c>
    </row>
    <row r="3" spans="1:39" x14ac:dyDescent="0.25">
      <c r="A3" t="s">
        <v>153</v>
      </c>
      <c r="B3" t="s">
        <v>117</v>
      </c>
      <c r="C3" t="b">
        <v>1</v>
      </c>
      <c r="D3" t="s">
        <v>270</v>
      </c>
      <c r="E3" t="s">
        <v>118</v>
      </c>
      <c r="F3" t="s">
        <v>302</v>
      </c>
      <c r="G3" t="s">
        <v>303</v>
      </c>
      <c r="H3" t="s">
        <v>304</v>
      </c>
      <c r="S3" t="s">
        <v>118</v>
      </c>
      <c r="T3" t="s">
        <v>118</v>
      </c>
      <c r="U3" t="s">
        <v>118</v>
      </c>
      <c r="W3" t="s">
        <v>270</v>
      </c>
      <c r="Z3" t="b">
        <v>0</v>
      </c>
      <c r="AH3" t="s">
        <v>948</v>
      </c>
      <c r="AI3" t="s">
        <v>949</v>
      </c>
      <c r="AK3" t="b">
        <v>0</v>
      </c>
      <c r="AL3" t="b">
        <v>0</v>
      </c>
      <c r="AM3" t="s">
        <v>947</v>
      </c>
    </row>
    <row r="4" spans="1:39" x14ac:dyDescent="0.25">
      <c r="A4" t="s">
        <v>154</v>
      </c>
      <c r="B4" t="s">
        <v>117</v>
      </c>
      <c r="C4" t="b">
        <v>1</v>
      </c>
      <c r="D4" t="s">
        <v>270</v>
      </c>
      <c r="E4" t="s">
        <v>118</v>
      </c>
      <c r="F4" t="s">
        <v>302</v>
      </c>
      <c r="G4" t="s">
        <v>303</v>
      </c>
      <c r="H4" t="s">
        <v>304</v>
      </c>
      <c r="S4" t="s">
        <v>118</v>
      </c>
      <c r="T4" t="s">
        <v>118</v>
      </c>
      <c r="U4" t="s">
        <v>118</v>
      </c>
      <c r="W4" t="s">
        <v>270</v>
      </c>
      <c r="Z4" t="b">
        <v>0</v>
      </c>
      <c r="AH4" t="s">
        <v>948</v>
      </c>
      <c r="AI4" t="s">
        <v>949</v>
      </c>
      <c r="AK4" t="b">
        <v>0</v>
      </c>
      <c r="AL4" t="b">
        <v>0</v>
      </c>
      <c r="AM4" t="s">
        <v>947</v>
      </c>
    </row>
    <row r="5" spans="1:39" x14ac:dyDescent="0.25">
      <c r="A5" t="s">
        <v>119</v>
      </c>
    </row>
    <row r="6" spans="1:39" x14ac:dyDescent="0.25">
      <c r="A6" t="s">
        <v>273</v>
      </c>
    </row>
    <row r="7" spans="1:39" x14ac:dyDescent="0.25">
      <c r="D7">
        <v>1</v>
      </c>
      <c r="E7" t="s">
        <v>123</v>
      </c>
      <c r="F7" s="3" t="s">
        <v>274</v>
      </c>
      <c r="G7" t="s">
        <v>120</v>
      </c>
      <c r="I7">
        <v>10</v>
      </c>
      <c r="J7">
        <v>0</v>
      </c>
      <c r="K7" t="s">
        <v>274</v>
      </c>
      <c r="M7" t="s">
        <v>125</v>
      </c>
      <c r="N7" t="s">
        <v>275</v>
      </c>
      <c r="O7" t="s">
        <v>118</v>
      </c>
      <c r="S7" t="b">
        <v>0</v>
      </c>
    </row>
    <row r="8" spans="1:39" x14ac:dyDescent="0.25">
      <c r="D8">
        <v>2</v>
      </c>
      <c r="E8" t="s">
        <v>123</v>
      </c>
      <c r="F8" s="3" t="s">
        <v>124</v>
      </c>
      <c r="G8" t="s">
        <v>120</v>
      </c>
      <c r="I8">
        <v>10</v>
      </c>
      <c r="J8">
        <v>0</v>
      </c>
      <c r="K8" t="s">
        <v>124</v>
      </c>
      <c r="M8" t="s">
        <v>125</v>
      </c>
      <c r="N8" t="s">
        <v>276</v>
      </c>
      <c r="O8" t="s">
        <v>118</v>
      </c>
      <c r="S8" t="b">
        <v>0</v>
      </c>
    </row>
    <row r="9" spans="1:39" x14ac:dyDescent="0.25">
      <c r="D9">
        <v>3</v>
      </c>
      <c r="E9" t="s">
        <v>123</v>
      </c>
      <c r="F9" s="3" t="s">
        <v>126</v>
      </c>
      <c r="G9" t="s">
        <v>120</v>
      </c>
      <c r="I9">
        <v>10</v>
      </c>
      <c r="J9">
        <v>0</v>
      </c>
      <c r="K9" t="s">
        <v>126</v>
      </c>
      <c r="M9" t="s">
        <v>125</v>
      </c>
      <c r="N9" t="s">
        <v>277</v>
      </c>
      <c r="O9" t="s">
        <v>118</v>
      </c>
      <c r="S9" t="b">
        <v>1</v>
      </c>
    </row>
    <row r="10" spans="1:39" x14ac:dyDescent="0.25">
      <c r="D10">
        <v>4</v>
      </c>
      <c r="E10" t="s">
        <v>123</v>
      </c>
      <c r="F10" s="3" t="s">
        <v>278</v>
      </c>
      <c r="G10" t="s">
        <v>120</v>
      </c>
      <c r="I10">
        <v>10</v>
      </c>
      <c r="J10">
        <v>0</v>
      </c>
      <c r="K10" t="s">
        <v>278</v>
      </c>
      <c r="M10" t="s">
        <v>125</v>
      </c>
      <c r="N10" t="s">
        <v>279</v>
      </c>
      <c r="O10" t="s">
        <v>118</v>
      </c>
      <c r="S10" t="b">
        <v>1</v>
      </c>
    </row>
    <row r="11" spans="1:39" x14ac:dyDescent="0.25">
      <c r="A11" t="s">
        <v>280</v>
      </c>
    </row>
    <row r="12" spans="1:39" x14ac:dyDescent="0.25">
      <c r="A12" t="s">
        <v>281</v>
      </c>
    </row>
    <row r="13" spans="1:39" x14ac:dyDescent="0.25">
      <c r="A13" t="s">
        <v>282</v>
      </c>
      <c r="B13" t="s">
        <v>125</v>
      </c>
      <c r="C13" t="s">
        <v>283</v>
      </c>
      <c r="E13" t="s">
        <v>935</v>
      </c>
      <c r="F13" t="s">
        <v>936</v>
      </c>
      <c r="H13" t="s">
        <v>936</v>
      </c>
      <c r="J13" t="s">
        <v>937</v>
      </c>
      <c r="K13">
        <v>90</v>
      </c>
    </row>
    <row r="14" spans="1:39" x14ac:dyDescent="0.25">
      <c r="A14" t="s">
        <v>282</v>
      </c>
      <c r="B14" t="s">
        <v>125</v>
      </c>
      <c r="C14" t="s">
        <v>283</v>
      </c>
      <c r="E14" t="s">
        <v>935</v>
      </c>
      <c r="F14" t="s">
        <v>938</v>
      </c>
      <c r="H14" t="s">
        <v>939</v>
      </c>
      <c r="J14" t="s">
        <v>940</v>
      </c>
      <c r="K14">
        <v>91</v>
      </c>
      <c r="N14" t="s">
        <v>941</v>
      </c>
    </row>
    <row r="15" spans="1:39" x14ac:dyDescent="0.25">
      <c r="A15" t="s">
        <v>282</v>
      </c>
      <c r="B15" t="s">
        <v>125</v>
      </c>
      <c r="C15" t="s">
        <v>283</v>
      </c>
      <c r="D15" s="3" t="s">
        <v>124</v>
      </c>
      <c r="E15" t="s">
        <v>942</v>
      </c>
      <c r="J15" t="s">
        <v>331</v>
      </c>
      <c r="N15" s="3" t="s">
        <v>943</v>
      </c>
    </row>
    <row r="16" spans="1:39" x14ac:dyDescent="0.25">
      <c r="A16" t="s">
        <v>282</v>
      </c>
      <c r="B16" t="s">
        <v>125</v>
      </c>
      <c r="C16" t="s">
        <v>283</v>
      </c>
      <c r="D16" s="3" t="s">
        <v>274</v>
      </c>
      <c r="E16" t="s">
        <v>942</v>
      </c>
      <c r="J16" t="s">
        <v>331</v>
      </c>
      <c r="N16" s="3" t="s">
        <v>149</v>
      </c>
    </row>
    <row r="17" spans="1:19" x14ac:dyDescent="0.25">
      <c r="A17" t="s">
        <v>282</v>
      </c>
      <c r="B17" t="s">
        <v>125</v>
      </c>
      <c r="C17" t="s">
        <v>283</v>
      </c>
      <c r="D17" s="3" t="s">
        <v>126</v>
      </c>
      <c r="E17" t="s">
        <v>942</v>
      </c>
      <c r="J17" t="s">
        <v>331</v>
      </c>
      <c r="N17" s="3" t="s">
        <v>944</v>
      </c>
    </row>
    <row r="18" spans="1:19" x14ac:dyDescent="0.25">
      <c r="A18" t="s">
        <v>282</v>
      </c>
      <c r="B18" t="s">
        <v>125</v>
      </c>
      <c r="C18" t="s">
        <v>283</v>
      </c>
      <c r="E18" t="s">
        <v>330</v>
      </c>
      <c r="J18" t="s">
        <v>331</v>
      </c>
    </row>
    <row r="19" spans="1:19" x14ac:dyDescent="0.25">
      <c r="A19" t="s">
        <v>282</v>
      </c>
      <c r="B19" t="s">
        <v>125</v>
      </c>
      <c r="C19" t="s">
        <v>283</v>
      </c>
      <c r="E19" t="s">
        <v>599</v>
      </c>
      <c r="J19" t="s">
        <v>331</v>
      </c>
    </row>
    <row r="20" spans="1:19" ht="409.5" x14ac:dyDescent="0.25">
      <c r="A20" t="s">
        <v>282</v>
      </c>
      <c r="B20" t="s">
        <v>125</v>
      </c>
      <c r="C20" t="s">
        <v>283</v>
      </c>
      <c r="E20" t="s">
        <v>932</v>
      </c>
      <c r="J20" t="s">
        <v>331</v>
      </c>
      <c r="N20" s="72" t="s">
        <v>933</v>
      </c>
    </row>
    <row r="21" spans="1:19" x14ac:dyDescent="0.25">
      <c r="A21" t="s">
        <v>284</v>
      </c>
    </row>
    <row r="22" spans="1:19" x14ac:dyDescent="0.25">
      <c r="A22" t="s">
        <v>285</v>
      </c>
    </row>
    <row r="23" spans="1:19" x14ac:dyDescent="0.25">
      <c r="D23">
        <v>1</v>
      </c>
      <c r="E23" t="s">
        <v>123</v>
      </c>
      <c r="F23" s="3" t="s">
        <v>124</v>
      </c>
      <c r="G23" t="s">
        <v>120</v>
      </c>
      <c r="I23">
        <v>10</v>
      </c>
      <c r="J23">
        <v>0</v>
      </c>
      <c r="K23" t="s">
        <v>124</v>
      </c>
      <c r="S23" t="b">
        <v>1</v>
      </c>
    </row>
    <row r="24" spans="1:19" x14ac:dyDescent="0.25">
      <c r="D24">
        <v>2</v>
      </c>
      <c r="E24" t="s">
        <v>123</v>
      </c>
      <c r="F24" s="3" t="s">
        <v>126</v>
      </c>
      <c r="G24" t="s">
        <v>120</v>
      </c>
      <c r="I24">
        <v>10</v>
      </c>
      <c r="J24">
        <v>0</v>
      </c>
      <c r="K24" t="s">
        <v>126</v>
      </c>
      <c r="S24" t="b">
        <v>1</v>
      </c>
    </row>
    <row r="25" spans="1:19" x14ac:dyDescent="0.25">
      <c r="D25">
        <v>3</v>
      </c>
      <c r="E25" t="s">
        <v>123</v>
      </c>
      <c r="F25" s="3" t="s">
        <v>278</v>
      </c>
      <c r="G25" t="s">
        <v>120</v>
      </c>
      <c r="I25">
        <v>10</v>
      </c>
      <c r="J25">
        <v>0</v>
      </c>
      <c r="K25" t="s">
        <v>278</v>
      </c>
      <c r="S25" t="b">
        <v>1</v>
      </c>
    </row>
    <row r="26" spans="1:19" x14ac:dyDescent="0.25">
      <c r="D26">
        <v>4</v>
      </c>
      <c r="E26" t="s">
        <v>123</v>
      </c>
      <c r="F26" s="3" t="s">
        <v>127</v>
      </c>
      <c r="G26" t="s">
        <v>120</v>
      </c>
      <c r="I26">
        <v>10</v>
      </c>
      <c r="J26">
        <v>0</v>
      </c>
      <c r="K26" t="s">
        <v>127</v>
      </c>
      <c r="S26" t="b">
        <v>1</v>
      </c>
    </row>
    <row r="27" spans="1:19" x14ac:dyDescent="0.25">
      <c r="D27">
        <v>5</v>
      </c>
      <c r="E27" t="s">
        <v>123</v>
      </c>
      <c r="F27" s="3" t="s">
        <v>2</v>
      </c>
      <c r="G27" t="s">
        <v>121</v>
      </c>
      <c r="H27">
        <v>50</v>
      </c>
      <c r="K27" t="s">
        <v>2</v>
      </c>
      <c r="S27" t="b">
        <v>1</v>
      </c>
    </row>
    <row r="28" spans="1:19" x14ac:dyDescent="0.25">
      <c r="D28">
        <v>6</v>
      </c>
      <c r="E28" t="s">
        <v>123</v>
      </c>
      <c r="F28" s="3" t="s">
        <v>3</v>
      </c>
      <c r="G28" t="s">
        <v>120</v>
      </c>
      <c r="I28">
        <v>10</v>
      </c>
      <c r="J28">
        <v>0</v>
      </c>
      <c r="K28" t="s">
        <v>3</v>
      </c>
      <c r="S28" t="b">
        <v>1</v>
      </c>
    </row>
    <row r="29" spans="1:19" x14ac:dyDescent="0.25">
      <c r="D29">
        <v>7</v>
      </c>
      <c r="E29" t="s">
        <v>123</v>
      </c>
      <c r="F29" s="3" t="s">
        <v>268</v>
      </c>
      <c r="G29" t="s">
        <v>120</v>
      </c>
      <c r="I29">
        <v>10</v>
      </c>
      <c r="J29">
        <v>0</v>
      </c>
      <c r="K29" t="s">
        <v>268</v>
      </c>
      <c r="S29" t="b">
        <v>1</v>
      </c>
    </row>
    <row r="30" spans="1:19" x14ac:dyDescent="0.25">
      <c r="D30">
        <v>8</v>
      </c>
      <c r="E30" t="s">
        <v>123</v>
      </c>
      <c r="F30" s="3" t="s">
        <v>586</v>
      </c>
      <c r="G30" t="s">
        <v>121</v>
      </c>
      <c r="H30">
        <v>50</v>
      </c>
      <c r="K30" t="s">
        <v>586</v>
      </c>
      <c r="S30" t="b">
        <v>1</v>
      </c>
    </row>
    <row r="31" spans="1:19" x14ac:dyDescent="0.25">
      <c r="D31">
        <v>9</v>
      </c>
      <c r="E31" t="s">
        <v>123</v>
      </c>
      <c r="F31" s="3" t="s">
        <v>265</v>
      </c>
      <c r="G31" t="s">
        <v>120</v>
      </c>
      <c r="I31">
        <v>10</v>
      </c>
      <c r="J31">
        <v>0</v>
      </c>
      <c r="K31" t="s">
        <v>265</v>
      </c>
      <c r="S31" t="b">
        <v>1</v>
      </c>
    </row>
    <row r="32" spans="1:19" x14ac:dyDescent="0.25">
      <c r="D32">
        <v>10</v>
      </c>
      <c r="E32" t="s">
        <v>123</v>
      </c>
      <c r="F32" s="3" t="s">
        <v>266</v>
      </c>
      <c r="G32" t="s">
        <v>120</v>
      </c>
      <c r="I32">
        <v>10</v>
      </c>
      <c r="J32">
        <v>0</v>
      </c>
      <c r="K32" t="s">
        <v>266</v>
      </c>
      <c r="S32" t="b">
        <v>1</v>
      </c>
    </row>
    <row r="33" spans="4:19" x14ac:dyDescent="0.25">
      <c r="D33">
        <v>11</v>
      </c>
      <c r="E33" t="s">
        <v>123</v>
      </c>
      <c r="F33" s="3" t="s">
        <v>173</v>
      </c>
      <c r="G33" t="s">
        <v>120</v>
      </c>
      <c r="I33">
        <v>10</v>
      </c>
      <c r="J33">
        <v>0</v>
      </c>
      <c r="K33" t="s">
        <v>173</v>
      </c>
      <c r="S33" t="b">
        <v>1</v>
      </c>
    </row>
    <row r="34" spans="4:19" x14ac:dyDescent="0.25">
      <c r="D34">
        <v>12</v>
      </c>
      <c r="E34" t="s">
        <v>123</v>
      </c>
      <c r="F34" s="3" t="s">
        <v>174</v>
      </c>
      <c r="G34" t="s">
        <v>120</v>
      </c>
      <c r="I34">
        <v>10</v>
      </c>
      <c r="J34">
        <v>0</v>
      </c>
      <c r="K34" t="s">
        <v>174</v>
      </c>
      <c r="S34" t="b">
        <v>1</v>
      </c>
    </row>
    <row r="35" spans="4:19" x14ac:dyDescent="0.25">
      <c r="D35">
        <v>13</v>
      </c>
      <c r="E35" t="s">
        <v>123</v>
      </c>
      <c r="F35" s="3" t="s">
        <v>7</v>
      </c>
      <c r="G35" t="s">
        <v>120</v>
      </c>
      <c r="I35">
        <v>10</v>
      </c>
      <c r="J35">
        <v>0</v>
      </c>
      <c r="K35" t="s">
        <v>7</v>
      </c>
      <c r="S35" t="b">
        <v>1</v>
      </c>
    </row>
    <row r="36" spans="4:19" x14ac:dyDescent="0.25">
      <c r="D36">
        <v>14</v>
      </c>
      <c r="E36" t="s">
        <v>123</v>
      </c>
      <c r="F36" s="3" t="s">
        <v>8</v>
      </c>
      <c r="G36" t="s">
        <v>120</v>
      </c>
      <c r="I36">
        <v>10</v>
      </c>
      <c r="J36">
        <v>0</v>
      </c>
      <c r="K36" t="s">
        <v>8</v>
      </c>
      <c r="S36" t="b">
        <v>1</v>
      </c>
    </row>
    <row r="37" spans="4:19" x14ac:dyDescent="0.25">
      <c r="D37">
        <v>15</v>
      </c>
      <c r="E37" t="s">
        <v>123</v>
      </c>
      <c r="F37" s="3" t="s">
        <v>9</v>
      </c>
      <c r="G37" t="s">
        <v>121</v>
      </c>
      <c r="H37">
        <v>50</v>
      </c>
      <c r="K37" t="s">
        <v>9</v>
      </c>
      <c r="S37" t="b">
        <v>1</v>
      </c>
    </row>
    <row r="38" spans="4:19" x14ac:dyDescent="0.25">
      <c r="D38">
        <v>16</v>
      </c>
      <c r="E38" t="s">
        <v>123</v>
      </c>
      <c r="F38" s="3" t="s">
        <v>10</v>
      </c>
      <c r="G38" t="s">
        <v>121</v>
      </c>
      <c r="H38">
        <v>50</v>
      </c>
      <c r="K38" t="s">
        <v>10</v>
      </c>
      <c r="S38" t="b">
        <v>1</v>
      </c>
    </row>
    <row r="39" spans="4:19" x14ac:dyDescent="0.25">
      <c r="D39">
        <v>17</v>
      </c>
      <c r="E39" t="s">
        <v>123</v>
      </c>
      <c r="F39" s="3" t="s">
        <v>11</v>
      </c>
      <c r="G39" t="s">
        <v>121</v>
      </c>
      <c r="H39">
        <v>50</v>
      </c>
      <c r="K39" t="s">
        <v>11</v>
      </c>
      <c r="S39" t="b">
        <v>1</v>
      </c>
    </row>
    <row r="40" spans="4:19" x14ac:dyDescent="0.25">
      <c r="D40">
        <v>18</v>
      </c>
      <c r="E40" t="s">
        <v>123</v>
      </c>
      <c r="F40" s="3" t="s">
        <v>269</v>
      </c>
      <c r="G40" t="s">
        <v>121</v>
      </c>
      <c r="H40">
        <v>255</v>
      </c>
      <c r="K40" t="s">
        <v>269</v>
      </c>
      <c r="S40" t="b">
        <v>1</v>
      </c>
    </row>
    <row r="41" spans="4:19" x14ac:dyDescent="0.25">
      <c r="D41">
        <v>19</v>
      </c>
      <c r="E41" t="s">
        <v>123</v>
      </c>
      <c r="F41" s="3" t="s">
        <v>13</v>
      </c>
      <c r="G41" t="s">
        <v>122</v>
      </c>
      <c r="I41">
        <v>53</v>
      </c>
      <c r="K41" t="s">
        <v>13</v>
      </c>
      <c r="S41" t="b">
        <v>1</v>
      </c>
    </row>
    <row r="42" spans="4:19" x14ac:dyDescent="0.25">
      <c r="D42">
        <v>20</v>
      </c>
      <c r="E42" t="s">
        <v>123</v>
      </c>
      <c r="F42" s="3" t="s">
        <v>14</v>
      </c>
      <c r="G42" t="s">
        <v>122</v>
      </c>
      <c r="I42">
        <v>53</v>
      </c>
      <c r="K42" t="s">
        <v>14</v>
      </c>
      <c r="S42" t="b">
        <v>1</v>
      </c>
    </row>
    <row r="43" spans="4:19" x14ac:dyDescent="0.25">
      <c r="D43">
        <v>21</v>
      </c>
      <c r="E43" t="s">
        <v>123</v>
      </c>
      <c r="F43" s="3" t="s">
        <v>15</v>
      </c>
      <c r="G43" t="s">
        <v>122</v>
      </c>
      <c r="I43">
        <v>53</v>
      </c>
      <c r="K43" t="s">
        <v>15</v>
      </c>
      <c r="S43" t="b">
        <v>1</v>
      </c>
    </row>
    <row r="44" spans="4:19" x14ac:dyDescent="0.25">
      <c r="D44">
        <v>22</v>
      </c>
      <c r="E44" t="s">
        <v>123</v>
      </c>
      <c r="F44" s="3" t="s">
        <v>16</v>
      </c>
      <c r="G44" t="s">
        <v>122</v>
      </c>
      <c r="I44">
        <v>53</v>
      </c>
      <c r="K44" t="s">
        <v>16</v>
      </c>
      <c r="S44" t="b">
        <v>1</v>
      </c>
    </row>
    <row r="45" spans="4:19" x14ac:dyDescent="0.25">
      <c r="D45">
        <v>23</v>
      </c>
      <c r="E45" t="s">
        <v>123</v>
      </c>
      <c r="F45" s="3" t="s">
        <v>17</v>
      </c>
      <c r="G45" t="s">
        <v>122</v>
      </c>
      <c r="I45">
        <v>53</v>
      </c>
      <c r="K45" t="s">
        <v>17</v>
      </c>
      <c r="S45" t="b">
        <v>1</v>
      </c>
    </row>
    <row r="46" spans="4:19" x14ac:dyDescent="0.25">
      <c r="D46">
        <v>24</v>
      </c>
      <c r="E46" t="s">
        <v>123</v>
      </c>
      <c r="F46" s="3" t="s">
        <v>18</v>
      </c>
      <c r="G46" t="s">
        <v>122</v>
      </c>
      <c r="I46">
        <v>53</v>
      </c>
      <c r="K46" t="s">
        <v>18</v>
      </c>
      <c r="S46" t="b">
        <v>1</v>
      </c>
    </row>
    <row r="47" spans="4:19" x14ac:dyDescent="0.25">
      <c r="D47">
        <v>25</v>
      </c>
      <c r="E47" t="s">
        <v>123</v>
      </c>
      <c r="F47" s="3" t="s">
        <v>19</v>
      </c>
      <c r="G47" t="s">
        <v>122</v>
      </c>
      <c r="I47">
        <v>53</v>
      </c>
      <c r="K47" t="s">
        <v>19</v>
      </c>
      <c r="S47" t="b">
        <v>1</v>
      </c>
    </row>
    <row r="48" spans="4:19" x14ac:dyDescent="0.25">
      <c r="D48">
        <v>26</v>
      </c>
      <c r="E48" t="s">
        <v>123</v>
      </c>
      <c r="F48" s="3" t="s">
        <v>20</v>
      </c>
      <c r="G48" t="s">
        <v>122</v>
      </c>
      <c r="I48">
        <v>53</v>
      </c>
      <c r="K48" t="s">
        <v>20</v>
      </c>
      <c r="S48" t="b">
        <v>1</v>
      </c>
    </row>
    <row r="49" spans="1:19" x14ac:dyDescent="0.25">
      <c r="D49">
        <v>27</v>
      </c>
      <c r="E49" t="s">
        <v>123</v>
      </c>
      <c r="F49" s="3" t="s">
        <v>21</v>
      </c>
      <c r="G49" t="s">
        <v>122</v>
      </c>
      <c r="I49">
        <v>53</v>
      </c>
      <c r="K49" t="s">
        <v>21</v>
      </c>
      <c r="S49" t="b">
        <v>1</v>
      </c>
    </row>
    <row r="50" spans="1:19" x14ac:dyDescent="0.25">
      <c r="D50">
        <v>28</v>
      </c>
      <c r="E50" t="s">
        <v>123</v>
      </c>
      <c r="F50" s="3" t="s">
        <v>22</v>
      </c>
      <c r="G50" t="s">
        <v>122</v>
      </c>
      <c r="I50">
        <v>53</v>
      </c>
      <c r="K50" t="s">
        <v>22</v>
      </c>
      <c r="S50" t="b">
        <v>1</v>
      </c>
    </row>
    <row r="51" spans="1:19" x14ac:dyDescent="0.25">
      <c r="D51">
        <v>29</v>
      </c>
      <c r="E51" t="s">
        <v>123</v>
      </c>
      <c r="F51" s="3" t="s">
        <v>23</v>
      </c>
      <c r="G51" t="s">
        <v>122</v>
      </c>
      <c r="I51">
        <v>53</v>
      </c>
      <c r="K51" t="s">
        <v>23</v>
      </c>
      <c r="S51" t="b">
        <v>1</v>
      </c>
    </row>
    <row r="52" spans="1:19" x14ac:dyDescent="0.25">
      <c r="D52">
        <v>30</v>
      </c>
      <c r="E52" t="s">
        <v>123</v>
      </c>
      <c r="F52" s="3" t="s">
        <v>24</v>
      </c>
      <c r="G52" t="s">
        <v>122</v>
      </c>
      <c r="I52">
        <v>53</v>
      </c>
      <c r="K52" t="s">
        <v>24</v>
      </c>
      <c r="S52" t="b">
        <v>1</v>
      </c>
    </row>
    <row r="53" spans="1:19" x14ac:dyDescent="0.25">
      <c r="D53">
        <v>31</v>
      </c>
      <c r="E53" t="s">
        <v>123</v>
      </c>
      <c r="F53" s="3" t="s">
        <v>25</v>
      </c>
      <c r="G53" t="s">
        <v>122</v>
      </c>
      <c r="I53">
        <v>53</v>
      </c>
      <c r="K53" t="s">
        <v>25</v>
      </c>
      <c r="S53" t="b">
        <v>1</v>
      </c>
    </row>
    <row r="54" spans="1:19" x14ac:dyDescent="0.25">
      <c r="D54">
        <v>32</v>
      </c>
      <c r="E54" t="s">
        <v>123</v>
      </c>
      <c r="F54" s="3" t="s">
        <v>128</v>
      </c>
      <c r="G54" t="s">
        <v>129</v>
      </c>
      <c r="I54">
        <v>3</v>
      </c>
      <c r="K54" t="s">
        <v>128</v>
      </c>
      <c r="S54" t="b">
        <v>1</v>
      </c>
    </row>
    <row r="55" spans="1:19" x14ac:dyDescent="0.25">
      <c r="A55" t="s">
        <v>286</v>
      </c>
    </row>
    <row r="56" spans="1:19" x14ac:dyDescent="0.25">
      <c r="A56" t="s">
        <v>287</v>
      </c>
    </row>
    <row r="57" spans="1:19" x14ac:dyDescent="0.25">
      <c r="D57">
        <v>1</v>
      </c>
      <c r="E57" t="s">
        <v>123</v>
      </c>
      <c r="F57" s="3" t="s">
        <v>124</v>
      </c>
      <c r="G57" t="s">
        <v>120</v>
      </c>
      <c r="I57">
        <v>10</v>
      </c>
      <c r="J57">
        <v>0</v>
      </c>
      <c r="K57" t="s">
        <v>124</v>
      </c>
      <c r="S57" t="b">
        <v>1</v>
      </c>
    </row>
    <row r="58" spans="1:19" x14ac:dyDescent="0.25">
      <c r="D58">
        <v>2</v>
      </c>
      <c r="E58" t="s">
        <v>123</v>
      </c>
      <c r="F58" s="3" t="s">
        <v>126</v>
      </c>
      <c r="G58" t="s">
        <v>120</v>
      </c>
      <c r="I58">
        <v>10</v>
      </c>
      <c r="J58">
        <v>0</v>
      </c>
      <c r="K58" t="s">
        <v>126</v>
      </c>
      <c r="S58" t="b">
        <v>1</v>
      </c>
    </row>
    <row r="59" spans="1:19" x14ac:dyDescent="0.25">
      <c r="D59">
        <v>3</v>
      </c>
      <c r="E59" t="s">
        <v>123</v>
      </c>
      <c r="F59" s="3" t="s">
        <v>278</v>
      </c>
      <c r="G59" t="s">
        <v>120</v>
      </c>
      <c r="I59">
        <v>10</v>
      </c>
      <c r="J59">
        <v>0</v>
      </c>
      <c r="K59" t="s">
        <v>278</v>
      </c>
      <c r="S59" t="b">
        <v>1</v>
      </c>
    </row>
    <row r="60" spans="1:19" x14ac:dyDescent="0.25">
      <c r="D60">
        <v>4</v>
      </c>
      <c r="E60" t="s">
        <v>123</v>
      </c>
      <c r="F60" s="3" t="s">
        <v>267</v>
      </c>
      <c r="G60" t="s">
        <v>120</v>
      </c>
      <c r="I60">
        <v>10</v>
      </c>
      <c r="J60">
        <v>0</v>
      </c>
      <c r="K60" t="s">
        <v>267</v>
      </c>
      <c r="S60" t="b">
        <v>1</v>
      </c>
    </row>
    <row r="61" spans="1:19" x14ac:dyDescent="0.25">
      <c r="D61">
        <v>5</v>
      </c>
      <c r="E61" t="s">
        <v>123</v>
      </c>
      <c r="F61" s="3" t="s">
        <v>127</v>
      </c>
      <c r="G61" t="s">
        <v>120</v>
      </c>
      <c r="I61">
        <v>10</v>
      </c>
      <c r="J61">
        <v>0</v>
      </c>
      <c r="K61" t="s">
        <v>127</v>
      </c>
      <c r="S61" t="b">
        <v>1</v>
      </c>
    </row>
    <row r="62" spans="1:19" x14ac:dyDescent="0.25">
      <c r="D62">
        <v>6</v>
      </c>
      <c r="E62" t="s">
        <v>123</v>
      </c>
      <c r="F62" s="3" t="s">
        <v>2</v>
      </c>
      <c r="G62" t="s">
        <v>121</v>
      </c>
      <c r="H62">
        <v>50</v>
      </c>
      <c r="K62" t="s">
        <v>2</v>
      </c>
      <c r="S62" t="b">
        <v>1</v>
      </c>
    </row>
    <row r="63" spans="1:19" x14ac:dyDescent="0.25">
      <c r="D63">
        <v>7</v>
      </c>
      <c r="E63" t="s">
        <v>123</v>
      </c>
      <c r="F63" s="3" t="s">
        <v>3</v>
      </c>
      <c r="G63" t="s">
        <v>120</v>
      </c>
      <c r="I63">
        <v>10</v>
      </c>
      <c r="J63">
        <v>0</v>
      </c>
      <c r="K63" t="s">
        <v>3</v>
      </c>
      <c r="S63" t="b">
        <v>1</v>
      </c>
    </row>
    <row r="64" spans="1:19" x14ac:dyDescent="0.25">
      <c r="D64">
        <v>8</v>
      </c>
      <c r="E64" t="s">
        <v>123</v>
      </c>
      <c r="F64" s="3" t="s">
        <v>268</v>
      </c>
      <c r="G64" t="s">
        <v>120</v>
      </c>
      <c r="I64">
        <v>10</v>
      </c>
      <c r="J64">
        <v>0</v>
      </c>
      <c r="K64" t="s">
        <v>268</v>
      </c>
      <c r="S64" t="b">
        <v>1</v>
      </c>
    </row>
    <row r="65" spans="4:19" x14ac:dyDescent="0.25">
      <c r="D65">
        <v>9</v>
      </c>
      <c r="E65" t="s">
        <v>123</v>
      </c>
      <c r="F65" s="3" t="s">
        <v>586</v>
      </c>
      <c r="G65" t="s">
        <v>121</v>
      </c>
      <c r="H65">
        <v>50</v>
      </c>
      <c r="K65" t="s">
        <v>586</v>
      </c>
      <c r="S65" t="b">
        <v>1</v>
      </c>
    </row>
    <row r="66" spans="4:19" x14ac:dyDescent="0.25">
      <c r="D66">
        <v>10</v>
      </c>
      <c r="E66" t="s">
        <v>123</v>
      </c>
      <c r="F66" s="3" t="s">
        <v>265</v>
      </c>
      <c r="G66" t="s">
        <v>120</v>
      </c>
      <c r="I66">
        <v>10</v>
      </c>
      <c r="J66">
        <v>0</v>
      </c>
      <c r="K66" t="s">
        <v>265</v>
      </c>
      <c r="S66" t="b">
        <v>1</v>
      </c>
    </row>
    <row r="67" spans="4:19" x14ac:dyDescent="0.25">
      <c r="D67">
        <v>11</v>
      </c>
      <c r="E67" t="s">
        <v>123</v>
      </c>
      <c r="F67" s="3" t="s">
        <v>266</v>
      </c>
      <c r="G67" t="s">
        <v>120</v>
      </c>
      <c r="I67">
        <v>10</v>
      </c>
      <c r="J67">
        <v>0</v>
      </c>
      <c r="K67" t="s">
        <v>266</v>
      </c>
      <c r="S67" t="b">
        <v>1</v>
      </c>
    </row>
    <row r="68" spans="4:19" x14ac:dyDescent="0.25">
      <c r="D68">
        <v>12</v>
      </c>
      <c r="E68" t="s">
        <v>123</v>
      </c>
      <c r="F68" s="3" t="s">
        <v>173</v>
      </c>
      <c r="G68" t="s">
        <v>120</v>
      </c>
      <c r="I68">
        <v>10</v>
      </c>
      <c r="J68">
        <v>0</v>
      </c>
      <c r="K68" t="s">
        <v>173</v>
      </c>
      <c r="S68" t="b">
        <v>1</v>
      </c>
    </row>
    <row r="69" spans="4:19" x14ac:dyDescent="0.25">
      <c r="D69">
        <v>13</v>
      </c>
      <c r="E69" t="s">
        <v>123</v>
      </c>
      <c r="F69" s="3" t="s">
        <v>174</v>
      </c>
      <c r="G69" t="s">
        <v>120</v>
      </c>
      <c r="I69">
        <v>10</v>
      </c>
      <c r="J69">
        <v>0</v>
      </c>
      <c r="K69" t="s">
        <v>174</v>
      </c>
      <c r="S69" t="b">
        <v>1</v>
      </c>
    </row>
    <row r="70" spans="4:19" x14ac:dyDescent="0.25">
      <c r="D70">
        <v>14</v>
      </c>
      <c r="E70" t="s">
        <v>123</v>
      </c>
      <c r="F70" s="3" t="s">
        <v>7</v>
      </c>
      <c r="G70" t="s">
        <v>120</v>
      </c>
      <c r="I70">
        <v>10</v>
      </c>
      <c r="J70">
        <v>0</v>
      </c>
      <c r="K70" t="s">
        <v>7</v>
      </c>
      <c r="S70" t="b">
        <v>1</v>
      </c>
    </row>
    <row r="71" spans="4:19" x14ac:dyDescent="0.25">
      <c r="D71">
        <v>15</v>
      </c>
      <c r="E71" t="s">
        <v>123</v>
      </c>
      <c r="F71" s="3" t="s">
        <v>8</v>
      </c>
      <c r="G71" t="s">
        <v>120</v>
      </c>
      <c r="I71">
        <v>10</v>
      </c>
      <c r="J71">
        <v>0</v>
      </c>
      <c r="K71" t="s">
        <v>8</v>
      </c>
      <c r="S71" t="b">
        <v>1</v>
      </c>
    </row>
    <row r="72" spans="4:19" x14ac:dyDescent="0.25">
      <c r="D72">
        <v>16</v>
      </c>
      <c r="E72" t="s">
        <v>123</v>
      </c>
      <c r="F72" s="3" t="s">
        <v>9</v>
      </c>
      <c r="G72" t="s">
        <v>121</v>
      </c>
      <c r="H72">
        <v>50</v>
      </c>
      <c r="K72" t="s">
        <v>9</v>
      </c>
      <c r="S72" t="b">
        <v>1</v>
      </c>
    </row>
    <row r="73" spans="4:19" x14ac:dyDescent="0.25">
      <c r="D73">
        <v>17</v>
      </c>
      <c r="E73" t="s">
        <v>123</v>
      </c>
      <c r="F73" s="3" t="s">
        <v>10</v>
      </c>
      <c r="G73" t="s">
        <v>121</v>
      </c>
      <c r="H73">
        <v>50</v>
      </c>
      <c r="K73" t="s">
        <v>10</v>
      </c>
      <c r="S73" t="b">
        <v>1</v>
      </c>
    </row>
    <row r="74" spans="4:19" x14ac:dyDescent="0.25">
      <c r="D74">
        <v>18</v>
      </c>
      <c r="E74" t="s">
        <v>123</v>
      </c>
      <c r="F74" s="3" t="s">
        <v>11</v>
      </c>
      <c r="G74" t="s">
        <v>121</v>
      </c>
      <c r="H74">
        <v>50</v>
      </c>
      <c r="K74" t="s">
        <v>11</v>
      </c>
      <c r="S74" t="b">
        <v>1</v>
      </c>
    </row>
    <row r="75" spans="4:19" x14ac:dyDescent="0.25">
      <c r="D75">
        <v>19</v>
      </c>
      <c r="E75" t="s">
        <v>123</v>
      </c>
      <c r="F75" s="3" t="s">
        <v>269</v>
      </c>
      <c r="G75" t="s">
        <v>121</v>
      </c>
      <c r="H75">
        <v>255</v>
      </c>
      <c r="K75" t="s">
        <v>269</v>
      </c>
      <c r="S75" t="b">
        <v>1</v>
      </c>
    </row>
    <row r="76" spans="4:19" x14ac:dyDescent="0.25">
      <c r="D76">
        <v>20</v>
      </c>
      <c r="E76" t="s">
        <v>123</v>
      </c>
      <c r="F76" s="3" t="s">
        <v>13</v>
      </c>
      <c r="G76" t="s">
        <v>122</v>
      </c>
      <c r="I76">
        <v>53</v>
      </c>
      <c r="K76" t="s">
        <v>13</v>
      </c>
      <c r="S76" t="b">
        <v>1</v>
      </c>
    </row>
    <row r="77" spans="4:19" x14ac:dyDescent="0.25">
      <c r="D77">
        <v>21</v>
      </c>
      <c r="E77" t="s">
        <v>123</v>
      </c>
      <c r="F77" s="3" t="s">
        <v>14</v>
      </c>
      <c r="G77" t="s">
        <v>122</v>
      </c>
      <c r="I77">
        <v>53</v>
      </c>
      <c r="K77" t="s">
        <v>14</v>
      </c>
      <c r="S77" t="b">
        <v>1</v>
      </c>
    </row>
    <row r="78" spans="4:19" x14ac:dyDescent="0.25">
      <c r="D78">
        <v>22</v>
      </c>
      <c r="E78" t="s">
        <v>123</v>
      </c>
      <c r="F78" s="3" t="s">
        <v>15</v>
      </c>
      <c r="G78" t="s">
        <v>122</v>
      </c>
      <c r="I78">
        <v>53</v>
      </c>
      <c r="K78" t="s">
        <v>15</v>
      </c>
      <c r="S78" t="b">
        <v>1</v>
      </c>
    </row>
    <row r="79" spans="4:19" x14ac:dyDescent="0.25">
      <c r="D79">
        <v>23</v>
      </c>
      <c r="E79" t="s">
        <v>123</v>
      </c>
      <c r="F79" s="3" t="s">
        <v>16</v>
      </c>
      <c r="G79" t="s">
        <v>122</v>
      </c>
      <c r="I79">
        <v>53</v>
      </c>
      <c r="K79" t="s">
        <v>16</v>
      </c>
      <c r="S79" t="b">
        <v>1</v>
      </c>
    </row>
    <row r="80" spans="4:19" x14ac:dyDescent="0.25">
      <c r="D80">
        <v>24</v>
      </c>
      <c r="E80" t="s">
        <v>123</v>
      </c>
      <c r="F80" s="3" t="s">
        <v>17</v>
      </c>
      <c r="G80" t="s">
        <v>122</v>
      </c>
      <c r="I80">
        <v>53</v>
      </c>
      <c r="K80" t="s">
        <v>17</v>
      </c>
      <c r="S80" t="b">
        <v>1</v>
      </c>
    </row>
    <row r="81" spans="1:19" x14ac:dyDescent="0.25">
      <c r="D81">
        <v>25</v>
      </c>
      <c r="E81" t="s">
        <v>123</v>
      </c>
      <c r="F81" s="3" t="s">
        <v>18</v>
      </c>
      <c r="G81" t="s">
        <v>122</v>
      </c>
      <c r="I81">
        <v>53</v>
      </c>
      <c r="K81" t="s">
        <v>18</v>
      </c>
      <c r="S81" t="b">
        <v>1</v>
      </c>
    </row>
    <row r="82" spans="1:19" x14ac:dyDescent="0.25">
      <c r="D82">
        <v>26</v>
      </c>
      <c r="E82" t="s">
        <v>123</v>
      </c>
      <c r="F82" s="3" t="s">
        <v>19</v>
      </c>
      <c r="G82" t="s">
        <v>122</v>
      </c>
      <c r="I82">
        <v>53</v>
      </c>
      <c r="K82" t="s">
        <v>19</v>
      </c>
      <c r="S82" t="b">
        <v>1</v>
      </c>
    </row>
    <row r="83" spans="1:19" x14ac:dyDescent="0.25">
      <c r="D83">
        <v>27</v>
      </c>
      <c r="E83" t="s">
        <v>123</v>
      </c>
      <c r="F83" s="3" t="s">
        <v>20</v>
      </c>
      <c r="G83" t="s">
        <v>122</v>
      </c>
      <c r="I83">
        <v>53</v>
      </c>
      <c r="K83" t="s">
        <v>20</v>
      </c>
      <c r="S83" t="b">
        <v>1</v>
      </c>
    </row>
    <row r="84" spans="1:19" x14ac:dyDescent="0.25">
      <c r="D84">
        <v>28</v>
      </c>
      <c r="E84" t="s">
        <v>123</v>
      </c>
      <c r="F84" s="3" t="s">
        <v>21</v>
      </c>
      <c r="G84" t="s">
        <v>122</v>
      </c>
      <c r="I84">
        <v>53</v>
      </c>
      <c r="K84" t="s">
        <v>21</v>
      </c>
      <c r="S84" t="b">
        <v>1</v>
      </c>
    </row>
    <row r="85" spans="1:19" x14ac:dyDescent="0.25">
      <c r="D85">
        <v>29</v>
      </c>
      <c r="E85" t="s">
        <v>123</v>
      </c>
      <c r="F85" s="3" t="s">
        <v>22</v>
      </c>
      <c r="G85" t="s">
        <v>122</v>
      </c>
      <c r="I85">
        <v>53</v>
      </c>
      <c r="K85" t="s">
        <v>22</v>
      </c>
      <c r="S85" t="b">
        <v>1</v>
      </c>
    </row>
    <row r="86" spans="1:19" x14ac:dyDescent="0.25">
      <c r="D86">
        <v>30</v>
      </c>
      <c r="E86" t="s">
        <v>123</v>
      </c>
      <c r="F86" s="3" t="s">
        <v>23</v>
      </c>
      <c r="G86" t="s">
        <v>122</v>
      </c>
      <c r="I86">
        <v>53</v>
      </c>
      <c r="K86" t="s">
        <v>23</v>
      </c>
      <c r="S86" t="b">
        <v>1</v>
      </c>
    </row>
    <row r="87" spans="1:19" x14ac:dyDescent="0.25">
      <c r="D87">
        <v>31</v>
      </c>
      <c r="E87" t="s">
        <v>123</v>
      </c>
      <c r="F87" s="3" t="s">
        <v>24</v>
      </c>
      <c r="G87" t="s">
        <v>122</v>
      </c>
      <c r="I87">
        <v>53</v>
      </c>
      <c r="K87" t="s">
        <v>24</v>
      </c>
      <c r="S87" t="b">
        <v>1</v>
      </c>
    </row>
    <row r="88" spans="1:19" x14ac:dyDescent="0.25">
      <c r="D88">
        <v>32</v>
      </c>
      <c r="E88" t="s">
        <v>123</v>
      </c>
      <c r="F88" s="3" t="s">
        <v>25</v>
      </c>
      <c r="G88" t="s">
        <v>122</v>
      </c>
      <c r="I88">
        <v>53</v>
      </c>
      <c r="K88" t="s">
        <v>25</v>
      </c>
      <c r="S88" t="b">
        <v>1</v>
      </c>
    </row>
    <row r="89" spans="1:19" x14ac:dyDescent="0.25">
      <c r="D89">
        <v>33</v>
      </c>
      <c r="E89" t="s">
        <v>123</v>
      </c>
      <c r="F89" s="3" t="s">
        <v>128</v>
      </c>
      <c r="G89" t="s">
        <v>129</v>
      </c>
      <c r="I89">
        <v>3</v>
      </c>
      <c r="K89" t="s">
        <v>128</v>
      </c>
      <c r="S89" t="b">
        <v>1</v>
      </c>
    </row>
    <row r="90" spans="1:19" x14ac:dyDescent="0.25">
      <c r="A90" t="s">
        <v>288</v>
      </c>
    </row>
    <row r="91" spans="1:19" x14ac:dyDescent="0.25">
      <c r="A91" t="s">
        <v>289</v>
      </c>
    </row>
    <row r="92" spans="1:19" x14ac:dyDescent="0.25">
      <c r="D92">
        <v>1</v>
      </c>
      <c r="E92" t="s">
        <v>123</v>
      </c>
      <c r="F92" s="3" t="s">
        <v>124</v>
      </c>
      <c r="G92" t="s">
        <v>120</v>
      </c>
      <c r="I92">
        <v>10</v>
      </c>
      <c r="J92">
        <v>0</v>
      </c>
      <c r="K92" t="s">
        <v>124</v>
      </c>
      <c r="S92" t="b">
        <v>1</v>
      </c>
    </row>
    <row r="93" spans="1:19" x14ac:dyDescent="0.25">
      <c r="D93">
        <v>2</v>
      </c>
      <c r="E93" t="s">
        <v>123</v>
      </c>
      <c r="F93" s="3" t="s">
        <v>126</v>
      </c>
      <c r="G93" t="s">
        <v>120</v>
      </c>
      <c r="I93">
        <v>10</v>
      </c>
      <c r="J93">
        <v>0</v>
      </c>
      <c r="K93" t="s">
        <v>126</v>
      </c>
      <c r="S93" t="b">
        <v>1</v>
      </c>
    </row>
    <row r="94" spans="1:19" x14ac:dyDescent="0.25">
      <c r="D94">
        <v>3</v>
      </c>
      <c r="E94" t="s">
        <v>123</v>
      </c>
      <c r="F94" s="3" t="s">
        <v>278</v>
      </c>
      <c r="G94" t="s">
        <v>120</v>
      </c>
      <c r="I94">
        <v>10</v>
      </c>
      <c r="J94">
        <v>0</v>
      </c>
      <c r="K94" t="s">
        <v>278</v>
      </c>
      <c r="S94" t="b">
        <v>1</v>
      </c>
    </row>
    <row r="95" spans="1:19" x14ac:dyDescent="0.25">
      <c r="D95">
        <v>4</v>
      </c>
      <c r="E95" t="s">
        <v>123</v>
      </c>
      <c r="F95" s="3" t="s">
        <v>267</v>
      </c>
      <c r="G95" t="s">
        <v>120</v>
      </c>
      <c r="I95">
        <v>10</v>
      </c>
      <c r="J95">
        <v>0</v>
      </c>
      <c r="K95" t="s">
        <v>267</v>
      </c>
      <c r="S95" t="b">
        <v>1</v>
      </c>
    </row>
    <row r="96" spans="1:19" x14ac:dyDescent="0.25">
      <c r="A96" t="s">
        <v>290</v>
      </c>
    </row>
    <row r="97" spans="1:19" x14ac:dyDescent="0.25">
      <c r="A97" t="s">
        <v>291</v>
      </c>
    </row>
    <row r="98" spans="1:19" x14ac:dyDescent="0.25">
      <c r="D98">
        <v>1</v>
      </c>
      <c r="E98" t="s">
        <v>123</v>
      </c>
      <c r="F98" s="3" t="s">
        <v>292</v>
      </c>
      <c r="G98" t="s">
        <v>945</v>
      </c>
      <c r="H98">
        <v>10</v>
      </c>
      <c r="K98" t="s">
        <v>292</v>
      </c>
      <c r="S98" t="b">
        <v>1</v>
      </c>
    </row>
    <row r="99" spans="1:19" x14ac:dyDescent="0.25">
      <c r="A99" t="s">
        <v>293</v>
      </c>
    </row>
    <row r="100" spans="1:19" x14ac:dyDescent="0.25">
      <c r="A100" t="s">
        <v>294</v>
      </c>
    </row>
    <row r="101" spans="1:19" x14ac:dyDescent="0.25">
      <c r="D101">
        <v>1</v>
      </c>
      <c r="E101" t="s">
        <v>123</v>
      </c>
      <c r="F101" s="3" t="s">
        <v>274</v>
      </c>
      <c r="G101" t="s">
        <v>120</v>
      </c>
      <c r="I101">
        <v>10</v>
      </c>
      <c r="J101">
        <v>0</v>
      </c>
      <c r="K101" t="s">
        <v>274</v>
      </c>
      <c r="S101" t="b">
        <v>1</v>
      </c>
    </row>
    <row r="102" spans="1:19" x14ac:dyDescent="0.25">
      <c r="D102">
        <v>2</v>
      </c>
      <c r="E102" t="s">
        <v>123</v>
      </c>
      <c r="F102" s="3" t="s">
        <v>292</v>
      </c>
      <c r="G102" t="s">
        <v>945</v>
      </c>
      <c r="H102">
        <v>10</v>
      </c>
      <c r="K102" t="s">
        <v>292</v>
      </c>
      <c r="S102" t="b">
        <v>1</v>
      </c>
    </row>
    <row r="103" spans="1:19" x14ac:dyDescent="0.25">
      <c r="A103" t="s">
        <v>295</v>
      </c>
    </row>
    <row r="104" spans="1:19" x14ac:dyDescent="0.25">
      <c r="A104" t="s">
        <v>296</v>
      </c>
    </row>
    <row r="105" spans="1:19" x14ac:dyDescent="0.25">
      <c r="D105">
        <v>1</v>
      </c>
      <c r="E105" t="s">
        <v>123</v>
      </c>
      <c r="F105" s="3" t="s">
        <v>274</v>
      </c>
      <c r="G105" t="s">
        <v>120</v>
      </c>
      <c r="I105">
        <v>10</v>
      </c>
      <c r="J105">
        <v>0</v>
      </c>
      <c r="K105" t="s">
        <v>274</v>
      </c>
      <c r="S105" t="b">
        <v>1</v>
      </c>
    </row>
    <row r="106" spans="1:19" x14ac:dyDescent="0.25">
      <c r="D106">
        <v>2</v>
      </c>
      <c r="E106" t="s">
        <v>123</v>
      </c>
      <c r="F106" s="3" t="s">
        <v>292</v>
      </c>
      <c r="G106" t="s">
        <v>945</v>
      </c>
      <c r="H106">
        <v>10</v>
      </c>
      <c r="K106" t="s">
        <v>292</v>
      </c>
      <c r="S106" t="b">
        <v>1</v>
      </c>
    </row>
    <row r="107" spans="1:19" x14ac:dyDescent="0.25">
      <c r="A107" t="s">
        <v>297</v>
      </c>
    </row>
    <row r="108" spans="1:19" x14ac:dyDescent="0.25">
      <c r="A108" t="s">
        <v>298</v>
      </c>
    </row>
    <row r="109" spans="1:19" x14ac:dyDescent="0.25">
      <c r="D109">
        <v>1</v>
      </c>
      <c r="E109" t="s">
        <v>123</v>
      </c>
      <c r="F109" s="3" t="s">
        <v>274</v>
      </c>
      <c r="G109" t="s">
        <v>120</v>
      </c>
      <c r="I109">
        <v>10</v>
      </c>
      <c r="J109">
        <v>0</v>
      </c>
      <c r="K109" t="s">
        <v>274</v>
      </c>
      <c r="S109" t="b">
        <v>1</v>
      </c>
    </row>
    <row r="110" spans="1:19" x14ac:dyDescent="0.25">
      <c r="D110">
        <v>2</v>
      </c>
      <c r="E110" t="s">
        <v>123</v>
      </c>
      <c r="F110" s="3" t="s">
        <v>292</v>
      </c>
      <c r="G110" t="s">
        <v>945</v>
      </c>
      <c r="H110">
        <v>10</v>
      </c>
      <c r="K110" t="s">
        <v>292</v>
      </c>
      <c r="S110" t="b">
        <v>1</v>
      </c>
    </row>
    <row r="111" spans="1:19" x14ac:dyDescent="0.25">
      <c r="A111" t="s">
        <v>299</v>
      </c>
    </row>
    <row r="112" spans="1:19" x14ac:dyDescent="0.25">
      <c r="A112" t="s">
        <v>300</v>
      </c>
    </row>
    <row r="113" spans="1:3" x14ac:dyDescent="0.25">
      <c r="A113">
        <v>2</v>
      </c>
    </row>
    <row r="114" spans="1:3" x14ac:dyDescent="0.25">
      <c r="A114">
        <v>1</v>
      </c>
      <c r="B114" s="3" t="s">
        <v>600</v>
      </c>
    </row>
    <row r="115" spans="1:3" x14ac:dyDescent="0.25">
      <c r="A115" t="s">
        <v>301</v>
      </c>
    </row>
    <row r="116" spans="1:3" x14ac:dyDescent="0.25">
      <c r="A116" t="s">
        <v>305</v>
      </c>
    </row>
    <row r="117" spans="1:3" x14ac:dyDescent="0.25">
      <c r="A117" s="3" t="s">
        <v>26</v>
      </c>
      <c r="B117" t="s">
        <v>100</v>
      </c>
      <c r="C117" s="3" t="s">
        <v>154</v>
      </c>
    </row>
    <row r="118" spans="1:3" x14ac:dyDescent="0.25">
      <c r="A118" s="3" t="s">
        <v>26</v>
      </c>
      <c r="B118" t="s">
        <v>102</v>
      </c>
      <c r="C118" t="b">
        <v>0</v>
      </c>
    </row>
    <row r="119" spans="1:3" x14ac:dyDescent="0.25">
      <c r="A119" s="3" t="s">
        <v>26</v>
      </c>
      <c r="B119" t="s">
        <v>175</v>
      </c>
      <c r="C119" s="3" t="s">
        <v>176</v>
      </c>
    </row>
    <row r="120" spans="1:3" x14ac:dyDescent="0.25">
      <c r="A120" s="3" t="s">
        <v>26</v>
      </c>
      <c r="B120" t="s">
        <v>177</v>
      </c>
      <c r="C120" t="b">
        <v>0</v>
      </c>
    </row>
    <row r="121" spans="1:3" x14ac:dyDescent="0.25">
      <c r="A121" s="3" t="s">
        <v>26</v>
      </c>
      <c r="B121" t="s">
        <v>178</v>
      </c>
      <c r="C121" t="b">
        <v>0</v>
      </c>
    </row>
    <row r="122" spans="1:3" x14ac:dyDescent="0.25">
      <c r="A122" s="3" t="s">
        <v>26</v>
      </c>
      <c r="B122" t="s">
        <v>179</v>
      </c>
      <c r="C122" t="b">
        <v>0</v>
      </c>
    </row>
    <row r="123" spans="1:3" x14ac:dyDescent="0.25">
      <c r="A123" s="3" t="s">
        <v>26</v>
      </c>
      <c r="B123" t="s">
        <v>180</v>
      </c>
      <c r="C123" t="b">
        <v>0</v>
      </c>
    </row>
    <row r="124" spans="1:3" x14ac:dyDescent="0.25">
      <c r="A124" s="3" t="s">
        <v>0</v>
      </c>
      <c r="B124" t="s">
        <v>103</v>
      </c>
      <c r="C124" t="b">
        <v>1</v>
      </c>
    </row>
    <row r="125" spans="1:3" x14ac:dyDescent="0.25">
      <c r="A125" s="3" t="s">
        <v>0</v>
      </c>
      <c r="B125" t="s">
        <v>181</v>
      </c>
      <c r="C125" s="3" t="s">
        <v>182</v>
      </c>
    </row>
    <row r="126" spans="1:3" x14ac:dyDescent="0.25">
      <c r="A126" s="3" t="s">
        <v>0</v>
      </c>
      <c r="B126" t="s">
        <v>184</v>
      </c>
      <c r="C126" s="3" t="s">
        <v>185</v>
      </c>
    </row>
    <row r="127" spans="1:3" x14ac:dyDescent="0.25">
      <c r="A127" s="3" t="s">
        <v>267</v>
      </c>
      <c r="B127" t="s">
        <v>103</v>
      </c>
      <c r="C127" t="b">
        <v>1</v>
      </c>
    </row>
    <row r="128" spans="1:3" x14ac:dyDescent="0.25">
      <c r="A128" s="3" t="s">
        <v>267</v>
      </c>
      <c r="B128" t="s">
        <v>181</v>
      </c>
      <c r="C128" s="3" t="s">
        <v>186</v>
      </c>
    </row>
    <row r="129" spans="1:3" x14ac:dyDescent="0.25">
      <c r="A129" s="3" t="s">
        <v>267</v>
      </c>
      <c r="B129" t="s">
        <v>184</v>
      </c>
      <c r="C129" s="3" t="s">
        <v>185</v>
      </c>
    </row>
    <row r="130" spans="1:3" x14ac:dyDescent="0.25">
      <c r="A130" s="3" t="s">
        <v>267</v>
      </c>
      <c r="B130" t="s">
        <v>188</v>
      </c>
      <c r="C130">
        <v>2</v>
      </c>
    </row>
    <row r="131" spans="1:3" x14ac:dyDescent="0.25">
      <c r="A131" s="3" t="s">
        <v>267</v>
      </c>
      <c r="B131" t="s">
        <v>189</v>
      </c>
      <c r="C131">
        <v>4</v>
      </c>
    </row>
    <row r="132" spans="1:3" x14ac:dyDescent="0.25">
      <c r="A132" s="3" t="s">
        <v>267</v>
      </c>
      <c r="B132" t="s">
        <v>190</v>
      </c>
      <c r="C132" s="3" t="s">
        <v>212</v>
      </c>
    </row>
    <row r="133" spans="1:3" x14ac:dyDescent="0.25">
      <c r="A133" s="3" t="s">
        <v>267</v>
      </c>
      <c r="B133" t="s">
        <v>192</v>
      </c>
      <c r="C133">
        <v>1</v>
      </c>
    </row>
    <row r="134" spans="1:3" x14ac:dyDescent="0.25">
      <c r="A134" s="3" t="s">
        <v>267</v>
      </c>
      <c r="B134" t="s">
        <v>193</v>
      </c>
      <c r="C134" t="b">
        <v>1</v>
      </c>
    </row>
    <row r="135" spans="1:3" x14ac:dyDescent="0.25">
      <c r="A135" s="3" t="s">
        <v>267</v>
      </c>
      <c r="B135" t="s">
        <v>194</v>
      </c>
      <c r="C135" t="b">
        <v>1</v>
      </c>
    </row>
    <row r="136" spans="1:3" x14ac:dyDescent="0.25">
      <c r="A136" s="3" t="s">
        <v>267</v>
      </c>
      <c r="B136" t="s">
        <v>195</v>
      </c>
      <c r="C136" t="b">
        <v>1</v>
      </c>
    </row>
    <row r="137" spans="1:3" x14ac:dyDescent="0.25">
      <c r="A137" s="3" t="s">
        <v>267</v>
      </c>
      <c r="B137" t="s">
        <v>196</v>
      </c>
      <c r="C137" t="b">
        <v>1</v>
      </c>
    </row>
    <row r="138" spans="1:3" x14ac:dyDescent="0.25">
      <c r="A138" s="3" t="s">
        <v>2</v>
      </c>
      <c r="B138" t="s">
        <v>103</v>
      </c>
      <c r="C138" t="b">
        <v>1</v>
      </c>
    </row>
    <row r="139" spans="1:3" x14ac:dyDescent="0.25">
      <c r="A139" s="3" t="s">
        <v>2</v>
      </c>
      <c r="B139" t="s">
        <v>181</v>
      </c>
      <c r="C139" s="3" t="s">
        <v>187</v>
      </c>
    </row>
    <row r="140" spans="1:3" x14ac:dyDescent="0.25">
      <c r="A140" s="3" t="s">
        <v>2</v>
      </c>
      <c r="B140" t="s">
        <v>184</v>
      </c>
      <c r="C140" s="3" t="s">
        <v>185</v>
      </c>
    </row>
    <row r="141" spans="1:3" x14ac:dyDescent="0.25">
      <c r="A141" s="3" t="s">
        <v>2</v>
      </c>
      <c r="B141" t="s">
        <v>188</v>
      </c>
      <c r="C141">
        <v>6</v>
      </c>
    </row>
    <row r="142" spans="1:3" x14ac:dyDescent="0.25">
      <c r="A142" s="3" t="s">
        <v>2</v>
      </c>
      <c r="B142" t="s">
        <v>189</v>
      </c>
      <c r="C142">
        <v>8</v>
      </c>
    </row>
    <row r="143" spans="1:3" x14ac:dyDescent="0.25">
      <c r="A143" s="3" t="s">
        <v>2</v>
      </c>
      <c r="B143" t="s">
        <v>190</v>
      </c>
      <c r="C143" s="3" t="s">
        <v>191</v>
      </c>
    </row>
    <row r="144" spans="1:3" x14ac:dyDescent="0.25">
      <c r="A144" s="3" t="s">
        <v>2</v>
      </c>
      <c r="B144" t="s">
        <v>192</v>
      </c>
      <c r="C144">
        <v>1</v>
      </c>
    </row>
    <row r="145" spans="1:3" x14ac:dyDescent="0.25">
      <c r="A145" s="3" t="s">
        <v>2</v>
      </c>
      <c r="B145" t="s">
        <v>193</v>
      </c>
      <c r="C145" t="b">
        <v>1</v>
      </c>
    </row>
    <row r="146" spans="1:3" x14ac:dyDescent="0.25">
      <c r="A146" s="3" t="s">
        <v>2</v>
      </c>
      <c r="B146" t="s">
        <v>194</v>
      </c>
      <c r="C146" t="b">
        <v>1</v>
      </c>
    </row>
    <row r="147" spans="1:3" x14ac:dyDescent="0.25">
      <c r="A147" s="3" t="s">
        <v>2</v>
      </c>
      <c r="B147" t="s">
        <v>195</v>
      </c>
      <c r="C147" t="b">
        <v>1</v>
      </c>
    </row>
    <row r="148" spans="1:3" x14ac:dyDescent="0.25">
      <c r="A148" s="3" t="s">
        <v>2</v>
      </c>
      <c r="B148" t="s">
        <v>196</v>
      </c>
      <c r="C148" t="b">
        <v>1</v>
      </c>
    </row>
    <row r="149" spans="1:3" x14ac:dyDescent="0.25">
      <c r="A149" s="3" t="s">
        <v>3</v>
      </c>
      <c r="B149" t="s">
        <v>103</v>
      </c>
      <c r="C149" t="b">
        <v>1</v>
      </c>
    </row>
    <row r="150" spans="1:3" x14ac:dyDescent="0.25">
      <c r="A150" s="3" t="s">
        <v>3</v>
      </c>
      <c r="B150" t="s">
        <v>181</v>
      </c>
      <c r="C150" s="3" t="s">
        <v>197</v>
      </c>
    </row>
    <row r="151" spans="1:3" x14ac:dyDescent="0.25">
      <c r="A151" s="3" t="s">
        <v>3</v>
      </c>
      <c r="B151" t="s">
        <v>184</v>
      </c>
      <c r="C151" s="3" t="s">
        <v>185</v>
      </c>
    </row>
    <row r="152" spans="1:3" x14ac:dyDescent="0.25">
      <c r="A152" s="3" t="s">
        <v>3</v>
      </c>
      <c r="B152" t="s">
        <v>188</v>
      </c>
      <c r="C152">
        <v>1</v>
      </c>
    </row>
    <row r="153" spans="1:3" x14ac:dyDescent="0.25">
      <c r="A153" s="3" t="s">
        <v>3</v>
      </c>
      <c r="B153" t="s">
        <v>189</v>
      </c>
      <c r="C153">
        <v>1</v>
      </c>
    </row>
    <row r="154" spans="1:3" x14ac:dyDescent="0.25">
      <c r="A154" s="3" t="s">
        <v>3</v>
      </c>
      <c r="B154" t="s">
        <v>190</v>
      </c>
      <c r="C154" s="3" t="s">
        <v>198</v>
      </c>
    </row>
    <row r="155" spans="1:3" x14ac:dyDescent="0.25">
      <c r="A155" s="3" t="s">
        <v>3</v>
      </c>
      <c r="B155" t="s">
        <v>199</v>
      </c>
      <c r="C155" s="3" t="s">
        <v>200</v>
      </c>
    </row>
    <row r="156" spans="1:3" x14ac:dyDescent="0.25">
      <c r="A156" s="3" t="s">
        <v>3</v>
      </c>
      <c r="B156" t="s">
        <v>192</v>
      </c>
      <c r="C156">
        <v>1</v>
      </c>
    </row>
    <row r="157" spans="1:3" x14ac:dyDescent="0.25">
      <c r="A157" s="3" t="s">
        <v>3</v>
      </c>
      <c r="B157" t="s">
        <v>193</v>
      </c>
      <c r="C157" t="b">
        <v>1</v>
      </c>
    </row>
    <row r="158" spans="1:3" x14ac:dyDescent="0.25">
      <c r="A158" s="3" t="s">
        <v>3</v>
      </c>
      <c r="B158" t="s">
        <v>194</v>
      </c>
      <c r="C158" t="b">
        <v>1</v>
      </c>
    </row>
    <row r="159" spans="1:3" x14ac:dyDescent="0.25">
      <c r="A159" s="3" t="s">
        <v>3</v>
      </c>
      <c r="B159" t="s">
        <v>195</v>
      </c>
      <c r="C159" t="b">
        <v>1</v>
      </c>
    </row>
    <row r="160" spans="1:3" x14ac:dyDescent="0.25">
      <c r="A160" s="3" t="s">
        <v>3</v>
      </c>
      <c r="B160" t="s">
        <v>196</v>
      </c>
      <c r="C160" t="b">
        <v>1</v>
      </c>
    </row>
    <row r="161" spans="1:3" x14ac:dyDescent="0.25">
      <c r="A161" s="3" t="s">
        <v>268</v>
      </c>
      <c r="B161" t="s">
        <v>103</v>
      </c>
      <c r="C161" t="b">
        <v>1</v>
      </c>
    </row>
    <row r="162" spans="1:3" x14ac:dyDescent="0.25">
      <c r="A162" s="3" t="s">
        <v>268</v>
      </c>
      <c r="B162" t="s">
        <v>181</v>
      </c>
      <c r="C162" s="3" t="s">
        <v>201</v>
      </c>
    </row>
    <row r="163" spans="1:3" x14ac:dyDescent="0.25">
      <c r="A163" s="3" t="s">
        <v>268</v>
      </c>
      <c r="B163" t="s">
        <v>184</v>
      </c>
      <c r="C163" s="3" t="s">
        <v>211</v>
      </c>
    </row>
    <row r="164" spans="1:3" x14ac:dyDescent="0.25">
      <c r="A164" s="3" t="s">
        <v>268</v>
      </c>
      <c r="B164" t="s">
        <v>188</v>
      </c>
      <c r="C164">
        <v>2</v>
      </c>
    </row>
    <row r="165" spans="1:3" x14ac:dyDescent="0.25">
      <c r="A165" s="3" t="s">
        <v>268</v>
      </c>
      <c r="B165" t="s">
        <v>189</v>
      </c>
      <c r="C165">
        <v>4</v>
      </c>
    </row>
    <row r="166" spans="1:3" x14ac:dyDescent="0.25">
      <c r="A166" s="3" t="s">
        <v>268</v>
      </c>
      <c r="B166" t="s">
        <v>190</v>
      </c>
      <c r="C166" s="3" t="s">
        <v>212</v>
      </c>
    </row>
    <row r="167" spans="1:3" x14ac:dyDescent="0.25">
      <c r="A167" s="3" t="s">
        <v>268</v>
      </c>
      <c r="B167" t="s">
        <v>192</v>
      </c>
      <c r="C167">
        <v>1</v>
      </c>
    </row>
    <row r="168" spans="1:3" x14ac:dyDescent="0.25">
      <c r="A168" s="3" t="s">
        <v>268</v>
      </c>
      <c r="B168" t="s">
        <v>193</v>
      </c>
      <c r="C168" t="b">
        <v>1</v>
      </c>
    </row>
    <row r="169" spans="1:3" x14ac:dyDescent="0.25">
      <c r="A169" s="3" t="s">
        <v>268</v>
      </c>
      <c r="B169" t="s">
        <v>194</v>
      </c>
      <c r="C169" t="b">
        <v>1</v>
      </c>
    </row>
    <row r="170" spans="1:3" x14ac:dyDescent="0.25">
      <c r="A170" s="3" t="s">
        <v>268</v>
      </c>
      <c r="B170" t="s">
        <v>195</v>
      </c>
      <c r="C170" t="b">
        <v>1</v>
      </c>
    </row>
    <row r="171" spans="1:3" x14ac:dyDescent="0.25">
      <c r="A171" s="3" t="s">
        <v>268</v>
      </c>
      <c r="B171" t="s">
        <v>196</v>
      </c>
      <c r="C171" t="b">
        <v>1</v>
      </c>
    </row>
    <row r="172" spans="1:3" x14ac:dyDescent="0.25">
      <c r="A172" s="3" t="s">
        <v>586</v>
      </c>
      <c r="B172" t="s">
        <v>103</v>
      </c>
      <c r="C172" t="b">
        <v>1</v>
      </c>
    </row>
    <row r="173" spans="1:3" x14ac:dyDescent="0.25">
      <c r="A173" s="3" t="s">
        <v>586</v>
      </c>
      <c r="B173" t="s">
        <v>181</v>
      </c>
      <c r="C173" s="3" t="s">
        <v>202</v>
      </c>
    </row>
    <row r="174" spans="1:3" x14ac:dyDescent="0.25">
      <c r="A174" s="3" t="s">
        <v>586</v>
      </c>
      <c r="B174" t="s">
        <v>184</v>
      </c>
      <c r="C174" s="3" t="s">
        <v>185</v>
      </c>
    </row>
    <row r="175" spans="1:3" x14ac:dyDescent="0.25">
      <c r="A175" s="3" t="s">
        <v>265</v>
      </c>
      <c r="B175" t="s">
        <v>103</v>
      </c>
      <c r="C175" t="b">
        <v>1</v>
      </c>
    </row>
    <row r="176" spans="1:3" x14ac:dyDescent="0.25">
      <c r="A176" s="3" t="s">
        <v>265</v>
      </c>
      <c r="B176" t="s">
        <v>181</v>
      </c>
      <c r="C176" s="3" t="s">
        <v>203</v>
      </c>
    </row>
    <row r="177" spans="1:3" x14ac:dyDescent="0.25">
      <c r="A177" s="3" t="s">
        <v>265</v>
      </c>
      <c r="B177" t="s">
        <v>184</v>
      </c>
      <c r="C177" s="3" t="s">
        <v>211</v>
      </c>
    </row>
    <row r="178" spans="1:3" x14ac:dyDescent="0.25">
      <c r="A178" s="3" t="s">
        <v>265</v>
      </c>
      <c r="B178" t="s">
        <v>188</v>
      </c>
      <c r="C178">
        <v>2</v>
      </c>
    </row>
    <row r="179" spans="1:3" x14ac:dyDescent="0.25">
      <c r="A179" s="3" t="s">
        <v>265</v>
      </c>
      <c r="B179" t="s">
        <v>189</v>
      </c>
      <c r="C179">
        <v>4</v>
      </c>
    </row>
    <row r="180" spans="1:3" x14ac:dyDescent="0.25">
      <c r="A180" s="3" t="s">
        <v>265</v>
      </c>
      <c r="B180" t="s">
        <v>190</v>
      </c>
      <c r="C180" s="3" t="s">
        <v>212</v>
      </c>
    </row>
    <row r="181" spans="1:3" x14ac:dyDescent="0.25">
      <c r="A181" s="3" t="s">
        <v>265</v>
      </c>
      <c r="B181" t="s">
        <v>192</v>
      </c>
      <c r="C181">
        <v>1</v>
      </c>
    </row>
    <row r="182" spans="1:3" x14ac:dyDescent="0.25">
      <c r="A182" s="3" t="s">
        <v>265</v>
      </c>
      <c r="B182" t="s">
        <v>193</v>
      </c>
      <c r="C182" t="b">
        <v>1</v>
      </c>
    </row>
    <row r="183" spans="1:3" x14ac:dyDescent="0.25">
      <c r="A183" s="3" t="s">
        <v>265</v>
      </c>
      <c r="B183" t="s">
        <v>194</v>
      </c>
      <c r="C183" t="b">
        <v>1</v>
      </c>
    </row>
    <row r="184" spans="1:3" x14ac:dyDescent="0.25">
      <c r="A184" s="3" t="s">
        <v>265</v>
      </c>
      <c r="B184" t="s">
        <v>195</v>
      </c>
      <c r="C184" t="b">
        <v>1</v>
      </c>
    </row>
    <row r="185" spans="1:3" x14ac:dyDescent="0.25">
      <c r="A185" s="3" t="s">
        <v>265</v>
      </c>
      <c r="B185" t="s">
        <v>196</v>
      </c>
      <c r="C185" t="b">
        <v>1</v>
      </c>
    </row>
    <row r="186" spans="1:3" x14ac:dyDescent="0.25">
      <c r="A186" s="3" t="s">
        <v>266</v>
      </c>
      <c r="B186" t="s">
        <v>103</v>
      </c>
      <c r="C186" t="b">
        <v>1</v>
      </c>
    </row>
    <row r="187" spans="1:3" x14ac:dyDescent="0.25">
      <c r="A187" s="3" t="s">
        <v>266</v>
      </c>
      <c r="B187" t="s">
        <v>181</v>
      </c>
      <c r="C187" s="3" t="s">
        <v>204</v>
      </c>
    </row>
    <row r="188" spans="1:3" x14ac:dyDescent="0.25">
      <c r="A188" s="3" t="s">
        <v>266</v>
      </c>
      <c r="B188" t="s">
        <v>184</v>
      </c>
      <c r="C188" s="3" t="s">
        <v>211</v>
      </c>
    </row>
    <row r="189" spans="1:3" x14ac:dyDescent="0.25">
      <c r="A189" s="3" t="s">
        <v>266</v>
      </c>
      <c r="B189" t="s">
        <v>188</v>
      </c>
      <c r="C189">
        <v>2</v>
      </c>
    </row>
    <row r="190" spans="1:3" x14ac:dyDescent="0.25">
      <c r="A190" s="3" t="s">
        <v>266</v>
      </c>
      <c r="B190" t="s">
        <v>189</v>
      </c>
      <c r="C190">
        <v>4</v>
      </c>
    </row>
    <row r="191" spans="1:3" x14ac:dyDescent="0.25">
      <c r="A191" s="3" t="s">
        <v>266</v>
      </c>
      <c r="B191" t="s">
        <v>190</v>
      </c>
      <c r="C191" s="3" t="s">
        <v>212</v>
      </c>
    </row>
    <row r="192" spans="1:3" x14ac:dyDescent="0.25">
      <c r="A192" s="3" t="s">
        <v>266</v>
      </c>
      <c r="B192" t="s">
        <v>192</v>
      </c>
      <c r="C192">
        <v>1</v>
      </c>
    </row>
    <row r="193" spans="1:3" x14ac:dyDescent="0.25">
      <c r="A193" s="3" t="s">
        <v>266</v>
      </c>
      <c r="B193" t="s">
        <v>193</v>
      </c>
      <c r="C193" t="b">
        <v>1</v>
      </c>
    </row>
    <row r="194" spans="1:3" x14ac:dyDescent="0.25">
      <c r="A194" s="3" t="s">
        <v>266</v>
      </c>
      <c r="B194" t="s">
        <v>194</v>
      </c>
      <c r="C194" t="b">
        <v>1</v>
      </c>
    </row>
    <row r="195" spans="1:3" x14ac:dyDescent="0.25">
      <c r="A195" s="3" t="s">
        <v>266</v>
      </c>
      <c r="B195" t="s">
        <v>195</v>
      </c>
      <c r="C195" t="b">
        <v>1</v>
      </c>
    </row>
    <row r="196" spans="1:3" x14ac:dyDescent="0.25">
      <c r="A196" s="3" t="s">
        <v>266</v>
      </c>
      <c r="B196" t="s">
        <v>196</v>
      </c>
      <c r="C196" t="b">
        <v>1</v>
      </c>
    </row>
    <row r="197" spans="1:3" x14ac:dyDescent="0.25">
      <c r="A197" s="3" t="s">
        <v>173</v>
      </c>
      <c r="B197" t="s">
        <v>103</v>
      </c>
      <c r="C197" t="b">
        <v>1</v>
      </c>
    </row>
    <row r="198" spans="1:3" x14ac:dyDescent="0.25">
      <c r="A198" s="3" t="s">
        <v>173</v>
      </c>
      <c r="B198" t="s">
        <v>181</v>
      </c>
      <c r="C198" s="3" t="s">
        <v>205</v>
      </c>
    </row>
    <row r="199" spans="1:3" x14ac:dyDescent="0.25">
      <c r="A199" s="3" t="s">
        <v>173</v>
      </c>
      <c r="B199" t="s">
        <v>184</v>
      </c>
      <c r="C199" s="3" t="s">
        <v>211</v>
      </c>
    </row>
    <row r="200" spans="1:3" x14ac:dyDescent="0.25">
      <c r="A200" s="3" t="s">
        <v>173</v>
      </c>
      <c r="B200" t="s">
        <v>188</v>
      </c>
      <c r="C200">
        <v>2</v>
      </c>
    </row>
    <row r="201" spans="1:3" x14ac:dyDescent="0.25">
      <c r="A201" s="3" t="s">
        <v>173</v>
      </c>
      <c r="B201" t="s">
        <v>189</v>
      </c>
      <c r="C201">
        <v>4</v>
      </c>
    </row>
    <row r="202" spans="1:3" x14ac:dyDescent="0.25">
      <c r="A202" s="3" t="s">
        <v>173</v>
      </c>
      <c r="B202" t="s">
        <v>190</v>
      </c>
      <c r="C202" s="3" t="s">
        <v>212</v>
      </c>
    </row>
    <row r="203" spans="1:3" x14ac:dyDescent="0.25">
      <c r="A203" s="3" t="s">
        <v>173</v>
      </c>
      <c r="B203" t="s">
        <v>192</v>
      </c>
      <c r="C203">
        <v>1</v>
      </c>
    </row>
    <row r="204" spans="1:3" x14ac:dyDescent="0.25">
      <c r="A204" s="3" t="s">
        <v>173</v>
      </c>
      <c r="B204" t="s">
        <v>193</v>
      </c>
      <c r="C204" t="b">
        <v>1</v>
      </c>
    </row>
    <row r="205" spans="1:3" x14ac:dyDescent="0.25">
      <c r="A205" s="3" t="s">
        <v>173</v>
      </c>
      <c r="B205" t="s">
        <v>194</v>
      </c>
      <c r="C205" t="b">
        <v>1</v>
      </c>
    </row>
    <row r="206" spans="1:3" x14ac:dyDescent="0.25">
      <c r="A206" s="3" t="s">
        <v>173</v>
      </c>
      <c r="B206" t="s">
        <v>195</v>
      </c>
      <c r="C206" t="b">
        <v>1</v>
      </c>
    </row>
    <row r="207" spans="1:3" x14ac:dyDescent="0.25">
      <c r="A207" s="3" t="s">
        <v>173</v>
      </c>
      <c r="B207" t="s">
        <v>196</v>
      </c>
      <c r="C207" t="b">
        <v>1</v>
      </c>
    </row>
    <row r="208" spans="1:3" x14ac:dyDescent="0.25">
      <c r="A208" s="3" t="s">
        <v>174</v>
      </c>
      <c r="B208" t="s">
        <v>103</v>
      </c>
      <c r="C208" t="b">
        <v>1</v>
      </c>
    </row>
    <row r="209" spans="1:3" x14ac:dyDescent="0.25">
      <c r="A209" s="3" t="s">
        <v>174</v>
      </c>
      <c r="B209" t="s">
        <v>181</v>
      </c>
      <c r="C209" s="3" t="s">
        <v>206</v>
      </c>
    </row>
    <row r="210" spans="1:3" x14ac:dyDescent="0.25">
      <c r="A210" s="3" t="s">
        <v>174</v>
      </c>
      <c r="B210" t="s">
        <v>184</v>
      </c>
      <c r="C210" s="3" t="s">
        <v>211</v>
      </c>
    </row>
    <row r="211" spans="1:3" x14ac:dyDescent="0.25">
      <c r="A211" s="3" t="s">
        <v>174</v>
      </c>
      <c r="B211" t="s">
        <v>188</v>
      </c>
      <c r="C211">
        <v>2</v>
      </c>
    </row>
    <row r="212" spans="1:3" x14ac:dyDescent="0.25">
      <c r="A212" s="3" t="s">
        <v>174</v>
      </c>
      <c r="B212" t="s">
        <v>189</v>
      </c>
      <c r="C212">
        <v>4</v>
      </c>
    </row>
    <row r="213" spans="1:3" x14ac:dyDescent="0.25">
      <c r="A213" s="3" t="s">
        <v>174</v>
      </c>
      <c r="B213" t="s">
        <v>190</v>
      </c>
      <c r="C213" s="3" t="s">
        <v>212</v>
      </c>
    </row>
    <row r="214" spans="1:3" x14ac:dyDescent="0.25">
      <c r="A214" s="3" t="s">
        <v>174</v>
      </c>
      <c r="B214" t="s">
        <v>192</v>
      </c>
      <c r="C214">
        <v>1</v>
      </c>
    </row>
    <row r="215" spans="1:3" x14ac:dyDescent="0.25">
      <c r="A215" s="3" t="s">
        <v>174</v>
      </c>
      <c r="B215" t="s">
        <v>193</v>
      </c>
      <c r="C215" t="b">
        <v>1</v>
      </c>
    </row>
    <row r="216" spans="1:3" x14ac:dyDescent="0.25">
      <c r="A216" s="3" t="s">
        <v>174</v>
      </c>
      <c r="B216" t="s">
        <v>194</v>
      </c>
      <c r="C216" t="b">
        <v>1</v>
      </c>
    </row>
    <row r="217" spans="1:3" x14ac:dyDescent="0.25">
      <c r="A217" s="3" t="s">
        <v>174</v>
      </c>
      <c r="B217" t="s">
        <v>195</v>
      </c>
      <c r="C217" t="b">
        <v>1</v>
      </c>
    </row>
    <row r="218" spans="1:3" x14ac:dyDescent="0.25">
      <c r="A218" s="3" t="s">
        <v>174</v>
      </c>
      <c r="B218" t="s">
        <v>196</v>
      </c>
      <c r="C218" t="b">
        <v>1</v>
      </c>
    </row>
    <row r="219" spans="1:3" x14ac:dyDescent="0.25">
      <c r="A219" s="3" t="s">
        <v>7</v>
      </c>
      <c r="B219" t="s">
        <v>103</v>
      </c>
      <c r="C219" t="b">
        <v>1</v>
      </c>
    </row>
    <row r="220" spans="1:3" x14ac:dyDescent="0.25">
      <c r="A220" s="3" t="s">
        <v>7</v>
      </c>
      <c r="B220" t="s">
        <v>181</v>
      </c>
      <c r="C220" s="3" t="s">
        <v>207</v>
      </c>
    </row>
    <row r="221" spans="1:3" x14ac:dyDescent="0.25">
      <c r="A221" s="3" t="s">
        <v>7</v>
      </c>
      <c r="B221" t="s">
        <v>184</v>
      </c>
      <c r="C221" s="3" t="s">
        <v>211</v>
      </c>
    </row>
    <row r="222" spans="1:3" x14ac:dyDescent="0.25">
      <c r="A222" s="3" t="s">
        <v>7</v>
      </c>
      <c r="B222" t="s">
        <v>188</v>
      </c>
      <c r="C222">
        <v>2</v>
      </c>
    </row>
    <row r="223" spans="1:3" x14ac:dyDescent="0.25">
      <c r="A223" s="3" t="s">
        <v>7</v>
      </c>
      <c r="B223" t="s">
        <v>189</v>
      </c>
      <c r="C223">
        <v>4</v>
      </c>
    </row>
    <row r="224" spans="1:3" x14ac:dyDescent="0.25">
      <c r="A224" s="3" t="s">
        <v>7</v>
      </c>
      <c r="B224" t="s">
        <v>190</v>
      </c>
      <c r="C224" s="3" t="s">
        <v>212</v>
      </c>
    </row>
    <row r="225" spans="1:3" x14ac:dyDescent="0.25">
      <c r="A225" s="3" t="s">
        <v>7</v>
      </c>
      <c r="B225" t="s">
        <v>192</v>
      </c>
      <c r="C225">
        <v>1</v>
      </c>
    </row>
    <row r="226" spans="1:3" x14ac:dyDescent="0.25">
      <c r="A226" s="3" t="s">
        <v>7</v>
      </c>
      <c r="B226" t="s">
        <v>193</v>
      </c>
      <c r="C226" t="b">
        <v>1</v>
      </c>
    </row>
    <row r="227" spans="1:3" x14ac:dyDescent="0.25">
      <c r="A227" s="3" t="s">
        <v>7</v>
      </c>
      <c r="B227" t="s">
        <v>194</v>
      </c>
      <c r="C227" t="b">
        <v>1</v>
      </c>
    </row>
    <row r="228" spans="1:3" x14ac:dyDescent="0.25">
      <c r="A228" s="3" t="s">
        <v>7</v>
      </c>
      <c r="B228" t="s">
        <v>195</v>
      </c>
      <c r="C228" t="b">
        <v>1</v>
      </c>
    </row>
    <row r="229" spans="1:3" x14ac:dyDescent="0.25">
      <c r="A229" s="3" t="s">
        <v>7</v>
      </c>
      <c r="B229" t="s">
        <v>196</v>
      </c>
      <c r="C229" t="b">
        <v>1</v>
      </c>
    </row>
    <row r="230" spans="1:3" x14ac:dyDescent="0.25">
      <c r="A230" s="3" t="s">
        <v>8</v>
      </c>
      <c r="B230" t="s">
        <v>103</v>
      </c>
      <c r="C230" t="b">
        <v>1</v>
      </c>
    </row>
    <row r="231" spans="1:3" x14ac:dyDescent="0.25">
      <c r="A231" s="3" t="s">
        <v>8</v>
      </c>
      <c r="B231" t="s">
        <v>181</v>
      </c>
      <c r="C231" s="3" t="s">
        <v>208</v>
      </c>
    </row>
    <row r="232" spans="1:3" x14ac:dyDescent="0.25">
      <c r="A232" s="3" t="s">
        <v>8</v>
      </c>
      <c r="B232" t="s">
        <v>184</v>
      </c>
      <c r="C232" s="3" t="s">
        <v>211</v>
      </c>
    </row>
    <row r="233" spans="1:3" x14ac:dyDescent="0.25">
      <c r="A233" s="3" t="s">
        <v>8</v>
      </c>
      <c r="B233" t="s">
        <v>188</v>
      </c>
      <c r="C233">
        <v>2</v>
      </c>
    </row>
    <row r="234" spans="1:3" x14ac:dyDescent="0.25">
      <c r="A234" s="3" t="s">
        <v>8</v>
      </c>
      <c r="B234" t="s">
        <v>189</v>
      </c>
      <c r="C234">
        <v>4</v>
      </c>
    </row>
    <row r="235" spans="1:3" x14ac:dyDescent="0.25">
      <c r="A235" s="3" t="s">
        <v>8</v>
      </c>
      <c r="B235" t="s">
        <v>190</v>
      </c>
      <c r="C235" s="3" t="s">
        <v>212</v>
      </c>
    </row>
    <row r="236" spans="1:3" x14ac:dyDescent="0.25">
      <c r="A236" s="3" t="s">
        <v>8</v>
      </c>
      <c r="B236" t="s">
        <v>192</v>
      </c>
      <c r="C236">
        <v>1</v>
      </c>
    </row>
    <row r="237" spans="1:3" x14ac:dyDescent="0.25">
      <c r="A237" s="3" t="s">
        <v>8</v>
      </c>
      <c r="B237" t="s">
        <v>193</v>
      </c>
      <c r="C237" t="b">
        <v>1</v>
      </c>
    </row>
    <row r="238" spans="1:3" x14ac:dyDescent="0.25">
      <c r="A238" s="3" t="s">
        <v>8</v>
      </c>
      <c r="B238" t="s">
        <v>194</v>
      </c>
      <c r="C238" t="b">
        <v>1</v>
      </c>
    </row>
    <row r="239" spans="1:3" x14ac:dyDescent="0.25">
      <c r="A239" s="3" t="s">
        <v>8</v>
      </c>
      <c r="B239" t="s">
        <v>195</v>
      </c>
      <c r="C239" t="b">
        <v>1</v>
      </c>
    </row>
    <row r="240" spans="1:3" x14ac:dyDescent="0.25">
      <c r="A240" s="3" t="s">
        <v>8</v>
      </c>
      <c r="B240" t="s">
        <v>196</v>
      </c>
      <c r="C240" t="b">
        <v>1</v>
      </c>
    </row>
    <row r="241" spans="1:3" x14ac:dyDescent="0.25">
      <c r="A241" s="3" t="s">
        <v>9</v>
      </c>
      <c r="B241" t="s">
        <v>103</v>
      </c>
      <c r="C241" t="b">
        <v>1</v>
      </c>
    </row>
    <row r="242" spans="1:3" x14ac:dyDescent="0.25">
      <c r="A242" s="3" t="s">
        <v>9</v>
      </c>
      <c r="B242" t="s">
        <v>181</v>
      </c>
      <c r="C242" s="3" t="s">
        <v>209</v>
      </c>
    </row>
    <row r="243" spans="1:3" x14ac:dyDescent="0.25">
      <c r="A243" s="3" t="s">
        <v>9</v>
      </c>
      <c r="B243" t="s">
        <v>184</v>
      </c>
      <c r="C243" s="3" t="s">
        <v>211</v>
      </c>
    </row>
    <row r="244" spans="1:3" x14ac:dyDescent="0.25">
      <c r="A244" s="3" t="s">
        <v>9</v>
      </c>
      <c r="B244" t="s">
        <v>188</v>
      </c>
      <c r="C244">
        <v>2</v>
      </c>
    </row>
    <row r="245" spans="1:3" x14ac:dyDescent="0.25">
      <c r="A245" s="3" t="s">
        <v>9</v>
      </c>
      <c r="B245" t="s">
        <v>189</v>
      </c>
      <c r="C245">
        <v>4</v>
      </c>
    </row>
    <row r="246" spans="1:3" x14ac:dyDescent="0.25">
      <c r="A246" s="3" t="s">
        <v>9</v>
      </c>
      <c r="B246" t="s">
        <v>190</v>
      </c>
      <c r="C246" s="3" t="s">
        <v>212</v>
      </c>
    </row>
    <row r="247" spans="1:3" x14ac:dyDescent="0.25">
      <c r="A247" s="3" t="s">
        <v>9</v>
      </c>
      <c r="B247" t="s">
        <v>192</v>
      </c>
      <c r="C247">
        <v>1</v>
      </c>
    </row>
    <row r="248" spans="1:3" x14ac:dyDescent="0.25">
      <c r="A248" s="3" t="s">
        <v>9</v>
      </c>
      <c r="B248" t="s">
        <v>193</v>
      </c>
      <c r="C248" t="b">
        <v>1</v>
      </c>
    </row>
    <row r="249" spans="1:3" x14ac:dyDescent="0.25">
      <c r="A249" s="3" t="s">
        <v>9</v>
      </c>
      <c r="B249" t="s">
        <v>194</v>
      </c>
      <c r="C249" t="b">
        <v>1</v>
      </c>
    </row>
    <row r="250" spans="1:3" x14ac:dyDescent="0.25">
      <c r="A250" s="3" t="s">
        <v>9</v>
      </c>
      <c r="B250" t="s">
        <v>195</v>
      </c>
      <c r="C250" t="b">
        <v>1</v>
      </c>
    </row>
    <row r="251" spans="1:3" x14ac:dyDescent="0.25">
      <c r="A251" s="3" t="s">
        <v>9</v>
      </c>
      <c r="B251" t="s">
        <v>196</v>
      </c>
      <c r="C251" t="b">
        <v>1</v>
      </c>
    </row>
    <row r="252" spans="1:3" x14ac:dyDescent="0.25">
      <c r="A252" s="3" t="s">
        <v>10</v>
      </c>
      <c r="B252" t="s">
        <v>103</v>
      </c>
      <c r="C252" t="b">
        <v>1</v>
      </c>
    </row>
    <row r="253" spans="1:3" x14ac:dyDescent="0.25">
      <c r="A253" s="3" t="s">
        <v>10</v>
      </c>
      <c r="B253" t="s">
        <v>181</v>
      </c>
      <c r="C253" s="3" t="s">
        <v>210</v>
      </c>
    </row>
    <row r="254" spans="1:3" x14ac:dyDescent="0.25">
      <c r="A254" s="3" t="s">
        <v>10</v>
      </c>
      <c r="B254" t="s">
        <v>184</v>
      </c>
      <c r="C254" s="3" t="s">
        <v>211</v>
      </c>
    </row>
    <row r="255" spans="1:3" x14ac:dyDescent="0.25">
      <c r="A255" s="3" t="s">
        <v>10</v>
      </c>
      <c r="B255" t="s">
        <v>188</v>
      </c>
      <c r="C255">
        <v>2</v>
      </c>
    </row>
    <row r="256" spans="1:3" x14ac:dyDescent="0.25">
      <c r="A256" s="3" t="s">
        <v>10</v>
      </c>
      <c r="B256" t="s">
        <v>189</v>
      </c>
      <c r="C256">
        <v>4</v>
      </c>
    </row>
    <row r="257" spans="1:3" x14ac:dyDescent="0.25">
      <c r="A257" s="3" t="s">
        <v>10</v>
      </c>
      <c r="B257" t="s">
        <v>190</v>
      </c>
      <c r="C257" s="3" t="s">
        <v>212</v>
      </c>
    </row>
    <row r="258" spans="1:3" x14ac:dyDescent="0.25">
      <c r="A258" s="3" t="s">
        <v>10</v>
      </c>
      <c r="B258" t="s">
        <v>192</v>
      </c>
      <c r="C258">
        <v>1</v>
      </c>
    </row>
    <row r="259" spans="1:3" x14ac:dyDescent="0.25">
      <c r="A259" s="3" t="s">
        <v>10</v>
      </c>
      <c r="B259" t="s">
        <v>193</v>
      </c>
      <c r="C259" t="b">
        <v>1</v>
      </c>
    </row>
    <row r="260" spans="1:3" x14ac:dyDescent="0.25">
      <c r="A260" s="3" t="s">
        <v>10</v>
      </c>
      <c r="B260" t="s">
        <v>194</v>
      </c>
      <c r="C260" t="b">
        <v>1</v>
      </c>
    </row>
    <row r="261" spans="1:3" x14ac:dyDescent="0.25">
      <c r="A261" s="3" t="s">
        <v>10</v>
      </c>
      <c r="B261" t="s">
        <v>195</v>
      </c>
      <c r="C261" t="b">
        <v>1</v>
      </c>
    </row>
    <row r="262" spans="1:3" x14ac:dyDescent="0.25">
      <c r="A262" s="3" t="s">
        <v>10</v>
      </c>
      <c r="B262" t="s">
        <v>196</v>
      </c>
      <c r="C262" t="b">
        <v>1</v>
      </c>
    </row>
    <row r="263" spans="1:3" x14ac:dyDescent="0.25">
      <c r="A263" s="3" t="s">
        <v>11</v>
      </c>
      <c r="B263" t="s">
        <v>103</v>
      </c>
      <c r="C263" t="b">
        <v>0</v>
      </c>
    </row>
    <row r="264" spans="1:3" x14ac:dyDescent="0.25">
      <c r="A264" s="3" t="s">
        <v>11</v>
      </c>
      <c r="B264" t="s">
        <v>181</v>
      </c>
      <c r="C264" s="3" t="s">
        <v>213</v>
      </c>
    </row>
    <row r="265" spans="1:3" x14ac:dyDescent="0.25">
      <c r="A265" s="3" t="s">
        <v>11</v>
      </c>
      <c r="B265" t="s">
        <v>183</v>
      </c>
      <c r="C265">
        <v>6.43</v>
      </c>
    </row>
    <row r="266" spans="1:3" x14ac:dyDescent="0.25">
      <c r="A266" s="3" t="s">
        <v>11</v>
      </c>
      <c r="B266" t="s">
        <v>184</v>
      </c>
      <c r="C266" s="3" t="s">
        <v>211</v>
      </c>
    </row>
    <row r="267" spans="1:3" x14ac:dyDescent="0.25">
      <c r="A267" s="3" t="s">
        <v>11</v>
      </c>
      <c r="B267" t="s">
        <v>188</v>
      </c>
      <c r="C267">
        <v>2</v>
      </c>
    </row>
    <row r="268" spans="1:3" x14ac:dyDescent="0.25">
      <c r="A268" s="3" t="s">
        <v>11</v>
      </c>
      <c r="B268" t="s">
        <v>189</v>
      </c>
      <c r="C268">
        <v>4</v>
      </c>
    </row>
    <row r="269" spans="1:3" x14ac:dyDescent="0.25">
      <c r="A269" s="3" t="s">
        <v>11</v>
      </c>
      <c r="B269" t="s">
        <v>190</v>
      </c>
      <c r="C269" s="3" t="s">
        <v>212</v>
      </c>
    </row>
    <row r="270" spans="1:3" x14ac:dyDescent="0.25">
      <c r="A270" s="3" t="s">
        <v>11</v>
      </c>
      <c r="B270" t="s">
        <v>192</v>
      </c>
      <c r="C270">
        <v>1</v>
      </c>
    </row>
    <row r="271" spans="1:3" x14ac:dyDescent="0.25">
      <c r="A271" s="3" t="s">
        <v>11</v>
      </c>
      <c r="B271" t="s">
        <v>193</v>
      </c>
      <c r="C271" t="b">
        <v>1</v>
      </c>
    </row>
    <row r="272" spans="1:3" x14ac:dyDescent="0.25">
      <c r="A272" s="3" t="s">
        <v>11</v>
      </c>
      <c r="B272" t="s">
        <v>194</v>
      </c>
      <c r="C272" t="b">
        <v>1</v>
      </c>
    </row>
    <row r="273" spans="1:3" x14ac:dyDescent="0.25">
      <c r="A273" s="3" t="s">
        <v>11</v>
      </c>
      <c r="B273" t="s">
        <v>195</v>
      </c>
      <c r="C273" t="b">
        <v>1</v>
      </c>
    </row>
    <row r="274" spans="1:3" x14ac:dyDescent="0.25">
      <c r="A274" s="3" t="s">
        <v>11</v>
      </c>
      <c r="B274" t="s">
        <v>196</v>
      </c>
      <c r="C274" t="b">
        <v>1</v>
      </c>
    </row>
    <row r="275" spans="1:3" x14ac:dyDescent="0.25">
      <c r="A275" s="3" t="s">
        <v>269</v>
      </c>
      <c r="B275" t="s">
        <v>103</v>
      </c>
      <c r="C275" t="b">
        <v>0</v>
      </c>
    </row>
    <row r="276" spans="1:3" x14ac:dyDescent="0.25">
      <c r="A276" s="3" t="s">
        <v>269</v>
      </c>
      <c r="B276" t="s">
        <v>181</v>
      </c>
      <c r="C276" s="3" t="s">
        <v>214</v>
      </c>
    </row>
    <row r="277" spans="1:3" x14ac:dyDescent="0.25">
      <c r="A277" s="3" t="s">
        <v>269</v>
      </c>
      <c r="B277" t="s">
        <v>183</v>
      </c>
      <c r="C277">
        <v>42.14</v>
      </c>
    </row>
    <row r="278" spans="1:3" x14ac:dyDescent="0.25">
      <c r="A278" s="3" t="s">
        <v>269</v>
      </c>
      <c r="B278" t="s">
        <v>184</v>
      </c>
      <c r="C278" s="3" t="s">
        <v>211</v>
      </c>
    </row>
    <row r="279" spans="1:3" x14ac:dyDescent="0.25">
      <c r="A279" s="3" t="s">
        <v>269</v>
      </c>
      <c r="B279" t="s">
        <v>188</v>
      </c>
      <c r="C279">
        <v>2</v>
      </c>
    </row>
    <row r="280" spans="1:3" x14ac:dyDescent="0.25">
      <c r="A280" s="3" t="s">
        <v>269</v>
      </c>
      <c r="B280" t="s">
        <v>189</v>
      </c>
      <c r="C280">
        <v>4</v>
      </c>
    </row>
    <row r="281" spans="1:3" x14ac:dyDescent="0.25">
      <c r="A281" s="3" t="s">
        <v>269</v>
      </c>
      <c r="B281" t="s">
        <v>190</v>
      </c>
      <c r="C281" s="3" t="s">
        <v>212</v>
      </c>
    </row>
    <row r="282" spans="1:3" x14ac:dyDescent="0.25">
      <c r="A282" s="3" t="s">
        <v>269</v>
      </c>
      <c r="B282" t="s">
        <v>192</v>
      </c>
      <c r="C282">
        <v>1</v>
      </c>
    </row>
    <row r="283" spans="1:3" x14ac:dyDescent="0.25">
      <c r="A283" s="3" t="s">
        <v>269</v>
      </c>
      <c r="B283" t="s">
        <v>193</v>
      </c>
      <c r="C283" t="b">
        <v>1</v>
      </c>
    </row>
    <row r="284" spans="1:3" x14ac:dyDescent="0.25">
      <c r="A284" s="3" t="s">
        <v>269</v>
      </c>
      <c r="B284" t="s">
        <v>194</v>
      </c>
      <c r="C284" t="b">
        <v>1</v>
      </c>
    </row>
    <row r="285" spans="1:3" x14ac:dyDescent="0.25">
      <c r="A285" s="3" t="s">
        <v>269</v>
      </c>
      <c r="B285" t="s">
        <v>195</v>
      </c>
      <c r="C285" t="b">
        <v>1</v>
      </c>
    </row>
    <row r="286" spans="1:3" x14ac:dyDescent="0.25">
      <c r="A286" s="3" t="s">
        <v>269</v>
      </c>
      <c r="B286" t="s">
        <v>196</v>
      </c>
      <c r="C286" t="b">
        <v>1</v>
      </c>
    </row>
    <row r="287" spans="1:3" x14ac:dyDescent="0.25">
      <c r="A287" s="3" t="s">
        <v>13</v>
      </c>
      <c r="B287" t="s">
        <v>103</v>
      </c>
      <c r="C287" t="b">
        <v>0</v>
      </c>
    </row>
    <row r="288" spans="1:3" x14ac:dyDescent="0.25">
      <c r="A288" s="3" t="s">
        <v>13</v>
      </c>
      <c r="B288" t="s">
        <v>181</v>
      </c>
      <c r="C288" s="3" t="s">
        <v>215</v>
      </c>
    </row>
    <row r="289" spans="1:3" x14ac:dyDescent="0.25">
      <c r="A289" s="3" t="s">
        <v>13</v>
      </c>
      <c r="B289" t="s">
        <v>183</v>
      </c>
      <c r="C289">
        <v>12.71</v>
      </c>
    </row>
    <row r="290" spans="1:3" x14ac:dyDescent="0.25">
      <c r="A290" s="3" t="s">
        <v>13</v>
      </c>
      <c r="B290" t="s">
        <v>184</v>
      </c>
      <c r="C290" s="3" t="s">
        <v>211</v>
      </c>
    </row>
    <row r="291" spans="1:3" x14ac:dyDescent="0.25">
      <c r="A291" s="3" t="s">
        <v>13</v>
      </c>
      <c r="B291" t="s">
        <v>188</v>
      </c>
      <c r="C291">
        <v>2</v>
      </c>
    </row>
    <row r="292" spans="1:3" x14ac:dyDescent="0.25">
      <c r="A292" s="3" t="s">
        <v>13</v>
      </c>
      <c r="B292" t="s">
        <v>189</v>
      </c>
      <c r="C292">
        <v>4</v>
      </c>
    </row>
    <row r="293" spans="1:3" x14ac:dyDescent="0.25">
      <c r="A293" s="3" t="s">
        <v>13</v>
      </c>
      <c r="B293" t="s">
        <v>190</v>
      </c>
      <c r="C293" s="3" t="s">
        <v>212</v>
      </c>
    </row>
    <row r="294" spans="1:3" x14ac:dyDescent="0.25">
      <c r="A294" s="3" t="s">
        <v>13</v>
      </c>
      <c r="B294" t="s">
        <v>192</v>
      </c>
      <c r="C294">
        <v>1</v>
      </c>
    </row>
    <row r="295" spans="1:3" x14ac:dyDescent="0.25">
      <c r="A295" s="3" t="s">
        <v>13</v>
      </c>
      <c r="B295" t="s">
        <v>193</v>
      </c>
      <c r="C295" t="b">
        <v>1</v>
      </c>
    </row>
    <row r="296" spans="1:3" x14ac:dyDescent="0.25">
      <c r="A296" s="3" t="s">
        <v>13</v>
      </c>
      <c r="B296" t="s">
        <v>194</v>
      </c>
      <c r="C296" t="b">
        <v>1</v>
      </c>
    </row>
    <row r="297" spans="1:3" x14ac:dyDescent="0.25">
      <c r="A297" s="3" t="s">
        <v>13</v>
      </c>
      <c r="B297" t="s">
        <v>195</v>
      </c>
      <c r="C297" t="b">
        <v>1</v>
      </c>
    </row>
    <row r="298" spans="1:3" x14ac:dyDescent="0.25">
      <c r="A298" s="3" t="s">
        <v>13</v>
      </c>
      <c r="B298" t="s">
        <v>196</v>
      </c>
      <c r="C298" t="b">
        <v>1</v>
      </c>
    </row>
    <row r="299" spans="1:3" x14ac:dyDescent="0.25">
      <c r="A299" s="3" t="s">
        <v>14</v>
      </c>
      <c r="B299" t="s">
        <v>103</v>
      </c>
      <c r="C299" t="b">
        <v>0</v>
      </c>
    </row>
    <row r="300" spans="1:3" x14ac:dyDescent="0.25">
      <c r="A300" s="3" t="s">
        <v>14</v>
      </c>
      <c r="B300" t="s">
        <v>181</v>
      </c>
      <c r="C300" s="3" t="s">
        <v>216</v>
      </c>
    </row>
    <row r="301" spans="1:3" x14ac:dyDescent="0.25">
      <c r="A301" s="3" t="s">
        <v>14</v>
      </c>
      <c r="B301" t="s">
        <v>183</v>
      </c>
      <c r="C301">
        <v>12.71</v>
      </c>
    </row>
    <row r="302" spans="1:3" x14ac:dyDescent="0.25">
      <c r="A302" s="3" t="s">
        <v>14</v>
      </c>
      <c r="B302" t="s">
        <v>184</v>
      </c>
      <c r="C302" s="3" t="s">
        <v>211</v>
      </c>
    </row>
    <row r="303" spans="1:3" x14ac:dyDescent="0.25">
      <c r="A303" s="3" t="s">
        <v>14</v>
      </c>
      <c r="B303" t="s">
        <v>188</v>
      </c>
      <c r="C303">
        <v>2</v>
      </c>
    </row>
    <row r="304" spans="1:3" x14ac:dyDescent="0.25">
      <c r="A304" s="3" t="s">
        <v>14</v>
      </c>
      <c r="B304" t="s">
        <v>189</v>
      </c>
      <c r="C304">
        <v>4</v>
      </c>
    </row>
    <row r="305" spans="1:3" x14ac:dyDescent="0.25">
      <c r="A305" s="3" t="s">
        <v>14</v>
      </c>
      <c r="B305" t="s">
        <v>190</v>
      </c>
      <c r="C305" s="3" t="s">
        <v>212</v>
      </c>
    </row>
    <row r="306" spans="1:3" x14ac:dyDescent="0.25">
      <c r="A306" s="3" t="s">
        <v>14</v>
      </c>
      <c r="B306" t="s">
        <v>192</v>
      </c>
      <c r="C306">
        <v>1</v>
      </c>
    </row>
    <row r="307" spans="1:3" x14ac:dyDescent="0.25">
      <c r="A307" s="3" t="s">
        <v>14</v>
      </c>
      <c r="B307" t="s">
        <v>193</v>
      </c>
      <c r="C307" t="b">
        <v>1</v>
      </c>
    </row>
    <row r="308" spans="1:3" x14ac:dyDescent="0.25">
      <c r="A308" s="3" t="s">
        <v>14</v>
      </c>
      <c r="B308" t="s">
        <v>194</v>
      </c>
      <c r="C308" t="b">
        <v>1</v>
      </c>
    </row>
    <row r="309" spans="1:3" x14ac:dyDescent="0.25">
      <c r="A309" s="3" t="s">
        <v>14</v>
      </c>
      <c r="B309" t="s">
        <v>195</v>
      </c>
      <c r="C309" t="b">
        <v>1</v>
      </c>
    </row>
    <row r="310" spans="1:3" x14ac:dyDescent="0.25">
      <c r="A310" s="3" t="s">
        <v>14</v>
      </c>
      <c r="B310" t="s">
        <v>196</v>
      </c>
      <c r="C310" t="b">
        <v>1</v>
      </c>
    </row>
    <row r="311" spans="1:3" x14ac:dyDescent="0.25">
      <c r="A311" s="3" t="s">
        <v>15</v>
      </c>
      <c r="B311" t="s">
        <v>103</v>
      </c>
      <c r="C311" t="b">
        <v>0</v>
      </c>
    </row>
    <row r="312" spans="1:3" x14ac:dyDescent="0.25">
      <c r="A312" s="3" t="s">
        <v>15</v>
      </c>
      <c r="B312" t="s">
        <v>181</v>
      </c>
      <c r="C312" s="3" t="s">
        <v>217</v>
      </c>
    </row>
    <row r="313" spans="1:3" x14ac:dyDescent="0.25">
      <c r="A313" s="3" t="s">
        <v>15</v>
      </c>
      <c r="B313" t="s">
        <v>183</v>
      </c>
      <c r="C313">
        <v>12.71</v>
      </c>
    </row>
    <row r="314" spans="1:3" x14ac:dyDescent="0.25">
      <c r="A314" s="3" t="s">
        <v>15</v>
      </c>
      <c r="B314" t="s">
        <v>184</v>
      </c>
      <c r="C314" s="3" t="s">
        <v>211</v>
      </c>
    </row>
    <row r="315" spans="1:3" x14ac:dyDescent="0.25">
      <c r="A315" s="3" t="s">
        <v>15</v>
      </c>
      <c r="B315" t="s">
        <v>188</v>
      </c>
      <c r="C315">
        <v>2</v>
      </c>
    </row>
    <row r="316" spans="1:3" x14ac:dyDescent="0.25">
      <c r="A316" s="3" t="s">
        <v>15</v>
      </c>
      <c r="B316" t="s">
        <v>189</v>
      </c>
      <c r="C316">
        <v>4</v>
      </c>
    </row>
    <row r="317" spans="1:3" x14ac:dyDescent="0.25">
      <c r="A317" s="3" t="s">
        <v>15</v>
      </c>
      <c r="B317" t="s">
        <v>190</v>
      </c>
      <c r="C317" s="3" t="s">
        <v>212</v>
      </c>
    </row>
    <row r="318" spans="1:3" x14ac:dyDescent="0.25">
      <c r="A318" s="3" t="s">
        <v>15</v>
      </c>
      <c r="B318" t="s">
        <v>192</v>
      </c>
      <c r="C318">
        <v>1</v>
      </c>
    </row>
    <row r="319" spans="1:3" x14ac:dyDescent="0.25">
      <c r="A319" s="3" t="s">
        <v>15</v>
      </c>
      <c r="B319" t="s">
        <v>193</v>
      </c>
      <c r="C319" t="b">
        <v>1</v>
      </c>
    </row>
    <row r="320" spans="1:3" x14ac:dyDescent="0.25">
      <c r="A320" s="3" t="s">
        <v>15</v>
      </c>
      <c r="B320" t="s">
        <v>194</v>
      </c>
      <c r="C320" t="b">
        <v>1</v>
      </c>
    </row>
    <row r="321" spans="1:3" x14ac:dyDescent="0.25">
      <c r="A321" s="3" t="s">
        <v>15</v>
      </c>
      <c r="B321" t="s">
        <v>195</v>
      </c>
      <c r="C321" t="b">
        <v>1</v>
      </c>
    </row>
    <row r="322" spans="1:3" x14ac:dyDescent="0.25">
      <c r="A322" s="3" t="s">
        <v>15</v>
      </c>
      <c r="B322" t="s">
        <v>196</v>
      </c>
      <c r="C322" t="b">
        <v>1</v>
      </c>
    </row>
    <row r="323" spans="1:3" x14ac:dyDescent="0.25">
      <c r="A323" s="3" t="s">
        <v>16</v>
      </c>
      <c r="B323" t="s">
        <v>103</v>
      </c>
      <c r="C323" t="b">
        <v>0</v>
      </c>
    </row>
    <row r="324" spans="1:3" x14ac:dyDescent="0.25">
      <c r="A324" s="3" t="s">
        <v>16</v>
      </c>
      <c r="B324" t="s">
        <v>181</v>
      </c>
      <c r="C324" s="3" t="s">
        <v>218</v>
      </c>
    </row>
    <row r="325" spans="1:3" x14ac:dyDescent="0.25">
      <c r="A325" s="3" t="s">
        <v>16</v>
      </c>
      <c r="B325" t="s">
        <v>183</v>
      </c>
      <c r="C325">
        <v>12.71</v>
      </c>
    </row>
    <row r="326" spans="1:3" x14ac:dyDescent="0.25">
      <c r="A326" s="3" t="s">
        <v>16</v>
      </c>
      <c r="B326" t="s">
        <v>184</v>
      </c>
      <c r="C326" s="3" t="s">
        <v>211</v>
      </c>
    </row>
    <row r="327" spans="1:3" x14ac:dyDescent="0.25">
      <c r="A327" s="3" t="s">
        <v>16</v>
      </c>
      <c r="B327" t="s">
        <v>188</v>
      </c>
      <c r="C327">
        <v>2</v>
      </c>
    </row>
    <row r="328" spans="1:3" x14ac:dyDescent="0.25">
      <c r="A328" s="3" t="s">
        <v>16</v>
      </c>
      <c r="B328" t="s">
        <v>189</v>
      </c>
      <c r="C328">
        <v>4</v>
      </c>
    </row>
    <row r="329" spans="1:3" x14ac:dyDescent="0.25">
      <c r="A329" s="3" t="s">
        <v>16</v>
      </c>
      <c r="B329" t="s">
        <v>190</v>
      </c>
      <c r="C329" s="3" t="s">
        <v>212</v>
      </c>
    </row>
    <row r="330" spans="1:3" x14ac:dyDescent="0.25">
      <c r="A330" s="3" t="s">
        <v>16</v>
      </c>
      <c r="B330" t="s">
        <v>192</v>
      </c>
      <c r="C330">
        <v>1</v>
      </c>
    </row>
    <row r="331" spans="1:3" x14ac:dyDescent="0.25">
      <c r="A331" s="3" t="s">
        <v>16</v>
      </c>
      <c r="B331" t="s">
        <v>193</v>
      </c>
      <c r="C331" t="b">
        <v>1</v>
      </c>
    </row>
    <row r="332" spans="1:3" x14ac:dyDescent="0.25">
      <c r="A332" s="3" t="s">
        <v>16</v>
      </c>
      <c r="B332" t="s">
        <v>194</v>
      </c>
      <c r="C332" t="b">
        <v>1</v>
      </c>
    </row>
    <row r="333" spans="1:3" x14ac:dyDescent="0.25">
      <c r="A333" s="3" t="s">
        <v>16</v>
      </c>
      <c r="B333" t="s">
        <v>195</v>
      </c>
      <c r="C333" t="b">
        <v>1</v>
      </c>
    </row>
    <row r="334" spans="1:3" x14ac:dyDescent="0.25">
      <c r="A334" s="3" t="s">
        <v>16</v>
      </c>
      <c r="B334" t="s">
        <v>196</v>
      </c>
      <c r="C334" t="b">
        <v>1</v>
      </c>
    </row>
    <row r="335" spans="1:3" x14ac:dyDescent="0.25">
      <c r="A335" s="3" t="s">
        <v>17</v>
      </c>
      <c r="B335" t="s">
        <v>103</v>
      </c>
      <c r="C335" t="b">
        <v>0</v>
      </c>
    </row>
    <row r="336" spans="1:3" x14ac:dyDescent="0.25">
      <c r="A336" s="3" t="s">
        <v>17</v>
      </c>
      <c r="B336" t="s">
        <v>181</v>
      </c>
      <c r="C336" s="3" t="s">
        <v>219</v>
      </c>
    </row>
    <row r="337" spans="1:3" x14ac:dyDescent="0.25">
      <c r="A337" s="3" t="s">
        <v>17</v>
      </c>
      <c r="B337" t="s">
        <v>183</v>
      </c>
      <c r="C337">
        <v>12.71</v>
      </c>
    </row>
    <row r="338" spans="1:3" x14ac:dyDescent="0.25">
      <c r="A338" s="3" t="s">
        <v>17</v>
      </c>
      <c r="B338" t="s">
        <v>184</v>
      </c>
      <c r="C338" s="3" t="s">
        <v>211</v>
      </c>
    </row>
    <row r="339" spans="1:3" x14ac:dyDescent="0.25">
      <c r="A339" s="3" t="s">
        <v>17</v>
      </c>
      <c r="B339" t="s">
        <v>188</v>
      </c>
      <c r="C339">
        <v>2</v>
      </c>
    </row>
    <row r="340" spans="1:3" x14ac:dyDescent="0.25">
      <c r="A340" s="3" t="s">
        <v>17</v>
      </c>
      <c r="B340" t="s">
        <v>189</v>
      </c>
      <c r="C340">
        <v>4</v>
      </c>
    </row>
    <row r="341" spans="1:3" x14ac:dyDescent="0.25">
      <c r="A341" s="3" t="s">
        <v>17</v>
      </c>
      <c r="B341" t="s">
        <v>190</v>
      </c>
      <c r="C341" s="3" t="s">
        <v>212</v>
      </c>
    </row>
    <row r="342" spans="1:3" x14ac:dyDescent="0.25">
      <c r="A342" s="3" t="s">
        <v>17</v>
      </c>
      <c r="B342" t="s">
        <v>192</v>
      </c>
      <c r="C342">
        <v>1</v>
      </c>
    </row>
    <row r="343" spans="1:3" x14ac:dyDescent="0.25">
      <c r="A343" s="3" t="s">
        <v>17</v>
      </c>
      <c r="B343" t="s">
        <v>193</v>
      </c>
      <c r="C343" t="b">
        <v>1</v>
      </c>
    </row>
    <row r="344" spans="1:3" x14ac:dyDescent="0.25">
      <c r="A344" s="3" t="s">
        <v>17</v>
      </c>
      <c r="B344" t="s">
        <v>194</v>
      </c>
      <c r="C344" t="b">
        <v>1</v>
      </c>
    </row>
    <row r="345" spans="1:3" x14ac:dyDescent="0.25">
      <c r="A345" s="3" t="s">
        <v>17</v>
      </c>
      <c r="B345" t="s">
        <v>195</v>
      </c>
      <c r="C345" t="b">
        <v>1</v>
      </c>
    </row>
    <row r="346" spans="1:3" x14ac:dyDescent="0.25">
      <c r="A346" s="3" t="s">
        <v>17</v>
      </c>
      <c r="B346" t="s">
        <v>196</v>
      </c>
      <c r="C346" t="b">
        <v>1</v>
      </c>
    </row>
    <row r="347" spans="1:3" x14ac:dyDescent="0.25">
      <c r="A347" s="3" t="s">
        <v>18</v>
      </c>
      <c r="B347" t="s">
        <v>103</v>
      </c>
      <c r="C347" t="b">
        <v>0</v>
      </c>
    </row>
    <row r="348" spans="1:3" x14ac:dyDescent="0.25">
      <c r="A348" s="3" t="s">
        <v>18</v>
      </c>
      <c r="B348" t="s">
        <v>181</v>
      </c>
      <c r="C348" s="3" t="s">
        <v>220</v>
      </c>
    </row>
    <row r="349" spans="1:3" x14ac:dyDescent="0.25">
      <c r="A349" s="3" t="s">
        <v>18</v>
      </c>
      <c r="B349" t="s">
        <v>183</v>
      </c>
      <c r="C349">
        <v>12.71</v>
      </c>
    </row>
    <row r="350" spans="1:3" x14ac:dyDescent="0.25">
      <c r="A350" s="3" t="s">
        <v>18</v>
      </c>
      <c r="B350" t="s">
        <v>184</v>
      </c>
      <c r="C350" s="3" t="s">
        <v>211</v>
      </c>
    </row>
    <row r="351" spans="1:3" x14ac:dyDescent="0.25">
      <c r="A351" s="3" t="s">
        <v>18</v>
      </c>
      <c r="B351" t="s">
        <v>188</v>
      </c>
      <c r="C351">
        <v>2</v>
      </c>
    </row>
    <row r="352" spans="1:3" x14ac:dyDescent="0.25">
      <c r="A352" s="3" t="s">
        <v>18</v>
      </c>
      <c r="B352" t="s">
        <v>189</v>
      </c>
      <c r="C352">
        <v>4</v>
      </c>
    </row>
    <row r="353" spans="1:3" x14ac:dyDescent="0.25">
      <c r="A353" s="3" t="s">
        <v>18</v>
      </c>
      <c r="B353" t="s">
        <v>190</v>
      </c>
      <c r="C353" s="3" t="s">
        <v>212</v>
      </c>
    </row>
    <row r="354" spans="1:3" x14ac:dyDescent="0.25">
      <c r="A354" s="3" t="s">
        <v>18</v>
      </c>
      <c r="B354" t="s">
        <v>192</v>
      </c>
      <c r="C354">
        <v>1</v>
      </c>
    </row>
    <row r="355" spans="1:3" x14ac:dyDescent="0.25">
      <c r="A355" s="3" t="s">
        <v>18</v>
      </c>
      <c r="B355" t="s">
        <v>193</v>
      </c>
      <c r="C355" t="b">
        <v>1</v>
      </c>
    </row>
    <row r="356" spans="1:3" x14ac:dyDescent="0.25">
      <c r="A356" s="3" t="s">
        <v>18</v>
      </c>
      <c r="B356" t="s">
        <v>194</v>
      </c>
      <c r="C356" t="b">
        <v>1</v>
      </c>
    </row>
    <row r="357" spans="1:3" x14ac:dyDescent="0.25">
      <c r="A357" s="3" t="s">
        <v>18</v>
      </c>
      <c r="B357" t="s">
        <v>195</v>
      </c>
      <c r="C357" t="b">
        <v>1</v>
      </c>
    </row>
    <row r="358" spans="1:3" x14ac:dyDescent="0.25">
      <c r="A358" s="3" t="s">
        <v>18</v>
      </c>
      <c r="B358" t="s">
        <v>196</v>
      </c>
      <c r="C358" t="b">
        <v>1</v>
      </c>
    </row>
    <row r="359" spans="1:3" x14ac:dyDescent="0.25">
      <c r="A359" s="3" t="s">
        <v>19</v>
      </c>
      <c r="B359" t="s">
        <v>103</v>
      </c>
      <c r="C359" t="b">
        <v>0</v>
      </c>
    </row>
    <row r="360" spans="1:3" x14ac:dyDescent="0.25">
      <c r="A360" s="3" t="s">
        <v>19</v>
      </c>
      <c r="B360" t="s">
        <v>181</v>
      </c>
      <c r="C360" s="3" t="s">
        <v>221</v>
      </c>
    </row>
    <row r="361" spans="1:3" x14ac:dyDescent="0.25">
      <c r="A361" s="3" t="s">
        <v>19</v>
      </c>
      <c r="B361" t="s">
        <v>183</v>
      </c>
      <c r="C361">
        <v>12.71</v>
      </c>
    </row>
    <row r="362" spans="1:3" x14ac:dyDescent="0.25">
      <c r="A362" s="3" t="s">
        <v>19</v>
      </c>
      <c r="B362" t="s">
        <v>184</v>
      </c>
      <c r="C362" s="3" t="s">
        <v>211</v>
      </c>
    </row>
    <row r="363" spans="1:3" x14ac:dyDescent="0.25">
      <c r="A363" s="3" t="s">
        <v>19</v>
      </c>
      <c r="B363" t="s">
        <v>188</v>
      </c>
      <c r="C363">
        <v>2</v>
      </c>
    </row>
    <row r="364" spans="1:3" x14ac:dyDescent="0.25">
      <c r="A364" s="3" t="s">
        <v>19</v>
      </c>
      <c r="B364" t="s">
        <v>189</v>
      </c>
      <c r="C364">
        <v>4</v>
      </c>
    </row>
    <row r="365" spans="1:3" x14ac:dyDescent="0.25">
      <c r="A365" s="3" t="s">
        <v>19</v>
      </c>
      <c r="B365" t="s">
        <v>190</v>
      </c>
      <c r="C365" s="3" t="s">
        <v>212</v>
      </c>
    </row>
    <row r="366" spans="1:3" x14ac:dyDescent="0.25">
      <c r="A366" s="3" t="s">
        <v>19</v>
      </c>
      <c r="B366" t="s">
        <v>192</v>
      </c>
      <c r="C366">
        <v>1</v>
      </c>
    </row>
    <row r="367" spans="1:3" x14ac:dyDescent="0.25">
      <c r="A367" s="3" t="s">
        <v>19</v>
      </c>
      <c r="B367" t="s">
        <v>193</v>
      </c>
      <c r="C367" t="b">
        <v>1</v>
      </c>
    </row>
    <row r="368" spans="1:3" x14ac:dyDescent="0.25">
      <c r="A368" s="3" t="s">
        <v>19</v>
      </c>
      <c r="B368" t="s">
        <v>194</v>
      </c>
      <c r="C368" t="b">
        <v>1</v>
      </c>
    </row>
    <row r="369" spans="1:3" x14ac:dyDescent="0.25">
      <c r="A369" s="3" t="s">
        <v>19</v>
      </c>
      <c r="B369" t="s">
        <v>195</v>
      </c>
      <c r="C369" t="b">
        <v>1</v>
      </c>
    </row>
    <row r="370" spans="1:3" x14ac:dyDescent="0.25">
      <c r="A370" s="3" t="s">
        <v>19</v>
      </c>
      <c r="B370" t="s">
        <v>196</v>
      </c>
      <c r="C370" t="b">
        <v>1</v>
      </c>
    </row>
    <row r="371" spans="1:3" x14ac:dyDescent="0.25">
      <c r="A371" s="3" t="s">
        <v>20</v>
      </c>
      <c r="B371" t="s">
        <v>103</v>
      </c>
      <c r="C371" t="b">
        <v>0</v>
      </c>
    </row>
    <row r="372" spans="1:3" x14ac:dyDescent="0.25">
      <c r="A372" s="3" t="s">
        <v>20</v>
      </c>
      <c r="B372" t="s">
        <v>181</v>
      </c>
      <c r="C372" s="3" t="s">
        <v>222</v>
      </c>
    </row>
    <row r="373" spans="1:3" x14ac:dyDescent="0.25">
      <c r="A373" s="3" t="s">
        <v>20</v>
      </c>
      <c r="B373" t="s">
        <v>183</v>
      </c>
      <c r="C373">
        <v>12.71</v>
      </c>
    </row>
    <row r="374" spans="1:3" x14ac:dyDescent="0.25">
      <c r="A374" s="3" t="s">
        <v>20</v>
      </c>
      <c r="B374" t="s">
        <v>184</v>
      </c>
      <c r="C374" s="3" t="s">
        <v>211</v>
      </c>
    </row>
    <row r="375" spans="1:3" x14ac:dyDescent="0.25">
      <c r="A375" s="3" t="s">
        <v>20</v>
      </c>
      <c r="B375" t="s">
        <v>188</v>
      </c>
      <c r="C375">
        <v>2</v>
      </c>
    </row>
    <row r="376" spans="1:3" x14ac:dyDescent="0.25">
      <c r="A376" s="3" t="s">
        <v>20</v>
      </c>
      <c r="B376" t="s">
        <v>189</v>
      </c>
      <c r="C376">
        <v>4</v>
      </c>
    </row>
    <row r="377" spans="1:3" x14ac:dyDescent="0.25">
      <c r="A377" s="3" t="s">
        <v>20</v>
      </c>
      <c r="B377" t="s">
        <v>190</v>
      </c>
      <c r="C377" s="3" t="s">
        <v>212</v>
      </c>
    </row>
    <row r="378" spans="1:3" x14ac:dyDescent="0.25">
      <c r="A378" s="3" t="s">
        <v>20</v>
      </c>
      <c r="B378" t="s">
        <v>192</v>
      </c>
      <c r="C378">
        <v>1</v>
      </c>
    </row>
    <row r="379" spans="1:3" x14ac:dyDescent="0.25">
      <c r="A379" s="3" t="s">
        <v>20</v>
      </c>
      <c r="B379" t="s">
        <v>193</v>
      </c>
      <c r="C379" t="b">
        <v>1</v>
      </c>
    </row>
    <row r="380" spans="1:3" x14ac:dyDescent="0.25">
      <c r="A380" s="3" t="s">
        <v>20</v>
      </c>
      <c r="B380" t="s">
        <v>194</v>
      </c>
      <c r="C380" t="b">
        <v>1</v>
      </c>
    </row>
    <row r="381" spans="1:3" x14ac:dyDescent="0.25">
      <c r="A381" s="3" t="s">
        <v>20</v>
      </c>
      <c r="B381" t="s">
        <v>195</v>
      </c>
      <c r="C381" t="b">
        <v>1</v>
      </c>
    </row>
    <row r="382" spans="1:3" x14ac:dyDescent="0.25">
      <c r="A382" s="3" t="s">
        <v>20</v>
      </c>
      <c r="B382" t="s">
        <v>196</v>
      </c>
      <c r="C382" t="b">
        <v>1</v>
      </c>
    </row>
    <row r="383" spans="1:3" x14ac:dyDescent="0.25">
      <c r="A383" s="3" t="s">
        <v>21</v>
      </c>
      <c r="B383" t="s">
        <v>103</v>
      </c>
      <c r="C383" t="b">
        <v>0</v>
      </c>
    </row>
    <row r="384" spans="1:3" x14ac:dyDescent="0.25">
      <c r="A384" s="3" t="s">
        <v>21</v>
      </c>
      <c r="B384" t="s">
        <v>181</v>
      </c>
      <c r="C384" s="3" t="s">
        <v>223</v>
      </c>
    </row>
    <row r="385" spans="1:3" x14ac:dyDescent="0.25">
      <c r="A385" s="3" t="s">
        <v>21</v>
      </c>
      <c r="B385" t="s">
        <v>183</v>
      </c>
      <c r="C385">
        <v>12.71</v>
      </c>
    </row>
    <row r="386" spans="1:3" x14ac:dyDescent="0.25">
      <c r="A386" s="3" t="s">
        <v>21</v>
      </c>
      <c r="B386" t="s">
        <v>184</v>
      </c>
      <c r="C386" s="3" t="s">
        <v>211</v>
      </c>
    </row>
    <row r="387" spans="1:3" x14ac:dyDescent="0.25">
      <c r="A387" s="3" t="s">
        <v>21</v>
      </c>
      <c r="B387" t="s">
        <v>188</v>
      </c>
      <c r="C387">
        <v>2</v>
      </c>
    </row>
    <row r="388" spans="1:3" x14ac:dyDescent="0.25">
      <c r="A388" s="3" t="s">
        <v>21</v>
      </c>
      <c r="B388" t="s">
        <v>189</v>
      </c>
      <c r="C388">
        <v>4</v>
      </c>
    </row>
    <row r="389" spans="1:3" x14ac:dyDescent="0.25">
      <c r="A389" s="3" t="s">
        <v>21</v>
      </c>
      <c r="B389" t="s">
        <v>190</v>
      </c>
      <c r="C389" s="3" t="s">
        <v>212</v>
      </c>
    </row>
    <row r="390" spans="1:3" x14ac:dyDescent="0.25">
      <c r="A390" s="3" t="s">
        <v>21</v>
      </c>
      <c r="B390" t="s">
        <v>192</v>
      </c>
      <c r="C390">
        <v>1</v>
      </c>
    </row>
    <row r="391" spans="1:3" x14ac:dyDescent="0.25">
      <c r="A391" s="3" t="s">
        <v>21</v>
      </c>
      <c r="B391" t="s">
        <v>193</v>
      </c>
      <c r="C391" t="b">
        <v>1</v>
      </c>
    </row>
    <row r="392" spans="1:3" x14ac:dyDescent="0.25">
      <c r="A392" s="3" t="s">
        <v>21</v>
      </c>
      <c r="B392" t="s">
        <v>194</v>
      </c>
      <c r="C392" t="b">
        <v>1</v>
      </c>
    </row>
    <row r="393" spans="1:3" x14ac:dyDescent="0.25">
      <c r="A393" s="3" t="s">
        <v>21</v>
      </c>
      <c r="B393" t="s">
        <v>195</v>
      </c>
      <c r="C393" t="b">
        <v>1</v>
      </c>
    </row>
    <row r="394" spans="1:3" x14ac:dyDescent="0.25">
      <c r="A394" s="3" t="s">
        <v>21</v>
      </c>
      <c r="B394" t="s">
        <v>196</v>
      </c>
      <c r="C394" t="b">
        <v>1</v>
      </c>
    </row>
    <row r="395" spans="1:3" x14ac:dyDescent="0.25">
      <c r="A395" s="3" t="s">
        <v>22</v>
      </c>
      <c r="B395" t="s">
        <v>103</v>
      </c>
      <c r="C395" t="b">
        <v>0</v>
      </c>
    </row>
    <row r="396" spans="1:3" x14ac:dyDescent="0.25">
      <c r="A396" s="3" t="s">
        <v>22</v>
      </c>
      <c r="B396" t="s">
        <v>181</v>
      </c>
      <c r="C396" s="3" t="s">
        <v>224</v>
      </c>
    </row>
    <row r="397" spans="1:3" x14ac:dyDescent="0.25">
      <c r="A397" s="3" t="s">
        <v>22</v>
      </c>
      <c r="B397" t="s">
        <v>183</v>
      </c>
      <c r="C397">
        <v>12.71</v>
      </c>
    </row>
    <row r="398" spans="1:3" x14ac:dyDescent="0.25">
      <c r="A398" s="3" t="s">
        <v>22</v>
      </c>
      <c r="B398" t="s">
        <v>184</v>
      </c>
      <c r="C398" s="3" t="s">
        <v>211</v>
      </c>
    </row>
    <row r="399" spans="1:3" x14ac:dyDescent="0.25">
      <c r="A399" s="3" t="s">
        <v>22</v>
      </c>
      <c r="B399" t="s">
        <v>188</v>
      </c>
      <c r="C399">
        <v>2</v>
      </c>
    </row>
    <row r="400" spans="1:3" x14ac:dyDescent="0.25">
      <c r="A400" s="3" t="s">
        <v>22</v>
      </c>
      <c r="B400" t="s">
        <v>189</v>
      </c>
      <c r="C400">
        <v>4</v>
      </c>
    </row>
    <row r="401" spans="1:3" x14ac:dyDescent="0.25">
      <c r="A401" s="3" t="s">
        <v>22</v>
      </c>
      <c r="B401" t="s">
        <v>190</v>
      </c>
      <c r="C401" s="3" t="s">
        <v>212</v>
      </c>
    </row>
    <row r="402" spans="1:3" x14ac:dyDescent="0.25">
      <c r="A402" s="3" t="s">
        <v>22</v>
      </c>
      <c r="B402" t="s">
        <v>192</v>
      </c>
      <c r="C402">
        <v>1</v>
      </c>
    </row>
    <row r="403" spans="1:3" x14ac:dyDescent="0.25">
      <c r="A403" s="3" t="s">
        <v>22</v>
      </c>
      <c r="B403" t="s">
        <v>193</v>
      </c>
      <c r="C403" t="b">
        <v>1</v>
      </c>
    </row>
    <row r="404" spans="1:3" x14ac:dyDescent="0.25">
      <c r="A404" s="3" t="s">
        <v>22</v>
      </c>
      <c r="B404" t="s">
        <v>194</v>
      </c>
      <c r="C404" t="b">
        <v>1</v>
      </c>
    </row>
    <row r="405" spans="1:3" x14ac:dyDescent="0.25">
      <c r="A405" s="3" t="s">
        <v>22</v>
      </c>
      <c r="B405" t="s">
        <v>195</v>
      </c>
      <c r="C405" t="b">
        <v>1</v>
      </c>
    </row>
    <row r="406" spans="1:3" x14ac:dyDescent="0.25">
      <c r="A406" s="3" t="s">
        <v>22</v>
      </c>
      <c r="B406" t="s">
        <v>196</v>
      </c>
      <c r="C406" t="b">
        <v>1</v>
      </c>
    </row>
    <row r="407" spans="1:3" x14ac:dyDescent="0.25">
      <c r="A407" s="3" t="s">
        <v>23</v>
      </c>
      <c r="B407" t="s">
        <v>103</v>
      </c>
      <c r="C407" t="b">
        <v>0</v>
      </c>
    </row>
    <row r="408" spans="1:3" x14ac:dyDescent="0.25">
      <c r="A408" s="3" t="s">
        <v>23</v>
      </c>
      <c r="B408" t="s">
        <v>181</v>
      </c>
      <c r="C408" s="3" t="s">
        <v>306</v>
      </c>
    </row>
    <row r="409" spans="1:3" x14ac:dyDescent="0.25">
      <c r="A409" s="3" t="s">
        <v>23</v>
      </c>
      <c r="B409" t="s">
        <v>183</v>
      </c>
      <c r="C409">
        <v>12.71</v>
      </c>
    </row>
    <row r="410" spans="1:3" x14ac:dyDescent="0.25">
      <c r="A410" s="3" t="s">
        <v>23</v>
      </c>
      <c r="B410" t="s">
        <v>184</v>
      </c>
      <c r="C410" s="3" t="s">
        <v>211</v>
      </c>
    </row>
    <row r="411" spans="1:3" x14ac:dyDescent="0.25">
      <c r="A411" s="3" t="s">
        <v>23</v>
      </c>
      <c r="B411" t="s">
        <v>188</v>
      </c>
      <c r="C411">
        <v>2</v>
      </c>
    </row>
    <row r="412" spans="1:3" x14ac:dyDescent="0.25">
      <c r="A412" s="3" t="s">
        <v>23</v>
      </c>
      <c r="B412" t="s">
        <v>189</v>
      </c>
      <c r="C412">
        <v>4</v>
      </c>
    </row>
    <row r="413" spans="1:3" x14ac:dyDescent="0.25">
      <c r="A413" s="3" t="s">
        <v>23</v>
      </c>
      <c r="B413" t="s">
        <v>190</v>
      </c>
      <c r="C413" s="3" t="s">
        <v>212</v>
      </c>
    </row>
    <row r="414" spans="1:3" x14ac:dyDescent="0.25">
      <c r="A414" s="3" t="s">
        <v>23</v>
      </c>
      <c r="B414" t="s">
        <v>192</v>
      </c>
      <c r="C414">
        <v>1</v>
      </c>
    </row>
    <row r="415" spans="1:3" x14ac:dyDescent="0.25">
      <c r="A415" s="3" t="s">
        <v>23</v>
      </c>
      <c r="B415" t="s">
        <v>193</v>
      </c>
      <c r="C415" t="b">
        <v>1</v>
      </c>
    </row>
    <row r="416" spans="1:3" x14ac:dyDescent="0.25">
      <c r="A416" s="3" t="s">
        <v>23</v>
      </c>
      <c r="B416" t="s">
        <v>194</v>
      </c>
      <c r="C416" t="b">
        <v>1</v>
      </c>
    </row>
    <row r="417" spans="1:3" x14ac:dyDescent="0.25">
      <c r="A417" s="3" t="s">
        <v>23</v>
      </c>
      <c r="B417" t="s">
        <v>195</v>
      </c>
      <c r="C417" t="b">
        <v>1</v>
      </c>
    </row>
    <row r="418" spans="1:3" x14ac:dyDescent="0.25">
      <c r="A418" s="3" t="s">
        <v>23</v>
      </c>
      <c r="B418" t="s">
        <v>196</v>
      </c>
      <c r="C418" t="b">
        <v>1</v>
      </c>
    </row>
    <row r="419" spans="1:3" x14ac:dyDescent="0.25">
      <c r="A419" s="3" t="s">
        <v>24</v>
      </c>
      <c r="B419" t="s">
        <v>103</v>
      </c>
      <c r="C419" t="b">
        <v>0</v>
      </c>
    </row>
    <row r="420" spans="1:3" x14ac:dyDescent="0.25">
      <c r="A420" s="3" t="s">
        <v>24</v>
      </c>
      <c r="B420" t="s">
        <v>181</v>
      </c>
      <c r="C420" s="3" t="s">
        <v>307</v>
      </c>
    </row>
    <row r="421" spans="1:3" x14ac:dyDescent="0.25">
      <c r="A421" s="3" t="s">
        <v>24</v>
      </c>
      <c r="B421" t="s">
        <v>183</v>
      </c>
      <c r="C421">
        <v>12.71</v>
      </c>
    </row>
    <row r="422" spans="1:3" x14ac:dyDescent="0.25">
      <c r="A422" s="3" t="s">
        <v>24</v>
      </c>
      <c r="B422" t="s">
        <v>184</v>
      </c>
      <c r="C422" s="3" t="s">
        <v>211</v>
      </c>
    </row>
    <row r="423" spans="1:3" x14ac:dyDescent="0.25">
      <c r="A423" s="3" t="s">
        <v>24</v>
      </c>
      <c r="B423" t="s">
        <v>188</v>
      </c>
      <c r="C423">
        <v>2</v>
      </c>
    </row>
    <row r="424" spans="1:3" x14ac:dyDescent="0.25">
      <c r="A424" s="3" t="s">
        <v>24</v>
      </c>
      <c r="B424" t="s">
        <v>189</v>
      </c>
      <c r="C424">
        <v>4</v>
      </c>
    </row>
    <row r="425" spans="1:3" x14ac:dyDescent="0.25">
      <c r="A425" s="3" t="s">
        <v>24</v>
      </c>
      <c r="B425" t="s">
        <v>190</v>
      </c>
      <c r="C425" s="3" t="s">
        <v>212</v>
      </c>
    </row>
    <row r="426" spans="1:3" x14ac:dyDescent="0.25">
      <c r="A426" s="3" t="s">
        <v>24</v>
      </c>
      <c r="B426" t="s">
        <v>192</v>
      </c>
      <c r="C426">
        <v>1</v>
      </c>
    </row>
    <row r="427" spans="1:3" x14ac:dyDescent="0.25">
      <c r="A427" s="3" t="s">
        <v>24</v>
      </c>
      <c r="B427" t="s">
        <v>193</v>
      </c>
      <c r="C427" t="b">
        <v>1</v>
      </c>
    </row>
    <row r="428" spans="1:3" x14ac:dyDescent="0.25">
      <c r="A428" s="3" t="s">
        <v>24</v>
      </c>
      <c r="B428" t="s">
        <v>194</v>
      </c>
      <c r="C428" t="b">
        <v>1</v>
      </c>
    </row>
    <row r="429" spans="1:3" x14ac:dyDescent="0.25">
      <c r="A429" s="3" t="s">
        <v>24</v>
      </c>
      <c r="B429" t="s">
        <v>195</v>
      </c>
      <c r="C429" t="b">
        <v>1</v>
      </c>
    </row>
    <row r="430" spans="1:3" x14ac:dyDescent="0.25">
      <c r="A430" s="3" t="s">
        <v>24</v>
      </c>
      <c r="B430" t="s">
        <v>196</v>
      </c>
      <c r="C430" t="b">
        <v>1</v>
      </c>
    </row>
    <row r="431" spans="1:3" x14ac:dyDescent="0.25">
      <c r="A431" s="3" t="s">
        <v>25</v>
      </c>
      <c r="B431" t="s">
        <v>103</v>
      </c>
      <c r="C431" t="b">
        <v>0</v>
      </c>
    </row>
    <row r="432" spans="1:3" x14ac:dyDescent="0.25">
      <c r="A432" s="3" t="s">
        <v>25</v>
      </c>
      <c r="B432" t="s">
        <v>181</v>
      </c>
      <c r="C432" s="3" t="s">
        <v>592</v>
      </c>
    </row>
    <row r="433" spans="1:3" x14ac:dyDescent="0.25">
      <c r="A433" s="3" t="s">
        <v>25</v>
      </c>
      <c r="B433" t="s">
        <v>183</v>
      </c>
      <c r="C433">
        <v>12.71</v>
      </c>
    </row>
    <row r="434" spans="1:3" x14ac:dyDescent="0.25">
      <c r="A434" s="3" t="s">
        <v>25</v>
      </c>
      <c r="B434" t="s">
        <v>184</v>
      </c>
      <c r="C434" s="3" t="s">
        <v>211</v>
      </c>
    </row>
    <row r="435" spans="1:3" x14ac:dyDescent="0.25">
      <c r="A435" s="3" t="s">
        <v>25</v>
      </c>
      <c r="B435" t="s">
        <v>188</v>
      </c>
      <c r="C435">
        <v>2</v>
      </c>
    </row>
    <row r="436" spans="1:3" x14ac:dyDescent="0.25">
      <c r="A436" s="3" t="s">
        <v>25</v>
      </c>
      <c r="B436" t="s">
        <v>189</v>
      </c>
      <c r="C436">
        <v>4</v>
      </c>
    </row>
    <row r="437" spans="1:3" x14ac:dyDescent="0.25">
      <c r="A437" s="3" t="s">
        <v>25</v>
      </c>
      <c r="B437" t="s">
        <v>190</v>
      </c>
      <c r="C437" s="3" t="s">
        <v>212</v>
      </c>
    </row>
    <row r="438" spans="1:3" x14ac:dyDescent="0.25">
      <c r="A438" s="3" t="s">
        <v>25</v>
      </c>
      <c r="B438" t="s">
        <v>192</v>
      </c>
      <c r="C438">
        <v>1</v>
      </c>
    </row>
    <row r="439" spans="1:3" x14ac:dyDescent="0.25">
      <c r="A439" s="3" t="s">
        <v>25</v>
      </c>
      <c r="B439" t="s">
        <v>193</v>
      </c>
      <c r="C439" t="b">
        <v>1</v>
      </c>
    </row>
    <row r="440" spans="1:3" x14ac:dyDescent="0.25">
      <c r="A440" s="3" t="s">
        <v>25</v>
      </c>
      <c r="B440" t="s">
        <v>194</v>
      </c>
      <c r="C440" t="b">
        <v>1</v>
      </c>
    </row>
    <row r="441" spans="1:3" x14ac:dyDescent="0.25">
      <c r="A441" s="3" t="s">
        <v>25</v>
      </c>
      <c r="B441" t="s">
        <v>195</v>
      </c>
      <c r="C441" t="b">
        <v>1</v>
      </c>
    </row>
    <row r="442" spans="1:3" x14ac:dyDescent="0.25">
      <c r="A442" s="3" t="s">
        <v>25</v>
      </c>
      <c r="B442" t="s">
        <v>196</v>
      </c>
      <c r="C442" t="b">
        <v>1</v>
      </c>
    </row>
    <row r="443" spans="1:3" x14ac:dyDescent="0.25">
      <c r="A443" s="3" t="s">
        <v>0</v>
      </c>
      <c r="B443" t="s">
        <v>225</v>
      </c>
      <c r="C443" t="b">
        <v>1</v>
      </c>
    </row>
    <row r="444" spans="1:3" x14ac:dyDescent="0.25">
      <c r="A444" s="3" t="s">
        <v>0</v>
      </c>
      <c r="B444" t="s">
        <v>226</v>
      </c>
      <c r="C444" s="3" t="s">
        <v>593</v>
      </c>
    </row>
    <row r="445" spans="1:3" x14ac:dyDescent="0.25">
      <c r="A445" s="3" t="s">
        <v>0</v>
      </c>
      <c r="B445" t="s">
        <v>227</v>
      </c>
      <c r="C445">
        <v>2</v>
      </c>
    </row>
    <row r="446" spans="1:3" x14ac:dyDescent="0.25">
      <c r="A446" s="3" t="s">
        <v>0</v>
      </c>
      <c r="B446" t="s">
        <v>228</v>
      </c>
      <c r="C446">
        <v>211</v>
      </c>
    </row>
    <row r="447" spans="1:3" x14ac:dyDescent="0.25">
      <c r="A447" s="3" t="s">
        <v>0</v>
      </c>
      <c r="B447" t="s">
        <v>310</v>
      </c>
      <c r="C447" t="b">
        <v>1</v>
      </c>
    </row>
    <row r="448" spans="1:3" x14ac:dyDescent="0.25">
      <c r="A448" s="3" t="s">
        <v>0</v>
      </c>
      <c r="B448" t="s">
        <v>229</v>
      </c>
      <c r="C448" s="3" t="s">
        <v>594</v>
      </c>
    </row>
    <row r="449" spans="1:3" x14ac:dyDescent="0.25">
      <c r="A449" s="3" t="s">
        <v>0</v>
      </c>
      <c r="B449" t="s">
        <v>311</v>
      </c>
      <c r="C449" t="b">
        <v>1</v>
      </c>
    </row>
    <row r="450" spans="1:3" x14ac:dyDescent="0.25">
      <c r="A450" s="3" t="s">
        <v>0</v>
      </c>
      <c r="B450" t="s">
        <v>312</v>
      </c>
      <c r="C450">
        <v>16777215</v>
      </c>
    </row>
    <row r="451" spans="1:3" x14ac:dyDescent="0.25">
      <c r="A451" s="3" t="s">
        <v>0</v>
      </c>
      <c r="B451" t="s">
        <v>313</v>
      </c>
      <c r="C451">
        <v>1</v>
      </c>
    </row>
    <row r="452" spans="1:3" x14ac:dyDescent="0.25">
      <c r="A452" s="3" t="s">
        <v>0</v>
      </c>
      <c r="B452" t="s">
        <v>314</v>
      </c>
      <c r="C452">
        <v>0</v>
      </c>
    </row>
    <row r="453" spans="1:3" x14ac:dyDescent="0.25">
      <c r="A453" s="3" t="s">
        <v>0</v>
      </c>
      <c r="B453" t="s">
        <v>315</v>
      </c>
      <c r="C453">
        <v>6299904</v>
      </c>
    </row>
    <row r="454" spans="1:3" x14ac:dyDescent="0.25">
      <c r="A454" s="3" t="s">
        <v>0</v>
      </c>
      <c r="B454" t="s">
        <v>230</v>
      </c>
      <c r="C454" t="b">
        <v>1</v>
      </c>
    </row>
    <row r="455" spans="1:3" x14ac:dyDescent="0.25">
      <c r="A455" s="3" t="s">
        <v>0</v>
      </c>
      <c r="B455" t="s">
        <v>231</v>
      </c>
      <c r="C455" s="3" t="s">
        <v>593</v>
      </c>
    </row>
    <row r="456" spans="1:3" x14ac:dyDescent="0.25">
      <c r="A456" s="3" t="s">
        <v>0</v>
      </c>
      <c r="B456" t="s">
        <v>232</v>
      </c>
      <c r="C456">
        <v>2</v>
      </c>
    </row>
    <row r="457" spans="1:3" x14ac:dyDescent="0.25">
      <c r="A457" s="3" t="s">
        <v>0</v>
      </c>
      <c r="B457" t="s">
        <v>233</v>
      </c>
      <c r="C457">
        <v>212</v>
      </c>
    </row>
    <row r="458" spans="1:3" x14ac:dyDescent="0.25">
      <c r="A458" s="3" t="s">
        <v>0</v>
      </c>
      <c r="B458" t="s">
        <v>316</v>
      </c>
      <c r="C458" t="b">
        <v>1</v>
      </c>
    </row>
    <row r="459" spans="1:3" x14ac:dyDescent="0.25">
      <c r="A459" s="3" t="s">
        <v>0</v>
      </c>
      <c r="B459" t="s">
        <v>234</v>
      </c>
      <c r="C459" s="3" t="s">
        <v>595</v>
      </c>
    </row>
    <row r="460" spans="1:3" x14ac:dyDescent="0.25">
      <c r="A460" s="3" t="s">
        <v>0</v>
      </c>
      <c r="B460" t="s">
        <v>235</v>
      </c>
      <c r="C460" t="b">
        <v>1</v>
      </c>
    </row>
    <row r="461" spans="1:3" x14ac:dyDescent="0.25">
      <c r="A461" s="3" t="s">
        <v>0</v>
      </c>
      <c r="B461" t="s">
        <v>236</v>
      </c>
      <c r="C461" t="b">
        <v>1</v>
      </c>
    </row>
    <row r="462" spans="1:3" x14ac:dyDescent="0.25">
      <c r="A462" s="3" t="s">
        <v>0</v>
      </c>
      <c r="B462" t="s">
        <v>237</v>
      </c>
      <c r="C462" s="3" t="s">
        <v>593</v>
      </c>
    </row>
    <row r="463" spans="1:3" x14ac:dyDescent="0.25">
      <c r="A463" s="3" t="s">
        <v>0</v>
      </c>
      <c r="B463" t="s">
        <v>238</v>
      </c>
      <c r="C463">
        <v>2</v>
      </c>
    </row>
    <row r="464" spans="1:3" x14ac:dyDescent="0.25">
      <c r="A464" s="3" t="s">
        <v>0</v>
      </c>
      <c r="B464" t="s">
        <v>239</v>
      </c>
      <c r="C464">
        <v>213</v>
      </c>
    </row>
    <row r="465" spans="1:3" x14ac:dyDescent="0.25">
      <c r="A465" s="3" t="s">
        <v>0</v>
      </c>
      <c r="B465" t="s">
        <v>317</v>
      </c>
      <c r="C465" t="b">
        <v>1</v>
      </c>
    </row>
    <row r="466" spans="1:3" x14ac:dyDescent="0.25">
      <c r="A466" s="3" t="s">
        <v>0</v>
      </c>
      <c r="B466" t="s">
        <v>240</v>
      </c>
      <c r="C466" s="3" t="s">
        <v>596</v>
      </c>
    </row>
    <row r="467" spans="1:3" x14ac:dyDescent="0.25">
      <c r="A467" s="3" t="s">
        <v>0</v>
      </c>
      <c r="B467" t="s">
        <v>241</v>
      </c>
      <c r="C467" t="b">
        <v>1</v>
      </c>
    </row>
    <row r="468" spans="1:3" x14ac:dyDescent="0.25">
      <c r="A468" s="3" t="s">
        <v>0</v>
      </c>
      <c r="B468" t="s">
        <v>318</v>
      </c>
      <c r="C468">
        <v>16777215</v>
      </c>
    </row>
    <row r="469" spans="1:3" x14ac:dyDescent="0.25">
      <c r="A469" s="3" t="s">
        <v>0</v>
      </c>
      <c r="B469" t="s">
        <v>319</v>
      </c>
      <c r="C469">
        <v>1</v>
      </c>
    </row>
    <row r="470" spans="1:3" x14ac:dyDescent="0.25">
      <c r="A470" s="3" t="s">
        <v>0</v>
      </c>
      <c r="B470" t="s">
        <v>320</v>
      </c>
      <c r="C470">
        <v>0</v>
      </c>
    </row>
    <row r="471" spans="1:3" x14ac:dyDescent="0.25">
      <c r="A471" s="3" t="s">
        <v>0</v>
      </c>
      <c r="B471" t="s">
        <v>321</v>
      </c>
      <c r="C471">
        <v>6773025</v>
      </c>
    </row>
    <row r="472" spans="1:3" x14ac:dyDescent="0.25">
      <c r="A472" s="3" t="s">
        <v>0</v>
      </c>
      <c r="B472" t="s">
        <v>242</v>
      </c>
      <c r="C472" t="b">
        <v>1</v>
      </c>
    </row>
    <row r="473" spans="1:3" x14ac:dyDescent="0.25">
      <c r="A473" s="3" t="s">
        <v>0</v>
      </c>
      <c r="B473" t="s">
        <v>243</v>
      </c>
      <c r="C473" s="3" t="s">
        <v>593</v>
      </c>
    </row>
    <row r="474" spans="1:3" x14ac:dyDescent="0.25">
      <c r="A474" s="3" t="s">
        <v>0</v>
      </c>
      <c r="B474" t="s">
        <v>244</v>
      </c>
      <c r="C474">
        <v>2</v>
      </c>
    </row>
    <row r="475" spans="1:3" x14ac:dyDescent="0.25">
      <c r="A475" s="3" t="s">
        <v>0</v>
      </c>
      <c r="B475" t="s">
        <v>245</v>
      </c>
      <c r="C475">
        <v>214</v>
      </c>
    </row>
    <row r="476" spans="1:3" x14ac:dyDescent="0.25">
      <c r="A476" s="3" t="s">
        <v>0</v>
      </c>
      <c r="B476" t="s">
        <v>322</v>
      </c>
      <c r="C476" t="b">
        <v>1</v>
      </c>
    </row>
    <row r="477" spans="1:3" x14ac:dyDescent="0.25">
      <c r="A477" s="3" t="s">
        <v>0</v>
      </c>
      <c r="B477" t="s">
        <v>246</v>
      </c>
      <c r="C477" s="3" t="s">
        <v>597</v>
      </c>
    </row>
    <row r="478" spans="1:3" x14ac:dyDescent="0.25">
      <c r="A478" s="3" t="s">
        <v>0</v>
      </c>
      <c r="B478" t="s">
        <v>323</v>
      </c>
      <c r="C478" t="b">
        <v>1</v>
      </c>
    </row>
    <row r="479" spans="1:3" x14ac:dyDescent="0.25">
      <c r="A479" s="3" t="s">
        <v>7</v>
      </c>
      <c r="B479" t="s">
        <v>106</v>
      </c>
      <c r="C479" s="3" t="s">
        <v>326</v>
      </c>
    </row>
    <row r="480" spans="1:3" x14ac:dyDescent="0.25">
      <c r="A480" s="3" t="s">
        <v>7</v>
      </c>
      <c r="B480" t="s">
        <v>324</v>
      </c>
      <c r="C480">
        <v>2</v>
      </c>
    </row>
    <row r="481" spans="1:6" x14ac:dyDescent="0.25">
      <c r="A481" s="3" t="s">
        <v>7</v>
      </c>
      <c r="B481" t="s">
        <v>325</v>
      </c>
      <c r="C481" s="3" t="s">
        <v>107</v>
      </c>
    </row>
    <row r="482" spans="1:6" x14ac:dyDescent="0.25">
      <c r="A482" s="3" t="s">
        <v>26</v>
      </c>
      <c r="B482" t="s">
        <v>247</v>
      </c>
      <c r="C482">
        <v>6299648</v>
      </c>
    </row>
    <row r="483" spans="1:6" x14ac:dyDescent="0.25">
      <c r="A483" s="3" t="s">
        <v>26</v>
      </c>
      <c r="B483" t="s">
        <v>248</v>
      </c>
      <c r="C483" t="b">
        <v>0</v>
      </c>
    </row>
    <row r="484" spans="1:6" x14ac:dyDescent="0.25">
      <c r="A484" s="3" t="s">
        <v>26</v>
      </c>
      <c r="B484" t="s">
        <v>249</v>
      </c>
      <c r="C484" t="b">
        <v>1</v>
      </c>
    </row>
    <row r="485" spans="1:6" x14ac:dyDescent="0.25">
      <c r="A485" s="3" t="s">
        <v>26</v>
      </c>
      <c r="B485" t="s">
        <v>250</v>
      </c>
      <c r="C485" t="b">
        <v>1</v>
      </c>
    </row>
    <row r="486" spans="1:6" x14ac:dyDescent="0.25">
      <c r="A486" s="3" t="s">
        <v>26</v>
      </c>
      <c r="B486" t="s">
        <v>251</v>
      </c>
      <c r="C486">
        <v>0</v>
      </c>
    </row>
    <row r="487" spans="1:6" x14ac:dyDescent="0.25">
      <c r="A487" s="3" t="s">
        <v>26</v>
      </c>
      <c r="B487" t="s">
        <v>252</v>
      </c>
      <c r="C487">
        <v>-2</v>
      </c>
    </row>
    <row r="488" spans="1:6" x14ac:dyDescent="0.25">
      <c r="A488" s="3" t="s">
        <v>26</v>
      </c>
      <c r="B488" t="s">
        <v>253</v>
      </c>
      <c r="C488">
        <v>1</v>
      </c>
    </row>
    <row r="489" spans="1:6" x14ac:dyDescent="0.25">
      <c r="A489" s="3" t="s">
        <v>26</v>
      </c>
      <c r="B489" t="s">
        <v>254</v>
      </c>
      <c r="C489">
        <v>1</v>
      </c>
    </row>
    <row r="490" spans="1:6" x14ac:dyDescent="0.25">
      <c r="A490" s="3" t="s">
        <v>26</v>
      </c>
      <c r="B490" t="s">
        <v>255</v>
      </c>
      <c r="C490">
        <v>1</v>
      </c>
    </row>
    <row r="491" spans="1:6" x14ac:dyDescent="0.25">
      <c r="A491" t="s">
        <v>308</v>
      </c>
    </row>
    <row r="492" spans="1:6" x14ac:dyDescent="0.25">
      <c r="A492" t="s">
        <v>587</v>
      </c>
    </row>
    <row r="493" spans="1:6" x14ac:dyDescent="0.25">
      <c r="A493" t="s">
        <v>588</v>
      </c>
      <c r="B493" t="b">
        <v>0</v>
      </c>
      <c r="C493" t="s">
        <v>589</v>
      </c>
      <c r="D493" t="s">
        <v>282</v>
      </c>
      <c r="E493" t="s">
        <v>117</v>
      </c>
      <c r="F493" t="s">
        <v>590</v>
      </c>
    </row>
    <row r="494" spans="1:6" x14ac:dyDescent="0.25">
      <c r="A494" t="s">
        <v>591</v>
      </c>
    </row>
    <row r="495" spans="1:6" x14ac:dyDescent="0.25">
      <c r="A495" t="s">
        <v>609</v>
      </c>
    </row>
    <row r="496" spans="1:6" x14ac:dyDescent="0.25">
      <c r="A496" t="s">
        <v>610</v>
      </c>
    </row>
    <row r="497" spans="1:2" x14ac:dyDescent="0.25">
      <c r="A497" t="s">
        <v>611</v>
      </c>
    </row>
    <row r="498" spans="1:2" x14ac:dyDescent="0.25">
      <c r="A498" t="s">
        <v>601</v>
      </c>
    </row>
    <row r="499" spans="1:2" x14ac:dyDescent="0.25">
      <c r="A499">
        <v>69</v>
      </c>
    </row>
    <row r="500" spans="1:2" x14ac:dyDescent="0.25">
      <c r="A500">
        <v>69</v>
      </c>
      <c r="B500" s="3" t="s">
        <v>602</v>
      </c>
    </row>
    <row r="501" spans="1:2" x14ac:dyDescent="0.25">
      <c r="A501" t="s">
        <v>603</v>
      </c>
    </row>
    <row r="502" spans="1:2" x14ac:dyDescent="0.25">
      <c r="A502" t="s">
        <v>604</v>
      </c>
    </row>
    <row r="503" spans="1:2" x14ac:dyDescent="0.25">
      <c r="A503">
        <v>67</v>
      </c>
    </row>
    <row r="504" spans="1:2" x14ac:dyDescent="0.25">
      <c r="B504" s="3" t="s">
        <v>26</v>
      </c>
    </row>
    <row r="505" spans="1:2" x14ac:dyDescent="0.25">
      <c r="A505">
        <v>67</v>
      </c>
      <c r="B505" s="3" t="s">
        <v>946</v>
      </c>
    </row>
    <row r="506" spans="1:2" x14ac:dyDescent="0.25">
      <c r="A506" t="s">
        <v>605</v>
      </c>
    </row>
    <row r="507" spans="1:2" x14ac:dyDescent="0.25">
      <c r="A507" t="s">
        <v>606</v>
      </c>
    </row>
    <row r="508" spans="1:2" x14ac:dyDescent="0.25">
      <c r="A508">
        <v>1</v>
      </c>
    </row>
    <row r="509" spans="1:2" x14ac:dyDescent="0.25">
      <c r="B509" s="3" t="s">
        <v>26</v>
      </c>
    </row>
    <row r="510" spans="1:2" x14ac:dyDescent="0.25">
      <c r="A510">
        <v>1</v>
      </c>
      <c r="B510" s="3" t="s">
        <v>607</v>
      </c>
    </row>
    <row r="511" spans="1:2" x14ac:dyDescent="0.25">
      <c r="A511" t="s">
        <v>608</v>
      </c>
    </row>
    <row r="512" spans="1:2" x14ac:dyDescent="0.25">
      <c r="A512" t="s">
        <v>271</v>
      </c>
    </row>
    <row r="513" spans="4:23" x14ac:dyDescent="0.25">
      <c r="D513" s="3" t="s">
        <v>267</v>
      </c>
      <c r="E513">
        <v>1</v>
      </c>
      <c r="G513" t="b">
        <v>1</v>
      </c>
      <c r="H513" t="b">
        <v>0</v>
      </c>
      <c r="I513" t="b">
        <v>0</v>
      </c>
      <c r="J513" t="s">
        <v>120</v>
      </c>
      <c r="L513">
        <v>10</v>
      </c>
      <c r="M513">
        <v>0</v>
      </c>
      <c r="N513" t="b">
        <v>0</v>
      </c>
      <c r="O513" t="s">
        <v>267</v>
      </c>
      <c r="T513" t="b">
        <v>0</v>
      </c>
      <c r="V513" t="b">
        <v>0</v>
      </c>
      <c r="W513" t="b">
        <v>1</v>
      </c>
    </row>
    <row r="514" spans="4:23" x14ac:dyDescent="0.25">
      <c r="D514" s="3" t="s">
        <v>2</v>
      </c>
      <c r="E514">
        <v>2</v>
      </c>
      <c r="G514" t="b">
        <v>1</v>
      </c>
      <c r="H514" t="b">
        <v>0</v>
      </c>
      <c r="I514" t="b">
        <v>0</v>
      </c>
      <c r="J514" t="s">
        <v>121</v>
      </c>
      <c r="K514">
        <v>50</v>
      </c>
      <c r="N514" t="b">
        <v>0</v>
      </c>
      <c r="O514" t="s">
        <v>2</v>
      </c>
      <c r="T514" t="b">
        <v>0</v>
      </c>
      <c r="V514" t="b">
        <v>0</v>
      </c>
      <c r="W514" t="b">
        <v>1</v>
      </c>
    </row>
    <row r="515" spans="4:23" x14ac:dyDescent="0.25">
      <c r="D515" s="3" t="s">
        <v>3</v>
      </c>
      <c r="E515">
        <v>3</v>
      </c>
      <c r="G515" t="b">
        <v>1</v>
      </c>
      <c r="H515" t="b">
        <v>0</v>
      </c>
      <c r="I515" t="b">
        <v>0</v>
      </c>
      <c r="J515" t="s">
        <v>120</v>
      </c>
      <c r="L515">
        <v>10</v>
      </c>
      <c r="M515">
        <v>0</v>
      </c>
      <c r="N515" t="b">
        <v>0</v>
      </c>
      <c r="O515" t="s">
        <v>3</v>
      </c>
      <c r="T515" t="b">
        <v>0</v>
      </c>
      <c r="V515" t="b">
        <v>0</v>
      </c>
      <c r="W515" t="b">
        <v>1</v>
      </c>
    </row>
    <row r="516" spans="4:23" x14ac:dyDescent="0.25">
      <c r="D516" s="3" t="s">
        <v>268</v>
      </c>
      <c r="E516">
        <v>4</v>
      </c>
      <c r="G516" t="b">
        <v>1</v>
      </c>
      <c r="H516" t="b">
        <v>0</v>
      </c>
      <c r="I516" t="b">
        <v>0</v>
      </c>
      <c r="J516" t="s">
        <v>120</v>
      </c>
      <c r="L516">
        <v>10</v>
      </c>
      <c r="M516">
        <v>0</v>
      </c>
      <c r="N516" t="b">
        <v>0</v>
      </c>
      <c r="O516" t="s">
        <v>268</v>
      </c>
      <c r="T516" t="b">
        <v>0</v>
      </c>
      <c r="V516" t="b">
        <v>0</v>
      </c>
      <c r="W516" t="b">
        <v>1</v>
      </c>
    </row>
    <row r="517" spans="4:23" x14ac:dyDescent="0.25">
      <c r="D517" s="3" t="s">
        <v>586</v>
      </c>
      <c r="E517">
        <v>5</v>
      </c>
      <c r="G517" t="b">
        <v>1</v>
      </c>
      <c r="H517" t="b">
        <v>0</v>
      </c>
      <c r="I517" t="b">
        <v>0</v>
      </c>
      <c r="J517" t="s">
        <v>121</v>
      </c>
      <c r="K517">
        <v>50</v>
      </c>
      <c r="N517" t="b">
        <v>0</v>
      </c>
      <c r="O517" t="s">
        <v>586</v>
      </c>
      <c r="T517" t="b">
        <v>0</v>
      </c>
      <c r="V517" t="b">
        <v>0</v>
      </c>
      <c r="W517" t="b">
        <v>1</v>
      </c>
    </row>
    <row r="518" spans="4:23" x14ac:dyDescent="0.25">
      <c r="D518" s="3" t="s">
        <v>265</v>
      </c>
      <c r="E518">
        <v>6</v>
      </c>
      <c r="G518" t="b">
        <v>1</v>
      </c>
      <c r="H518" t="b">
        <v>0</v>
      </c>
      <c r="I518" t="b">
        <v>0</v>
      </c>
      <c r="J518" t="s">
        <v>120</v>
      </c>
      <c r="L518">
        <v>10</v>
      </c>
      <c r="M518">
        <v>0</v>
      </c>
      <c r="N518" t="b">
        <v>0</v>
      </c>
      <c r="O518" t="s">
        <v>265</v>
      </c>
      <c r="T518" t="b">
        <v>0</v>
      </c>
      <c r="V518" t="b">
        <v>0</v>
      </c>
      <c r="W518" t="b">
        <v>1</v>
      </c>
    </row>
    <row r="519" spans="4:23" x14ac:dyDescent="0.25">
      <c r="D519" s="3" t="s">
        <v>266</v>
      </c>
      <c r="E519">
        <v>7</v>
      </c>
      <c r="G519" t="b">
        <v>1</v>
      </c>
      <c r="H519" t="b">
        <v>0</v>
      </c>
      <c r="I519" t="b">
        <v>0</v>
      </c>
      <c r="J519" t="s">
        <v>120</v>
      </c>
      <c r="L519">
        <v>10</v>
      </c>
      <c r="M519">
        <v>0</v>
      </c>
      <c r="N519" t="b">
        <v>0</v>
      </c>
      <c r="O519" t="s">
        <v>266</v>
      </c>
      <c r="T519" t="b">
        <v>0</v>
      </c>
      <c r="V519" t="b">
        <v>0</v>
      </c>
      <c r="W519" t="b">
        <v>1</v>
      </c>
    </row>
    <row r="520" spans="4:23" x14ac:dyDescent="0.25">
      <c r="D520" s="3" t="s">
        <v>173</v>
      </c>
      <c r="E520">
        <v>8</v>
      </c>
      <c r="G520" t="b">
        <v>1</v>
      </c>
      <c r="H520" t="b">
        <v>0</v>
      </c>
      <c r="I520" t="b">
        <v>0</v>
      </c>
      <c r="J520" t="s">
        <v>120</v>
      </c>
      <c r="L520">
        <v>10</v>
      </c>
      <c r="M520">
        <v>0</v>
      </c>
      <c r="N520" t="b">
        <v>0</v>
      </c>
      <c r="O520" t="s">
        <v>173</v>
      </c>
      <c r="T520" t="b">
        <v>0</v>
      </c>
      <c r="V520" t="b">
        <v>0</v>
      </c>
      <c r="W520" t="b">
        <v>1</v>
      </c>
    </row>
    <row r="521" spans="4:23" x14ac:dyDescent="0.25">
      <c r="D521" s="3" t="s">
        <v>174</v>
      </c>
      <c r="E521">
        <v>9</v>
      </c>
      <c r="G521" t="b">
        <v>1</v>
      </c>
      <c r="H521" t="b">
        <v>0</v>
      </c>
      <c r="I521" t="b">
        <v>0</v>
      </c>
      <c r="J521" t="s">
        <v>120</v>
      </c>
      <c r="L521">
        <v>10</v>
      </c>
      <c r="M521">
        <v>0</v>
      </c>
      <c r="N521" t="b">
        <v>0</v>
      </c>
      <c r="O521" t="s">
        <v>174</v>
      </c>
      <c r="T521" t="b">
        <v>0</v>
      </c>
      <c r="V521" t="b">
        <v>0</v>
      </c>
      <c r="W521" t="b">
        <v>1</v>
      </c>
    </row>
    <row r="522" spans="4:23" x14ac:dyDescent="0.25">
      <c r="D522" s="3" t="s">
        <v>7</v>
      </c>
      <c r="E522">
        <v>10</v>
      </c>
      <c r="G522" t="b">
        <v>1</v>
      </c>
      <c r="H522" t="b">
        <v>0</v>
      </c>
      <c r="I522" t="b">
        <v>0</v>
      </c>
      <c r="J522" t="s">
        <v>120</v>
      </c>
      <c r="L522">
        <v>10</v>
      </c>
      <c r="M522">
        <v>0</v>
      </c>
      <c r="N522" t="b">
        <v>0</v>
      </c>
      <c r="O522" t="s">
        <v>7</v>
      </c>
      <c r="T522" t="b">
        <v>0</v>
      </c>
      <c r="V522" t="b">
        <v>0</v>
      </c>
      <c r="W522" t="b">
        <v>1</v>
      </c>
    </row>
    <row r="523" spans="4:23" x14ac:dyDescent="0.25">
      <c r="D523" s="3" t="s">
        <v>8</v>
      </c>
      <c r="E523">
        <v>11</v>
      </c>
      <c r="G523" t="b">
        <v>1</v>
      </c>
      <c r="H523" t="b">
        <v>0</v>
      </c>
      <c r="I523" t="b">
        <v>0</v>
      </c>
      <c r="J523" t="s">
        <v>120</v>
      </c>
      <c r="L523">
        <v>10</v>
      </c>
      <c r="M523">
        <v>0</v>
      </c>
      <c r="N523" t="b">
        <v>0</v>
      </c>
      <c r="O523" t="s">
        <v>8</v>
      </c>
      <c r="T523" t="b">
        <v>0</v>
      </c>
      <c r="V523" t="b">
        <v>0</v>
      </c>
      <c r="W523" t="b">
        <v>1</v>
      </c>
    </row>
    <row r="524" spans="4:23" x14ac:dyDescent="0.25">
      <c r="D524" s="3" t="s">
        <v>9</v>
      </c>
      <c r="E524">
        <v>12</v>
      </c>
      <c r="G524" t="b">
        <v>1</v>
      </c>
      <c r="H524" t="b">
        <v>0</v>
      </c>
      <c r="I524" t="b">
        <v>0</v>
      </c>
      <c r="J524" t="s">
        <v>121</v>
      </c>
      <c r="K524">
        <v>50</v>
      </c>
      <c r="N524" t="b">
        <v>0</v>
      </c>
      <c r="O524" t="s">
        <v>9</v>
      </c>
      <c r="T524" t="b">
        <v>0</v>
      </c>
      <c r="V524" t="b">
        <v>0</v>
      </c>
      <c r="W524" t="b">
        <v>1</v>
      </c>
    </row>
    <row r="525" spans="4:23" x14ac:dyDescent="0.25">
      <c r="D525" s="3" t="s">
        <v>10</v>
      </c>
      <c r="E525">
        <v>13</v>
      </c>
      <c r="G525" t="b">
        <v>1</v>
      </c>
      <c r="H525" t="b">
        <v>0</v>
      </c>
      <c r="I525" t="b">
        <v>0</v>
      </c>
      <c r="J525" t="s">
        <v>121</v>
      </c>
      <c r="K525">
        <v>50</v>
      </c>
      <c r="N525" t="b">
        <v>0</v>
      </c>
      <c r="O525" t="s">
        <v>10</v>
      </c>
      <c r="T525" t="b">
        <v>0</v>
      </c>
      <c r="V525" t="b">
        <v>0</v>
      </c>
      <c r="W525" t="b">
        <v>1</v>
      </c>
    </row>
    <row r="526" spans="4:23" x14ac:dyDescent="0.25">
      <c r="D526" s="3" t="s">
        <v>11</v>
      </c>
      <c r="E526">
        <v>14</v>
      </c>
      <c r="G526" t="b">
        <v>1</v>
      </c>
      <c r="H526" t="b">
        <v>0</v>
      </c>
      <c r="I526" t="b">
        <v>0</v>
      </c>
      <c r="J526" t="s">
        <v>121</v>
      </c>
      <c r="K526">
        <v>50</v>
      </c>
      <c r="N526" t="b">
        <v>0</v>
      </c>
      <c r="O526" t="s">
        <v>11</v>
      </c>
      <c r="T526" t="b">
        <v>0</v>
      </c>
      <c r="V526" t="b">
        <v>0</v>
      </c>
      <c r="W526" t="b">
        <v>1</v>
      </c>
    </row>
    <row r="527" spans="4:23" x14ac:dyDescent="0.25">
      <c r="D527" s="3" t="s">
        <v>269</v>
      </c>
      <c r="E527">
        <v>15</v>
      </c>
      <c r="G527" t="b">
        <v>1</v>
      </c>
      <c r="H527" t="b">
        <v>0</v>
      </c>
      <c r="I527" t="b">
        <v>0</v>
      </c>
      <c r="J527" t="s">
        <v>121</v>
      </c>
      <c r="K527">
        <v>255</v>
      </c>
      <c r="N527" t="b">
        <v>0</v>
      </c>
      <c r="O527" t="s">
        <v>269</v>
      </c>
      <c r="T527" t="b">
        <v>0</v>
      </c>
      <c r="V527" t="b">
        <v>0</v>
      </c>
      <c r="W527" t="b">
        <v>1</v>
      </c>
    </row>
    <row r="528" spans="4:23" x14ac:dyDescent="0.25">
      <c r="D528" s="3" t="s">
        <v>13</v>
      </c>
      <c r="E528">
        <v>16</v>
      </c>
      <c r="G528" t="b">
        <v>1</v>
      </c>
      <c r="H528" t="b">
        <v>0</v>
      </c>
      <c r="I528" t="b">
        <v>0</v>
      </c>
      <c r="J528" t="s">
        <v>122</v>
      </c>
      <c r="L528">
        <v>53</v>
      </c>
      <c r="N528" t="b">
        <v>0</v>
      </c>
      <c r="O528" t="s">
        <v>13</v>
      </c>
      <c r="T528" t="b">
        <v>0</v>
      </c>
      <c r="V528" t="b">
        <v>0</v>
      </c>
      <c r="W528" t="b">
        <v>1</v>
      </c>
    </row>
    <row r="529" spans="1:23" x14ac:dyDescent="0.25">
      <c r="D529" s="3" t="s">
        <v>14</v>
      </c>
      <c r="E529">
        <v>17</v>
      </c>
      <c r="G529" t="b">
        <v>1</v>
      </c>
      <c r="H529" t="b">
        <v>0</v>
      </c>
      <c r="I529" t="b">
        <v>0</v>
      </c>
      <c r="J529" t="s">
        <v>122</v>
      </c>
      <c r="L529">
        <v>53</v>
      </c>
      <c r="N529" t="b">
        <v>0</v>
      </c>
      <c r="O529" t="s">
        <v>14</v>
      </c>
      <c r="T529" t="b">
        <v>0</v>
      </c>
      <c r="V529" t="b">
        <v>0</v>
      </c>
      <c r="W529" t="b">
        <v>1</v>
      </c>
    </row>
    <row r="530" spans="1:23" x14ac:dyDescent="0.25">
      <c r="D530" s="3" t="s">
        <v>15</v>
      </c>
      <c r="E530">
        <v>18</v>
      </c>
      <c r="G530" t="b">
        <v>1</v>
      </c>
      <c r="H530" t="b">
        <v>0</v>
      </c>
      <c r="I530" t="b">
        <v>0</v>
      </c>
      <c r="J530" t="s">
        <v>122</v>
      </c>
      <c r="L530">
        <v>53</v>
      </c>
      <c r="N530" t="b">
        <v>0</v>
      </c>
      <c r="O530" t="s">
        <v>15</v>
      </c>
      <c r="T530" t="b">
        <v>0</v>
      </c>
      <c r="V530" t="b">
        <v>0</v>
      </c>
      <c r="W530" t="b">
        <v>1</v>
      </c>
    </row>
    <row r="531" spans="1:23" x14ac:dyDescent="0.25">
      <c r="D531" s="3" t="s">
        <v>16</v>
      </c>
      <c r="E531">
        <v>19</v>
      </c>
      <c r="G531" t="b">
        <v>1</v>
      </c>
      <c r="H531" t="b">
        <v>0</v>
      </c>
      <c r="I531" t="b">
        <v>0</v>
      </c>
      <c r="J531" t="s">
        <v>122</v>
      </c>
      <c r="L531">
        <v>53</v>
      </c>
      <c r="N531" t="b">
        <v>0</v>
      </c>
      <c r="O531" t="s">
        <v>16</v>
      </c>
      <c r="T531" t="b">
        <v>0</v>
      </c>
      <c r="V531" t="b">
        <v>0</v>
      </c>
      <c r="W531" t="b">
        <v>1</v>
      </c>
    </row>
    <row r="532" spans="1:23" x14ac:dyDescent="0.25">
      <c r="D532" s="3" t="s">
        <v>17</v>
      </c>
      <c r="E532">
        <v>20</v>
      </c>
      <c r="G532" t="b">
        <v>1</v>
      </c>
      <c r="H532" t="b">
        <v>0</v>
      </c>
      <c r="I532" t="b">
        <v>0</v>
      </c>
      <c r="J532" t="s">
        <v>122</v>
      </c>
      <c r="L532">
        <v>53</v>
      </c>
      <c r="N532" t="b">
        <v>0</v>
      </c>
      <c r="O532" t="s">
        <v>17</v>
      </c>
      <c r="T532" t="b">
        <v>0</v>
      </c>
      <c r="V532" t="b">
        <v>0</v>
      </c>
      <c r="W532" t="b">
        <v>1</v>
      </c>
    </row>
    <row r="533" spans="1:23" x14ac:dyDescent="0.25">
      <c r="D533" s="3" t="s">
        <v>18</v>
      </c>
      <c r="E533">
        <v>21</v>
      </c>
      <c r="G533" t="b">
        <v>1</v>
      </c>
      <c r="H533" t="b">
        <v>0</v>
      </c>
      <c r="I533" t="b">
        <v>0</v>
      </c>
      <c r="J533" t="s">
        <v>122</v>
      </c>
      <c r="L533">
        <v>53</v>
      </c>
      <c r="N533" t="b">
        <v>0</v>
      </c>
      <c r="O533" t="s">
        <v>18</v>
      </c>
      <c r="T533" t="b">
        <v>0</v>
      </c>
      <c r="V533" t="b">
        <v>0</v>
      </c>
      <c r="W533" t="b">
        <v>1</v>
      </c>
    </row>
    <row r="534" spans="1:23" x14ac:dyDescent="0.25">
      <c r="D534" s="3" t="s">
        <v>19</v>
      </c>
      <c r="E534">
        <v>22</v>
      </c>
      <c r="G534" t="b">
        <v>1</v>
      </c>
      <c r="H534" t="b">
        <v>0</v>
      </c>
      <c r="I534" t="b">
        <v>0</v>
      </c>
      <c r="J534" t="s">
        <v>122</v>
      </c>
      <c r="L534">
        <v>53</v>
      </c>
      <c r="N534" t="b">
        <v>0</v>
      </c>
      <c r="O534" t="s">
        <v>19</v>
      </c>
      <c r="T534" t="b">
        <v>0</v>
      </c>
      <c r="V534" t="b">
        <v>0</v>
      </c>
      <c r="W534" t="b">
        <v>1</v>
      </c>
    </row>
    <row r="535" spans="1:23" x14ac:dyDescent="0.25">
      <c r="D535" s="3" t="s">
        <v>20</v>
      </c>
      <c r="E535">
        <v>23</v>
      </c>
      <c r="G535" t="b">
        <v>1</v>
      </c>
      <c r="H535" t="b">
        <v>0</v>
      </c>
      <c r="I535" t="b">
        <v>0</v>
      </c>
      <c r="J535" t="s">
        <v>122</v>
      </c>
      <c r="L535">
        <v>53</v>
      </c>
      <c r="N535" t="b">
        <v>0</v>
      </c>
      <c r="O535" t="s">
        <v>20</v>
      </c>
      <c r="T535" t="b">
        <v>0</v>
      </c>
      <c r="V535" t="b">
        <v>0</v>
      </c>
      <c r="W535" t="b">
        <v>1</v>
      </c>
    </row>
    <row r="536" spans="1:23" x14ac:dyDescent="0.25">
      <c r="D536" s="3" t="s">
        <v>21</v>
      </c>
      <c r="E536">
        <v>24</v>
      </c>
      <c r="G536" t="b">
        <v>1</v>
      </c>
      <c r="H536" t="b">
        <v>0</v>
      </c>
      <c r="I536" t="b">
        <v>0</v>
      </c>
      <c r="J536" t="s">
        <v>122</v>
      </c>
      <c r="L536">
        <v>53</v>
      </c>
      <c r="N536" t="b">
        <v>0</v>
      </c>
      <c r="O536" t="s">
        <v>21</v>
      </c>
      <c r="T536" t="b">
        <v>0</v>
      </c>
      <c r="V536" t="b">
        <v>0</v>
      </c>
      <c r="W536" t="b">
        <v>1</v>
      </c>
    </row>
    <row r="537" spans="1:23" x14ac:dyDescent="0.25">
      <c r="D537" s="3" t="s">
        <v>22</v>
      </c>
      <c r="E537">
        <v>25</v>
      </c>
      <c r="G537" t="b">
        <v>1</v>
      </c>
      <c r="H537" t="b">
        <v>0</v>
      </c>
      <c r="I537" t="b">
        <v>0</v>
      </c>
      <c r="J537" t="s">
        <v>122</v>
      </c>
      <c r="L537">
        <v>53</v>
      </c>
      <c r="N537" t="b">
        <v>0</v>
      </c>
      <c r="O537" t="s">
        <v>22</v>
      </c>
      <c r="T537" t="b">
        <v>0</v>
      </c>
      <c r="V537" t="b">
        <v>0</v>
      </c>
      <c r="W537" t="b">
        <v>1</v>
      </c>
    </row>
    <row r="538" spans="1:23" x14ac:dyDescent="0.25">
      <c r="D538" s="3" t="s">
        <v>23</v>
      </c>
      <c r="E538">
        <v>26</v>
      </c>
      <c r="G538" t="b">
        <v>1</v>
      </c>
      <c r="H538" t="b">
        <v>0</v>
      </c>
      <c r="I538" t="b">
        <v>0</v>
      </c>
      <c r="J538" t="s">
        <v>122</v>
      </c>
      <c r="L538">
        <v>53</v>
      </c>
      <c r="N538" t="b">
        <v>0</v>
      </c>
      <c r="O538" t="s">
        <v>23</v>
      </c>
      <c r="T538" t="b">
        <v>0</v>
      </c>
      <c r="V538" t="b">
        <v>0</v>
      </c>
      <c r="W538" t="b">
        <v>1</v>
      </c>
    </row>
    <row r="539" spans="1:23" x14ac:dyDescent="0.25">
      <c r="D539" s="3" t="s">
        <v>24</v>
      </c>
      <c r="E539">
        <v>27</v>
      </c>
      <c r="G539" t="b">
        <v>1</v>
      </c>
      <c r="H539" t="b">
        <v>0</v>
      </c>
      <c r="I539" t="b">
        <v>0</v>
      </c>
      <c r="J539" t="s">
        <v>122</v>
      </c>
      <c r="L539">
        <v>53</v>
      </c>
      <c r="N539" t="b">
        <v>0</v>
      </c>
      <c r="O539" t="s">
        <v>24</v>
      </c>
      <c r="T539" t="b">
        <v>0</v>
      </c>
      <c r="V539" t="b">
        <v>0</v>
      </c>
      <c r="W539" t="b">
        <v>1</v>
      </c>
    </row>
    <row r="540" spans="1:23" x14ac:dyDescent="0.25">
      <c r="D540" s="3" t="s">
        <v>25</v>
      </c>
      <c r="E540">
        <v>28</v>
      </c>
      <c r="G540" t="b">
        <v>1</v>
      </c>
      <c r="H540" t="b">
        <v>0</v>
      </c>
      <c r="I540" t="b">
        <v>0</v>
      </c>
      <c r="J540" t="s">
        <v>122</v>
      </c>
      <c r="L540">
        <v>53</v>
      </c>
      <c r="N540" t="b">
        <v>0</v>
      </c>
      <c r="O540" t="s">
        <v>25</v>
      </c>
      <c r="T540" t="b">
        <v>0</v>
      </c>
      <c r="V540" t="b">
        <v>0</v>
      </c>
      <c r="W540" t="b">
        <v>1</v>
      </c>
    </row>
    <row r="541" spans="1:23" x14ac:dyDescent="0.25">
      <c r="A541" t="s">
        <v>272</v>
      </c>
    </row>
  </sheetData>
  <dataValidations count="1">
    <dataValidation allowBlank="1" showInputMessage="1" showErrorMessage="1" sqref="A1" xr:uid="{DA77E31E-FD8C-4B72-A891-2E6892561E65}"/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D7048-48C5-4B31-913C-85C89C35D5AD}">
  <sheetPr codeName="Sheet8"/>
  <dimension ref="A1:AC613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9" x14ac:dyDescent="0.25">
      <c r="A1" s="2" t="s">
        <v>98</v>
      </c>
    </row>
    <row r="2" spans="1:29" x14ac:dyDescent="0.25">
      <c r="A2" t="s">
        <v>864</v>
      </c>
      <c r="C2" s="45"/>
      <c r="F2" s="45"/>
      <c r="M2" s="45"/>
      <c r="N2" s="45"/>
      <c r="O2" s="45"/>
      <c r="P2" s="45"/>
    </row>
    <row r="3" spans="1:29" x14ac:dyDescent="0.25">
      <c r="A3" t="s">
        <v>0</v>
      </c>
      <c r="B3" t="s">
        <v>267</v>
      </c>
      <c r="C3" s="45" t="s">
        <v>2</v>
      </c>
      <c r="D3" t="s">
        <v>3</v>
      </c>
      <c r="E3" t="s">
        <v>268</v>
      </c>
      <c r="F3" s="45" t="s">
        <v>586</v>
      </c>
      <c r="G3" t="s">
        <v>265</v>
      </c>
      <c r="H3" t="s">
        <v>266</v>
      </c>
      <c r="I3" t="s">
        <v>173</v>
      </c>
      <c r="J3" t="s">
        <v>174</v>
      </c>
      <c r="K3" t="s">
        <v>7</v>
      </c>
      <c r="L3" t="s">
        <v>8</v>
      </c>
      <c r="M3" s="45" t="s">
        <v>9</v>
      </c>
      <c r="N3" s="45" t="s">
        <v>10</v>
      </c>
      <c r="O3" s="45" t="s">
        <v>11</v>
      </c>
      <c r="P3" s="45" t="s">
        <v>269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20</v>
      </c>
      <c r="Y3" t="s">
        <v>21</v>
      </c>
      <c r="Z3" t="s">
        <v>22</v>
      </c>
      <c r="AA3" t="s">
        <v>23</v>
      </c>
      <c r="AB3" t="s">
        <v>24</v>
      </c>
      <c r="AC3" t="s">
        <v>25</v>
      </c>
    </row>
    <row r="4" spans="1:29" x14ac:dyDescent="0.25">
      <c r="A4">
        <v>0</v>
      </c>
      <c r="B4">
        <v>1</v>
      </c>
      <c r="C4" s="45" t="s">
        <v>332</v>
      </c>
      <c r="D4">
        <v>1000000</v>
      </c>
      <c r="F4" s="45"/>
      <c r="G4">
        <v>1</v>
      </c>
      <c r="I4">
        <v>0</v>
      </c>
      <c r="K4">
        <v>1</v>
      </c>
      <c r="L4">
        <v>0</v>
      </c>
      <c r="M4" s="45"/>
      <c r="N4" s="45"/>
      <c r="O4" s="45"/>
      <c r="P4" s="45"/>
    </row>
    <row r="5" spans="1:29" x14ac:dyDescent="0.25">
      <c r="A5">
        <v>1</v>
      </c>
      <c r="B5">
        <v>2</v>
      </c>
      <c r="C5" s="45" t="s">
        <v>333</v>
      </c>
      <c r="D5">
        <v>1001000</v>
      </c>
      <c r="F5" s="45"/>
      <c r="G5">
        <v>1</v>
      </c>
      <c r="I5">
        <v>0</v>
      </c>
      <c r="J5">
        <v>9</v>
      </c>
      <c r="K5">
        <v>1</v>
      </c>
      <c r="L5">
        <v>0</v>
      </c>
      <c r="M5" s="45"/>
      <c r="N5" s="45"/>
      <c r="O5" s="45"/>
      <c r="P5" s="45" t="s">
        <v>612</v>
      </c>
    </row>
    <row r="6" spans="1:29" x14ac:dyDescent="0.25">
      <c r="A6">
        <v>2</v>
      </c>
      <c r="B6">
        <v>3</v>
      </c>
      <c r="C6" s="45" t="s">
        <v>334</v>
      </c>
      <c r="D6">
        <v>1002000</v>
      </c>
      <c r="F6" s="45"/>
      <c r="G6">
        <v>1</v>
      </c>
      <c r="I6">
        <v>0</v>
      </c>
      <c r="K6">
        <v>1</v>
      </c>
      <c r="L6">
        <v>0</v>
      </c>
      <c r="M6" s="45"/>
      <c r="N6" s="45"/>
      <c r="O6" s="45"/>
      <c r="P6" s="45"/>
    </row>
    <row r="7" spans="1:29" x14ac:dyDescent="0.25">
      <c r="A7">
        <v>3</v>
      </c>
      <c r="B7">
        <v>4</v>
      </c>
      <c r="C7" s="45" t="s">
        <v>335</v>
      </c>
      <c r="D7">
        <v>1100000</v>
      </c>
      <c r="E7">
        <v>1100</v>
      </c>
      <c r="F7" s="45"/>
      <c r="G7">
        <v>1</v>
      </c>
      <c r="I7">
        <v>0</v>
      </c>
      <c r="J7">
        <v>1</v>
      </c>
      <c r="K7">
        <v>1</v>
      </c>
      <c r="L7">
        <v>1</v>
      </c>
      <c r="M7" s="45"/>
      <c r="N7" s="45"/>
      <c r="O7" s="45"/>
      <c r="P7" s="45" t="s">
        <v>613</v>
      </c>
      <c r="Q7">
        <v>5063100000</v>
      </c>
      <c r="R7">
        <v>420000000</v>
      </c>
      <c r="S7">
        <v>420000000</v>
      </c>
      <c r="T7">
        <v>420000000</v>
      </c>
      <c r="U7">
        <v>420000000</v>
      </c>
      <c r="V7">
        <v>420000000</v>
      </c>
      <c r="W7">
        <v>420000000</v>
      </c>
      <c r="X7">
        <v>422100000</v>
      </c>
      <c r="Y7">
        <v>424200000</v>
      </c>
      <c r="Z7">
        <v>424200000</v>
      </c>
      <c r="AA7">
        <v>424200000</v>
      </c>
      <c r="AB7">
        <v>424200000</v>
      </c>
      <c r="AC7">
        <v>424200000</v>
      </c>
    </row>
    <row r="8" spans="1:29" x14ac:dyDescent="0.25">
      <c r="A8">
        <v>4</v>
      </c>
      <c r="B8">
        <v>5</v>
      </c>
      <c r="C8" s="45" t="s">
        <v>336</v>
      </c>
      <c r="D8">
        <v>1101000</v>
      </c>
      <c r="E8">
        <v>1110</v>
      </c>
      <c r="F8" s="45" t="s">
        <v>614</v>
      </c>
      <c r="G8">
        <v>1</v>
      </c>
      <c r="I8">
        <v>2</v>
      </c>
      <c r="K8">
        <v>1</v>
      </c>
      <c r="L8">
        <v>1</v>
      </c>
      <c r="M8" s="45" t="s">
        <v>257</v>
      </c>
      <c r="N8" s="45"/>
      <c r="O8" s="45" t="s">
        <v>257</v>
      </c>
      <c r="P8" s="45" t="s">
        <v>615</v>
      </c>
      <c r="Q8">
        <v>5063100000</v>
      </c>
      <c r="R8">
        <v>420000000</v>
      </c>
      <c r="S8">
        <v>420000000</v>
      </c>
      <c r="T8">
        <v>420000000</v>
      </c>
      <c r="U8">
        <v>420000000</v>
      </c>
      <c r="V8">
        <v>420000000</v>
      </c>
      <c r="W8">
        <v>420000000</v>
      </c>
      <c r="X8">
        <v>422100000</v>
      </c>
      <c r="Y8">
        <v>424200000</v>
      </c>
      <c r="Z8">
        <v>424200000</v>
      </c>
      <c r="AA8">
        <v>424200000</v>
      </c>
      <c r="AB8">
        <v>424200000</v>
      </c>
      <c r="AC8">
        <v>424200000</v>
      </c>
    </row>
    <row r="9" spans="1:29" x14ac:dyDescent="0.25">
      <c r="A9">
        <v>5</v>
      </c>
      <c r="B9">
        <v>6</v>
      </c>
      <c r="C9" s="45" t="s">
        <v>616</v>
      </c>
      <c r="D9">
        <v>1101000</v>
      </c>
      <c r="E9">
        <v>1110</v>
      </c>
      <c r="F9" s="45" t="s">
        <v>614</v>
      </c>
      <c r="G9">
        <v>1</v>
      </c>
      <c r="I9">
        <v>4</v>
      </c>
      <c r="K9">
        <v>0</v>
      </c>
      <c r="L9">
        <v>1</v>
      </c>
      <c r="M9" s="45" t="s">
        <v>257</v>
      </c>
      <c r="N9" s="45" t="s">
        <v>617</v>
      </c>
      <c r="O9" s="45"/>
      <c r="P9" s="45" t="s">
        <v>618</v>
      </c>
      <c r="Q9">
        <v>5063100000</v>
      </c>
      <c r="R9">
        <v>420000000</v>
      </c>
      <c r="S9">
        <v>420000000</v>
      </c>
      <c r="T9">
        <v>420000000</v>
      </c>
      <c r="U9">
        <v>420000000</v>
      </c>
      <c r="V9">
        <v>420000000</v>
      </c>
      <c r="W9">
        <v>420000000</v>
      </c>
      <c r="X9">
        <v>422100000</v>
      </c>
      <c r="Y9">
        <v>424200000</v>
      </c>
      <c r="Z9">
        <v>424200000</v>
      </c>
      <c r="AA9">
        <v>424200000</v>
      </c>
      <c r="AB9">
        <v>424200000</v>
      </c>
      <c r="AC9">
        <v>424200000</v>
      </c>
    </row>
    <row r="10" spans="1:29" x14ac:dyDescent="0.25">
      <c r="A10">
        <v>6</v>
      </c>
      <c r="B10">
        <v>7</v>
      </c>
      <c r="C10" s="45" t="s">
        <v>619</v>
      </c>
      <c r="D10">
        <v>1101000</v>
      </c>
      <c r="E10">
        <v>1110</v>
      </c>
      <c r="F10" s="45" t="s">
        <v>614</v>
      </c>
      <c r="G10">
        <v>1</v>
      </c>
      <c r="I10">
        <v>4</v>
      </c>
      <c r="K10">
        <v>0</v>
      </c>
      <c r="L10">
        <v>0</v>
      </c>
      <c r="M10" s="45" t="s">
        <v>257</v>
      </c>
      <c r="N10" s="45" t="s">
        <v>620</v>
      </c>
      <c r="O10" s="45"/>
      <c r="P10" s="45" t="s">
        <v>621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25">
      <c r="A11">
        <v>7</v>
      </c>
      <c r="B11">
        <v>8</v>
      </c>
      <c r="C11" s="45" t="s">
        <v>622</v>
      </c>
      <c r="D11">
        <v>1101000</v>
      </c>
      <c r="E11">
        <v>1110</v>
      </c>
      <c r="F11" s="45" t="s">
        <v>614</v>
      </c>
      <c r="G11">
        <v>1</v>
      </c>
      <c r="I11">
        <v>4</v>
      </c>
      <c r="K11">
        <v>0</v>
      </c>
      <c r="L11">
        <v>0</v>
      </c>
      <c r="M11" s="45" t="s">
        <v>257</v>
      </c>
      <c r="N11" s="45" t="s">
        <v>623</v>
      </c>
      <c r="O11" s="45"/>
      <c r="P11" s="45" t="s">
        <v>623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25">
      <c r="A12">
        <v>8</v>
      </c>
      <c r="B12">
        <v>9</v>
      </c>
      <c r="C12" s="45" t="s">
        <v>337</v>
      </c>
      <c r="D12">
        <v>1102000</v>
      </c>
      <c r="E12">
        <v>1119</v>
      </c>
      <c r="F12" s="45"/>
      <c r="G12">
        <v>1</v>
      </c>
      <c r="I12">
        <v>2</v>
      </c>
      <c r="K12">
        <v>0</v>
      </c>
      <c r="L12">
        <v>0</v>
      </c>
      <c r="M12" s="45" t="s">
        <v>258</v>
      </c>
      <c r="N12" s="45"/>
      <c r="O12" s="45" t="s">
        <v>258</v>
      </c>
      <c r="P12" s="45" t="s">
        <v>624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25">
      <c r="A13">
        <v>9</v>
      </c>
      <c r="B13">
        <v>10</v>
      </c>
      <c r="C13" s="45" t="s">
        <v>338</v>
      </c>
      <c r="D13">
        <v>1103000</v>
      </c>
      <c r="F13" s="45"/>
      <c r="G13">
        <v>1</v>
      </c>
      <c r="I13">
        <v>0</v>
      </c>
      <c r="K13">
        <v>1</v>
      </c>
      <c r="L13">
        <v>0</v>
      </c>
      <c r="M13" s="45"/>
      <c r="N13" s="45"/>
      <c r="O13" s="45"/>
      <c r="P13" s="45"/>
    </row>
    <row r="14" spans="1:29" x14ac:dyDescent="0.25">
      <c r="A14">
        <v>10</v>
      </c>
      <c r="B14">
        <v>11</v>
      </c>
      <c r="C14" s="45" t="s">
        <v>27</v>
      </c>
      <c r="D14">
        <v>1200000</v>
      </c>
      <c r="E14">
        <v>1200</v>
      </c>
      <c r="F14" s="45"/>
      <c r="G14">
        <v>1</v>
      </c>
      <c r="I14">
        <v>0</v>
      </c>
      <c r="J14">
        <v>1</v>
      </c>
      <c r="K14">
        <v>1</v>
      </c>
      <c r="L14">
        <v>1</v>
      </c>
      <c r="M14" s="45"/>
      <c r="N14" s="45"/>
      <c r="O14" s="45"/>
      <c r="P14" s="45" t="s">
        <v>625</v>
      </c>
      <c r="Q14">
        <v>3246375000</v>
      </c>
      <c r="R14">
        <v>270700000</v>
      </c>
      <c r="S14">
        <v>266700000</v>
      </c>
      <c r="T14">
        <v>270700000</v>
      </c>
      <c r="U14">
        <v>268700000</v>
      </c>
      <c r="V14">
        <v>270700000</v>
      </c>
      <c r="W14">
        <v>268700000</v>
      </c>
      <c r="X14">
        <v>271300000</v>
      </c>
      <c r="Y14">
        <v>272275000</v>
      </c>
      <c r="Z14">
        <v>270650000</v>
      </c>
      <c r="AA14">
        <v>272650000</v>
      </c>
      <c r="AB14">
        <v>270650000</v>
      </c>
      <c r="AC14">
        <v>272650000</v>
      </c>
    </row>
    <row r="15" spans="1:29" x14ac:dyDescent="0.25">
      <c r="A15">
        <v>11</v>
      </c>
      <c r="B15">
        <v>12</v>
      </c>
      <c r="C15" s="45" t="s">
        <v>339</v>
      </c>
      <c r="D15">
        <v>1201000</v>
      </c>
      <c r="F15" s="45"/>
      <c r="G15">
        <v>1</v>
      </c>
      <c r="I15">
        <v>1</v>
      </c>
      <c r="J15">
        <v>2</v>
      </c>
      <c r="K15">
        <v>1</v>
      </c>
      <c r="L15">
        <v>1</v>
      </c>
      <c r="M15" s="45"/>
      <c r="N15" s="45"/>
      <c r="O15" s="45"/>
      <c r="P15" s="45" t="s">
        <v>626</v>
      </c>
      <c r="Q15">
        <v>3246375000</v>
      </c>
      <c r="R15">
        <v>270700000</v>
      </c>
      <c r="S15">
        <v>266700000</v>
      </c>
      <c r="T15">
        <v>270700000</v>
      </c>
      <c r="U15">
        <v>268700000</v>
      </c>
      <c r="V15">
        <v>270700000</v>
      </c>
      <c r="W15">
        <v>268700000</v>
      </c>
      <c r="X15">
        <v>271300000</v>
      </c>
      <c r="Y15">
        <v>272275000</v>
      </c>
      <c r="Z15">
        <v>270650000</v>
      </c>
      <c r="AA15">
        <v>272650000</v>
      </c>
      <c r="AB15">
        <v>270650000</v>
      </c>
      <c r="AC15">
        <v>272650000</v>
      </c>
    </row>
    <row r="16" spans="1:29" x14ac:dyDescent="0.25">
      <c r="A16">
        <v>12</v>
      </c>
      <c r="B16">
        <v>13</v>
      </c>
      <c r="C16" s="45" t="s">
        <v>340</v>
      </c>
      <c r="D16">
        <v>1202000</v>
      </c>
      <c r="E16">
        <v>1210</v>
      </c>
      <c r="F16" s="45" t="s">
        <v>627</v>
      </c>
      <c r="G16">
        <v>1</v>
      </c>
      <c r="I16">
        <v>2</v>
      </c>
      <c r="K16">
        <v>1</v>
      </c>
      <c r="L16">
        <v>1</v>
      </c>
      <c r="M16" s="45" t="s">
        <v>341</v>
      </c>
      <c r="N16" s="45"/>
      <c r="O16" s="45" t="s">
        <v>341</v>
      </c>
      <c r="P16" s="45" t="s">
        <v>628</v>
      </c>
      <c r="Q16">
        <v>1084950000</v>
      </c>
      <c r="R16">
        <v>90000000</v>
      </c>
      <c r="S16">
        <v>90000000</v>
      </c>
      <c r="T16">
        <v>90000000</v>
      </c>
      <c r="U16">
        <v>90000000</v>
      </c>
      <c r="V16">
        <v>90000000</v>
      </c>
      <c r="W16">
        <v>90000000</v>
      </c>
      <c r="X16">
        <v>90450000</v>
      </c>
      <c r="Y16">
        <v>90900000</v>
      </c>
      <c r="Z16">
        <v>90900000</v>
      </c>
      <c r="AA16">
        <v>90900000</v>
      </c>
      <c r="AB16">
        <v>90900000</v>
      </c>
      <c r="AC16">
        <v>90900000</v>
      </c>
    </row>
    <row r="17" spans="1:29" x14ac:dyDescent="0.25">
      <c r="A17">
        <v>13</v>
      </c>
      <c r="B17">
        <v>14</v>
      </c>
      <c r="C17" s="45" t="s">
        <v>629</v>
      </c>
      <c r="D17">
        <v>1202000</v>
      </c>
      <c r="E17">
        <v>1210</v>
      </c>
      <c r="F17" s="45" t="s">
        <v>627</v>
      </c>
      <c r="G17">
        <v>1</v>
      </c>
      <c r="I17">
        <v>4</v>
      </c>
      <c r="K17">
        <v>0</v>
      </c>
      <c r="L17">
        <v>1</v>
      </c>
      <c r="M17" s="45" t="s">
        <v>341</v>
      </c>
      <c r="N17" s="45" t="s">
        <v>617</v>
      </c>
      <c r="O17" s="45"/>
      <c r="P17" s="45" t="s">
        <v>618</v>
      </c>
      <c r="Q17">
        <v>1084950000</v>
      </c>
      <c r="R17">
        <v>90000000</v>
      </c>
      <c r="S17">
        <v>90000000</v>
      </c>
      <c r="T17">
        <v>90000000</v>
      </c>
      <c r="U17">
        <v>90000000</v>
      </c>
      <c r="V17">
        <v>90000000</v>
      </c>
      <c r="W17">
        <v>90000000</v>
      </c>
      <c r="X17">
        <v>90450000</v>
      </c>
      <c r="Y17">
        <v>90900000</v>
      </c>
      <c r="Z17">
        <v>90900000</v>
      </c>
      <c r="AA17">
        <v>90900000</v>
      </c>
      <c r="AB17">
        <v>90900000</v>
      </c>
      <c r="AC17">
        <v>90900000</v>
      </c>
    </row>
    <row r="18" spans="1:29" x14ac:dyDescent="0.25">
      <c r="A18">
        <v>14</v>
      </c>
      <c r="B18">
        <v>15</v>
      </c>
      <c r="C18" s="45" t="s">
        <v>630</v>
      </c>
      <c r="D18">
        <v>1202000</v>
      </c>
      <c r="E18">
        <v>1210</v>
      </c>
      <c r="F18" s="45" t="s">
        <v>627</v>
      </c>
      <c r="G18">
        <v>1</v>
      </c>
      <c r="I18">
        <v>4</v>
      </c>
      <c r="K18">
        <v>0</v>
      </c>
      <c r="L18">
        <v>0</v>
      </c>
      <c r="M18" s="45" t="s">
        <v>341</v>
      </c>
      <c r="N18" s="45" t="s">
        <v>620</v>
      </c>
      <c r="O18" s="45"/>
      <c r="P18" s="45" t="s">
        <v>621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5">
      <c r="A19">
        <v>15</v>
      </c>
      <c r="B19">
        <v>16</v>
      </c>
      <c r="C19" s="45" t="s">
        <v>631</v>
      </c>
      <c r="D19">
        <v>1202000</v>
      </c>
      <c r="E19">
        <v>1210</v>
      </c>
      <c r="F19" s="45" t="s">
        <v>627</v>
      </c>
      <c r="G19">
        <v>1</v>
      </c>
      <c r="I19">
        <v>4</v>
      </c>
      <c r="K19">
        <v>0</v>
      </c>
      <c r="L19">
        <v>0</v>
      </c>
      <c r="M19" s="45" t="s">
        <v>341</v>
      </c>
      <c r="N19" s="45" t="s">
        <v>623</v>
      </c>
      <c r="O19" s="45"/>
      <c r="P19" s="45" t="s">
        <v>623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5">
      <c r="A20">
        <v>16</v>
      </c>
      <c r="B20">
        <v>17</v>
      </c>
      <c r="C20" s="45" t="s">
        <v>342</v>
      </c>
      <c r="D20">
        <v>1203000</v>
      </c>
      <c r="E20">
        <v>1211</v>
      </c>
      <c r="F20" s="45" t="s">
        <v>632</v>
      </c>
      <c r="G20">
        <v>1</v>
      </c>
      <c r="I20">
        <v>2</v>
      </c>
      <c r="K20">
        <v>1</v>
      </c>
      <c r="L20">
        <v>1</v>
      </c>
      <c r="M20" s="45" t="s">
        <v>343</v>
      </c>
      <c r="N20" s="45"/>
      <c r="O20" s="45" t="s">
        <v>343</v>
      </c>
      <c r="P20" s="45" t="s">
        <v>633</v>
      </c>
      <c r="Q20">
        <v>361650000</v>
      </c>
      <c r="R20">
        <v>30000000</v>
      </c>
      <c r="S20">
        <v>30000000</v>
      </c>
      <c r="T20">
        <v>30000000</v>
      </c>
      <c r="U20">
        <v>30000000</v>
      </c>
      <c r="V20">
        <v>30000000</v>
      </c>
      <c r="W20">
        <v>30000000</v>
      </c>
      <c r="X20">
        <v>30150000</v>
      </c>
      <c r="Y20">
        <v>30300000</v>
      </c>
      <c r="Z20">
        <v>30300000</v>
      </c>
      <c r="AA20">
        <v>30300000</v>
      </c>
      <c r="AB20">
        <v>30300000</v>
      </c>
      <c r="AC20">
        <v>30300000</v>
      </c>
    </row>
    <row r="21" spans="1:29" x14ac:dyDescent="0.25">
      <c r="A21">
        <v>17</v>
      </c>
      <c r="B21">
        <v>18</v>
      </c>
      <c r="C21" s="45" t="s">
        <v>634</v>
      </c>
      <c r="D21">
        <v>1203000</v>
      </c>
      <c r="E21">
        <v>1211</v>
      </c>
      <c r="F21" s="45" t="s">
        <v>632</v>
      </c>
      <c r="G21">
        <v>1</v>
      </c>
      <c r="I21">
        <v>4</v>
      </c>
      <c r="K21">
        <v>0</v>
      </c>
      <c r="L21">
        <v>1</v>
      </c>
      <c r="M21" s="45" t="s">
        <v>343</v>
      </c>
      <c r="N21" s="45" t="s">
        <v>617</v>
      </c>
      <c r="O21" s="45"/>
      <c r="P21" s="45" t="s">
        <v>618</v>
      </c>
      <c r="Q21">
        <v>361650000</v>
      </c>
      <c r="R21">
        <v>30000000</v>
      </c>
      <c r="S21">
        <v>30000000</v>
      </c>
      <c r="T21">
        <v>30000000</v>
      </c>
      <c r="U21">
        <v>30000000</v>
      </c>
      <c r="V21">
        <v>30000000</v>
      </c>
      <c r="W21">
        <v>30000000</v>
      </c>
      <c r="X21">
        <v>30150000</v>
      </c>
      <c r="Y21">
        <v>30300000</v>
      </c>
      <c r="Z21">
        <v>30300000</v>
      </c>
      <c r="AA21">
        <v>30300000</v>
      </c>
      <c r="AB21">
        <v>30300000</v>
      </c>
      <c r="AC21">
        <v>30300000</v>
      </c>
    </row>
    <row r="22" spans="1:29" x14ac:dyDescent="0.25">
      <c r="A22">
        <v>18</v>
      </c>
      <c r="B22">
        <v>19</v>
      </c>
      <c r="C22" s="45" t="s">
        <v>635</v>
      </c>
      <c r="D22">
        <v>1203000</v>
      </c>
      <c r="E22">
        <v>1211</v>
      </c>
      <c r="F22" s="45" t="s">
        <v>632</v>
      </c>
      <c r="G22">
        <v>1</v>
      </c>
      <c r="I22">
        <v>4</v>
      </c>
      <c r="K22">
        <v>0</v>
      </c>
      <c r="L22">
        <v>0</v>
      </c>
      <c r="M22" s="45" t="s">
        <v>343</v>
      </c>
      <c r="N22" s="45" t="s">
        <v>620</v>
      </c>
      <c r="O22" s="45"/>
      <c r="P22" s="45" t="s">
        <v>621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5">
      <c r="A23">
        <v>19</v>
      </c>
      <c r="B23">
        <v>20</v>
      </c>
      <c r="C23" s="45" t="s">
        <v>636</v>
      </c>
      <c r="D23">
        <v>1203000</v>
      </c>
      <c r="E23">
        <v>1211</v>
      </c>
      <c r="F23" s="45" t="s">
        <v>632</v>
      </c>
      <c r="G23">
        <v>1</v>
      </c>
      <c r="I23">
        <v>4</v>
      </c>
      <c r="K23">
        <v>0</v>
      </c>
      <c r="L23">
        <v>0</v>
      </c>
      <c r="M23" s="45" t="s">
        <v>343</v>
      </c>
      <c r="N23" s="45" t="s">
        <v>623</v>
      </c>
      <c r="O23" s="45"/>
      <c r="P23" s="45" t="s">
        <v>623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5">
      <c r="A24">
        <v>20</v>
      </c>
      <c r="B24">
        <v>21</v>
      </c>
      <c r="C24" s="45" t="s">
        <v>344</v>
      </c>
      <c r="D24">
        <v>1204000</v>
      </c>
      <c r="E24">
        <v>1220</v>
      </c>
      <c r="F24" s="45" t="s">
        <v>637</v>
      </c>
      <c r="G24">
        <v>1</v>
      </c>
      <c r="I24">
        <v>2</v>
      </c>
      <c r="K24">
        <v>1</v>
      </c>
      <c r="L24">
        <v>1</v>
      </c>
      <c r="M24" s="45" t="s">
        <v>345</v>
      </c>
      <c r="N24" s="45"/>
      <c r="O24" s="45" t="s">
        <v>345</v>
      </c>
      <c r="P24" s="45" t="s">
        <v>638</v>
      </c>
      <c r="Q24">
        <v>732000000</v>
      </c>
      <c r="R24">
        <v>62000000</v>
      </c>
      <c r="S24">
        <v>58000000</v>
      </c>
      <c r="T24">
        <v>62000000</v>
      </c>
      <c r="U24">
        <v>60000000</v>
      </c>
      <c r="V24">
        <v>62000000</v>
      </c>
      <c r="W24">
        <v>60000000</v>
      </c>
      <c r="X24">
        <v>62000000</v>
      </c>
      <c r="Y24">
        <v>62000000</v>
      </c>
      <c r="Z24">
        <v>60000000</v>
      </c>
      <c r="AA24">
        <v>62000000</v>
      </c>
      <c r="AB24">
        <v>60000000</v>
      </c>
      <c r="AC24">
        <v>62000000</v>
      </c>
    </row>
    <row r="25" spans="1:29" x14ac:dyDescent="0.25">
      <c r="A25">
        <v>21</v>
      </c>
      <c r="B25">
        <v>22</v>
      </c>
      <c r="C25" s="45" t="s">
        <v>639</v>
      </c>
      <c r="D25">
        <v>1204000</v>
      </c>
      <c r="E25">
        <v>1220</v>
      </c>
      <c r="F25" s="45" t="s">
        <v>637</v>
      </c>
      <c r="G25">
        <v>1</v>
      </c>
      <c r="I25">
        <v>4</v>
      </c>
      <c r="K25">
        <v>0</v>
      </c>
      <c r="L25">
        <v>1</v>
      </c>
      <c r="M25" s="45" t="s">
        <v>345</v>
      </c>
      <c r="N25" s="45" t="s">
        <v>617</v>
      </c>
      <c r="O25" s="45"/>
      <c r="P25" s="45" t="s">
        <v>618</v>
      </c>
      <c r="Q25">
        <v>732000000</v>
      </c>
      <c r="R25">
        <v>62000000</v>
      </c>
      <c r="S25">
        <v>58000000</v>
      </c>
      <c r="T25">
        <v>62000000</v>
      </c>
      <c r="U25">
        <v>60000000</v>
      </c>
      <c r="V25">
        <v>62000000</v>
      </c>
      <c r="W25">
        <v>60000000</v>
      </c>
      <c r="X25">
        <v>62000000</v>
      </c>
      <c r="Y25">
        <v>62000000</v>
      </c>
      <c r="Z25">
        <v>60000000</v>
      </c>
      <c r="AA25">
        <v>62000000</v>
      </c>
      <c r="AB25">
        <v>60000000</v>
      </c>
      <c r="AC25">
        <v>62000000</v>
      </c>
    </row>
    <row r="26" spans="1:29" x14ac:dyDescent="0.25">
      <c r="A26">
        <v>22</v>
      </c>
      <c r="B26">
        <v>23</v>
      </c>
      <c r="C26" s="45" t="s">
        <v>640</v>
      </c>
      <c r="D26">
        <v>1204000</v>
      </c>
      <c r="E26">
        <v>1220</v>
      </c>
      <c r="F26" s="45" t="s">
        <v>637</v>
      </c>
      <c r="G26">
        <v>1</v>
      </c>
      <c r="I26">
        <v>4</v>
      </c>
      <c r="K26">
        <v>0</v>
      </c>
      <c r="L26">
        <v>0</v>
      </c>
      <c r="M26" s="45" t="s">
        <v>345</v>
      </c>
      <c r="N26" s="45" t="s">
        <v>620</v>
      </c>
      <c r="O26" s="45"/>
      <c r="P26" s="45" t="s">
        <v>621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25">
      <c r="A27">
        <v>23</v>
      </c>
      <c r="B27">
        <v>24</v>
      </c>
      <c r="C27" s="45" t="s">
        <v>641</v>
      </c>
      <c r="D27">
        <v>1204000</v>
      </c>
      <c r="E27">
        <v>1220</v>
      </c>
      <c r="F27" s="45" t="s">
        <v>637</v>
      </c>
      <c r="G27">
        <v>1</v>
      </c>
      <c r="I27">
        <v>4</v>
      </c>
      <c r="K27">
        <v>0</v>
      </c>
      <c r="L27">
        <v>0</v>
      </c>
      <c r="M27" s="45" t="s">
        <v>345</v>
      </c>
      <c r="N27" s="45" t="s">
        <v>623</v>
      </c>
      <c r="O27" s="45"/>
      <c r="P27" s="45" t="s">
        <v>623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5">
      <c r="A28">
        <v>24</v>
      </c>
      <c r="B28">
        <v>25</v>
      </c>
      <c r="C28" s="45" t="s">
        <v>346</v>
      </c>
      <c r="D28">
        <v>1205000</v>
      </c>
      <c r="E28">
        <v>1230</v>
      </c>
      <c r="F28" s="45" t="s">
        <v>642</v>
      </c>
      <c r="G28">
        <v>1</v>
      </c>
      <c r="I28">
        <v>2</v>
      </c>
      <c r="K28">
        <v>1</v>
      </c>
      <c r="L28">
        <v>1</v>
      </c>
      <c r="M28" s="45" t="s">
        <v>347</v>
      </c>
      <c r="N28" s="45"/>
      <c r="O28" s="45" t="s">
        <v>347</v>
      </c>
      <c r="P28" s="45" t="s">
        <v>643</v>
      </c>
      <c r="Q28">
        <v>120000000</v>
      </c>
      <c r="R28">
        <v>10000000</v>
      </c>
      <c r="S28">
        <v>10000000</v>
      </c>
      <c r="T28">
        <v>10000000</v>
      </c>
      <c r="U28">
        <v>10000000</v>
      </c>
      <c r="V28">
        <v>10000000</v>
      </c>
      <c r="W28">
        <v>10000000</v>
      </c>
      <c r="X28">
        <v>10000000</v>
      </c>
      <c r="Y28">
        <v>10000000</v>
      </c>
      <c r="Z28">
        <v>10000000</v>
      </c>
      <c r="AA28">
        <v>10000000</v>
      </c>
      <c r="AB28">
        <v>10000000</v>
      </c>
      <c r="AC28">
        <v>10000000</v>
      </c>
    </row>
    <row r="29" spans="1:29" x14ac:dyDescent="0.25">
      <c r="A29">
        <v>25</v>
      </c>
      <c r="B29">
        <v>26</v>
      </c>
      <c r="C29" s="45" t="s">
        <v>644</v>
      </c>
      <c r="D29">
        <v>1205000</v>
      </c>
      <c r="E29">
        <v>1230</v>
      </c>
      <c r="F29" s="45" t="s">
        <v>642</v>
      </c>
      <c r="G29">
        <v>1</v>
      </c>
      <c r="I29">
        <v>4</v>
      </c>
      <c r="K29">
        <v>0</v>
      </c>
      <c r="L29">
        <v>1</v>
      </c>
      <c r="M29" s="45" t="s">
        <v>347</v>
      </c>
      <c r="N29" s="45" t="s">
        <v>617</v>
      </c>
      <c r="O29" s="45"/>
      <c r="P29" s="45" t="s">
        <v>618</v>
      </c>
      <c r="Q29">
        <v>120000000</v>
      </c>
      <c r="R29">
        <v>10000000</v>
      </c>
      <c r="S29">
        <v>10000000</v>
      </c>
      <c r="T29">
        <v>10000000</v>
      </c>
      <c r="U29">
        <v>10000000</v>
      </c>
      <c r="V29">
        <v>10000000</v>
      </c>
      <c r="W29">
        <v>10000000</v>
      </c>
      <c r="X29">
        <v>10000000</v>
      </c>
      <c r="Y29">
        <v>10000000</v>
      </c>
      <c r="Z29">
        <v>10000000</v>
      </c>
      <c r="AA29">
        <v>10000000</v>
      </c>
      <c r="AB29">
        <v>10000000</v>
      </c>
      <c r="AC29">
        <v>10000000</v>
      </c>
    </row>
    <row r="30" spans="1:29" x14ac:dyDescent="0.25">
      <c r="A30">
        <v>26</v>
      </c>
      <c r="B30">
        <v>27</v>
      </c>
      <c r="C30" s="45" t="s">
        <v>645</v>
      </c>
      <c r="D30">
        <v>1205000</v>
      </c>
      <c r="E30">
        <v>1230</v>
      </c>
      <c r="F30" s="45" t="s">
        <v>642</v>
      </c>
      <c r="G30">
        <v>1</v>
      </c>
      <c r="I30">
        <v>4</v>
      </c>
      <c r="K30">
        <v>0</v>
      </c>
      <c r="L30">
        <v>0</v>
      </c>
      <c r="M30" s="45" t="s">
        <v>347</v>
      </c>
      <c r="N30" s="45" t="s">
        <v>620</v>
      </c>
      <c r="O30" s="45"/>
      <c r="P30" s="45" t="s">
        <v>621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5">
      <c r="A31">
        <v>27</v>
      </c>
      <c r="B31">
        <v>28</v>
      </c>
      <c r="C31" s="45" t="s">
        <v>646</v>
      </c>
      <c r="D31">
        <v>1205000</v>
      </c>
      <c r="E31">
        <v>1230</v>
      </c>
      <c r="F31" s="45" t="s">
        <v>642</v>
      </c>
      <c r="G31">
        <v>1</v>
      </c>
      <c r="I31">
        <v>4</v>
      </c>
      <c r="K31">
        <v>0</v>
      </c>
      <c r="L31">
        <v>0</v>
      </c>
      <c r="M31" s="45" t="s">
        <v>347</v>
      </c>
      <c r="N31" s="45" t="s">
        <v>623</v>
      </c>
      <c r="O31" s="45"/>
      <c r="P31" s="45" t="s">
        <v>623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5">
      <c r="A32">
        <v>28</v>
      </c>
      <c r="B32">
        <v>29</v>
      </c>
      <c r="C32" s="45" t="s">
        <v>348</v>
      </c>
      <c r="D32">
        <v>1206000</v>
      </c>
      <c r="E32">
        <v>1231</v>
      </c>
      <c r="F32" s="45" t="s">
        <v>647</v>
      </c>
      <c r="G32">
        <v>1</v>
      </c>
      <c r="I32">
        <v>2</v>
      </c>
      <c r="K32">
        <v>1</v>
      </c>
      <c r="L32">
        <v>1</v>
      </c>
      <c r="M32" s="45" t="s">
        <v>349</v>
      </c>
      <c r="N32" s="45"/>
      <c r="O32" s="45" t="s">
        <v>349</v>
      </c>
      <c r="P32" s="45" t="s">
        <v>648</v>
      </c>
      <c r="Q32">
        <v>240000000</v>
      </c>
      <c r="R32">
        <v>20000000</v>
      </c>
      <c r="S32">
        <v>20000000</v>
      </c>
      <c r="T32">
        <v>20000000</v>
      </c>
      <c r="U32">
        <v>20000000</v>
      </c>
      <c r="V32">
        <v>20000000</v>
      </c>
      <c r="W32">
        <v>20000000</v>
      </c>
      <c r="X32">
        <v>20000000</v>
      </c>
      <c r="Y32">
        <v>20000000</v>
      </c>
      <c r="Z32">
        <v>20000000</v>
      </c>
      <c r="AA32">
        <v>20000000</v>
      </c>
      <c r="AB32">
        <v>20000000</v>
      </c>
      <c r="AC32">
        <v>20000000</v>
      </c>
    </row>
    <row r="33" spans="1:29" x14ac:dyDescent="0.25">
      <c r="A33">
        <v>29</v>
      </c>
      <c r="B33">
        <v>30</v>
      </c>
      <c r="C33" s="45" t="s">
        <v>649</v>
      </c>
      <c r="D33">
        <v>1206000</v>
      </c>
      <c r="E33">
        <v>1231</v>
      </c>
      <c r="F33" s="45" t="s">
        <v>647</v>
      </c>
      <c r="G33">
        <v>1</v>
      </c>
      <c r="I33">
        <v>4</v>
      </c>
      <c r="K33">
        <v>0</v>
      </c>
      <c r="L33">
        <v>1</v>
      </c>
      <c r="M33" s="45" t="s">
        <v>349</v>
      </c>
      <c r="N33" s="45" t="s">
        <v>617</v>
      </c>
      <c r="O33" s="45"/>
      <c r="P33" s="45" t="s">
        <v>618</v>
      </c>
      <c r="Q33">
        <v>240000000</v>
      </c>
      <c r="R33">
        <v>20000000</v>
      </c>
      <c r="S33">
        <v>20000000</v>
      </c>
      <c r="T33">
        <v>20000000</v>
      </c>
      <c r="U33">
        <v>20000000</v>
      </c>
      <c r="V33">
        <v>20000000</v>
      </c>
      <c r="W33">
        <v>20000000</v>
      </c>
      <c r="X33">
        <v>20000000</v>
      </c>
      <c r="Y33">
        <v>20000000</v>
      </c>
      <c r="Z33">
        <v>20000000</v>
      </c>
      <c r="AA33">
        <v>20000000</v>
      </c>
      <c r="AB33">
        <v>20000000</v>
      </c>
      <c r="AC33">
        <v>20000000</v>
      </c>
    </row>
    <row r="34" spans="1:29" x14ac:dyDescent="0.25">
      <c r="A34">
        <v>30</v>
      </c>
      <c r="B34">
        <v>31</v>
      </c>
      <c r="C34" s="45" t="s">
        <v>650</v>
      </c>
      <c r="D34">
        <v>1206000</v>
      </c>
      <c r="E34">
        <v>1231</v>
      </c>
      <c r="F34" s="45" t="s">
        <v>647</v>
      </c>
      <c r="G34">
        <v>1</v>
      </c>
      <c r="I34">
        <v>4</v>
      </c>
      <c r="K34">
        <v>0</v>
      </c>
      <c r="L34">
        <v>0</v>
      </c>
      <c r="M34" s="45" t="s">
        <v>349</v>
      </c>
      <c r="N34" s="45" t="s">
        <v>620</v>
      </c>
      <c r="O34" s="45"/>
      <c r="P34" s="45" t="s">
        <v>621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5">
      <c r="A35">
        <v>31</v>
      </c>
      <c r="B35">
        <v>32</v>
      </c>
      <c r="C35" s="45" t="s">
        <v>651</v>
      </c>
      <c r="D35">
        <v>1206000</v>
      </c>
      <c r="E35">
        <v>1231</v>
      </c>
      <c r="F35" s="45" t="s">
        <v>647</v>
      </c>
      <c r="G35">
        <v>1</v>
      </c>
      <c r="I35">
        <v>4</v>
      </c>
      <c r="K35">
        <v>0</v>
      </c>
      <c r="L35">
        <v>0</v>
      </c>
      <c r="M35" s="45" t="s">
        <v>349</v>
      </c>
      <c r="N35" s="45" t="s">
        <v>623</v>
      </c>
      <c r="O35" s="45"/>
      <c r="P35" s="45" t="s">
        <v>623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25">
      <c r="A36">
        <v>32</v>
      </c>
      <c r="B36">
        <v>33</v>
      </c>
      <c r="C36" s="45" t="s">
        <v>350</v>
      </c>
      <c r="D36">
        <v>1207000</v>
      </c>
      <c r="E36">
        <v>1232</v>
      </c>
      <c r="F36" s="45" t="s">
        <v>652</v>
      </c>
      <c r="G36">
        <v>1</v>
      </c>
      <c r="I36">
        <v>2</v>
      </c>
      <c r="K36">
        <v>1</v>
      </c>
      <c r="L36">
        <v>1</v>
      </c>
      <c r="M36" s="45" t="s">
        <v>351</v>
      </c>
      <c r="N36" s="45"/>
      <c r="O36" s="45" t="s">
        <v>351</v>
      </c>
      <c r="P36" s="45" t="s">
        <v>653</v>
      </c>
      <c r="Q36">
        <v>24000000</v>
      </c>
      <c r="R36">
        <v>2000000</v>
      </c>
      <c r="S36">
        <v>2000000</v>
      </c>
      <c r="T36">
        <v>2000000</v>
      </c>
      <c r="U36">
        <v>2000000</v>
      </c>
      <c r="V36">
        <v>2000000</v>
      </c>
      <c r="W36">
        <v>2000000</v>
      </c>
      <c r="X36">
        <v>2000000</v>
      </c>
      <c r="Y36">
        <v>2000000</v>
      </c>
      <c r="Z36">
        <v>2000000</v>
      </c>
      <c r="AA36">
        <v>2000000</v>
      </c>
      <c r="AB36">
        <v>2000000</v>
      </c>
      <c r="AC36">
        <v>2000000</v>
      </c>
    </row>
    <row r="37" spans="1:29" x14ac:dyDescent="0.25">
      <c r="A37">
        <v>33</v>
      </c>
      <c r="B37">
        <v>34</v>
      </c>
      <c r="C37" s="45" t="s">
        <v>654</v>
      </c>
      <c r="D37">
        <v>1207000</v>
      </c>
      <c r="E37">
        <v>1232</v>
      </c>
      <c r="F37" s="45" t="s">
        <v>652</v>
      </c>
      <c r="G37">
        <v>1</v>
      </c>
      <c r="I37">
        <v>4</v>
      </c>
      <c r="K37">
        <v>0</v>
      </c>
      <c r="L37">
        <v>1</v>
      </c>
      <c r="M37" s="45" t="s">
        <v>351</v>
      </c>
      <c r="N37" s="45" t="s">
        <v>617</v>
      </c>
      <c r="O37" s="45"/>
      <c r="P37" s="45" t="s">
        <v>618</v>
      </c>
      <c r="Q37">
        <v>24000000</v>
      </c>
      <c r="R37">
        <v>2000000</v>
      </c>
      <c r="S37">
        <v>2000000</v>
      </c>
      <c r="T37">
        <v>2000000</v>
      </c>
      <c r="U37">
        <v>2000000</v>
      </c>
      <c r="V37">
        <v>2000000</v>
      </c>
      <c r="W37">
        <v>2000000</v>
      </c>
      <c r="X37">
        <v>2000000</v>
      </c>
      <c r="Y37">
        <v>2000000</v>
      </c>
      <c r="Z37">
        <v>2000000</v>
      </c>
      <c r="AA37">
        <v>2000000</v>
      </c>
      <c r="AB37">
        <v>2000000</v>
      </c>
      <c r="AC37">
        <v>2000000</v>
      </c>
    </row>
    <row r="38" spans="1:29" x14ac:dyDescent="0.25">
      <c r="A38">
        <v>34</v>
      </c>
      <c r="B38">
        <v>35</v>
      </c>
      <c r="C38" s="45" t="s">
        <v>655</v>
      </c>
      <c r="D38">
        <v>1207000</v>
      </c>
      <c r="E38">
        <v>1232</v>
      </c>
      <c r="F38" s="45" t="s">
        <v>652</v>
      </c>
      <c r="G38">
        <v>1</v>
      </c>
      <c r="I38">
        <v>4</v>
      </c>
      <c r="K38">
        <v>0</v>
      </c>
      <c r="L38">
        <v>0</v>
      </c>
      <c r="M38" s="45" t="s">
        <v>351</v>
      </c>
      <c r="N38" s="45" t="s">
        <v>620</v>
      </c>
      <c r="O38" s="45"/>
      <c r="P38" s="45" t="s">
        <v>621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5">
      <c r="A39">
        <v>35</v>
      </c>
      <c r="B39">
        <v>36</v>
      </c>
      <c r="C39" s="45" t="s">
        <v>656</v>
      </c>
      <c r="D39">
        <v>1207000</v>
      </c>
      <c r="E39">
        <v>1232</v>
      </c>
      <c r="F39" s="45" t="s">
        <v>652</v>
      </c>
      <c r="G39">
        <v>1</v>
      </c>
      <c r="I39">
        <v>4</v>
      </c>
      <c r="K39">
        <v>0</v>
      </c>
      <c r="L39">
        <v>0</v>
      </c>
      <c r="M39" s="45" t="s">
        <v>351</v>
      </c>
      <c r="N39" s="45" t="s">
        <v>623</v>
      </c>
      <c r="O39" s="45"/>
      <c r="P39" s="45" t="s">
        <v>623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25">
      <c r="A40">
        <v>36</v>
      </c>
      <c r="B40">
        <v>37</v>
      </c>
      <c r="C40" s="45" t="s">
        <v>352</v>
      </c>
      <c r="D40">
        <v>1208000</v>
      </c>
      <c r="E40">
        <v>1240</v>
      </c>
      <c r="F40" s="45" t="s">
        <v>657</v>
      </c>
      <c r="G40">
        <v>1</v>
      </c>
      <c r="I40">
        <v>2</v>
      </c>
      <c r="K40">
        <v>1</v>
      </c>
      <c r="L40">
        <v>1</v>
      </c>
      <c r="M40" s="45" t="s">
        <v>353</v>
      </c>
      <c r="N40" s="45"/>
      <c r="O40" s="45" t="s">
        <v>353</v>
      </c>
      <c r="P40" s="45" t="s">
        <v>658</v>
      </c>
      <c r="Q40">
        <v>543375000</v>
      </c>
      <c r="R40">
        <v>45000000</v>
      </c>
      <c r="S40">
        <v>45000000</v>
      </c>
      <c r="T40">
        <v>45000000</v>
      </c>
      <c r="U40">
        <v>45000000</v>
      </c>
      <c r="V40">
        <v>45000000</v>
      </c>
      <c r="W40">
        <v>45000000</v>
      </c>
      <c r="X40">
        <v>45000000</v>
      </c>
      <c r="Y40">
        <v>45375000</v>
      </c>
      <c r="Z40">
        <v>45750000</v>
      </c>
      <c r="AA40">
        <v>45750000</v>
      </c>
      <c r="AB40">
        <v>45750000</v>
      </c>
      <c r="AC40">
        <v>45750000</v>
      </c>
    </row>
    <row r="41" spans="1:29" x14ac:dyDescent="0.25">
      <c r="A41">
        <v>37</v>
      </c>
      <c r="B41">
        <v>38</v>
      </c>
      <c r="C41" s="45" t="s">
        <v>659</v>
      </c>
      <c r="D41">
        <v>1208000</v>
      </c>
      <c r="E41">
        <v>1240</v>
      </c>
      <c r="F41" s="45" t="s">
        <v>657</v>
      </c>
      <c r="G41">
        <v>1</v>
      </c>
      <c r="I41">
        <v>4</v>
      </c>
      <c r="K41">
        <v>0</v>
      </c>
      <c r="L41">
        <v>1</v>
      </c>
      <c r="M41" s="45" t="s">
        <v>353</v>
      </c>
      <c r="N41" s="45" t="s">
        <v>617</v>
      </c>
      <c r="O41" s="45"/>
      <c r="P41" s="45" t="s">
        <v>618</v>
      </c>
      <c r="Q41">
        <v>543375000</v>
      </c>
      <c r="R41">
        <v>45000000</v>
      </c>
      <c r="S41">
        <v>45000000</v>
      </c>
      <c r="T41">
        <v>45000000</v>
      </c>
      <c r="U41">
        <v>45000000</v>
      </c>
      <c r="V41">
        <v>45000000</v>
      </c>
      <c r="W41">
        <v>45000000</v>
      </c>
      <c r="X41">
        <v>45000000</v>
      </c>
      <c r="Y41">
        <v>45375000</v>
      </c>
      <c r="Z41">
        <v>45750000</v>
      </c>
      <c r="AA41">
        <v>45750000</v>
      </c>
      <c r="AB41">
        <v>45750000</v>
      </c>
      <c r="AC41">
        <v>45750000</v>
      </c>
    </row>
    <row r="42" spans="1:29" x14ac:dyDescent="0.25">
      <c r="A42">
        <v>38</v>
      </c>
      <c r="B42">
        <v>39</v>
      </c>
      <c r="C42" s="45" t="s">
        <v>660</v>
      </c>
      <c r="D42">
        <v>1208000</v>
      </c>
      <c r="E42">
        <v>1240</v>
      </c>
      <c r="F42" s="45" t="s">
        <v>657</v>
      </c>
      <c r="G42">
        <v>1</v>
      </c>
      <c r="I42">
        <v>4</v>
      </c>
      <c r="K42">
        <v>0</v>
      </c>
      <c r="L42">
        <v>0</v>
      </c>
      <c r="M42" s="45" t="s">
        <v>353</v>
      </c>
      <c r="N42" s="45" t="s">
        <v>620</v>
      </c>
      <c r="O42" s="45"/>
      <c r="P42" s="45" t="s">
        <v>621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25">
      <c r="A43">
        <v>39</v>
      </c>
      <c r="B43">
        <v>40</v>
      </c>
      <c r="C43" s="45" t="s">
        <v>661</v>
      </c>
      <c r="D43">
        <v>1208000</v>
      </c>
      <c r="E43">
        <v>1240</v>
      </c>
      <c r="F43" s="45" t="s">
        <v>657</v>
      </c>
      <c r="G43">
        <v>1</v>
      </c>
      <c r="I43">
        <v>4</v>
      </c>
      <c r="K43">
        <v>0</v>
      </c>
      <c r="L43">
        <v>0</v>
      </c>
      <c r="M43" s="45" t="s">
        <v>353</v>
      </c>
      <c r="N43" s="45" t="s">
        <v>623</v>
      </c>
      <c r="O43" s="45"/>
      <c r="P43" s="45" t="s">
        <v>623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5">
      <c r="A44">
        <v>40</v>
      </c>
      <c r="B44">
        <v>41</v>
      </c>
      <c r="C44" s="45" t="s">
        <v>354</v>
      </c>
      <c r="D44">
        <v>1209000</v>
      </c>
      <c r="E44">
        <v>1250</v>
      </c>
      <c r="F44" s="45" t="s">
        <v>662</v>
      </c>
      <c r="G44">
        <v>1</v>
      </c>
      <c r="I44">
        <v>2</v>
      </c>
      <c r="K44">
        <v>1</v>
      </c>
      <c r="L44">
        <v>1</v>
      </c>
      <c r="M44" s="45" t="s">
        <v>355</v>
      </c>
      <c r="N44" s="45"/>
      <c r="O44" s="45" t="s">
        <v>355</v>
      </c>
      <c r="P44" s="45" t="s">
        <v>663</v>
      </c>
      <c r="Q44">
        <v>108000000</v>
      </c>
      <c r="R44">
        <v>9000000</v>
      </c>
      <c r="S44">
        <v>9000000</v>
      </c>
      <c r="T44">
        <v>9000000</v>
      </c>
      <c r="U44">
        <v>9000000</v>
      </c>
      <c r="V44">
        <v>9000000</v>
      </c>
      <c r="W44">
        <v>9000000</v>
      </c>
      <c r="X44">
        <v>9000000</v>
      </c>
      <c r="Y44">
        <v>9000000</v>
      </c>
      <c r="Z44">
        <v>9000000</v>
      </c>
      <c r="AA44">
        <v>9000000</v>
      </c>
      <c r="AB44">
        <v>9000000</v>
      </c>
      <c r="AC44">
        <v>9000000</v>
      </c>
    </row>
    <row r="45" spans="1:29" x14ac:dyDescent="0.25">
      <c r="A45">
        <v>41</v>
      </c>
      <c r="B45">
        <v>42</v>
      </c>
      <c r="C45" s="45" t="s">
        <v>664</v>
      </c>
      <c r="D45">
        <v>1209000</v>
      </c>
      <c r="E45">
        <v>1250</v>
      </c>
      <c r="F45" s="45" t="s">
        <v>662</v>
      </c>
      <c r="G45">
        <v>1</v>
      </c>
      <c r="I45">
        <v>4</v>
      </c>
      <c r="K45">
        <v>0</v>
      </c>
      <c r="L45">
        <v>1</v>
      </c>
      <c r="M45" s="45" t="s">
        <v>355</v>
      </c>
      <c r="N45" s="45" t="s">
        <v>617</v>
      </c>
      <c r="O45" s="45"/>
      <c r="P45" s="45" t="s">
        <v>618</v>
      </c>
      <c r="Q45">
        <v>108000000</v>
      </c>
      <c r="R45">
        <v>9000000</v>
      </c>
      <c r="S45">
        <v>9000000</v>
      </c>
      <c r="T45">
        <v>9000000</v>
      </c>
      <c r="U45">
        <v>9000000</v>
      </c>
      <c r="V45">
        <v>9000000</v>
      </c>
      <c r="W45">
        <v>9000000</v>
      </c>
      <c r="X45">
        <v>9000000</v>
      </c>
      <c r="Y45">
        <v>9000000</v>
      </c>
      <c r="Z45">
        <v>9000000</v>
      </c>
      <c r="AA45">
        <v>9000000</v>
      </c>
      <c r="AB45">
        <v>9000000</v>
      </c>
      <c r="AC45">
        <v>9000000</v>
      </c>
    </row>
    <row r="46" spans="1:29" x14ac:dyDescent="0.25">
      <c r="A46">
        <v>42</v>
      </c>
      <c r="B46">
        <v>43</v>
      </c>
      <c r="C46" s="45" t="s">
        <v>665</v>
      </c>
      <c r="D46">
        <v>1209000</v>
      </c>
      <c r="E46">
        <v>1250</v>
      </c>
      <c r="F46" s="45" t="s">
        <v>662</v>
      </c>
      <c r="G46">
        <v>1</v>
      </c>
      <c r="I46">
        <v>4</v>
      </c>
      <c r="K46">
        <v>0</v>
      </c>
      <c r="L46">
        <v>0</v>
      </c>
      <c r="M46" s="45" t="s">
        <v>355</v>
      </c>
      <c r="N46" s="45" t="s">
        <v>620</v>
      </c>
      <c r="O46" s="45"/>
      <c r="P46" s="45" t="s">
        <v>621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25">
      <c r="A47">
        <v>43</v>
      </c>
      <c r="B47">
        <v>44</v>
      </c>
      <c r="C47" s="45" t="s">
        <v>666</v>
      </c>
      <c r="D47">
        <v>1209000</v>
      </c>
      <c r="E47">
        <v>1250</v>
      </c>
      <c r="F47" s="45" t="s">
        <v>662</v>
      </c>
      <c r="G47">
        <v>1</v>
      </c>
      <c r="I47">
        <v>4</v>
      </c>
      <c r="K47">
        <v>0</v>
      </c>
      <c r="L47">
        <v>0</v>
      </c>
      <c r="M47" s="45" t="s">
        <v>355</v>
      </c>
      <c r="N47" s="45" t="s">
        <v>623</v>
      </c>
      <c r="O47" s="45"/>
      <c r="P47" s="45" t="s">
        <v>623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25">
      <c r="A48">
        <v>44</v>
      </c>
      <c r="B48">
        <v>45</v>
      </c>
      <c r="C48" s="45" t="s">
        <v>356</v>
      </c>
      <c r="D48">
        <v>1210000</v>
      </c>
      <c r="E48">
        <v>1260</v>
      </c>
      <c r="F48" s="45" t="s">
        <v>667</v>
      </c>
      <c r="G48">
        <v>1</v>
      </c>
      <c r="I48">
        <v>2</v>
      </c>
      <c r="K48">
        <v>1</v>
      </c>
      <c r="L48">
        <v>1</v>
      </c>
      <c r="M48" s="45" t="s">
        <v>357</v>
      </c>
      <c r="N48" s="45"/>
      <c r="O48" s="45" t="s">
        <v>357</v>
      </c>
      <c r="P48" s="45" t="s">
        <v>668</v>
      </c>
      <c r="Q48">
        <v>32400000</v>
      </c>
      <c r="R48">
        <v>2700000</v>
      </c>
      <c r="S48">
        <v>2700000</v>
      </c>
      <c r="T48">
        <v>2700000</v>
      </c>
      <c r="U48">
        <v>2700000</v>
      </c>
      <c r="V48">
        <v>2700000</v>
      </c>
      <c r="W48">
        <v>2700000</v>
      </c>
      <c r="X48">
        <v>2700000</v>
      </c>
      <c r="Y48">
        <v>2700000</v>
      </c>
      <c r="Z48">
        <v>2700000</v>
      </c>
      <c r="AA48">
        <v>2700000</v>
      </c>
      <c r="AB48">
        <v>2700000</v>
      </c>
      <c r="AC48">
        <v>2700000</v>
      </c>
    </row>
    <row r="49" spans="1:29" x14ac:dyDescent="0.25">
      <c r="A49">
        <v>45</v>
      </c>
      <c r="B49">
        <v>46</v>
      </c>
      <c r="C49" s="45" t="s">
        <v>669</v>
      </c>
      <c r="D49">
        <v>1210000</v>
      </c>
      <c r="E49">
        <v>1260</v>
      </c>
      <c r="F49" s="45" t="s">
        <v>667</v>
      </c>
      <c r="G49">
        <v>1</v>
      </c>
      <c r="I49">
        <v>4</v>
      </c>
      <c r="K49">
        <v>0</v>
      </c>
      <c r="L49">
        <v>1</v>
      </c>
      <c r="M49" s="45" t="s">
        <v>357</v>
      </c>
      <c r="N49" s="45" t="s">
        <v>617</v>
      </c>
      <c r="O49" s="45"/>
      <c r="P49" s="45" t="s">
        <v>618</v>
      </c>
      <c r="Q49">
        <v>32400000</v>
      </c>
      <c r="R49">
        <v>2700000</v>
      </c>
      <c r="S49">
        <v>2700000</v>
      </c>
      <c r="T49">
        <v>2700000</v>
      </c>
      <c r="U49">
        <v>2700000</v>
      </c>
      <c r="V49">
        <v>2700000</v>
      </c>
      <c r="W49">
        <v>2700000</v>
      </c>
      <c r="X49">
        <v>2700000</v>
      </c>
      <c r="Y49">
        <v>2700000</v>
      </c>
      <c r="Z49">
        <v>2700000</v>
      </c>
      <c r="AA49">
        <v>2700000</v>
      </c>
      <c r="AB49">
        <v>2700000</v>
      </c>
      <c r="AC49">
        <v>2700000</v>
      </c>
    </row>
    <row r="50" spans="1:29" x14ac:dyDescent="0.25">
      <c r="A50">
        <v>46</v>
      </c>
      <c r="B50">
        <v>47</v>
      </c>
      <c r="C50" s="45" t="s">
        <v>670</v>
      </c>
      <c r="D50">
        <v>1210000</v>
      </c>
      <c r="E50">
        <v>1260</v>
      </c>
      <c r="F50" s="45" t="s">
        <v>667</v>
      </c>
      <c r="G50">
        <v>1</v>
      </c>
      <c r="I50">
        <v>4</v>
      </c>
      <c r="K50">
        <v>0</v>
      </c>
      <c r="L50">
        <v>0</v>
      </c>
      <c r="M50" s="45" t="s">
        <v>357</v>
      </c>
      <c r="N50" s="45" t="s">
        <v>620</v>
      </c>
      <c r="O50" s="45"/>
      <c r="P50" s="45" t="s">
        <v>621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25">
      <c r="A51">
        <v>47</v>
      </c>
      <c r="B51">
        <v>48</v>
      </c>
      <c r="C51" s="45" t="s">
        <v>671</v>
      </c>
      <c r="D51">
        <v>1210000</v>
      </c>
      <c r="E51">
        <v>1260</v>
      </c>
      <c r="F51" s="45" t="s">
        <v>667</v>
      </c>
      <c r="G51">
        <v>1</v>
      </c>
      <c r="I51">
        <v>4</v>
      </c>
      <c r="K51">
        <v>0</v>
      </c>
      <c r="L51">
        <v>0</v>
      </c>
      <c r="M51" s="45" t="s">
        <v>357</v>
      </c>
      <c r="N51" s="45" t="s">
        <v>623</v>
      </c>
      <c r="O51" s="45"/>
      <c r="P51" s="45" t="s">
        <v>623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25">
      <c r="A52">
        <v>48</v>
      </c>
      <c r="B52">
        <v>49</v>
      </c>
      <c r="C52" s="45" t="s">
        <v>358</v>
      </c>
      <c r="D52">
        <v>1211000</v>
      </c>
      <c r="E52">
        <v>1290</v>
      </c>
      <c r="F52" s="45" t="s">
        <v>672</v>
      </c>
      <c r="G52">
        <v>1</v>
      </c>
      <c r="I52">
        <v>2</v>
      </c>
      <c r="K52">
        <v>0</v>
      </c>
      <c r="L52">
        <v>0</v>
      </c>
      <c r="M52" s="45" t="s">
        <v>359</v>
      </c>
      <c r="N52" s="45"/>
      <c r="O52" s="45" t="s">
        <v>359</v>
      </c>
      <c r="P52" s="45" t="s">
        <v>673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25">
      <c r="A53">
        <v>49</v>
      </c>
      <c r="B53">
        <v>50</v>
      </c>
      <c r="C53" s="45" t="s">
        <v>360</v>
      </c>
      <c r="D53">
        <v>1212000</v>
      </c>
      <c r="F53" s="45"/>
      <c r="G53">
        <v>1</v>
      </c>
      <c r="I53">
        <v>0</v>
      </c>
      <c r="K53">
        <v>1</v>
      </c>
      <c r="L53">
        <v>0</v>
      </c>
      <c r="M53" s="45"/>
      <c r="N53" s="45"/>
      <c r="O53" s="45"/>
      <c r="P53" s="45"/>
    </row>
    <row r="54" spans="1:29" x14ac:dyDescent="0.25">
      <c r="A54">
        <v>50</v>
      </c>
      <c r="B54">
        <v>51</v>
      </c>
      <c r="C54" s="45" t="s">
        <v>28</v>
      </c>
      <c r="D54">
        <v>1300000</v>
      </c>
      <c r="E54">
        <v>1400</v>
      </c>
      <c r="F54" s="45"/>
      <c r="G54">
        <v>1</v>
      </c>
      <c r="I54">
        <v>0</v>
      </c>
      <c r="J54">
        <v>1</v>
      </c>
      <c r="K54">
        <v>1</v>
      </c>
      <c r="L54">
        <v>1</v>
      </c>
      <c r="M54" s="45"/>
      <c r="N54" s="45"/>
      <c r="O54" s="45"/>
      <c r="P54" s="45" t="s">
        <v>674</v>
      </c>
      <c r="Q54">
        <v>1816725000</v>
      </c>
      <c r="R54">
        <v>149300000</v>
      </c>
      <c r="S54">
        <v>153300000</v>
      </c>
      <c r="T54">
        <v>149300000</v>
      </c>
      <c r="U54">
        <v>151300000</v>
      </c>
      <c r="V54">
        <v>149300000</v>
      </c>
      <c r="W54">
        <v>151300000</v>
      </c>
      <c r="X54">
        <v>150800000</v>
      </c>
      <c r="Y54">
        <v>151925000</v>
      </c>
      <c r="Z54">
        <v>153550000</v>
      </c>
      <c r="AA54">
        <v>151550000</v>
      </c>
      <c r="AB54">
        <v>153550000</v>
      </c>
      <c r="AC54">
        <v>151550000</v>
      </c>
    </row>
    <row r="55" spans="1:29" x14ac:dyDescent="0.25">
      <c r="A55">
        <v>51</v>
      </c>
      <c r="B55">
        <v>52</v>
      </c>
      <c r="C55" s="45" t="s">
        <v>361</v>
      </c>
      <c r="D55">
        <v>1301000</v>
      </c>
      <c r="F55" s="45"/>
      <c r="G55">
        <v>1</v>
      </c>
      <c r="I55">
        <v>0</v>
      </c>
      <c r="J55">
        <v>4</v>
      </c>
      <c r="K55">
        <v>1</v>
      </c>
      <c r="L55">
        <v>1</v>
      </c>
      <c r="M55" s="45"/>
      <c r="N55" s="45"/>
      <c r="O55" s="45"/>
      <c r="P55" s="45" t="s">
        <v>675</v>
      </c>
      <c r="Q55">
        <v>0.35881673283166399</v>
      </c>
      <c r="R55">
        <v>0.355476190476191</v>
      </c>
      <c r="S55">
        <v>0.36499999999999999</v>
      </c>
      <c r="T55">
        <v>0.355476190476191</v>
      </c>
      <c r="U55">
        <v>0.36023809523809502</v>
      </c>
      <c r="V55">
        <v>0.355476190476191</v>
      </c>
      <c r="W55">
        <v>0.36023809523809502</v>
      </c>
      <c r="X55">
        <v>0.35726131248519299</v>
      </c>
      <c r="Y55">
        <v>0.35814474304573302</v>
      </c>
      <c r="Z55">
        <v>0.36197548326261197</v>
      </c>
      <c r="AA55">
        <v>0.357260726072607</v>
      </c>
      <c r="AB55">
        <v>0.36197548326261197</v>
      </c>
      <c r="AC55">
        <v>0.357260726072607</v>
      </c>
    </row>
    <row r="56" spans="1:29" x14ac:dyDescent="0.25">
      <c r="A56">
        <v>52</v>
      </c>
      <c r="B56">
        <v>53</v>
      </c>
      <c r="C56" s="45" t="s">
        <v>362</v>
      </c>
      <c r="D56">
        <v>1302000</v>
      </c>
      <c r="F56" s="45"/>
      <c r="G56">
        <v>1</v>
      </c>
      <c r="I56">
        <v>0</v>
      </c>
      <c r="K56">
        <v>1</v>
      </c>
      <c r="L56">
        <v>0</v>
      </c>
      <c r="M56" s="45"/>
      <c r="N56" s="45"/>
      <c r="O56" s="45"/>
      <c r="P56" s="45"/>
    </row>
    <row r="57" spans="1:29" x14ac:dyDescent="0.25">
      <c r="A57">
        <v>53</v>
      </c>
      <c r="B57">
        <v>54</v>
      </c>
      <c r="C57" s="45" t="s">
        <v>363</v>
      </c>
      <c r="D57">
        <v>1303000</v>
      </c>
      <c r="E57">
        <v>1410</v>
      </c>
      <c r="F57" s="45"/>
      <c r="G57">
        <v>1</v>
      </c>
      <c r="I57">
        <v>1</v>
      </c>
      <c r="J57">
        <v>1</v>
      </c>
      <c r="K57">
        <v>1</v>
      </c>
      <c r="L57">
        <v>1</v>
      </c>
      <c r="M57" s="45"/>
      <c r="N57" s="45"/>
      <c r="O57" s="45"/>
      <c r="P57" s="45" t="s">
        <v>676</v>
      </c>
      <c r="Q57">
        <v>274800000</v>
      </c>
      <c r="R57">
        <v>22900000</v>
      </c>
      <c r="S57">
        <v>22900000</v>
      </c>
      <c r="T57">
        <v>22900000</v>
      </c>
      <c r="U57">
        <v>22900000</v>
      </c>
      <c r="V57">
        <v>22900000</v>
      </c>
      <c r="W57">
        <v>22900000</v>
      </c>
      <c r="X57">
        <v>22900000</v>
      </c>
      <c r="Y57">
        <v>22900000</v>
      </c>
      <c r="Z57">
        <v>22900000</v>
      </c>
      <c r="AA57">
        <v>22900000</v>
      </c>
      <c r="AB57">
        <v>22900000</v>
      </c>
      <c r="AC57">
        <v>22900000</v>
      </c>
    </row>
    <row r="58" spans="1:29" x14ac:dyDescent="0.25">
      <c r="A58">
        <v>54</v>
      </c>
      <c r="B58">
        <v>55</v>
      </c>
      <c r="C58" s="45" t="s">
        <v>29</v>
      </c>
      <c r="D58">
        <v>1400000</v>
      </c>
      <c r="F58" s="45"/>
      <c r="G58">
        <v>1</v>
      </c>
      <c r="I58">
        <v>1</v>
      </c>
      <c r="J58">
        <v>2</v>
      </c>
      <c r="K58">
        <v>1</v>
      </c>
      <c r="L58">
        <v>1</v>
      </c>
      <c r="M58" s="45"/>
      <c r="N58" s="45"/>
      <c r="O58" s="45"/>
      <c r="P58" s="45" t="s">
        <v>677</v>
      </c>
      <c r="Q58">
        <v>78000000</v>
      </c>
      <c r="R58">
        <v>6500000</v>
      </c>
      <c r="S58">
        <v>6500000</v>
      </c>
      <c r="T58">
        <v>6500000</v>
      </c>
      <c r="U58">
        <v>6500000</v>
      </c>
      <c r="V58">
        <v>6500000</v>
      </c>
      <c r="W58">
        <v>6500000</v>
      </c>
      <c r="X58">
        <v>6500000</v>
      </c>
      <c r="Y58">
        <v>6500000</v>
      </c>
      <c r="Z58">
        <v>6500000</v>
      </c>
      <c r="AA58">
        <v>6500000</v>
      </c>
      <c r="AB58">
        <v>6500000</v>
      </c>
      <c r="AC58">
        <v>6500000</v>
      </c>
    </row>
    <row r="59" spans="1:29" x14ac:dyDescent="0.25">
      <c r="A59">
        <v>55</v>
      </c>
      <c r="B59">
        <v>56</v>
      </c>
      <c r="C59" s="45" t="s">
        <v>364</v>
      </c>
      <c r="D59">
        <v>1401000</v>
      </c>
      <c r="E59">
        <v>1550</v>
      </c>
      <c r="F59" s="45" t="s">
        <v>678</v>
      </c>
      <c r="G59">
        <v>1</v>
      </c>
      <c r="I59">
        <v>2</v>
      </c>
      <c r="K59">
        <v>1</v>
      </c>
      <c r="L59">
        <v>1</v>
      </c>
      <c r="M59" s="45" t="s">
        <v>365</v>
      </c>
      <c r="N59" s="45"/>
      <c r="O59" s="45" t="s">
        <v>365</v>
      </c>
      <c r="P59" s="45" t="s">
        <v>679</v>
      </c>
      <c r="Q59">
        <v>60000000</v>
      </c>
      <c r="R59">
        <v>5000000</v>
      </c>
      <c r="S59">
        <v>5000000</v>
      </c>
      <c r="T59">
        <v>5000000</v>
      </c>
      <c r="U59">
        <v>5000000</v>
      </c>
      <c r="V59">
        <v>5000000</v>
      </c>
      <c r="W59">
        <v>5000000</v>
      </c>
      <c r="X59">
        <v>5000000</v>
      </c>
      <c r="Y59">
        <v>5000000</v>
      </c>
      <c r="Z59">
        <v>5000000</v>
      </c>
      <c r="AA59">
        <v>5000000</v>
      </c>
      <c r="AB59">
        <v>5000000</v>
      </c>
      <c r="AC59">
        <v>5000000</v>
      </c>
    </row>
    <row r="60" spans="1:29" x14ac:dyDescent="0.25">
      <c r="A60">
        <v>56</v>
      </c>
      <c r="B60">
        <v>57</v>
      </c>
      <c r="C60" s="45" t="s">
        <v>366</v>
      </c>
      <c r="D60">
        <v>1402000</v>
      </c>
      <c r="E60">
        <v>1560</v>
      </c>
      <c r="F60" s="45" t="s">
        <v>680</v>
      </c>
      <c r="G60">
        <v>1</v>
      </c>
      <c r="I60">
        <v>2</v>
      </c>
      <c r="K60">
        <v>1</v>
      </c>
      <c r="L60">
        <v>1</v>
      </c>
      <c r="M60" s="45" t="s">
        <v>367</v>
      </c>
      <c r="N60" s="45"/>
      <c r="O60" s="45" t="s">
        <v>367</v>
      </c>
      <c r="P60" s="45" t="s">
        <v>681</v>
      </c>
      <c r="Q60">
        <v>18000000</v>
      </c>
      <c r="R60">
        <v>1500000</v>
      </c>
      <c r="S60">
        <v>1500000</v>
      </c>
      <c r="T60">
        <v>1500000</v>
      </c>
      <c r="U60">
        <v>1500000</v>
      </c>
      <c r="V60">
        <v>1500000</v>
      </c>
      <c r="W60">
        <v>1500000</v>
      </c>
      <c r="X60">
        <v>1500000</v>
      </c>
      <c r="Y60">
        <v>1500000</v>
      </c>
      <c r="Z60">
        <v>1500000</v>
      </c>
      <c r="AA60">
        <v>1500000</v>
      </c>
      <c r="AB60">
        <v>1500000</v>
      </c>
      <c r="AC60">
        <v>1500000</v>
      </c>
    </row>
    <row r="61" spans="1:29" x14ac:dyDescent="0.25">
      <c r="A61">
        <v>57</v>
      </c>
      <c r="B61">
        <v>58</v>
      </c>
      <c r="C61" s="45" t="s">
        <v>368</v>
      </c>
      <c r="D61">
        <v>1403000</v>
      </c>
      <c r="E61">
        <v>1590</v>
      </c>
      <c r="F61" s="45" t="s">
        <v>682</v>
      </c>
      <c r="G61">
        <v>1</v>
      </c>
      <c r="I61">
        <v>2</v>
      </c>
      <c r="K61">
        <v>0</v>
      </c>
      <c r="L61">
        <v>0</v>
      </c>
      <c r="M61" s="45" t="s">
        <v>31</v>
      </c>
      <c r="N61" s="45"/>
      <c r="O61" s="45" t="s">
        <v>31</v>
      </c>
      <c r="P61" s="45" t="s">
        <v>683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25">
      <c r="A62">
        <v>58</v>
      </c>
      <c r="B62">
        <v>59</v>
      </c>
      <c r="C62" s="45" t="s">
        <v>32</v>
      </c>
      <c r="D62">
        <v>1500000</v>
      </c>
      <c r="F62" s="45"/>
      <c r="G62">
        <v>1</v>
      </c>
      <c r="I62">
        <v>1</v>
      </c>
      <c r="J62">
        <v>2</v>
      </c>
      <c r="K62">
        <v>1</v>
      </c>
      <c r="L62">
        <v>1</v>
      </c>
      <c r="M62" s="45"/>
      <c r="N62" s="45"/>
      <c r="O62" s="45"/>
      <c r="P62" s="45" t="s">
        <v>684</v>
      </c>
      <c r="Q62">
        <v>196800000</v>
      </c>
      <c r="R62">
        <v>16400000</v>
      </c>
      <c r="S62">
        <v>16400000</v>
      </c>
      <c r="T62">
        <v>16400000</v>
      </c>
      <c r="U62">
        <v>16400000</v>
      </c>
      <c r="V62">
        <v>16400000</v>
      </c>
      <c r="W62">
        <v>16400000</v>
      </c>
      <c r="X62">
        <v>16400000</v>
      </c>
      <c r="Y62">
        <v>16400000</v>
      </c>
      <c r="Z62">
        <v>16400000</v>
      </c>
      <c r="AA62">
        <v>16400000</v>
      </c>
      <c r="AB62">
        <v>16400000</v>
      </c>
      <c r="AC62">
        <v>16400000</v>
      </c>
    </row>
    <row r="63" spans="1:29" x14ac:dyDescent="0.25">
      <c r="A63">
        <v>59</v>
      </c>
      <c r="B63">
        <v>60</v>
      </c>
      <c r="C63" s="45" t="s">
        <v>369</v>
      </c>
      <c r="D63">
        <v>1501000</v>
      </c>
      <c r="E63">
        <v>1610</v>
      </c>
      <c r="F63" s="45" t="s">
        <v>685</v>
      </c>
      <c r="G63">
        <v>1</v>
      </c>
      <c r="I63">
        <v>2</v>
      </c>
      <c r="K63">
        <v>1</v>
      </c>
      <c r="L63">
        <v>1</v>
      </c>
      <c r="M63" s="45" t="s">
        <v>370</v>
      </c>
      <c r="N63" s="45"/>
      <c r="O63" s="45" t="s">
        <v>370</v>
      </c>
      <c r="P63" s="45" t="s">
        <v>686</v>
      </c>
      <c r="Q63">
        <v>36000000</v>
      </c>
      <c r="R63">
        <v>3000000</v>
      </c>
      <c r="S63">
        <v>3000000</v>
      </c>
      <c r="T63">
        <v>3000000</v>
      </c>
      <c r="U63">
        <v>3000000</v>
      </c>
      <c r="V63">
        <v>3000000</v>
      </c>
      <c r="W63">
        <v>3000000</v>
      </c>
      <c r="X63">
        <v>3000000</v>
      </c>
      <c r="Y63">
        <v>3000000</v>
      </c>
      <c r="Z63">
        <v>3000000</v>
      </c>
      <c r="AA63">
        <v>3000000</v>
      </c>
      <c r="AB63">
        <v>3000000</v>
      </c>
      <c r="AC63">
        <v>3000000</v>
      </c>
    </row>
    <row r="64" spans="1:29" x14ac:dyDescent="0.25">
      <c r="A64">
        <v>60</v>
      </c>
      <c r="B64">
        <v>61</v>
      </c>
      <c r="C64" s="45" t="s">
        <v>371</v>
      </c>
      <c r="D64">
        <v>1502000</v>
      </c>
      <c r="E64">
        <v>1620</v>
      </c>
      <c r="F64" s="45" t="s">
        <v>687</v>
      </c>
      <c r="G64">
        <v>1</v>
      </c>
      <c r="I64">
        <v>2</v>
      </c>
      <c r="K64">
        <v>1</v>
      </c>
      <c r="L64">
        <v>1</v>
      </c>
      <c r="M64" s="45" t="s">
        <v>372</v>
      </c>
      <c r="N64" s="45"/>
      <c r="O64" s="45" t="s">
        <v>372</v>
      </c>
      <c r="P64" s="45" t="s">
        <v>688</v>
      </c>
      <c r="Q64">
        <v>36000000</v>
      </c>
      <c r="R64">
        <v>3000000</v>
      </c>
      <c r="S64">
        <v>3000000</v>
      </c>
      <c r="T64">
        <v>3000000</v>
      </c>
      <c r="U64">
        <v>3000000</v>
      </c>
      <c r="V64">
        <v>3000000</v>
      </c>
      <c r="W64">
        <v>3000000</v>
      </c>
      <c r="X64">
        <v>3000000</v>
      </c>
      <c r="Y64">
        <v>3000000</v>
      </c>
      <c r="Z64">
        <v>3000000</v>
      </c>
      <c r="AA64">
        <v>3000000</v>
      </c>
      <c r="AB64">
        <v>3000000</v>
      </c>
      <c r="AC64">
        <v>3000000</v>
      </c>
    </row>
    <row r="65" spans="1:29" x14ac:dyDescent="0.25">
      <c r="A65">
        <v>61</v>
      </c>
      <c r="B65">
        <v>62</v>
      </c>
      <c r="C65" s="45" t="s">
        <v>373</v>
      </c>
      <c r="D65">
        <v>1503000</v>
      </c>
      <c r="E65">
        <v>1650</v>
      </c>
      <c r="F65" s="45" t="s">
        <v>689</v>
      </c>
      <c r="G65">
        <v>1</v>
      </c>
      <c r="I65">
        <v>2</v>
      </c>
      <c r="K65">
        <v>1</v>
      </c>
      <c r="L65">
        <v>1</v>
      </c>
      <c r="M65" s="45" t="s">
        <v>374</v>
      </c>
      <c r="N65" s="45"/>
      <c r="O65" s="45" t="s">
        <v>374</v>
      </c>
      <c r="P65" s="45" t="s">
        <v>690</v>
      </c>
      <c r="Q65">
        <v>96000000</v>
      </c>
      <c r="R65">
        <v>8000000</v>
      </c>
      <c r="S65">
        <v>8000000</v>
      </c>
      <c r="T65">
        <v>8000000</v>
      </c>
      <c r="U65">
        <v>8000000</v>
      </c>
      <c r="V65">
        <v>8000000</v>
      </c>
      <c r="W65">
        <v>8000000</v>
      </c>
      <c r="X65">
        <v>8000000</v>
      </c>
      <c r="Y65">
        <v>8000000</v>
      </c>
      <c r="Z65">
        <v>8000000</v>
      </c>
      <c r="AA65">
        <v>8000000</v>
      </c>
      <c r="AB65">
        <v>8000000</v>
      </c>
      <c r="AC65">
        <v>8000000</v>
      </c>
    </row>
    <row r="66" spans="1:29" x14ac:dyDescent="0.25">
      <c r="A66">
        <v>62</v>
      </c>
      <c r="B66">
        <v>63</v>
      </c>
      <c r="C66" s="45" t="s">
        <v>375</v>
      </c>
      <c r="D66">
        <v>1504000</v>
      </c>
      <c r="E66">
        <v>1660</v>
      </c>
      <c r="F66" s="45" t="s">
        <v>691</v>
      </c>
      <c r="G66">
        <v>1</v>
      </c>
      <c r="I66">
        <v>2</v>
      </c>
      <c r="K66">
        <v>1</v>
      </c>
      <c r="L66">
        <v>1</v>
      </c>
      <c r="M66" s="45" t="s">
        <v>376</v>
      </c>
      <c r="N66" s="45"/>
      <c r="O66" s="45" t="s">
        <v>376</v>
      </c>
      <c r="P66" s="45" t="s">
        <v>692</v>
      </c>
      <c r="Q66">
        <v>28800000</v>
      </c>
      <c r="R66">
        <v>2400000</v>
      </c>
      <c r="S66">
        <v>2400000</v>
      </c>
      <c r="T66">
        <v>2400000</v>
      </c>
      <c r="U66">
        <v>2400000</v>
      </c>
      <c r="V66">
        <v>2400000</v>
      </c>
      <c r="W66">
        <v>2400000</v>
      </c>
      <c r="X66">
        <v>2400000</v>
      </c>
      <c r="Y66">
        <v>2400000</v>
      </c>
      <c r="Z66">
        <v>2400000</v>
      </c>
      <c r="AA66">
        <v>2400000</v>
      </c>
      <c r="AB66">
        <v>2400000</v>
      </c>
      <c r="AC66">
        <v>2400000</v>
      </c>
    </row>
    <row r="67" spans="1:29" x14ac:dyDescent="0.25">
      <c r="A67">
        <v>63</v>
      </c>
      <c r="B67">
        <v>64</v>
      </c>
      <c r="C67" s="45" t="s">
        <v>377</v>
      </c>
      <c r="D67">
        <v>1505000</v>
      </c>
      <c r="E67">
        <v>1690</v>
      </c>
      <c r="F67" s="45" t="s">
        <v>693</v>
      </c>
      <c r="G67">
        <v>1</v>
      </c>
      <c r="I67">
        <v>2</v>
      </c>
      <c r="K67">
        <v>0</v>
      </c>
      <c r="L67">
        <v>0</v>
      </c>
      <c r="M67" s="45" t="s">
        <v>378</v>
      </c>
      <c r="N67" s="45"/>
      <c r="O67" s="45" t="s">
        <v>378</v>
      </c>
      <c r="P67" s="45" t="s">
        <v>694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25">
      <c r="A68">
        <v>64</v>
      </c>
      <c r="B68">
        <v>65</v>
      </c>
      <c r="C68" s="45" t="s">
        <v>379</v>
      </c>
      <c r="D68">
        <v>1506000</v>
      </c>
      <c r="F68" s="45"/>
      <c r="G68">
        <v>1</v>
      </c>
      <c r="I68">
        <v>0</v>
      </c>
      <c r="K68">
        <v>1</v>
      </c>
      <c r="L68">
        <v>0</v>
      </c>
      <c r="M68" s="45"/>
      <c r="N68" s="45"/>
      <c r="O68" s="45"/>
      <c r="P68" s="45"/>
    </row>
    <row r="69" spans="1:29" x14ac:dyDescent="0.25">
      <c r="A69">
        <v>65</v>
      </c>
      <c r="B69">
        <v>66</v>
      </c>
      <c r="C69" s="45" t="s">
        <v>39</v>
      </c>
      <c r="D69">
        <v>1600000</v>
      </c>
      <c r="E69">
        <v>1700</v>
      </c>
      <c r="F69" s="45"/>
      <c r="G69">
        <v>1</v>
      </c>
      <c r="I69">
        <v>1</v>
      </c>
      <c r="J69">
        <v>1</v>
      </c>
      <c r="K69">
        <v>1</v>
      </c>
      <c r="L69">
        <v>1</v>
      </c>
      <c r="M69" s="45"/>
      <c r="N69" s="45"/>
      <c r="O69" s="45"/>
      <c r="P69" s="45" t="s">
        <v>695</v>
      </c>
      <c r="Q69">
        <v>1541925000</v>
      </c>
      <c r="R69">
        <v>126400000</v>
      </c>
      <c r="S69">
        <v>130400000</v>
      </c>
      <c r="T69">
        <v>126400000</v>
      </c>
      <c r="U69">
        <v>128400000</v>
      </c>
      <c r="V69">
        <v>126400000</v>
      </c>
      <c r="W69">
        <v>128400000</v>
      </c>
      <c r="X69">
        <v>127900000</v>
      </c>
      <c r="Y69">
        <v>129025000</v>
      </c>
      <c r="Z69">
        <v>130650000</v>
      </c>
      <c r="AA69">
        <v>128650000</v>
      </c>
      <c r="AB69">
        <v>130650000</v>
      </c>
      <c r="AC69">
        <v>128650000</v>
      </c>
    </row>
    <row r="70" spans="1:29" x14ac:dyDescent="0.25">
      <c r="A70">
        <v>66</v>
      </c>
      <c r="B70">
        <v>67</v>
      </c>
      <c r="C70" s="45" t="s">
        <v>380</v>
      </c>
      <c r="D70">
        <v>1601000</v>
      </c>
      <c r="F70" s="45"/>
      <c r="G70">
        <v>1</v>
      </c>
      <c r="I70">
        <v>1</v>
      </c>
      <c r="J70">
        <v>4</v>
      </c>
      <c r="K70">
        <v>1</v>
      </c>
      <c r="L70">
        <v>1</v>
      </c>
      <c r="M70" s="45"/>
      <c r="N70" s="45"/>
      <c r="O70" s="45"/>
      <c r="P70" s="45" t="s">
        <v>696</v>
      </c>
      <c r="Q70">
        <v>0.30454168394856901</v>
      </c>
      <c r="R70">
        <v>0.30095238095238103</v>
      </c>
      <c r="S70">
        <v>0.31047619047619002</v>
      </c>
      <c r="T70">
        <v>0.30095238095238103</v>
      </c>
      <c r="U70">
        <v>0.30571428571428599</v>
      </c>
      <c r="V70">
        <v>0.30095238095238103</v>
      </c>
      <c r="W70">
        <v>0.30571428571428599</v>
      </c>
      <c r="X70">
        <v>0.30300876569533303</v>
      </c>
      <c r="Y70">
        <v>0.30416077322017898</v>
      </c>
      <c r="Z70">
        <v>0.307991513437058</v>
      </c>
      <c r="AA70">
        <v>0.30327675624705303</v>
      </c>
      <c r="AB70">
        <v>0.307991513437058</v>
      </c>
      <c r="AC70">
        <v>0.30327675624705303</v>
      </c>
    </row>
    <row r="71" spans="1:29" x14ac:dyDescent="0.25">
      <c r="A71">
        <v>67</v>
      </c>
      <c r="B71">
        <v>68</v>
      </c>
      <c r="C71" s="45" t="s">
        <v>381</v>
      </c>
      <c r="D71">
        <v>1602000</v>
      </c>
      <c r="F71" s="45"/>
      <c r="G71">
        <v>1</v>
      </c>
      <c r="I71">
        <v>0</v>
      </c>
      <c r="K71">
        <v>1</v>
      </c>
      <c r="L71">
        <v>0</v>
      </c>
      <c r="M71" s="45"/>
      <c r="N71" s="45"/>
      <c r="O71" s="45"/>
      <c r="P71" s="45"/>
    </row>
    <row r="72" spans="1:29" x14ac:dyDescent="0.25">
      <c r="A72">
        <v>68</v>
      </c>
      <c r="B72">
        <v>69</v>
      </c>
      <c r="C72" s="45" t="s">
        <v>382</v>
      </c>
      <c r="D72">
        <v>1700000</v>
      </c>
      <c r="E72">
        <v>1710</v>
      </c>
      <c r="F72" s="45"/>
      <c r="G72">
        <v>1</v>
      </c>
      <c r="I72">
        <v>1</v>
      </c>
      <c r="J72">
        <v>1</v>
      </c>
      <c r="K72">
        <v>1</v>
      </c>
      <c r="L72">
        <v>1</v>
      </c>
      <c r="M72" s="45"/>
      <c r="N72" s="45"/>
      <c r="O72" s="45"/>
      <c r="P72" s="45" t="s">
        <v>697</v>
      </c>
      <c r="Q72">
        <v>390622500</v>
      </c>
      <c r="R72">
        <v>36000000</v>
      </c>
      <c r="S72">
        <v>35250000</v>
      </c>
      <c r="T72">
        <v>34500000</v>
      </c>
      <c r="U72">
        <v>33750000</v>
      </c>
      <c r="V72">
        <v>33000000</v>
      </c>
      <c r="W72">
        <v>32250000</v>
      </c>
      <c r="X72">
        <v>32970000</v>
      </c>
      <c r="Y72">
        <v>32197500</v>
      </c>
      <c r="Z72">
        <v>31425000</v>
      </c>
      <c r="AA72">
        <v>30532500</v>
      </c>
      <c r="AB72">
        <v>29760000</v>
      </c>
      <c r="AC72">
        <v>28987500</v>
      </c>
    </row>
    <row r="73" spans="1:29" x14ac:dyDescent="0.25">
      <c r="A73">
        <v>69</v>
      </c>
      <c r="B73">
        <v>70</v>
      </c>
      <c r="C73" s="45" t="s">
        <v>383</v>
      </c>
      <c r="D73">
        <v>1701000</v>
      </c>
      <c r="E73">
        <v>1720</v>
      </c>
      <c r="F73" s="45" t="s">
        <v>698</v>
      </c>
      <c r="G73">
        <v>1</v>
      </c>
      <c r="I73">
        <v>2</v>
      </c>
      <c r="K73">
        <v>1</v>
      </c>
      <c r="L73">
        <v>1</v>
      </c>
      <c r="M73" s="45" t="s">
        <v>41</v>
      </c>
      <c r="N73" s="45"/>
      <c r="O73" s="45" t="s">
        <v>41</v>
      </c>
      <c r="P73" s="45" t="s">
        <v>699</v>
      </c>
      <c r="Q73">
        <v>360000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120000</v>
      </c>
      <c r="Y73">
        <v>120000</v>
      </c>
      <c r="Z73">
        <v>120000</v>
      </c>
      <c r="AA73">
        <v>0</v>
      </c>
      <c r="AB73">
        <v>0</v>
      </c>
      <c r="AC73">
        <v>0</v>
      </c>
    </row>
    <row r="74" spans="1:29" x14ac:dyDescent="0.25">
      <c r="A74">
        <v>70</v>
      </c>
      <c r="B74">
        <v>71</v>
      </c>
      <c r="C74" s="45" t="s">
        <v>700</v>
      </c>
      <c r="D74">
        <v>1701000</v>
      </c>
      <c r="E74">
        <v>1720</v>
      </c>
      <c r="F74" s="45" t="s">
        <v>698</v>
      </c>
      <c r="G74">
        <v>1</v>
      </c>
      <c r="I74">
        <v>4</v>
      </c>
      <c r="K74">
        <v>0</v>
      </c>
      <c r="L74">
        <v>1</v>
      </c>
      <c r="M74" s="45" t="s">
        <v>41</v>
      </c>
      <c r="N74" s="45" t="s">
        <v>617</v>
      </c>
      <c r="O74" s="45"/>
      <c r="P74" s="45" t="s">
        <v>618</v>
      </c>
      <c r="Q74">
        <v>360000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120000</v>
      </c>
      <c r="Y74">
        <v>120000</v>
      </c>
      <c r="Z74">
        <v>120000</v>
      </c>
      <c r="AA74">
        <v>0</v>
      </c>
      <c r="AB74">
        <v>0</v>
      </c>
      <c r="AC74">
        <v>0</v>
      </c>
    </row>
    <row r="75" spans="1:29" x14ac:dyDescent="0.25">
      <c r="A75">
        <v>71</v>
      </c>
      <c r="B75">
        <v>72</v>
      </c>
      <c r="C75" s="45" t="s">
        <v>701</v>
      </c>
      <c r="D75">
        <v>1701000</v>
      </c>
      <c r="E75">
        <v>1720</v>
      </c>
      <c r="F75" s="45" t="s">
        <v>698</v>
      </c>
      <c r="G75">
        <v>1</v>
      </c>
      <c r="I75">
        <v>4</v>
      </c>
      <c r="K75">
        <v>0</v>
      </c>
      <c r="L75">
        <v>0</v>
      </c>
      <c r="M75" s="45" t="s">
        <v>41</v>
      </c>
      <c r="N75" s="45" t="s">
        <v>620</v>
      </c>
      <c r="O75" s="45"/>
      <c r="P75" s="45" t="s">
        <v>621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5">
      <c r="A76">
        <v>72</v>
      </c>
      <c r="B76">
        <v>73</v>
      </c>
      <c r="C76" s="45" t="s">
        <v>702</v>
      </c>
      <c r="D76">
        <v>1701000</v>
      </c>
      <c r="E76">
        <v>1720</v>
      </c>
      <c r="F76" s="45" t="s">
        <v>698</v>
      </c>
      <c r="G76">
        <v>1</v>
      </c>
      <c r="I76">
        <v>4</v>
      </c>
      <c r="K76">
        <v>0</v>
      </c>
      <c r="L76">
        <v>0</v>
      </c>
      <c r="M76" s="45" t="s">
        <v>41</v>
      </c>
      <c r="N76" s="45" t="s">
        <v>623</v>
      </c>
      <c r="O76" s="45"/>
      <c r="P76" s="45" t="s">
        <v>623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5">
      <c r="A77">
        <v>73</v>
      </c>
      <c r="B77">
        <v>74</v>
      </c>
      <c r="C77" s="45" t="s">
        <v>384</v>
      </c>
      <c r="D77">
        <v>1702000</v>
      </c>
      <c r="E77">
        <v>1730</v>
      </c>
      <c r="F77" s="45" t="s">
        <v>703</v>
      </c>
      <c r="G77">
        <v>1</v>
      </c>
      <c r="I77">
        <v>2</v>
      </c>
      <c r="K77">
        <v>1</v>
      </c>
      <c r="L77">
        <v>1</v>
      </c>
      <c r="M77" s="45" t="s">
        <v>42</v>
      </c>
      <c r="N77" s="45"/>
      <c r="O77" s="45" t="s">
        <v>42</v>
      </c>
      <c r="P77" s="45" t="s">
        <v>704</v>
      </c>
      <c r="Q77">
        <v>390262500</v>
      </c>
      <c r="R77">
        <v>36000000</v>
      </c>
      <c r="S77">
        <v>35250000</v>
      </c>
      <c r="T77">
        <v>34500000</v>
      </c>
      <c r="U77">
        <v>33750000</v>
      </c>
      <c r="V77">
        <v>33000000</v>
      </c>
      <c r="W77">
        <v>32250000</v>
      </c>
      <c r="X77">
        <v>32850000</v>
      </c>
      <c r="Y77">
        <v>32077500</v>
      </c>
      <c r="Z77">
        <v>31305000</v>
      </c>
      <c r="AA77">
        <v>30532500</v>
      </c>
      <c r="AB77">
        <v>29760000</v>
      </c>
      <c r="AC77">
        <v>28987500</v>
      </c>
    </row>
    <row r="78" spans="1:29" x14ac:dyDescent="0.25">
      <c r="A78">
        <v>74</v>
      </c>
      <c r="B78">
        <v>75</v>
      </c>
      <c r="C78" s="45" t="s">
        <v>705</v>
      </c>
      <c r="D78">
        <v>1702000</v>
      </c>
      <c r="E78">
        <v>1730</v>
      </c>
      <c r="F78" s="45" t="s">
        <v>703</v>
      </c>
      <c r="G78">
        <v>1</v>
      </c>
      <c r="I78">
        <v>4</v>
      </c>
      <c r="K78">
        <v>0</v>
      </c>
      <c r="L78">
        <v>1</v>
      </c>
      <c r="M78" s="45" t="s">
        <v>42</v>
      </c>
      <c r="N78" s="45" t="s">
        <v>617</v>
      </c>
      <c r="O78" s="45"/>
      <c r="P78" s="45" t="s">
        <v>618</v>
      </c>
      <c r="Q78">
        <v>390262500</v>
      </c>
      <c r="R78">
        <v>36000000</v>
      </c>
      <c r="S78">
        <v>35250000</v>
      </c>
      <c r="T78">
        <v>34500000</v>
      </c>
      <c r="U78">
        <v>33750000</v>
      </c>
      <c r="V78">
        <v>33000000</v>
      </c>
      <c r="W78">
        <v>32250000</v>
      </c>
      <c r="X78">
        <v>32850000</v>
      </c>
      <c r="Y78">
        <v>32077500</v>
      </c>
      <c r="Z78">
        <v>31305000</v>
      </c>
      <c r="AA78">
        <v>30532500</v>
      </c>
      <c r="AB78">
        <v>29760000</v>
      </c>
      <c r="AC78">
        <v>28987500</v>
      </c>
    </row>
    <row r="79" spans="1:29" x14ac:dyDescent="0.25">
      <c r="A79">
        <v>75</v>
      </c>
      <c r="B79">
        <v>76</v>
      </c>
      <c r="C79" s="45" t="s">
        <v>706</v>
      </c>
      <c r="D79">
        <v>1702000</v>
      </c>
      <c r="E79">
        <v>1730</v>
      </c>
      <c r="F79" s="45" t="s">
        <v>703</v>
      </c>
      <c r="G79">
        <v>1</v>
      </c>
      <c r="I79">
        <v>4</v>
      </c>
      <c r="K79">
        <v>0</v>
      </c>
      <c r="L79">
        <v>0</v>
      </c>
      <c r="M79" s="45" t="s">
        <v>42</v>
      </c>
      <c r="N79" s="45" t="s">
        <v>620</v>
      </c>
      <c r="O79" s="45"/>
      <c r="P79" s="45" t="s">
        <v>621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5">
      <c r="A80">
        <v>76</v>
      </c>
      <c r="B80">
        <v>77</v>
      </c>
      <c r="C80" s="45" t="s">
        <v>707</v>
      </c>
      <c r="D80">
        <v>1702000</v>
      </c>
      <c r="E80">
        <v>1730</v>
      </c>
      <c r="F80" s="45" t="s">
        <v>703</v>
      </c>
      <c r="G80">
        <v>1</v>
      </c>
      <c r="I80">
        <v>4</v>
      </c>
      <c r="K80">
        <v>0</v>
      </c>
      <c r="L80">
        <v>0</v>
      </c>
      <c r="M80" s="45" t="s">
        <v>42</v>
      </c>
      <c r="N80" s="45" t="s">
        <v>623</v>
      </c>
      <c r="O80" s="45"/>
      <c r="P80" s="45" t="s">
        <v>623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1" spans="1:29" x14ac:dyDescent="0.25">
      <c r="A81">
        <v>77</v>
      </c>
      <c r="B81">
        <v>78</v>
      </c>
      <c r="C81" s="45" t="s">
        <v>385</v>
      </c>
      <c r="D81">
        <v>1703000</v>
      </c>
      <c r="F81" s="45"/>
      <c r="G81">
        <v>1</v>
      </c>
      <c r="I81">
        <v>1</v>
      </c>
      <c r="K81">
        <v>0</v>
      </c>
      <c r="L81">
        <v>0</v>
      </c>
      <c r="M81" s="45"/>
      <c r="N81" s="45"/>
      <c r="O81" s="45"/>
      <c r="P81" s="45"/>
    </row>
    <row r="82" spans="1:29" x14ac:dyDescent="0.25">
      <c r="A82">
        <v>78</v>
      </c>
      <c r="B82">
        <v>79</v>
      </c>
      <c r="C82" s="45" t="s">
        <v>386</v>
      </c>
      <c r="D82">
        <v>1704000</v>
      </c>
      <c r="F82" s="45"/>
      <c r="G82">
        <v>1</v>
      </c>
      <c r="I82">
        <v>1</v>
      </c>
      <c r="J82">
        <v>1</v>
      </c>
      <c r="K82">
        <v>0</v>
      </c>
      <c r="L82">
        <v>0</v>
      </c>
      <c r="M82" s="45"/>
      <c r="N82" s="45"/>
      <c r="O82" s="45" t="s">
        <v>33</v>
      </c>
      <c r="P82" s="45" t="s">
        <v>708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5">
      <c r="A83">
        <v>79</v>
      </c>
      <c r="B83">
        <v>80</v>
      </c>
      <c r="C83" s="45" t="s">
        <v>387</v>
      </c>
      <c r="D83">
        <v>1705000</v>
      </c>
      <c r="E83">
        <v>1750</v>
      </c>
      <c r="F83" s="45" t="s">
        <v>709</v>
      </c>
      <c r="G83">
        <v>1</v>
      </c>
      <c r="I83">
        <v>2</v>
      </c>
      <c r="K83">
        <v>0</v>
      </c>
      <c r="L83">
        <v>0</v>
      </c>
      <c r="M83" s="45" t="s">
        <v>34</v>
      </c>
      <c r="N83" s="45"/>
      <c r="O83" s="45" t="s">
        <v>34</v>
      </c>
      <c r="P83" s="45" t="s">
        <v>710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x14ac:dyDescent="0.25">
      <c r="A84">
        <v>80</v>
      </c>
      <c r="B84">
        <v>81</v>
      </c>
      <c r="C84" s="45" t="s">
        <v>388</v>
      </c>
      <c r="D84">
        <v>1706000</v>
      </c>
      <c r="E84">
        <v>1740</v>
      </c>
      <c r="F84" s="45" t="s">
        <v>711</v>
      </c>
      <c r="G84">
        <v>1</v>
      </c>
      <c r="I84">
        <v>2</v>
      </c>
      <c r="K84">
        <v>0</v>
      </c>
      <c r="L84">
        <v>0</v>
      </c>
      <c r="M84" s="45" t="s">
        <v>35</v>
      </c>
      <c r="N84" s="45"/>
      <c r="O84" s="45" t="s">
        <v>35</v>
      </c>
      <c r="P84" s="45" t="s">
        <v>712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5">
      <c r="A85">
        <v>81</v>
      </c>
      <c r="B85">
        <v>82</v>
      </c>
      <c r="C85" s="45" t="s">
        <v>389</v>
      </c>
      <c r="D85">
        <v>1707000</v>
      </c>
      <c r="F85" s="45"/>
      <c r="G85">
        <v>1</v>
      </c>
      <c r="I85">
        <v>1</v>
      </c>
      <c r="K85">
        <v>0</v>
      </c>
      <c r="L85">
        <v>0</v>
      </c>
      <c r="M85" s="45"/>
      <c r="N85" s="45"/>
      <c r="O85" s="45"/>
      <c r="P85" s="45"/>
    </row>
    <row r="86" spans="1:29" x14ac:dyDescent="0.25">
      <c r="A86">
        <v>82</v>
      </c>
      <c r="B86">
        <v>83</v>
      </c>
      <c r="C86" s="45" t="s">
        <v>390</v>
      </c>
      <c r="D86">
        <v>1708000</v>
      </c>
      <c r="F86" s="45"/>
      <c r="G86">
        <v>1</v>
      </c>
      <c r="I86">
        <v>1</v>
      </c>
      <c r="J86">
        <v>1</v>
      </c>
      <c r="K86">
        <v>0</v>
      </c>
      <c r="L86">
        <v>0</v>
      </c>
      <c r="M86" s="45"/>
      <c r="N86" s="45"/>
      <c r="O86" s="45" t="s">
        <v>36</v>
      </c>
      <c r="P86" s="45" t="s">
        <v>713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29" x14ac:dyDescent="0.25">
      <c r="A87">
        <v>83</v>
      </c>
      <c r="B87">
        <v>84</v>
      </c>
      <c r="C87" s="45" t="s">
        <v>391</v>
      </c>
      <c r="D87">
        <v>1709000</v>
      </c>
      <c r="E87">
        <v>1850</v>
      </c>
      <c r="F87" s="45" t="s">
        <v>714</v>
      </c>
      <c r="G87">
        <v>1</v>
      </c>
      <c r="I87">
        <v>2</v>
      </c>
      <c r="K87">
        <v>0</v>
      </c>
      <c r="L87">
        <v>0</v>
      </c>
      <c r="M87" s="45" t="s">
        <v>37</v>
      </c>
      <c r="N87" s="45"/>
      <c r="O87" s="45" t="s">
        <v>37</v>
      </c>
      <c r="P87" s="45" t="s">
        <v>715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29" x14ac:dyDescent="0.25">
      <c r="A88">
        <v>84</v>
      </c>
      <c r="B88">
        <v>85</v>
      </c>
      <c r="C88" s="45" t="s">
        <v>392</v>
      </c>
      <c r="D88">
        <v>1710000</v>
      </c>
      <c r="E88">
        <v>1840</v>
      </c>
      <c r="F88" s="45" t="s">
        <v>716</v>
      </c>
      <c r="G88">
        <v>1</v>
      </c>
      <c r="I88">
        <v>2</v>
      </c>
      <c r="K88">
        <v>0</v>
      </c>
      <c r="L88">
        <v>0</v>
      </c>
      <c r="M88" s="45" t="s">
        <v>38</v>
      </c>
      <c r="N88" s="45"/>
      <c r="O88" s="45" t="s">
        <v>38</v>
      </c>
      <c r="P88" s="45" t="s">
        <v>717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</row>
    <row r="89" spans="1:29" x14ac:dyDescent="0.25">
      <c r="A89">
        <v>85</v>
      </c>
      <c r="B89">
        <v>86</v>
      </c>
      <c r="C89" s="45" t="s">
        <v>393</v>
      </c>
      <c r="D89">
        <v>1711000</v>
      </c>
      <c r="F89" s="45"/>
      <c r="G89">
        <v>1</v>
      </c>
      <c r="I89">
        <v>0</v>
      </c>
      <c r="K89">
        <v>1</v>
      </c>
      <c r="L89">
        <v>0</v>
      </c>
      <c r="M89" s="45"/>
      <c r="N89" s="45"/>
      <c r="O89" s="45"/>
      <c r="P89" s="45"/>
    </row>
    <row r="90" spans="1:29" x14ac:dyDescent="0.25">
      <c r="A90">
        <v>86</v>
      </c>
      <c r="B90">
        <v>87</v>
      </c>
      <c r="C90" s="45" t="s">
        <v>394</v>
      </c>
      <c r="D90">
        <v>1800000</v>
      </c>
      <c r="E90">
        <v>1880</v>
      </c>
      <c r="F90" s="45"/>
      <c r="G90">
        <v>1</v>
      </c>
      <c r="I90">
        <v>1</v>
      </c>
      <c r="J90">
        <v>1</v>
      </c>
      <c r="K90">
        <v>1</v>
      </c>
      <c r="L90">
        <v>1</v>
      </c>
      <c r="M90" s="45"/>
      <c r="N90" s="45"/>
      <c r="O90" s="45"/>
      <c r="P90" s="45" t="s">
        <v>718</v>
      </c>
      <c r="Q90">
        <v>1151302500</v>
      </c>
      <c r="R90">
        <v>90400000</v>
      </c>
      <c r="S90">
        <v>95150000</v>
      </c>
      <c r="T90">
        <v>91900000</v>
      </c>
      <c r="U90">
        <v>94650000</v>
      </c>
      <c r="V90">
        <v>93400000</v>
      </c>
      <c r="W90">
        <v>96150000</v>
      </c>
      <c r="X90">
        <v>94930000</v>
      </c>
      <c r="Y90">
        <v>96827500</v>
      </c>
      <c r="Z90">
        <v>99225000</v>
      </c>
      <c r="AA90">
        <v>98117500</v>
      </c>
      <c r="AB90">
        <v>100890000</v>
      </c>
      <c r="AC90">
        <v>99662500</v>
      </c>
    </row>
    <row r="91" spans="1:29" x14ac:dyDescent="0.25">
      <c r="A91">
        <v>87</v>
      </c>
      <c r="B91">
        <v>88</v>
      </c>
      <c r="C91" s="45" t="s">
        <v>395</v>
      </c>
      <c r="D91">
        <v>1801000</v>
      </c>
      <c r="F91" s="45"/>
      <c r="G91">
        <v>1</v>
      </c>
      <c r="I91">
        <v>1</v>
      </c>
      <c r="J91">
        <v>4</v>
      </c>
      <c r="K91">
        <v>1</v>
      </c>
      <c r="L91">
        <v>1</v>
      </c>
      <c r="M91" s="45"/>
      <c r="N91" s="45"/>
      <c r="O91" s="45"/>
      <c r="P91" s="45" t="s">
        <v>719</v>
      </c>
      <c r="Q91">
        <v>0.227390827753748</v>
      </c>
      <c r="R91">
        <v>0.21523809523809501</v>
      </c>
      <c r="S91">
        <v>0.226547619047619</v>
      </c>
      <c r="T91">
        <v>0.21880952380952401</v>
      </c>
      <c r="U91">
        <v>0.22535714285714301</v>
      </c>
      <c r="V91">
        <v>0.22238095238095201</v>
      </c>
      <c r="W91">
        <v>0.22892857142857101</v>
      </c>
      <c r="X91">
        <v>0.224899312959014</v>
      </c>
      <c r="Y91">
        <v>0.22825907590759101</v>
      </c>
      <c r="Z91">
        <v>0.23391089108910901</v>
      </c>
      <c r="AA91">
        <v>0.231300094295144</v>
      </c>
      <c r="AB91">
        <v>0.23783592644978799</v>
      </c>
      <c r="AC91">
        <v>0.234942244224422</v>
      </c>
    </row>
    <row r="92" spans="1:29" x14ac:dyDescent="0.25">
      <c r="A92">
        <v>88</v>
      </c>
      <c r="B92">
        <v>89</v>
      </c>
      <c r="C92" s="45" t="s">
        <v>396</v>
      </c>
      <c r="D92">
        <v>1802000</v>
      </c>
      <c r="F92" s="45"/>
      <c r="G92">
        <v>1</v>
      </c>
      <c r="I92">
        <v>0</v>
      </c>
      <c r="K92">
        <v>1</v>
      </c>
      <c r="L92">
        <v>0</v>
      </c>
      <c r="M92" s="45"/>
      <c r="N92" s="45"/>
      <c r="O92" s="45"/>
      <c r="P92" s="45"/>
    </row>
    <row r="93" spans="1:29" x14ac:dyDescent="0.25">
      <c r="A93">
        <v>89</v>
      </c>
      <c r="B93">
        <v>90</v>
      </c>
      <c r="C93" s="45" t="s">
        <v>397</v>
      </c>
      <c r="D93">
        <v>1803000</v>
      </c>
      <c r="E93">
        <v>1890</v>
      </c>
      <c r="F93" s="45" t="s">
        <v>720</v>
      </c>
      <c r="G93">
        <v>1</v>
      </c>
      <c r="I93">
        <v>1</v>
      </c>
      <c r="K93">
        <v>1</v>
      </c>
      <c r="L93">
        <v>1</v>
      </c>
      <c r="M93" s="45" t="s">
        <v>398</v>
      </c>
      <c r="N93" s="45"/>
      <c r="O93" s="45"/>
      <c r="P93" s="45" t="s">
        <v>721</v>
      </c>
      <c r="Q93">
        <v>230260500</v>
      </c>
      <c r="R93">
        <v>18080000</v>
      </c>
      <c r="S93">
        <v>19030000</v>
      </c>
      <c r="T93">
        <v>18380000</v>
      </c>
      <c r="U93">
        <v>18930000</v>
      </c>
      <c r="V93">
        <v>18680000</v>
      </c>
      <c r="W93">
        <v>19230000</v>
      </c>
      <c r="X93">
        <v>18986000</v>
      </c>
      <c r="Y93">
        <v>19365500</v>
      </c>
      <c r="Z93">
        <v>19845000</v>
      </c>
      <c r="AA93">
        <v>19623500</v>
      </c>
      <c r="AB93">
        <v>20178000</v>
      </c>
      <c r="AC93">
        <v>19932500</v>
      </c>
    </row>
    <row r="94" spans="1:29" x14ac:dyDescent="0.25">
      <c r="A94">
        <v>90</v>
      </c>
      <c r="B94">
        <v>91</v>
      </c>
      <c r="C94" s="45" t="s">
        <v>399</v>
      </c>
      <c r="D94">
        <v>1804000</v>
      </c>
      <c r="E94">
        <v>1900</v>
      </c>
      <c r="F94" s="45"/>
      <c r="G94">
        <v>1</v>
      </c>
      <c r="I94">
        <v>1</v>
      </c>
      <c r="J94">
        <v>1</v>
      </c>
      <c r="K94">
        <v>1</v>
      </c>
      <c r="L94">
        <v>1</v>
      </c>
      <c r="M94" s="45"/>
      <c r="N94" s="45"/>
      <c r="O94" s="45"/>
      <c r="P94" s="45" t="s">
        <v>722</v>
      </c>
      <c r="Q94">
        <v>921042000</v>
      </c>
      <c r="R94">
        <v>72320000</v>
      </c>
      <c r="S94">
        <v>76120000</v>
      </c>
      <c r="T94">
        <v>73520000</v>
      </c>
      <c r="U94">
        <v>75720000</v>
      </c>
      <c r="V94">
        <v>74720000</v>
      </c>
      <c r="W94">
        <v>76920000</v>
      </c>
      <c r="X94">
        <v>75944000</v>
      </c>
      <c r="Y94">
        <v>77462000</v>
      </c>
      <c r="Z94">
        <v>79380000</v>
      </c>
      <c r="AA94">
        <v>78494000</v>
      </c>
      <c r="AB94">
        <v>80712000</v>
      </c>
      <c r="AC94">
        <v>79730000</v>
      </c>
    </row>
    <row r="95" spans="1:29" x14ac:dyDescent="0.25">
      <c r="A95">
        <v>91</v>
      </c>
      <c r="B95">
        <v>92</v>
      </c>
      <c r="C95" s="45" t="s">
        <v>400</v>
      </c>
      <c r="D95">
        <v>1805000</v>
      </c>
      <c r="F95" s="45"/>
      <c r="G95">
        <v>1</v>
      </c>
      <c r="I95">
        <v>1</v>
      </c>
      <c r="J95">
        <v>4</v>
      </c>
      <c r="K95">
        <v>1</v>
      </c>
      <c r="L95">
        <v>1</v>
      </c>
      <c r="M95" s="45"/>
      <c r="N95" s="45"/>
      <c r="O95" s="45"/>
      <c r="P95" s="45" t="s">
        <v>723</v>
      </c>
      <c r="Q95">
        <v>0.18191266220299801</v>
      </c>
      <c r="R95">
        <v>0.17219047619047601</v>
      </c>
      <c r="S95">
        <v>0.181238095238095</v>
      </c>
      <c r="T95">
        <v>0.17504761904761901</v>
      </c>
      <c r="U95">
        <v>0.18028571428571399</v>
      </c>
      <c r="V95">
        <v>0.17790476190476201</v>
      </c>
      <c r="W95">
        <v>0.183142857142857</v>
      </c>
      <c r="X95">
        <v>0.17991945036721199</v>
      </c>
      <c r="Y95">
        <v>0.182607260726073</v>
      </c>
      <c r="Z95">
        <v>0.18712871287128699</v>
      </c>
      <c r="AA95">
        <v>0.185040075436115</v>
      </c>
      <c r="AB95">
        <v>0.19026874115983</v>
      </c>
      <c r="AC95">
        <v>0.18795379537953799</v>
      </c>
    </row>
    <row r="96" spans="1:29" x14ac:dyDescent="0.25">
      <c r="A96">
        <v>92</v>
      </c>
      <c r="B96">
        <v>93</v>
      </c>
      <c r="C96" s="45" t="s">
        <v>401</v>
      </c>
      <c r="D96">
        <v>1806000</v>
      </c>
      <c r="F96" s="45"/>
      <c r="G96">
        <v>1</v>
      </c>
      <c r="I96">
        <v>0</v>
      </c>
      <c r="K96">
        <v>1</v>
      </c>
      <c r="L96">
        <v>0</v>
      </c>
      <c r="M96" s="45"/>
      <c r="N96" s="45"/>
      <c r="O96" s="45"/>
      <c r="P96" s="45"/>
    </row>
    <row r="97" spans="1:29" x14ac:dyDescent="0.25">
      <c r="A97">
        <v>93</v>
      </c>
      <c r="B97">
        <v>94</v>
      </c>
      <c r="C97" s="45" t="s">
        <v>402</v>
      </c>
      <c r="D97">
        <v>1807000</v>
      </c>
      <c r="F97" s="45"/>
      <c r="G97">
        <v>1</v>
      </c>
      <c r="I97">
        <v>1</v>
      </c>
      <c r="K97">
        <v>1</v>
      </c>
      <c r="L97">
        <v>1</v>
      </c>
      <c r="M97" s="45" t="s">
        <v>403</v>
      </c>
      <c r="N97" s="45"/>
      <c r="O97" s="45"/>
      <c r="P97" s="45" t="s">
        <v>724</v>
      </c>
      <c r="Q97">
        <v>100000000</v>
      </c>
      <c r="R97">
        <v>0</v>
      </c>
      <c r="S97">
        <v>0</v>
      </c>
      <c r="T97">
        <v>100000000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</row>
    <row r="98" spans="1:29" x14ac:dyDescent="0.25">
      <c r="A98">
        <v>94</v>
      </c>
      <c r="B98">
        <v>95</v>
      </c>
      <c r="C98" s="45" t="s">
        <v>404</v>
      </c>
      <c r="D98">
        <v>1808000</v>
      </c>
      <c r="F98" s="45"/>
      <c r="G98">
        <v>1</v>
      </c>
      <c r="I98">
        <v>1</v>
      </c>
      <c r="J98">
        <v>1</v>
      </c>
      <c r="K98">
        <v>1</v>
      </c>
      <c r="L98">
        <v>1</v>
      </c>
      <c r="M98" s="45"/>
      <c r="N98" s="45"/>
      <c r="O98" s="45"/>
      <c r="P98" s="45" t="s">
        <v>725</v>
      </c>
      <c r="Q98">
        <v>821042000</v>
      </c>
      <c r="R98">
        <v>72320000</v>
      </c>
      <c r="S98">
        <v>76120000</v>
      </c>
      <c r="T98">
        <v>-26480000</v>
      </c>
      <c r="U98">
        <v>75720000</v>
      </c>
      <c r="V98">
        <v>74720000</v>
      </c>
      <c r="W98">
        <v>76920000</v>
      </c>
      <c r="X98">
        <v>75944000</v>
      </c>
      <c r="Y98">
        <v>77462000</v>
      </c>
      <c r="Z98">
        <v>79380000</v>
      </c>
      <c r="AA98">
        <v>78494000</v>
      </c>
      <c r="AB98">
        <v>80712000</v>
      </c>
      <c r="AC98">
        <v>79730000</v>
      </c>
    </row>
    <row r="99" spans="1:29" x14ac:dyDescent="0.25">
      <c r="A99">
        <v>95</v>
      </c>
      <c r="B99">
        <v>96</v>
      </c>
      <c r="C99" s="45" t="s">
        <v>405</v>
      </c>
      <c r="D99">
        <v>1809000</v>
      </c>
      <c r="F99" s="45"/>
      <c r="G99">
        <v>1</v>
      </c>
      <c r="I99">
        <v>0</v>
      </c>
      <c r="K99">
        <v>1</v>
      </c>
      <c r="L99">
        <v>0</v>
      </c>
      <c r="M99" s="45"/>
      <c r="N99" s="45"/>
      <c r="O99" s="45"/>
      <c r="P99" s="45"/>
    </row>
    <row r="100" spans="1:29" x14ac:dyDescent="0.25">
      <c r="A100">
        <v>96</v>
      </c>
      <c r="B100">
        <v>97</v>
      </c>
      <c r="C100" s="45" t="s">
        <v>406</v>
      </c>
      <c r="D100">
        <v>1810000</v>
      </c>
      <c r="F100" s="45"/>
      <c r="G100">
        <v>1</v>
      </c>
      <c r="I100">
        <v>5</v>
      </c>
      <c r="J100">
        <v>5</v>
      </c>
      <c r="K100">
        <v>0</v>
      </c>
      <c r="L100">
        <v>0</v>
      </c>
      <c r="M100" s="45"/>
      <c r="N100" s="45"/>
      <c r="O100" s="45"/>
      <c r="P100" s="45" t="s">
        <v>726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1" spans="1:29" x14ac:dyDescent="0.25">
      <c r="A101">
        <v>97</v>
      </c>
      <c r="B101">
        <v>98</v>
      </c>
      <c r="C101" s="45" t="s">
        <v>407</v>
      </c>
      <c r="D101">
        <v>1811000</v>
      </c>
      <c r="F101" s="45"/>
      <c r="G101">
        <v>2</v>
      </c>
      <c r="I101">
        <v>0</v>
      </c>
      <c r="K101">
        <v>1</v>
      </c>
      <c r="L101">
        <v>0</v>
      </c>
      <c r="M101" s="45"/>
      <c r="N101" s="45"/>
      <c r="O101" s="45"/>
      <c r="P101" s="45"/>
    </row>
    <row r="102" spans="1:29" x14ac:dyDescent="0.25">
      <c r="A102">
        <v>98</v>
      </c>
      <c r="B102">
        <v>99</v>
      </c>
      <c r="C102" s="45" t="s">
        <v>43</v>
      </c>
      <c r="D102">
        <v>2000000</v>
      </c>
      <c r="F102" s="45"/>
      <c r="G102">
        <v>2</v>
      </c>
      <c r="I102">
        <v>0</v>
      </c>
      <c r="J102">
        <v>9</v>
      </c>
      <c r="K102">
        <v>1</v>
      </c>
      <c r="L102">
        <v>0</v>
      </c>
      <c r="M102" s="45"/>
      <c r="N102" s="45"/>
      <c r="O102" s="45"/>
      <c r="P102" s="45" t="s">
        <v>727</v>
      </c>
    </row>
    <row r="103" spans="1:29" x14ac:dyDescent="0.25">
      <c r="A103">
        <v>99</v>
      </c>
      <c r="B103">
        <v>100</v>
      </c>
      <c r="C103" s="45" t="s">
        <v>408</v>
      </c>
      <c r="D103">
        <v>2001000</v>
      </c>
      <c r="F103" s="45"/>
      <c r="G103">
        <v>2</v>
      </c>
      <c r="I103">
        <v>0</v>
      </c>
      <c r="K103">
        <v>1</v>
      </c>
      <c r="L103">
        <v>0</v>
      </c>
      <c r="M103" s="45"/>
      <c r="N103" s="45"/>
      <c r="O103" s="45"/>
      <c r="P103" s="45"/>
    </row>
    <row r="104" spans="1:29" x14ac:dyDescent="0.25">
      <c r="A104">
        <v>100</v>
      </c>
      <c r="B104">
        <v>101</v>
      </c>
      <c r="C104" s="45" t="s">
        <v>409</v>
      </c>
      <c r="D104">
        <v>2002000</v>
      </c>
      <c r="E104">
        <v>2110</v>
      </c>
      <c r="F104" s="45"/>
      <c r="G104">
        <v>2</v>
      </c>
      <c r="I104">
        <v>0</v>
      </c>
      <c r="K104">
        <v>1</v>
      </c>
      <c r="L104">
        <v>1</v>
      </c>
      <c r="M104" s="45"/>
      <c r="N104" s="45"/>
      <c r="O104" s="45"/>
      <c r="P104" s="45" t="s">
        <v>722</v>
      </c>
      <c r="Q104">
        <v>921042000</v>
      </c>
      <c r="R104">
        <v>72320000</v>
      </c>
      <c r="S104">
        <v>76120000</v>
      </c>
      <c r="T104">
        <v>73520000</v>
      </c>
      <c r="U104">
        <v>75720000</v>
      </c>
      <c r="V104">
        <v>74720000</v>
      </c>
      <c r="W104">
        <v>76920000</v>
      </c>
      <c r="X104">
        <v>75944000</v>
      </c>
      <c r="Y104">
        <v>77462000</v>
      </c>
      <c r="Z104">
        <v>79380000</v>
      </c>
      <c r="AA104">
        <v>78494000</v>
      </c>
      <c r="AB104">
        <v>80712000</v>
      </c>
      <c r="AC104">
        <v>79730000</v>
      </c>
    </row>
    <row r="105" spans="1:29" x14ac:dyDescent="0.25">
      <c r="A105">
        <v>101</v>
      </c>
      <c r="B105">
        <v>102</v>
      </c>
      <c r="C105" s="45" t="s">
        <v>410</v>
      </c>
      <c r="D105">
        <v>2003000</v>
      </c>
      <c r="E105">
        <v>2125</v>
      </c>
      <c r="F105" s="45"/>
      <c r="G105">
        <v>2</v>
      </c>
      <c r="I105">
        <v>1</v>
      </c>
      <c r="K105">
        <v>1</v>
      </c>
      <c r="L105">
        <v>1</v>
      </c>
      <c r="M105" s="45"/>
      <c r="N105" s="45"/>
      <c r="O105" s="45"/>
      <c r="P105" s="45" t="s">
        <v>728</v>
      </c>
      <c r="Q105">
        <v>543375000</v>
      </c>
      <c r="R105">
        <v>45000000</v>
      </c>
      <c r="S105">
        <v>45000000</v>
      </c>
      <c r="T105">
        <v>45000000</v>
      </c>
      <c r="U105">
        <v>45000000</v>
      </c>
      <c r="V105">
        <v>45000000</v>
      </c>
      <c r="W105">
        <v>45000000</v>
      </c>
      <c r="X105">
        <v>45000000</v>
      </c>
      <c r="Y105">
        <v>45375000</v>
      </c>
      <c r="Z105">
        <v>45750000</v>
      </c>
      <c r="AA105">
        <v>45750000</v>
      </c>
      <c r="AB105">
        <v>45750000</v>
      </c>
      <c r="AC105">
        <v>45750000</v>
      </c>
    </row>
    <row r="106" spans="1:29" x14ac:dyDescent="0.25">
      <c r="A106">
        <v>102</v>
      </c>
      <c r="B106">
        <v>103</v>
      </c>
      <c r="C106" s="45" t="s">
        <v>411</v>
      </c>
      <c r="D106">
        <v>2004000</v>
      </c>
      <c r="F106" s="45"/>
      <c r="G106">
        <v>2</v>
      </c>
      <c r="I106">
        <v>0</v>
      </c>
      <c r="J106">
        <v>1</v>
      </c>
      <c r="K106">
        <v>1</v>
      </c>
      <c r="L106">
        <v>1</v>
      </c>
      <c r="M106" s="45"/>
      <c r="N106" s="45"/>
      <c r="O106" s="45"/>
      <c r="P106" s="45" t="s">
        <v>729</v>
      </c>
      <c r="Q106">
        <v>1464417000</v>
      </c>
      <c r="R106">
        <v>117320000</v>
      </c>
      <c r="S106">
        <v>121120000</v>
      </c>
      <c r="T106">
        <v>118520000</v>
      </c>
      <c r="U106">
        <v>120720000</v>
      </c>
      <c r="V106">
        <v>119720000</v>
      </c>
      <c r="W106">
        <v>121920000</v>
      </c>
      <c r="X106">
        <v>120944000</v>
      </c>
      <c r="Y106">
        <v>122837000</v>
      </c>
      <c r="Z106">
        <v>125130000</v>
      </c>
      <c r="AA106">
        <v>124244000</v>
      </c>
      <c r="AB106">
        <v>126462000</v>
      </c>
      <c r="AC106">
        <v>125480000</v>
      </c>
    </row>
    <row r="107" spans="1:29" x14ac:dyDescent="0.25">
      <c r="A107">
        <v>103</v>
      </c>
      <c r="B107">
        <v>104</v>
      </c>
      <c r="C107" s="45" t="s">
        <v>412</v>
      </c>
      <c r="D107">
        <v>2005000</v>
      </c>
      <c r="F107" s="45"/>
      <c r="G107">
        <v>2</v>
      </c>
      <c r="I107">
        <v>0</v>
      </c>
      <c r="K107">
        <v>1</v>
      </c>
      <c r="L107">
        <v>0</v>
      </c>
      <c r="M107" s="45"/>
      <c r="N107" s="45"/>
      <c r="O107" s="45"/>
      <c r="P107" s="45"/>
    </row>
    <row r="108" spans="1:29" x14ac:dyDescent="0.25">
      <c r="A108">
        <v>104</v>
      </c>
      <c r="B108">
        <v>105</v>
      </c>
      <c r="C108" s="45" t="s">
        <v>44</v>
      </c>
      <c r="D108">
        <v>2100000</v>
      </c>
      <c r="F108" s="45"/>
      <c r="G108">
        <v>2</v>
      </c>
      <c r="I108">
        <v>0</v>
      </c>
      <c r="J108">
        <v>1</v>
      </c>
      <c r="K108">
        <v>1</v>
      </c>
      <c r="L108">
        <v>1</v>
      </c>
      <c r="M108" s="45"/>
      <c r="N108" s="45"/>
      <c r="O108" s="45"/>
      <c r="P108" s="45" t="s">
        <v>730</v>
      </c>
      <c r="Q108">
        <v>-6830000</v>
      </c>
      <c r="R108">
        <v>-2270000</v>
      </c>
      <c r="S108">
        <v>-3800000</v>
      </c>
      <c r="T108">
        <v>2600000</v>
      </c>
      <c r="U108">
        <v>-2200000</v>
      </c>
      <c r="V108">
        <v>1000000</v>
      </c>
      <c r="W108">
        <v>-2200000</v>
      </c>
      <c r="X108">
        <v>-123224000</v>
      </c>
      <c r="Y108">
        <v>90027000</v>
      </c>
      <c r="Z108">
        <v>15467000</v>
      </c>
      <c r="AA108">
        <v>19006000</v>
      </c>
      <c r="AB108">
        <v>-2218000</v>
      </c>
      <c r="AC108">
        <v>982000</v>
      </c>
    </row>
    <row r="109" spans="1:29" x14ac:dyDescent="0.25">
      <c r="A109">
        <v>105</v>
      </c>
      <c r="B109">
        <v>106</v>
      </c>
      <c r="C109" s="45" t="s">
        <v>413</v>
      </c>
      <c r="D109">
        <v>2101000</v>
      </c>
      <c r="F109" s="45"/>
      <c r="G109">
        <v>2</v>
      </c>
      <c r="I109">
        <v>2</v>
      </c>
      <c r="J109">
        <v>2</v>
      </c>
      <c r="K109">
        <v>0</v>
      </c>
      <c r="L109">
        <v>0</v>
      </c>
      <c r="M109" s="45"/>
      <c r="N109" s="45"/>
      <c r="O109" s="45" t="s">
        <v>731</v>
      </c>
      <c r="P109" s="45" t="s">
        <v>732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5">
      <c r="A110">
        <v>106</v>
      </c>
      <c r="B110">
        <v>107</v>
      </c>
      <c r="C110" s="45" t="s">
        <v>414</v>
      </c>
      <c r="D110">
        <v>2102000</v>
      </c>
      <c r="E110">
        <v>2170</v>
      </c>
      <c r="F110" s="45" t="s">
        <v>733</v>
      </c>
      <c r="G110">
        <v>2</v>
      </c>
      <c r="I110">
        <v>3</v>
      </c>
      <c r="K110">
        <v>0</v>
      </c>
      <c r="L110">
        <v>0</v>
      </c>
      <c r="M110" s="45"/>
      <c r="N110" s="45"/>
      <c r="O110" s="45" t="s">
        <v>733</v>
      </c>
      <c r="P110" s="45" t="s">
        <v>734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25">
      <c r="A111">
        <v>107</v>
      </c>
      <c r="B111">
        <v>108</v>
      </c>
      <c r="C111" s="45" t="s">
        <v>415</v>
      </c>
      <c r="D111">
        <v>2103000</v>
      </c>
      <c r="E111">
        <v>2179</v>
      </c>
      <c r="F111" s="45" t="s">
        <v>735</v>
      </c>
      <c r="G111">
        <v>2</v>
      </c>
      <c r="I111">
        <v>3</v>
      </c>
      <c r="K111">
        <v>0</v>
      </c>
      <c r="L111">
        <v>0</v>
      </c>
      <c r="M111" s="45"/>
      <c r="N111" s="45"/>
      <c r="O111" s="45" t="s">
        <v>735</v>
      </c>
      <c r="P111" s="45" t="s">
        <v>736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25">
      <c r="A112">
        <v>108</v>
      </c>
      <c r="B112">
        <v>109</v>
      </c>
      <c r="C112" s="45" t="s">
        <v>416</v>
      </c>
      <c r="D112">
        <v>2104000</v>
      </c>
      <c r="F112" s="45"/>
      <c r="G112">
        <v>2</v>
      </c>
      <c r="I112">
        <v>2</v>
      </c>
      <c r="J112">
        <v>2</v>
      </c>
      <c r="K112">
        <v>1</v>
      </c>
      <c r="L112">
        <v>1</v>
      </c>
      <c r="M112" s="45"/>
      <c r="N112" s="45"/>
      <c r="O112" s="45" t="s">
        <v>737</v>
      </c>
      <c r="P112" s="45" t="s">
        <v>738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-108000000</v>
      </c>
      <c r="Y112">
        <v>108000000</v>
      </c>
      <c r="Z112">
        <v>0</v>
      </c>
      <c r="AA112">
        <v>0</v>
      </c>
      <c r="AB112">
        <v>0</v>
      </c>
      <c r="AC112">
        <v>0</v>
      </c>
    </row>
    <row r="113" spans="1:29" x14ac:dyDescent="0.25">
      <c r="A113">
        <v>109</v>
      </c>
      <c r="B113">
        <v>110</v>
      </c>
      <c r="C113" s="45" t="s">
        <v>417</v>
      </c>
      <c r="D113">
        <v>2105000</v>
      </c>
      <c r="E113">
        <v>2180</v>
      </c>
      <c r="F113" s="45" t="s">
        <v>739</v>
      </c>
      <c r="G113">
        <v>2</v>
      </c>
      <c r="I113">
        <v>3</v>
      </c>
      <c r="K113">
        <v>0</v>
      </c>
      <c r="L113">
        <v>0</v>
      </c>
      <c r="M113" s="45"/>
      <c r="N113" s="45"/>
      <c r="O113" s="45" t="s">
        <v>739</v>
      </c>
      <c r="P113" s="45" t="s">
        <v>740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</row>
    <row r="114" spans="1:29" x14ac:dyDescent="0.25">
      <c r="A114">
        <v>110</v>
      </c>
      <c r="B114">
        <v>111</v>
      </c>
      <c r="C114" s="45" t="s">
        <v>418</v>
      </c>
      <c r="D114">
        <v>2106000</v>
      </c>
      <c r="E114">
        <v>2189</v>
      </c>
      <c r="F114" s="45" t="s">
        <v>741</v>
      </c>
      <c r="G114">
        <v>2</v>
      </c>
      <c r="I114">
        <v>3</v>
      </c>
      <c r="K114">
        <v>1</v>
      </c>
      <c r="L114">
        <v>1</v>
      </c>
      <c r="M114" s="45"/>
      <c r="N114" s="45"/>
      <c r="O114" s="45" t="s">
        <v>741</v>
      </c>
      <c r="P114" s="45" t="s">
        <v>742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-108000000</v>
      </c>
      <c r="Y114">
        <v>108000000</v>
      </c>
      <c r="Z114">
        <v>0</v>
      </c>
      <c r="AA114">
        <v>0</v>
      </c>
      <c r="AB114">
        <v>0</v>
      </c>
      <c r="AC114">
        <v>0</v>
      </c>
    </row>
    <row r="115" spans="1:29" x14ac:dyDescent="0.25">
      <c r="A115">
        <v>111</v>
      </c>
      <c r="B115">
        <v>112</v>
      </c>
      <c r="C115" s="45" t="s">
        <v>419</v>
      </c>
      <c r="D115">
        <v>2107000</v>
      </c>
      <c r="E115">
        <v>2150</v>
      </c>
      <c r="F115" s="45" t="s">
        <v>743</v>
      </c>
      <c r="G115">
        <v>2</v>
      </c>
      <c r="I115">
        <v>2</v>
      </c>
      <c r="J115">
        <v>2</v>
      </c>
      <c r="K115">
        <v>0</v>
      </c>
      <c r="L115">
        <v>0</v>
      </c>
      <c r="M115" s="45"/>
      <c r="N115" s="45"/>
      <c r="O115" s="45" t="s">
        <v>744</v>
      </c>
      <c r="P115" s="45" t="s">
        <v>745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</row>
    <row r="116" spans="1:29" x14ac:dyDescent="0.25">
      <c r="A116">
        <v>112</v>
      </c>
      <c r="B116">
        <v>113</v>
      </c>
      <c r="C116" s="45" t="s">
        <v>420</v>
      </c>
      <c r="D116">
        <v>2108000</v>
      </c>
      <c r="F116" s="45"/>
      <c r="G116">
        <v>2</v>
      </c>
      <c r="I116">
        <v>2</v>
      </c>
      <c r="J116">
        <v>2</v>
      </c>
      <c r="K116">
        <v>1</v>
      </c>
      <c r="L116">
        <v>1</v>
      </c>
      <c r="M116" s="45"/>
      <c r="N116" s="45"/>
      <c r="O116" s="45"/>
      <c r="P116" s="45" t="s">
        <v>746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-18000000</v>
      </c>
      <c r="Y116">
        <v>0</v>
      </c>
      <c r="Z116">
        <v>18000000</v>
      </c>
      <c r="AA116">
        <v>0</v>
      </c>
      <c r="AB116">
        <v>0</v>
      </c>
      <c r="AC116">
        <v>0</v>
      </c>
    </row>
    <row r="117" spans="1:29" x14ac:dyDescent="0.25">
      <c r="A117">
        <v>113</v>
      </c>
      <c r="B117">
        <v>114</v>
      </c>
      <c r="C117" s="45" t="s">
        <v>421</v>
      </c>
      <c r="D117">
        <v>2109000</v>
      </c>
      <c r="F117" s="45"/>
      <c r="G117">
        <v>2</v>
      </c>
      <c r="I117">
        <v>2</v>
      </c>
      <c r="J117">
        <v>2</v>
      </c>
      <c r="K117">
        <v>1</v>
      </c>
      <c r="L117">
        <v>1</v>
      </c>
      <c r="M117" s="45"/>
      <c r="N117" s="45"/>
      <c r="O117" s="45" t="s">
        <v>747</v>
      </c>
      <c r="P117" s="45" t="s">
        <v>748</v>
      </c>
      <c r="Q117">
        <v>0</v>
      </c>
      <c r="R117">
        <v>0</v>
      </c>
      <c r="S117">
        <v>-4800000</v>
      </c>
      <c r="T117">
        <v>4800000</v>
      </c>
      <c r="U117">
        <v>-2400000</v>
      </c>
      <c r="V117">
        <v>2400000</v>
      </c>
      <c r="W117">
        <v>-2400000</v>
      </c>
      <c r="X117">
        <v>2400000</v>
      </c>
      <c r="Y117">
        <v>0</v>
      </c>
      <c r="Z117">
        <v>-2400000</v>
      </c>
      <c r="AA117">
        <v>2400000</v>
      </c>
      <c r="AB117">
        <v>-2400000</v>
      </c>
      <c r="AC117">
        <v>2400000</v>
      </c>
    </row>
    <row r="118" spans="1:29" x14ac:dyDescent="0.25">
      <c r="A118">
        <v>114</v>
      </c>
      <c r="B118">
        <v>115</v>
      </c>
      <c r="C118" s="45" t="s">
        <v>45</v>
      </c>
      <c r="D118">
        <v>2110000</v>
      </c>
      <c r="E118">
        <v>2190</v>
      </c>
      <c r="F118" s="45" t="s">
        <v>749</v>
      </c>
      <c r="G118">
        <v>2</v>
      </c>
      <c r="I118">
        <v>3</v>
      </c>
      <c r="K118">
        <v>1</v>
      </c>
      <c r="L118">
        <v>1</v>
      </c>
      <c r="M118" s="45"/>
      <c r="N118" s="45"/>
      <c r="O118" s="45" t="s">
        <v>749</v>
      </c>
      <c r="P118" s="45" t="s">
        <v>750</v>
      </c>
      <c r="Q118">
        <v>0</v>
      </c>
      <c r="R118">
        <v>0</v>
      </c>
      <c r="S118">
        <v>-4800000</v>
      </c>
      <c r="T118">
        <v>4800000</v>
      </c>
      <c r="U118">
        <v>-2400000</v>
      </c>
      <c r="V118">
        <v>2400000</v>
      </c>
      <c r="W118">
        <v>-2400000</v>
      </c>
      <c r="X118">
        <v>2400000</v>
      </c>
      <c r="Y118">
        <v>0</v>
      </c>
      <c r="Z118">
        <v>-2400000</v>
      </c>
      <c r="AA118">
        <v>2400000</v>
      </c>
      <c r="AB118">
        <v>-2400000</v>
      </c>
      <c r="AC118">
        <v>2400000</v>
      </c>
    </row>
    <row r="119" spans="1:29" x14ac:dyDescent="0.25">
      <c r="A119">
        <v>115</v>
      </c>
      <c r="B119">
        <v>116</v>
      </c>
      <c r="C119" s="45" t="s">
        <v>422</v>
      </c>
      <c r="D119">
        <v>2111000</v>
      </c>
      <c r="E119">
        <v>2199</v>
      </c>
      <c r="F119" s="45" t="s">
        <v>751</v>
      </c>
      <c r="G119">
        <v>2</v>
      </c>
      <c r="I119">
        <v>3</v>
      </c>
      <c r="K119">
        <v>0</v>
      </c>
      <c r="L119">
        <v>0</v>
      </c>
      <c r="M119" s="45"/>
      <c r="N119" s="45"/>
      <c r="O119" s="45" t="s">
        <v>751</v>
      </c>
      <c r="P119" s="45" t="s">
        <v>752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>
        <v>116</v>
      </c>
      <c r="B120">
        <v>117</v>
      </c>
      <c r="C120" s="45" t="s">
        <v>423</v>
      </c>
      <c r="D120">
        <v>2112000</v>
      </c>
      <c r="F120" s="45"/>
      <c r="G120">
        <v>2</v>
      </c>
      <c r="I120">
        <v>2</v>
      </c>
      <c r="J120">
        <v>2</v>
      </c>
      <c r="K120">
        <v>0</v>
      </c>
      <c r="L120">
        <v>0</v>
      </c>
      <c r="M120" s="45"/>
      <c r="N120" s="45"/>
      <c r="O120" s="45" t="s">
        <v>753</v>
      </c>
      <c r="P120" s="45" t="s">
        <v>754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29" x14ac:dyDescent="0.25">
      <c r="A121">
        <v>117</v>
      </c>
      <c r="B121">
        <v>118</v>
      </c>
      <c r="C121" s="45" t="s">
        <v>424</v>
      </c>
      <c r="D121">
        <v>2113000</v>
      </c>
      <c r="E121">
        <v>2280</v>
      </c>
      <c r="F121" s="45" t="s">
        <v>755</v>
      </c>
      <c r="G121">
        <v>2</v>
      </c>
      <c r="I121">
        <v>3</v>
      </c>
      <c r="K121">
        <v>0</v>
      </c>
      <c r="L121">
        <v>0</v>
      </c>
      <c r="M121" s="45"/>
      <c r="N121" s="45"/>
      <c r="O121" s="45" t="s">
        <v>755</v>
      </c>
      <c r="P121" s="45" t="s">
        <v>756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29" x14ac:dyDescent="0.25">
      <c r="A122">
        <v>118</v>
      </c>
      <c r="B122">
        <v>119</v>
      </c>
      <c r="C122" s="45" t="s">
        <v>425</v>
      </c>
      <c r="D122">
        <v>2114000</v>
      </c>
      <c r="E122">
        <v>2289</v>
      </c>
      <c r="F122" s="45" t="s">
        <v>757</v>
      </c>
      <c r="G122">
        <v>2</v>
      </c>
      <c r="I122">
        <v>3</v>
      </c>
      <c r="K122">
        <v>0</v>
      </c>
      <c r="L122">
        <v>0</v>
      </c>
      <c r="M122" s="45"/>
      <c r="N122" s="45"/>
      <c r="O122" s="45" t="s">
        <v>757</v>
      </c>
      <c r="P122" s="45" t="s">
        <v>758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</row>
    <row r="123" spans="1:29" x14ac:dyDescent="0.25">
      <c r="A123">
        <v>119</v>
      </c>
      <c r="B123">
        <v>120</v>
      </c>
      <c r="C123" s="45" t="s">
        <v>426</v>
      </c>
      <c r="D123">
        <v>2115000</v>
      </c>
      <c r="E123">
        <v>2290</v>
      </c>
      <c r="F123" s="45" t="s">
        <v>759</v>
      </c>
      <c r="G123">
        <v>2</v>
      </c>
      <c r="I123">
        <v>2</v>
      </c>
      <c r="J123">
        <v>2</v>
      </c>
      <c r="K123">
        <v>0</v>
      </c>
      <c r="L123">
        <v>0</v>
      </c>
      <c r="M123" s="45"/>
      <c r="N123" s="45"/>
      <c r="O123" s="45" t="s">
        <v>760</v>
      </c>
      <c r="P123" s="45" t="s">
        <v>761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 x14ac:dyDescent="0.25">
      <c r="A124">
        <v>120</v>
      </c>
      <c r="B124">
        <v>121</v>
      </c>
      <c r="C124" s="45" t="s">
        <v>427</v>
      </c>
      <c r="D124">
        <v>2116000</v>
      </c>
      <c r="F124" s="45"/>
      <c r="G124">
        <v>2</v>
      </c>
      <c r="I124">
        <v>2</v>
      </c>
      <c r="J124">
        <v>2</v>
      </c>
      <c r="K124">
        <v>1</v>
      </c>
      <c r="L124">
        <v>1</v>
      </c>
      <c r="M124" s="45"/>
      <c r="N124" s="45"/>
      <c r="O124" s="45" t="s">
        <v>762</v>
      </c>
      <c r="P124" s="45" t="s">
        <v>763</v>
      </c>
      <c r="Q124">
        <v>932500</v>
      </c>
      <c r="R124">
        <v>-1520000</v>
      </c>
      <c r="S124">
        <v>1750000</v>
      </c>
      <c r="T124">
        <v>-1450000</v>
      </c>
      <c r="U124">
        <v>950000</v>
      </c>
      <c r="V124">
        <v>-650000</v>
      </c>
      <c r="W124">
        <v>950000</v>
      </c>
      <c r="X124">
        <v>-344000</v>
      </c>
      <c r="Y124">
        <v>-17320500</v>
      </c>
      <c r="Z124">
        <v>879500</v>
      </c>
      <c r="AA124">
        <v>17378500</v>
      </c>
      <c r="AB124">
        <v>954500</v>
      </c>
      <c r="AC124">
        <v>-645500</v>
      </c>
    </row>
    <row r="125" spans="1:29" x14ac:dyDescent="0.25">
      <c r="A125">
        <v>121</v>
      </c>
      <c r="B125">
        <v>122</v>
      </c>
      <c r="C125" s="45" t="s">
        <v>428</v>
      </c>
      <c r="D125">
        <v>2117000</v>
      </c>
      <c r="F125" s="45"/>
      <c r="G125">
        <v>2</v>
      </c>
      <c r="I125">
        <v>2</v>
      </c>
      <c r="J125">
        <v>2</v>
      </c>
      <c r="K125">
        <v>0</v>
      </c>
      <c r="L125">
        <v>0</v>
      </c>
      <c r="M125" s="45"/>
      <c r="N125" s="45"/>
      <c r="O125" s="45"/>
      <c r="P125" s="45" t="s">
        <v>764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A126">
        <v>122</v>
      </c>
      <c r="B126">
        <v>123</v>
      </c>
      <c r="C126" s="45" t="s">
        <v>429</v>
      </c>
      <c r="D126">
        <v>2118000</v>
      </c>
      <c r="F126" s="45"/>
      <c r="G126">
        <v>2</v>
      </c>
      <c r="I126">
        <v>2</v>
      </c>
      <c r="J126">
        <v>2</v>
      </c>
      <c r="K126">
        <v>1</v>
      </c>
      <c r="L126">
        <v>1</v>
      </c>
      <c r="M126" s="45"/>
      <c r="N126" s="45"/>
      <c r="O126" s="45"/>
      <c r="P126" s="45" t="s">
        <v>765</v>
      </c>
      <c r="Q126">
        <v>390622500</v>
      </c>
      <c r="R126">
        <v>36000000</v>
      </c>
      <c r="S126">
        <v>35250000</v>
      </c>
      <c r="T126">
        <v>34500000</v>
      </c>
      <c r="U126">
        <v>33750000</v>
      </c>
      <c r="V126">
        <v>33000000</v>
      </c>
      <c r="W126">
        <v>32250000</v>
      </c>
      <c r="X126">
        <v>32970000</v>
      </c>
      <c r="Y126">
        <v>32197500</v>
      </c>
      <c r="Z126">
        <v>31425000</v>
      </c>
      <c r="AA126">
        <v>30532500</v>
      </c>
      <c r="AB126">
        <v>29760000</v>
      </c>
      <c r="AC126">
        <v>28987500</v>
      </c>
    </row>
    <row r="127" spans="1:29" x14ac:dyDescent="0.25">
      <c r="A127">
        <v>123</v>
      </c>
      <c r="B127">
        <v>124</v>
      </c>
      <c r="C127" s="45" t="s">
        <v>430</v>
      </c>
      <c r="D127">
        <v>2119000</v>
      </c>
      <c r="E127">
        <v>2215</v>
      </c>
      <c r="F127" s="45" t="s">
        <v>766</v>
      </c>
      <c r="G127">
        <v>2</v>
      </c>
      <c r="I127">
        <v>3</v>
      </c>
      <c r="K127">
        <v>1</v>
      </c>
      <c r="L127">
        <v>1</v>
      </c>
      <c r="M127" s="45"/>
      <c r="N127" s="45"/>
      <c r="O127" s="45" t="s">
        <v>766</v>
      </c>
      <c r="P127" s="45" t="s">
        <v>767</v>
      </c>
      <c r="Q127">
        <v>360000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120000</v>
      </c>
      <c r="Y127">
        <v>120000</v>
      </c>
      <c r="Z127">
        <v>120000</v>
      </c>
      <c r="AA127">
        <v>0</v>
      </c>
      <c r="AB127">
        <v>0</v>
      </c>
      <c r="AC127">
        <v>0</v>
      </c>
    </row>
    <row r="128" spans="1:29" x14ac:dyDescent="0.25">
      <c r="A128">
        <v>124</v>
      </c>
      <c r="B128">
        <v>125</v>
      </c>
      <c r="C128" s="45" t="s">
        <v>431</v>
      </c>
      <c r="D128">
        <v>2120000</v>
      </c>
      <c r="E128">
        <v>2220</v>
      </c>
      <c r="F128" s="45" t="s">
        <v>768</v>
      </c>
      <c r="G128">
        <v>2</v>
      </c>
      <c r="I128">
        <v>3</v>
      </c>
      <c r="K128">
        <v>1</v>
      </c>
      <c r="L128">
        <v>1</v>
      </c>
      <c r="M128" s="45"/>
      <c r="N128" s="45"/>
      <c r="O128" s="45" t="s">
        <v>768</v>
      </c>
      <c r="P128" s="45" t="s">
        <v>769</v>
      </c>
      <c r="Q128">
        <v>390262500</v>
      </c>
      <c r="R128">
        <v>36000000</v>
      </c>
      <c r="S128">
        <v>35250000</v>
      </c>
      <c r="T128">
        <v>34500000</v>
      </c>
      <c r="U128">
        <v>33750000</v>
      </c>
      <c r="V128">
        <v>33000000</v>
      </c>
      <c r="W128">
        <v>32250000</v>
      </c>
      <c r="X128">
        <v>32850000</v>
      </c>
      <c r="Y128">
        <v>32077500</v>
      </c>
      <c r="Z128">
        <v>31305000</v>
      </c>
      <c r="AA128">
        <v>30532500</v>
      </c>
      <c r="AB128">
        <v>29760000</v>
      </c>
      <c r="AC128">
        <v>28987500</v>
      </c>
    </row>
    <row r="129" spans="1:29" x14ac:dyDescent="0.25">
      <c r="A129">
        <v>125</v>
      </c>
      <c r="B129">
        <v>126</v>
      </c>
      <c r="C129" s="45" t="s">
        <v>432</v>
      </c>
      <c r="D129">
        <v>2121000</v>
      </c>
      <c r="F129" s="45"/>
      <c r="G129">
        <v>2</v>
      </c>
      <c r="I129">
        <v>2</v>
      </c>
      <c r="J129">
        <v>2</v>
      </c>
      <c r="K129">
        <v>1</v>
      </c>
      <c r="L129">
        <v>1</v>
      </c>
      <c r="M129" s="45"/>
      <c r="N129" s="45"/>
      <c r="O129" s="45"/>
      <c r="P129" s="45" t="s">
        <v>770</v>
      </c>
      <c r="Q129">
        <v>-398385000</v>
      </c>
      <c r="R129">
        <v>-36750000</v>
      </c>
      <c r="S129">
        <v>-36000000</v>
      </c>
      <c r="T129">
        <v>-35250000</v>
      </c>
      <c r="U129">
        <v>-34500000</v>
      </c>
      <c r="V129">
        <v>-33750000</v>
      </c>
      <c r="W129">
        <v>-33000000</v>
      </c>
      <c r="X129">
        <v>-32250000</v>
      </c>
      <c r="Y129">
        <v>-32850000</v>
      </c>
      <c r="Z129">
        <v>-32437500</v>
      </c>
      <c r="AA129">
        <v>-31305000</v>
      </c>
      <c r="AB129">
        <v>-30532500</v>
      </c>
      <c r="AC129">
        <v>-29760000</v>
      </c>
    </row>
    <row r="130" spans="1:29" x14ac:dyDescent="0.25">
      <c r="A130">
        <v>126</v>
      </c>
      <c r="B130">
        <v>127</v>
      </c>
      <c r="C130" s="45" t="s">
        <v>433</v>
      </c>
      <c r="D130">
        <v>2122000</v>
      </c>
      <c r="E130">
        <v>2215</v>
      </c>
      <c r="F130" s="45" t="s">
        <v>766</v>
      </c>
      <c r="G130">
        <v>2</v>
      </c>
      <c r="I130">
        <v>3</v>
      </c>
      <c r="K130">
        <v>1</v>
      </c>
      <c r="L130">
        <v>1</v>
      </c>
      <c r="M130" s="45"/>
      <c r="N130" s="45"/>
      <c r="O130" s="45" t="s">
        <v>766</v>
      </c>
      <c r="P130" s="45" t="s">
        <v>699</v>
      </c>
      <c r="Q130">
        <v>-360000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-360000</v>
      </c>
      <c r="AA130">
        <v>0</v>
      </c>
      <c r="AB130">
        <v>0</v>
      </c>
      <c r="AC130">
        <v>0</v>
      </c>
    </row>
    <row r="131" spans="1:29" x14ac:dyDescent="0.25">
      <c r="A131">
        <v>127</v>
      </c>
      <c r="B131">
        <v>128</v>
      </c>
      <c r="C131" s="45" t="s">
        <v>434</v>
      </c>
      <c r="D131">
        <v>2123000</v>
      </c>
      <c r="E131">
        <v>2220</v>
      </c>
      <c r="F131" s="45" t="s">
        <v>768</v>
      </c>
      <c r="G131">
        <v>2</v>
      </c>
      <c r="I131">
        <v>3</v>
      </c>
      <c r="K131">
        <v>1</v>
      </c>
      <c r="L131">
        <v>1</v>
      </c>
      <c r="M131" s="45"/>
      <c r="N131" s="45"/>
      <c r="O131" s="45" t="s">
        <v>768</v>
      </c>
      <c r="P131" s="45" t="s">
        <v>704</v>
      </c>
      <c r="Q131">
        <v>-398025000</v>
      </c>
      <c r="R131">
        <v>-36750000</v>
      </c>
      <c r="S131">
        <v>-36000000</v>
      </c>
      <c r="T131">
        <v>-35250000</v>
      </c>
      <c r="U131">
        <v>-34500000</v>
      </c>
      <c r="V131">
        <v>-33750000</v>
      </c>
      <c r="W131">
        <v>-33000000</v>
      </c>
      <c r="X131">
        <v>-32250000</v>
      </c>
      <c r="Y131">
        <v>-32850000</v>
      </c>
      <c r="Z131">
        <v>-32077500</v>
      </c>
      <c r="AA131">
        <v>-31305000</v>
      </c>
      <c r="AB131">
        <v>-30532500</v>
      </c>
      <c r="AC131">
        <v>-29760000</v>
      </c>
    </row>
    <row r="132" spans="1:29" x14ac:dyDescent="0.25">
      <c r="A132">
        <v>128</v>
      </c>
      <c r="B132">
        <v>129</v>
      </c>
      <c r="C132" s="45" t="s">
        <v>435</v>
      </c>
      <c r="D132">
        <v>2124000</v>
      </c>
      <c r="F132" s="45"/>
      <c r="G132">
        <v>2</v>
      </c>
      <c r="I132">
        <v>0</v>
      </c>
      <c r="K132">
        <v>1</v>
      </c>
      <c r="L132">
        <v>0</v>
      </c>
      <c r="M132" s="45"/>
      <c r="N132" s="45"/>
      <c r="O132" s="45"/>
      <c r="P132" s="45"/>
    </row>
    <row r="133" spans="1:29" x14ac:dyDescent="0.25">
      <c r="A133">
        <v>129</v>
      </c>
      <c r="B133">
        <v>130</v>
      </c>
      <c r="C133" s="45" t="s">
        <v>46</v>
      </c>
      <c r="D133">
        <v>2200000</v>
      </c>
      <c r="F133" s="45"/>
      <c r="G133">
        <v>2</v>
      </c>
      <c r="I133">
        <v>0</v>
      </c>
      <c r="J133">
        <v>1</v>
      </c>
      <c r="K133">
        <v>1</v>
      </c>
      <c r="L133">
        <v>1</v>
      </c>
      <c r="M133" s="45"/>
      <c r="N133" s="45"/>
      <c r="O133" s="45"/>
      <c r="P133" s="45" t="s">
        <v>771</v>
      </c>
      <c r="Q133">
        <v>1457587000</v>
      </c>
      <c r="R133">
        <v>115050000</v>
      </c>
      <c r="S133">
        <v>117320000</v>
      </c>
      <c r="T133">
        <v>121120000</v>
      </c>
      <c r="U133">
        <v>118520000</v>
      </c>
      <c r="V133">
        <v>120720000</v>
      </c>
      <c r="W133">
        <v>119720000</v>
      </c>
      <c r="X133">
        <v>-2280000</v>
      </c>
      <c r="Y133">
        <v>212864000</v>
      </c>
      <c r="Z133">
        <v>140597000</v>
      </c>
      <c r="AA133">
        <v>143250000</v>
      </c>
      <c r="AB133">
        <v>124244000</v>
      </c>
      <c r="AC133">
        <v>126462000</v>
      </c>
    </row>
    <row r="134" spans="1:29" x14ac:dyDescent="0.25">
      <c r="A134">
        <v>130</v>
      </c>
      <c r="B134">
        <v>131</v>
      </c>
      <c r="C134" s="45" t="s">
        <v>436</v>
      </c>
      <c r="D134">
        <v>2201000</v>
      </c>
      <c r="F134" s="45"/>
      <c r="G134">
        <v>2</v>
      </c>
      <c r="I134">
        <v>0</v>
      </c>
      <c r="K134">
        <v>1</v>
      </c>
      <c r="L134">
        <v>0</v>
      </c>
      <c r="M134" s="45"/>
      <c r="N134" s="45"/>
      <c r="O134" s="45"/>
      <c r="P134" s="45"/>
    </row>
    <row r="135" spans="1:29" x14ac:dyDescent="0.25">
      <c r="A135">
        <v>131</v>
      </c>
      <c r="B135">
        <v>132</v>
      </c>
      <c r="C135" s="45" t="s">
        <v>437</v>
      </c>
      <c r="D135">
        <v>2300000</v>
      </c>
      <c r="F135" s="45"/>
      <c r="G135">
        <v>2</v>
      </c>
      <c r="I135">
        <v>1</v>
      </c>
      <c r="J135">
        <v>1</v>
      </c>
      <c r="K135">
        <v>1</v>
      </c>
      <c r="L135">
        <v>1</v>
      </c>
      <c r="M135" s="45"/>
      <c r="N135" s="45"/>
      <c r="O135" s="45"/>
      <c r="P135" s="45" t="s">
        <v>772</v>
      </c>
      <c r="Q135">
        <v>-180000000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-90000000</v>
      </c>
      <c r="Y135">
        <v>-90000000</v>
      </c>
      <c r="Z135">
        <v>0</v>
      </c>
      <c r="AA135">
        <v>0</v>
      </c>
      <c r="AB135">
        <v>0</v>
      </c>
      <c r="AC135">
        <v>0</v>
      </c>
    </row>
    <row r="136" spans="1:29" x14ac:dyDescent="0.25">
      <c r="A136">
        <v>132</v>
      </c>
      <c r="B136">
        <v>133</v>
      </c>
      <c r="C136" s="45" t="s">
        <v>438</v>
      </c>
      <c r="D136">
        <v>2301000</v>
      </c>
      <c r="F136" s="45"/>
      <c r="G136">
        <v>2</v>
      </c>
      <c r="I136">
        <v>2</v>
      </c>
      <c r="J136">
        <v>2</v>
      </c>
      <c r="K136">
        <v>1</v>
      </c>
      <c r="L136">
        <v>1</v>
      </c>
      <c r="M136" s="45"/>
      <c r="N136" s="45"/>
      <c r="O136" s="45"/>
      <c r="P136" s="45" t="s">
        <v>773</v>
      </c>
      <c r="Q136">
        <v>-180000000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-90000000</v>
      </c>
      <c r="Y136">
        <v>-90000000</v>
      </c>
      <c r="Z136">
        <v>0</v>
      </c>
      <c r="AA136">
        <v>0</v>
      </c>
      <c r="AB136">
        <v>0</v>
      </c>
      <c r="AC136">
        <v>0</v>
      </c>
    </row>
    <row r="137" spans="1:29" x14ac:dyDescent="0.25">
      <c r="A137">
        <v>133</v>
      </c>
      <c r="B137">
        <v>134</v>
      </c>
      <c r="C137" s="45" t="s">
        <v>439</v>
      </c>
      <c r="D137">
        <v>2302000</v>
      </c>
      <c r="E137">
        <v>2610</v>
      </c>
      <c r="F137" s="45" t="s">
        <v>774</v>
      </c>
      <c r="G137">
        <v>2</v>
      </c>
      <c r="I137">
        <v>3</v>
      </c>
      <c r="K137">
        <v>1</v>
      </c>
      <c r="L137">
        <v>1</v>
      </c>
      <c r="M137" s="45"/>
      <c r="N137" s="45"/>
      <c r="O137" s="45" t="s">
        <v>774</v>
      </c>
      <c r="P137" s="45" t="s">
        <v>775</v>
      </c>
      <c r="Q137">
        <v>-180000000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-90000000</v>
      </c>
      <c r="Y137">
        <v>-90000000</v>
      </c>
      <c r="Z137">
        <v>0</v>
      </c>
      <c r="AA137">
        <v>0</v>
      </c>
      <c r="AB137">
        <v>0</v>
      </c>
      <c r="AC137">
        <v>0</v>
      </c>
    </row>
    <row r="138" spans="1:29" x14ac:dyDescent="0.25">
      <c r="A138">
        <v>134</v>
      </c>
      <c r="B138">
        <v>135</v>
      </c>
      <c r="C138" s="45" t="s">
        <v>440</v>
      </c>
      <c r="D138">
        <v>2303000</v>
      </c>
      <c r="F138" s="45"/>
      <c r="G138">
        <v>2</v>
      </c>
      <c r="I138">
        <v>2</v>
      </c>
      <c r="J138">
        <v>2</v>
      </c>
      <c r="K138">
        <v>0</v>
      </c>
      <c r="L138">
        <v>0</v>
      </c>
      <c r="M138" s="45"/>
      <c r="N138" s="45"/>
      <c r="O138" s="45"/>
      <c r="P138" s="45" t="s">
        <v>776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25">
      <c r="A139">
        <v>135</v>
      </c>
      <c r="B139">
        <v>136</v>
      </c>
      <c r="C139" s="45" t="s">
        <v>441</v>
      </c>
      <c r="D139">
        <v>2304000</v>
      </c>
      <c r="F139" s="45"/>
      <c r="G139">
        <v>2</v>
      </c>
      <c r="I139">
        <v>0</v>
      </c>
      <c r="J139">
        <v>2</v>
      </c>
      <c r="K139">
        <v>1</v>
      </c>
      <c r="L139">
        <v>0</v>
      </c>
      <c r="M139" s="45"/>
      <c r="N139" s="45"/>
      <c r="O139" s="45"/>
      <c r="P139" s="45"/>
    </row>
    <row r="140" spans="1:29" x14ac:dyDescent="0.25">
      <c r="A140">
        <v>136</v>
      </c>
      <c r="B140">
        <v>137</v>
      </c>
      <c r="C140" s="45" t="s">
        <v>47</v>
      </c>
      <c r="D140">
        <v>2400000</v>
      </c>
      <c r="F140" s="45"/>
      <c r="G140">
        <v>2</v>
      </c>
      <c r="I140">
        <v>1</v>
      </c>
      <c r="J140">
        <v>1</v>
      </c>
      <c r="K140">
        <v>1</v>
      </c>
      <c r="L140">
        <v>1</v>
      </c>
      <c r="M140" s="45"/>
      <c r="N140" s="45"/>
      <c r="O140" s="45"/>
      <c r="P140" s="45" t="s">
        <v>777</v>
      </c>
      <c r="Q140">
        <v>-1375000000</v>
      </c>
      <c r="R140">
        <v>-120000000</v>
      </c>
      <c r="S140">
        <v>-120000000</v>
      </c>
      <c r="T140">
        <v>-220000000</v>
      </c>
      <c r="U140">
        <v>-120000000</v>
      </c>
      <c r="V140">
        <v>-120000000</v>
      </c>
      <c r="W140">
        <v>-120000000</v>
      </c>
      <c r="X140">
        <v>96000000</v>
      </c>
      <c r="Y140">
        <v>-123000000</v>
      </c>
      <c r="Z140">
        <v>-159000000</v>
      </c>
      <c r="AA140">
        <v>-123000000</v>
      </c>
      <c r="AB140">
        <v>-123000000</v>
      </c>
      <c r="AC140">
        <v>-123000000</v>
      </c>
    </row>
    <row r="141" spans="1:29" x14ac:dyDescent="0.25">
      <c r="A141">
        <v>137</v>
      </c>
      <c r="B141">
        <v>138</v>
      </c>
      <c r="C141" s="45" t="s">
        <v>442</v>
      </c>
      <c r="D141">
        <v>2401000</v>
      </c>
      <c r="F141" s="45"/>
      <c r="G141">
        <v>2</v>
      </c>
      <c r="I141">
        <v>1</v>
      </c>
      <c r="J141">
        <v>2</v>
      </c>
      <c r="K141">
        <v>1</v>
      </c>
      <c r="L141">
        <v>1</v>
      </c>
      <c r="M141" s="45"/>
      <c r="N141" s="45"/>
      <c r="O141" s="45"/>
      <c r="P141" s="45" t="s">
        <v>778</v>
      </c>
      <c r="Q141">
        <v>216000000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216000000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>
        <v>138</v>
      </c>
      <c r="B142">
        <v>139</v>
      </c>
      <c r="C142" s="45" t="s">
        <v>443</v>
      </c>
      <c r="D142">
        <v>2402000</v>
      </c>
      <c r="E142">
        <v>2860</v>
      </c>
      <c r="F142" s="45" t="s">
        <v>779</v>
      </c>
      <c r="G142">
        <v>2</v>
      </c>
      <c r="I142">
        <v>3</v>
      </c>
      <c r="K142">
        <v>1</v>
      </c>
      <c r="L142">
        <v>1</v>
      </c>
      <c r="M142" s="45"/>
      <c r="N142" s="45"/>
      <c r="O142" s="45" t="s">
        <v>49</v>
      </c>
      <c r="P142" s="45" t="s">
        <v>780</v>
      </c>
      <c r="Q142">
        <v>36000000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36000000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29" x14ac:dyDescent="0.25">
      <c r="A143">
        <v>139</v>
      </c>
      <c r="B143">
        <v>140</v>
      </c>
      <c r="C143" s="45" t="s">
        <v>444</v>
      </c>
      <c r="D143">
        <v>2403000</v>
      </c>
      <c r="E143">
        <v>2870</v>
      </c>
      <c r="F143" s="45" t="s">
        <v>781</v>
      </c>
      <c r="G143">
        <v>2</v>
      </c>
      <c r="I143">
        <v>3</v>
      </c>
      <c r="K143">
        <v>1</v>
      </c>
      <c r="L143">
        <v>1</v>
      </c>
      <c r="M143" s="45"/>
      <c r="N143" s="45"/>
      <c r="O143" s="45" t="s">
        <v>50</v>
      </c>
      <c r="P143" s="45" t="s">
        <v>782</v>
      </c>
      <c r="Q143">
        <v>180000000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180000000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25">
      <c r="A144">
        <v>140</v>
      </c>
      <c r="B144">
        <v>141</v>
      </c>
      <c r="C144" s="45" t="s">
        <v>445</v>
      </c>
      <c r="D144">
        <v>2404000</v>
      </c>
      <c r="F144" s="45"/>
      <c r="G144">
        <v>2</v>
      </c>
      <c r="I144">
        <v>1</v>
      </c>
      <c r="J144">
        <v>2</v>
      </c>
      <c r="K144">
        <v>1</v>
      </c>
      <c r="L144">
        <v>1</v>
      </c>
      <c r="M144" s="45"/>
      <c r="N144" s="45"/>
      <c r="O144" s="45"/>
      <c r="P144" s="45" t="s">
        <v>783</v>
      </c>
      <c r="Q144">
        <v>-1491000000</v>
      </c>
      <c r="R144">
        <v>-120000000</v>
      </c>
      <c r="S144">
        <v>-120000000</v>
      </c>
      <c r="T144">
        <v>-120000000</v>
      </c>
      <c r="U144">
        <v>-120000000</v>
      </c>
      <c r="V144">
        <v>-120000000</v>
      </c>
      <c r="W144">
        <v>-120000000</v>
      </c>
      <c r="X144">
        <v>-120000000</v>
      </c>
      <c r="Y144">
        <v>-123000000</v>
      </c>
      <c r="Z144">
        <v>-159000000</v>
      </c>
      <c r="AA144">
        <v>-123000000</v>
      </c>
      <c r="AB144">
        <v>-123000000</v>
      </c>
      <c r="AC144">
        <v>-123000000</v>
      </c>
    </row>
    <row r="145" spans="1:29" x14ac:dyDescent="0.25">
      <c r="A145">
        <v>141</v>
      </c>
      <c r="B145">
        <v>142</v>
      </c>
      <c r="C145" s="45" t="s">
        <v>446</v>
      </c>
      <c r="D145">
        <v>2405000</v>
      </c>
      <c r="E145">
        <v>2910</v>
      </c>
      <c r="F145" s="45" t="s">
        <v>779</v>
      </c>
      <c r="G145">
        <v>2</v>
      </c>
      <c r="I145">
        <v>3</v>
      </c>
      <c r="K145">
        <v>1</v>
      </c>
      <c r="L145">
        <v>1</v>
      </c>
      <c r="M145" s="45"/>
      <c r="N145" s="45"/>
      <c r="O145" s="45" t="s">
        <v>51</v>
      </c>
      <c r="P145" s="45" t="s">
        <v>784</v>
      </c>
      <c r="Q145">
        <v>-36000000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-36000000</v>
      </c>
      <c r="AA145">
        <v>0</v>
      </c>
      <c r="AB145">
        <v>0</v>
      </c>
      <c r="AC145">
        <v>0</v>
      </c>
    </row>
    <row r="146" spans="1:29" x14ac:dyDescent="0.25">
      <c r="A146">
        <v>142</v>
      </c>
      <c r="B146">
        <v>143</v>
      </c>
      <c r="C146" s="45" t="s">
        <v>447</v>
      </c>
      <c r="D146">
        <v>2406000</v>
      </c>
      <c r="E146">
        <v>2920</v>
      </c>
      <c r="F146" s="45" t="s">
        <v>781</v>
      </c>
      <c r="G146">
        <v>2</v>
      </c>
      <c r="I146">
        <v>3</v>
      </c>
      <c r="K146">
        <v>1</v>
      </c>
      <c r="L146">
        <v>1</v>
      </c>
      <c r="M146" s="45"/>
      <c r="N146" s="45"/>
      <c r="O146" s="45" t="s">
        <v>52</v>
      </c>
      <c r="P146" s="45" t="s">
        <v>785</v>
      </c>
      <c r="Q146">
        <v>-1455000000</v>
      </c>
      <c r="R146">
        <v>-120000000</v>
      </c>
      <c r="S146">
        <v>-120000000</v>
      </c>
      <c r="T146">
        <v>-120000000</v>
      </c>
      <c r="U146">
        <v>-120000000</v>
      </c>
      <c r="V146">
        <v>-120000000</v>
      </c>
      <c r="W146">
        <v>-120000000</v>
      </c>
      <c r="X146">
        <v>-120000000</v>
      </c>
      <c r="Y146">
        <v>-123000000</v>
      </c>
      <c r="Z146">
        <v>-123000000</v>
      </c>
      <c r="AA146">
        <v>-123000000</v>
      </c>
      <c r="AB146">
        <v>-123000000</v>
      </c>
      <c r="AC146">
        <v>-123000000</v>
      </c>
    </row>
    <row r="147" spans="1:29" x14ac:dyDescent="0.25">
      <c r="A147">
        <v>143</v>
      </c>
      <c r="B147">
        <v>144</v>
      </c>
      <c r="C147" s="45" t="s">
        <v>448</v>
      </c>
      <c r="D147">
        <v>2407000</v>
      </c>
      <c r="E147">
        <v>2990</v>
      </c>
      <c r="F147" s="45" t="s">
        <v>786</v>
      </c>
      <c r="G147">
        <v>2</v>
      </c>
      <c r="I147">
        <v>3</v>
      </c>
      <c r="J147">
        <v>2</v>
      </c>
      <c r="K147">
        <v>1</v>
      </c>
      <c r="L147">
        <v>1</v>
      </c>
      <c r="M147" s="45"/>
      <c r="N147" s="45"/>
      <c r="O147" s="45"/>
      <c r="P147" s="45" t="s">
        <v>724</v>
      </c>
      <c r="Q147">
        <v>-100000000</v>
      </c>
      <c r="R147">
        <v>0</v>
      </c>
      <c r="S147">
        <v>0</v>
      </c>
      <c r="T147">
        <v>-100000000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A148">
        <v>144</v>
      </c>
      <c r="B148">
        <v>145</v>
      </c>
      <c r="C148" s="45" t="s">
        <v>449</v>
      </c>
      <c r="D148">
        <v>2408000</v>
      </c>
      <c r="F148" s="45"/>
      <c r="G148">
        <v>2</v>
      </c>
      <c r="I148">
        <v>3</v>
      </c>
      <c r="J148">
        <v>2</v>
      </c>
      <c r="K148">
        <v>0</v>
      </c>
      <c r="L148">
        <v>0</v>
      </c>
      <c r="M148" s="45"/>
      <c r="N148" s="45"/>
      <c r="O148" s="45"/>
      <c r="P148" s="45" t="s">
        <v>787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29" x14ac:dyDescent="0.25">
      <c r="A149">
        <v>145</v>
      </c>
      <c r="B149">
        <v>146</v>
      </c>
      <c r="C149" s="45" t="s">
        <v>450</v>
      </c>
      <c r="D149">
        <v>2409000</v>
      </c>
      <c r="F149" s="45"/>
      <c r="G149">
        <v>2</v>
      </c>
      <c r="I149">
        <v>0</v>
      </c>
      <c r="K149">
        <v>1</v>
      </c>
      <c r="L149">
        <v>0</v>
      </c>
      <c r="M149" s="45"/>
      <c r="N149" s="45"/>
      <c r="O149" s="45"/>
      <c r="P149" s="45"/>
    </row>
    <row r="150" spans="1:29" x14ac:dyDescent="0.25">
      <c r="A150">
        <v>146</v>
      </c>
      <c r="B150">
        <v>147</v>
      </c>
      <c r="C150" s="45" t="s">
        <v>48</v>
      </c>
      <c r="D150">
        <v>2500000</v>
      </c>
      <c r="E150">
        <v>2970</v>
      </c>
      <c r="F150" s="45"/>
      <c r="G150">
        <v>2</v>
      </c>
      <c r="I150">
        <v>0</v>
      </c>
      <c r="J150">
        <v>1</v>
      </c>
      <c r="K150">
        <v>1</v>
      </c>
      <c r="L150">
        <v>1</v>
      </c>
      <c r="M150" s="45"/>
      <c r="N150" s="45"/>
      <c r="O150" s="45"/>
      <c r="P150" s="45" t="s">
        <v>788</v>
      </c>
      <c r="Q150">
        <v>-97413000</v>
      </c>
      <c r="R150">
        <v>-4950000</v>
      </c>
      <c r="S150">
        <v>-2680000</v>
      </c>
      <c r="T150">
        <v>-98880000</v>
      </c>
      <c r="U150">
        <v>-1480000</v>
      </c>
      <c r="V150">
        <v>720000</v>
      </c>
      <c r="W150">
        <v>-280000</v>
      </c>
      <c r="X150">
        <v>3720000</v>
      </c>
      <c r="Y150">
        <v>-136000</v>
      </c>
      <c r="Z150">
        <v>-18403000</v>
      </c>
      <c r="AA150">
        <v>20250000</v>
      </c>
      <c r="AB150">
        <v>1244000</v>
      </c>
      <c r="AC150">
        <v>3462000</v>
      </c>
    </row>
    <row r="151" spans="1:29" x14ac:dyDescent="0.25">
      <c r="A151">
        <v>147</v>
      </c>
      <c r="B151">
        <v>148</v>
      </c>
      <c r="C151" s="45" t="s">
        <v>451</v>
      </c>
      <c r="D151">
        <v>2501000</v>
      </c>
      <c r="F151" s="45"/>
      <c r="G151">
        <v>2</v>
      </c>
      <c r="I151">
        <v>0</v>
      </c>
      <c r="K151">
        <v>1</v>
      </c>
      <c r="L151">
        <v>0</v>
      </c>
      <c r="M151" s="45"/>
      <c r="N151" s="45"/>
      <c r="O151" s="45"/>
      <c r="P151" s="45"/>
    </row>
    <row r="152" spans="1:29" x14ac:dyDescent="0.25">
      <c r="A152">
        <v>148</v>
      </c>
      <c r="B152">
        <v>149</v>
      </c>
      <c r="C152" s="45" t="s">
        <v>452</v>
      </c>
      <c r="D152">
        <v>2502000</v>
      </c>
      <c r="E152">
        <v>2980</v>
      </c>
      <c r="F152" s="45"/>
      <c r="G152">
        <v>2</v>
      </c>
      <c r="I152">
        <v>0</v>
      </c>
      <c r="K152">
        <v>1</v>
      </c>
      <c r="L152">
        <v>1</v>
      </c>
      <c r="M152" s="45"/>
      <c r="N152" s="45"/>
      <c r="O152" s="45"/>
      <c r="P152" s="45" t="s">
        <v>789</v>
      </c>
      <c r="Q152">
        <v>500000000</v>
      </c>
      <c r="R152">
        <v>500000000</v>
      </c>
      <c r="S152">
        <v>495050000</v>
      </c>
      <c r="T152">
        <v>492370000</v>
      </c>
      <c r="U152">
        <v>393490000</v>
      </c>
      <c r="V152">
        <v>392010000</v>
      </c>
      <c r="W152">
        <v>392730000</v>
      </c>
      <c r="X152">
        <v>392450000</v>
      </c>
      <c r="Y152">
        <v>396170000</v>
      </c>
      <c r="Z152">
        <v>396034000</v>
      </c>
      <c r="AA152">
        <v>377631000</v>
      </c>
      <c r="AB152">
        <v>397881000</v>
      </c>
      <c r="AC152">
        <v>399125000</v>
      </c>
    </row>
    <row r="153" spans="1:29" x14ac:dyDescent="0.25">
      <c r="A153">
        <v>149</v>
      </c>
      <c r="B153">
        <v>150</v>
      </c>
      <c r="C153" s="45" t="s">
        <v>453</v>
      </c>
      <c r="D153">
        <v>2503000</v>
      </c>
      <c r="E153">
        <v>2990</v>
      </c>
      <c r="F153" s="45"/>
      <c r="G153">
        <v>2</v>
      </c>
      <c r="I153">
        <v>0</v>
      </c>
      <c r="J153">
        <v>2</v>
      </c>
      <c r="K153">
        <v>1</v>
      </c>
      <c r="L153">
        <v>1</v>
      </c>
      <c r="M153" s="45"/>
      <c r="N153" s="45"/>
      <c r="O153" s="45"/>
      <c r="P153" s="45" t="s">
        <v>790</v>
      </c>
      <c r="Q153">
        <v>402587000</v>
      </c>
      <c r="R153">
        <v>495050000</v>
      </c>
      <c r="S153">
        <v>492370000</v>
      </c>
      <c r="T153">
        <v>393490000</v>
      </c>
      <c r="U153">
        <v>392010000</v>
      </c>
      <c r="V153">
        <v>392730000</v>
      </c>
      <c r="W153">
        <v>392450000</v>
      </c>
      <c r="X153">
        <v>396170000</v>
      </c>
      <c r="Y153">
        <v>396034000</v>
      </c>
      <c r="Z153">
        <v>377631000</v>
      </c>
      <c r="AA153">
        <v>397881000</v>
      </c>
      <c r="AB153">
        <v>399125000</v>
      </c>
      <c r="AC153">
        <v>402587000</v>
      </c>
    </row>
    <row r="154" spans="1:29" x14ac:dyDescent="0.25">
      <c r="A154">
        <v>150</v>
      </c>
      <c r="B154">
        <v>151</v>
      </c>
      <c r="C154" s="45" t="s">
        <v>454</v>
      </c>
      <c r="D154">
        <v>2504000</v>
      </c>
      <c r="F154" s="45"/>
      <c r="G154">
        <v>2</v>
      </c>
      <c r="I154">
        <v>0</v>
      </c>
      <c r="K154">
        <v>1</v>
      </c>
      <c r="L154">
        <v>0</v>
      </c>
      <c r="M154" s="45"/>
      <c r="N154" s="45"/>
      <c r="O154" s="45"/>
      <c r="P154" s="45"/>
    </row>
    <row r="155" spans="1:29" x14ac:dyDescent="0.25">
      <c r="A155">
        <v>151</v>
      </c>
      <c r="B155">
        <v>152</v>
      </c>
      <c r="C155" s="45" t="s">
        <v>455</v>
      </c>
      <c r="D155">
        <v>2505000</v>
      </c>
      <c r="F155" s="45"/>
      <c r="G155">
        <v>2</v>
      </c>
      <c r="I155">
        <v>5</v>
      </c>
      <c r="J155">
        <v>5</v>
      </c>
      <c r="K155">
        <v>0</v>
      </c>
      <c r="L155">
        <v>0</v>
      </c>
      <c r="M155" s="45"/>
      <c r="N155" s="45"/>
      <c r="O155" s="45"/>
      <c r="P155" s="45" t="s">
        <v>726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6" spans="1:29" x14ac:dyDescent="0.25">
      <c r="A156">
        <v>152</v>
      </c>
      <c r="B156">
        <v>153</v>
      </c>
      <c r="C156" s="45" t="s">
        <v>456</v>
      </c>
      <c r="D156">
        <v>2506000</v>
      </c>
      <c r="F156" s="45"/>
      <c r="G156">
        <v>3</v>
      </c>
      <c r="I156">
        <v>0</v>
      </c>
      <c r="K156">
        <v>1</v>
      </c>
      <c r="L156">
        <v>0</v>
      </c>
      <c r="M156" s="45"/>
      <c r="N156" s="45"/>
      <c r="O156" s="45"/>
      <c r="P156" s="45"/>
    </row>
    <row r="157" spans="1:29" x14ac:dyDescent="0.25">
      <c r="A157">
        <v>153</v>
      </c>
      <c r="B157">
        <v>154</v>
      </c>
      <c r="C157" s="45" t="s">
        <v>53</v>
      </c>
      <c r="D157">
        <v>3000000</v>
      </c>
      <c r="F157" s="45"/>
      <c r="G157">
        <v>3</v>
      </c>
      <c r="I157">
        <v>0</v>
      </c>
      <c r="J157">
        <v>9</v>
      </c>
      <c r="K157">
        <v>1</v>
      </c>
      <c r="L157">
        <v>0</v>
      </c>
      <c r="M157" s="45"/>
      <c r="N157" s="45"/>
      <c r="O157" s="45"/>
      <c r="P157" s="45" t="s">
        <v>791</v>
      </c>
    </row>
    <row r="158" spans="1:29" x14ac:dyDescent="0.25">
      <c r="A158">
        <v>154</v>
      </c>
      <c r="B158">
        <v>155</v>
      </c>
      <c r="C158" s="45" t="s">
        <v>457</v>
      </c>
      <c r="D158">
        <v>3001000</v>
      </c>
      <c r="F158" s="45"/>
      <c r="G158">
        <v>3</v>
      </c>
      <c r="I158">
        <v>0</v>
      </c>
      <c r="K158">
        <v>1</v>
      </c>
      <c r="L158">
        <v>0</v>
      </c>
      <c r="M158" s="45"/>
      <c r="N158" s="45"/>
      <c r="O158" s="45"/>
      <c r="P158" s="45"/>
    </row>
    <row r="159" spans="1:29" x14ac:dyDescent="0.25">
      <c r="A159">
        <v>155</v>
      </c>
      <c r="B159">
        <v>156</v>
      </c>
      <c r="C159" s="45" t="s">
        <v>458</v>
      </c>
      <c r="D159">
        <v>3002000</v>
      </c>
      <c r="F159" s="45"/>
      <c r="G159">
        <v>3</v>
      </c>
      <c r="I159">
        <v>0</v>
      </c>
      <c r="J159">
        <v>2</v>
      </c>
      <c r="K159">
        <v>1</v>
      </c>
      <c r="L159">
        <v>0</v>
      </c>
      <c r="M159" s="45"/>
      <c r="N159" s="45"/>
      <c r="O159" s="45"/>
      <c r="P159" s="45" t="s">
        <v>792</v>
      </c>
    </row>
    <row r="160" spans="1:29" x14ac:dyDescent="0.25">
      <c r="A160">
        <v>156</v>
      </c>
      <c r="B160">
        <v>157</v>
      </c>
      <c r="C160" s="45" t="s">
        <v>459</v>
      </c>
      <c r="D160">
        <v>3003000</v>
      </c>
      <c r="F160" s="45"/>
      <c r="G160">
        <v>3</v>
      </c>
      <c r="I160">
        <v>0</v>
      </c>
      <c r="K160">
        <v>1</v>
      </c>
      <c r="L160">
        <v>0</v>
      </c>
      <c r="M160" s="45"/>
      <c r="N160" s="45"/>
      <c r="O160" s="45"/>
      <c r="P160" s="45"/>
    </row>
    <row r="161" spans="1:29" x14ac:dyDescent="0.25">
      <c r="A161">
        <v>157</v>
      </c>
      <c r="B161">
        <v>158</v>
      </c>
      <c r="C161" s="45" t="s">
        <v>54</v>
      </c>
      <c r="D161">
        <v>3100000</v>
      </c>
      <c r="E161">
        <v>3200</v>
      </c>
      <c r="F161" s="45"/>
      <c r="G161">
        <v>3</v>
      </c>
      <c r="I161">
        <v>0</v>
      </c>
      <c r="J161">
        <v>1</v>
      </c>
      <c r="K161">
        <v>1</v>
      </c>
      <c r="L161">
        <v>1</v>
      </c>
      <c r="M161" s="45"/>
      <c r="N161" s="45"/>
      <c r="O161" s="45"/>
      <c r="P161" s="45" t="s">
        <v>793</v>
      </c>
      <c r="Q161">
        <v>573100000</v>
      </c>
      <c r="R161">
        <v>568150000</v>
      </c>
      <c r="S161">
        <v>565470000</v>
      </c>
      <c r="T161">
        <v>466590000</v>
      </c>
      <c r="U161">
        <v>465110000</v>
      </c>
      <c r="V161">
        <v>465830000</v>
      </c>
      <c r="W161">
        <v>465550000</v>
      </c>
      <c r="X161">
        <v>595270000</v>
      </c>
      <c r="Y161">
        <v>487134000</v>
      </c>
      <c r="Z161">
        <v>450731000</v>
      </c>
      <c r="AA161">
        <v>470981000</v>
      </c>
      <c r="AB161">
        <v>472225000</v>
      </c>
      <c r="AC161">
        <v>475687000</v>
      </c>
    </row>
    <row r="162" spans="1:29" x14ac:dyDescent="0.25">
      <c r="A162">
        <v>158</v>
      </c>
      <c r="B162">
        <v>159</v>
      </c>
      <c r="C162" s="45" t="s">
        <v>460</v>
      </c>
      <c r="D162">
        <v>3101000</v>
      </c>
      <c r="F162" s="45"/>
      <c r="G162">
        <v>3</v>
      </c>
      <c r="I162">
        <v>1</v>
      </c>
      <c r="J162">
        <v>2</v>
      </c>
      <c r="K162">
        <v>1</v>
      </c>
      <c r="L162">
        <v>1</v>
      </c>
      <c r="M162" s="45" t="s">
        <v>794</v>
      </c>
      <c r="N162" s="45"/>
      <c r="O162" s="45" t="s">
        <v>794</v>
      </c>
      <c r="P162" s="45" t="s">
        <v>795</v>
      </c>
      <c r="Q162">
        <v>500000000</v>
      </c>
      <c r="R162">
        <v>495050000</v>
      </c>
      <c r="S162">
        <v>492370000</v>
      </c>
      <c r="T162">
        <v>393490000</v>
      </c>
      <c r="U162">
        <v>392010000</v>
      </c>
      <c r="V162">
        <v>392730000</v>
      </c>
      <c r="W162">
        <v>392450000</v>
      </c>
      <c r="X162">
        <v>396170000</v>
      </c>
      <c r="Y162">
        <v>396034000</v>
      </c>
      <c r="Z162">
        <v>377631000</v>
      </c>
      <c r="AA162">
        <v>397881000</v>
      </c>
      <c r="AB162">
        <v>399125000</v>
      </c>
      <c r="AC162">
        <v>402587000</v>
      </c>
    </row>
    <row r="163" spans="1:29" x14ac:dyDescent="0.25">
      <c r="A163">
        <v>159</v>
      </c>
      <c r="B163">
        <v>160</v>
      </c>
      <c r="C163" s="45" t="s">
        <v>461</v>
      </c>
      <c r="D163">
        <v>3102000</v>
      </c>
      <c r="F163" s="45"/>
      <c r="G163">
        <v>3</v>
      </c>
      <c r="I163">
        <v>1</v>
      </c>
      <c r="J163">
        <v>2</v>
      </c>
      <c r="K163">
        <v>0</v>
      </c>
      <c r="L163">
        <v>0</v>
      </c>
      <c r="M163" s="45"/>
      <c r="N163" s="45"/>
      <c r="O163" s="45" t="s">
        <v>731</v>
      </c>
      <c r="P163" s="45" t="s">
        <v>732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>
        <v>160</v>
      </c>
      <c r="B164">
        <v>161</v>
      </c>
      <c r="C164" s="45" t="s">
        <v>462</v>
      </c>
      <c r="D164">
        <v>3103000</v>
      </c>
      <c r="E164">
        <v>3240</v>
      </c>
      <c r="F164" s="45" t="s">
        <v>733</v>
      </c>
      <c r="G164">
        <v>3</v>
      </c>
      <c r="I164">
        <v>3</v>
      </c>
      <c r="K164">
        <v>0</v>
      </c>
      <c r="L164">
        <v>0</v>
      </c>
      <c r="M164" s="45" t="s">
        <v>733</v>
      </c>
      <c r="N164" s="45"/>
      <c r="O164" s="45" t="s">
        <v>733</v>
      </c>
      <c r="P164" s="45" t="s">
        <v>734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>
        <v>161</v>
      </c>
      <c r="B165">
        <v>162</v>
      </c>
      <c r="C165" s="45" t="s">
        <v>463</v>
      </c>
      <c r="D165">
        <v>3104000</v>
      </c>
      <c r="E165">
        <v>3249</v>
      </c>
      <c r="F165" s="45" t="s">
        <v>735</v>
      </c>
      <c r="G165">
        <v>3</v>
      </c>
      <c r="I165">
        <v>3</v>
      </c>
      <c r="K165">
        <v>0</v>
      </c>
      <c r="L165">
        <v>0</v>
      </c>
      <c r="M165" s="45" t="s">
        <v>735</v>
      </c>
      <c r="N165" s="45"/>
      <c r="O165" s="45" t="s">
        <v>735</v>
      </c>
      <c r="P165" s="45" t="s">
        <v>736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25">
      <c r="A166">
        <v>162</v>
      </c>
      <c r="B166">
        <v>163</v>
      </c>
      <c r="C166" s="45" t="s">
        <v>55</v>
      </c>
      <c r="D166">
        <v>3105000</v>
      </c>
      <c r="F166" s="45"/>
      <c r="G166">
        <v>3</v>
      </c>
      <c r="I166">
        <v>1</v>
      </c>
      <c r="J166">
        <v>2</v>
      </c>
      <c r="K166">
        <v>1</v>
      </c>
      <c r="L166">
        <v>1</v>
      </c>
      <c r="M166" s="45"/>
      <c r="N166" s="45"/>
      <c r="O166" s="45" t="s">
        <v>737</v>
      </c>
      <c r="P166" s="45" t="s">
        <v>738</v>
      </c>
      <c r="Q166">
        <v>72000000</v>
      </c>
      <c r="R166">
        <v>72000000</v>
      </c>
      <c r="S166">
        <v>72000000</v>
      </c>
      <c r="T166">
        <v>72000000</v>
      </c>
      <c r="U166">
        <v>72000000</v>
      </c>
      <c r="V166">
        <v>72000000</v>
      </c>
      <c r="W166">
        <v>72000000</v>
      </c>
      <c r="X166">
        <v>180000000</v>
      </c>
      <c r="Y166">
        <v>72000000</v>
      </c>
      <c r="Z166">
        <v>72000000</v>
      </c>
      <c r="AA166">
        <v>72000000</v>
      </c>
      <c r="AB166">
        <v>72000000</v>
      </c>
      <c r="AC166">
        <v>72000000</v>
      </c>
    </row>
    <row r="167" spans="1:29" x14ac:dyDescent="0.25">
      <c r="A167">
        <v>163</v>
      </c>
      <c r="B167">
        <v>164</v>
      </c>
      <c r="C167" s="45" t="s">
        <v>464</v>
      </c>
      <c r="D167">
        <v>3106000</v>
      </c>
      <c r="E167">
        <v>3250</v>
      </c>
      <c r="F167" s="45" t="s">
        <v>739</v>
      </c>
      <c r="G167">
        <v>3</v>
      </c>
      <c r="I167">
        <v>3</v>
      </c>
      <c r="K167">
        <v>1</v>
      </c>
      <c r="L167">
        <v>1</v>
      </c>
      <c r="M167" s="45" t="s">
        <v>739</v>
      </c>
      <c r="N167" s="45"/>
      <c r="O167" s="45" t="s">
        <v>739</v>
      </c>
      <c r="P167" s="45" t="s">
        <v>740</v>
      </c>
      <c r="Q167">
        <v>72000000</v>
      </c>
      <c r="R167">
        <v>72000000</v>
      </c>
      <c r="S167">
        <v>72000000</v>
      </c>
      <c r="T167">
        <v>72000000</v>
      </c>
      <c r="U167">
        <v>72000000</v>
      </c>
      <c r="V167">
        <v>72000000</v>
      </c>
      <c r="W167">
        <v>72000000</v>
      </c>
      <c r="X167">
        <v>72000000</v>
      </c>
      <c r="Y167">
        <v>72000000</v>
      </c>
      <c r="Z167">
        <v>72000000</v>
      </c>
      <c r="AA167">
        <v>72000000</v>
      </c>
      <c r="AB167">
        <v>72000000</v>
      </c>
      <c r="AC167">
        <v>72000000</v>
      </c>
    </row>
    <row r="168" spans="1:29" x14ac:dyDescent="0.25">
      <c r="A168">
        <v>164</v>
      </c>
      <c r="B168">
        <v>165</v>
      </c>
      <c r="C168" s="45" t="s">
        <v>56</v>
      </c>
      <c r="D168">
        <v>3107000</v>
      </c>
      <c r="E168">
        <v>3259</v>
      </c>
      <c r="F168" s="45" t="s">
        <v>741</v>
      </c>
      <c r="G168">
        <v>3</v>
      </c>
      <c r="I168">
        <v>3</v>
      </c>
      <c r="K168">
        <v>1</v>
      </c>
      <c r="L168">
        <v>1</v>
      </c>
      <c r="M168" s="45" t="s">
        <v>741</v>
      </c>
      <c r="N168" s="45"/>
      <c r="O168" s="45" t="s">
        <v>741</v>
      </c>
      <c r="P168" s="45" t="s">
        <v>742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108000000</v>
      </c>
      <c r="Y168">
        <v>0</v>
      </c>
      <c r="Z168">
        <v>0</v>
      </c>
      <c r="AA168">
        <v>0</v>
      </c>
      <c r="AB168">
        <v>0</v>
      </c>
      <c r="AC168">
        <v>0</v>
      </c>
    </row>
    <row r="169" spans="1:29" x14ac:dyDescent="0.25">
      <c r="A169">
        <v>165</v>
      </c>
      <c r="B169">
        <v>166</v>
      </c>
      <c r="C169" s="45" t="s">
        <v>465</v>
      </c>
      <c r="D169">
        <v>3108000</v>
      </c>
      <c r="E169">
        <v>3220</v>
      </c>
      <c r="F169" s="45" t="s">
        <v>743</v>
      </c>
      <c r="G169">
        <v>3</v>
      </c>
      <c r="I169">
        <v>1</v>
      </c>
      <c r="J169">
        <v>2</v>
      </c>
      <c r="K169">
        <v>1</v>
      </c>
      <c r="L169">
        <v>1</v>
      </c>
      <c r="M169" s="45" t="s">
        <v>743</v>
      </c>
      <c r="N169" s="45"/>
      <c r="O169" s="45" t="s">
        <v>744</v>
      </c>
      <c r="P169" s="45" t="s">
        <v>745</v>
      </c>
      <c r="Q169">
        <v>1000000</v>
      </c>
      <c r="R169">
        <v>1000000</v>
      </c>
      <c r="S169">
        <v>1000000</v>
      </c>
      <c r="T169">
        <v>1000000</v>
      </c>
      <c r="U169">
        <v>1000000</v>
      </c>
      <c r="V169">
        <v>1000000</v>
      </c>
      <c r="W169">
        <v>1000000</v>
      </c>
      <c r="X169">
        <v>1000000</v>
      </c>
      <c r="Y169">
        <v>1000000</v>
      </c>
      <c r="Z169">
        <v>1000000</v>
      </c>
      <c r="AA169">
        <v>1000000</v>
      </c>
      <c r="AB169">
        <v>1000000</v>
      </c>
      <c r="AC169">
        <v>1000000</v>
      </c>
    </row>
    <row r="170" spans="1:29" x14ac:dyDescent="0.25">
      <c r="A170">
        <v>166</v>
      </c>
      <c r="B170">
        <v>167</v>
      </c>
      <c r="C170" s="45" t="s">
        <v>466</v>
      </c>
      <c r="D170">
        <v>3109000</v>
      </c>
      <c r="F170" s="45"/>
      <c r="G170">
        <v>3</v>
      </c>
      <c r="I170">
        <v>1</v>
      </c>
      <c r="J170">
        <v>2</v>
      </c>
      <c r="K170">
        <v>1</v>
      </c>
      <c r="L170">
        <v>1</v>
      </c>
      <c r="M170" s="45"/>
      <c r="N170" s="45"/>
      <c r="O170" s="45"/>
      <c r="P170" s="45" t="s">
        <v>746</v>
      </c>
      <c r="Q170">
        <v>100000</v>
      </c>
      <c r="R170">
        <v>100000</v>
      </c>
      <c r="S170">
        <v>100000</v>
      </c>
      <c r="T170">
        <v>100000</v>
      </c>
      <c r="U170">
        <v>100000</v>
      </c>
      <c r="V170">
        <v>100000</v>
      </c>
      <c r="W170">
        <v>100000</v>
      </c>
      <c r="X170">
        <v>18100000</v>
      </c>
      <c r="Y170">
        <v>18100000</v>
      </c>
      <c r="Z170">
        <v>100000</v>
      </c>
      <c r="AA170">
        <v>100000</v>
      </c>
      <c r="AB170">
        <v>100000</v>
      </c>
      <c r="AC170">
        <v>100000</v>
      </c>
    </row>
    <row r="171" spans="1:29" x14ac:dyDescent="0.25">
      <c r="A171">
        <v>167</v>
      </c>
      <c r="B171">
        <v>168</v>
      </c>
      <c r="C171" s="45" t="s">
        <v>57</v>
      </c>
      <c r="D171">
        <v>3110000</v>
      </c>
      <c r="F171" s="45"/>
      <c r="G171">
        <v>3</v>
      </c>
      <c r="I171">
        <v>3</v>
      </c>
      <c r="K171">
        <v>1</v>
      </c>
      <c r="L171">
        <v>1</v>
      </c>
      <c r="M171" s="45"/>
      <c r="N171" s="45"/>
      <c r="O171" s="45" t="s">
        <v>796</v>
      </c>
      <c r="P171" s="45" t="s">
        <v>797</v>
      </c>
      <c r="Q171">
        <v>100000</v>
      </c>
      <c r="R171">
        <v>100000</v>
      </c>
      <c r="S171">
        <v>100000</v>
      </c>
      <c r="T171">
        <v>100000</v>
      </c>
      <c r="U171">
        <v>100000</v>
      </c>
      <c r="V171">
        <v>100000</v>
      </c>
      <c r="W171">
        <v>100000</v>
      </c>
      <c r="X171">
        <v>18100000</v>
      </c>
      <c r="Y171">
        <v>18100000</v>
      </c>
      <c r="Z171">
        <v>100000</v>
      </c>
      <c r="AA171">
        <v>100000</v>
      </c>
      <c r="AB171">
        <v>100000</v>
      </c>
      <c r="AC171">
        <v>100000</v>
      </c>
    </row>
    <row r="172" spans="1:29" x14ac:dyDescent="0.25">
      <c r="A172">
        <v>168</v>
      </c>
      <c r="B172">
        <v>169</v>
      </c>
      <c r="C172" s="45" t="s">
        <v>467</v>
      </c>
      <c r="D172">
        <v>3111000</v>
      </c>
      <c r="E172">
        <v>3230</v>
      </c>
      <c r="F172" s="45" t="s">
        <v>798</v>
      </c>
      <c r="G172">
        <v>3</v>
      </c>
      <c r="I172">
        <v>3</v>
      </c>
      <c r="K172">
        <v>1</v>
      </c>
      <c r="L172">
        <v>1</v>
      </c>
      <c r="M172" s="45" t="s">
        <v>798</v>
      </c>
      <c r="N172" s="45"/>
      <c r="O172" s="45" t="s">
        <v>798</v>
      </c>
      <c r="P172" s="45" t="s">
        <v>799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18000000</v>
      </c>
      <c r="Y172">
        <v>18000000</v>
      </c>
      <c r="Z172">
        <v>0</v>
      </c>
      <c r="AA172">
        <v>0</v>
      </c>
      <c r="AB172">
        <v>0</v>
      </c>
      <c r="AC172">
        <v>0</v>
      </c>
    </row>
    <row r="173" spans="1:29" x14ac:dyDescent="0.25">
      <c r="A173">
        <v>169</v>
      </c>
      <c r="B173">
        <v>170</v>
      </c>
      <c r="C173" s="45" t="s">
        <v>468</v>
      </c>
      <c r="D173">
        <v>3112000</v>
      </c>
      <c r="E173">
        <v>3235</v>
      </c>
      <c r="F173" s="45" t="s">
        <v>800</v>
      </c>
      <c r="G173">
        <v>3</v>
      </c>
      <c r="I173">
        <v>3</v>
      </c>
      <c r="K173">
        <v>1</v>
      </c>
      <c r="L173">
        <v>1</v>
      </c>
      <c r="M173" s="45" t="s">
        <v>800</v>
      </c>
      <c r="N173" s="45"/>
      <c r="O173" s="45" t="s">
        <v>800</v>
      </c>
      <c r="P173" s="45" t="s">
        <v>801</v>
      </c>
      <c r="Q173">
        <v>100000</v>
      </c>
      <c r="R173">
        <v>100000</v>
      </c>
      <c r="S173">
        <v>100000</v>
      </c>
      <c r="T173">
        <v>100000</v>
      </c>
      <c r="U173">
        <v>100000</v>
      </c>
      <c r="V173">
        <v>100000</v>
      </c>
      <c r="W173">
        <v>100000</v>
      </c>
      <c r="X173">
        <v>100000</v>
      </c>
      <c r="Y173">
        <v>100000</v>
      </c>
      <c r="Z173">
        <v>100000</v>
      </c>
      <c r="AA173">
        <v>100000</v>
      </c>
      <c r="AB173">
        <v>100000</v>
      </c>
      <c r="AC173">
        <v>100000</v>
      </c>
    </row>
    <row r="174" spans="1:29" x14ac:dyDescent="0.25">
      <c r="A174">
        <v>170</v>
      </c>
      <c r="B174">
        <v>171</v>
      </c>
      <c r="C174" s="45" t="s">
        <v>469</v>
      </c>
      <c r="D174">
        <v>3113000</v>
      </c>
      <c r="E174">
        <v>3237</v>
      </c>
      <c r="F174" s="45" t="s">
        <v>802</v>
      </c>
      <c r="G174">
        <v>3</v>
      </c>
      <c r="I174">
        <v>3</v>
      </c>
      <c r="K174">
        <v>0</v>
      </c>
      <c r="L174">
        <v>0</v>
      </c>
      <c r="M174" s="45" t="s">
        <v>802</v>
      </c>
      <c r="N174" s="45"/>
      <c r="O174" s="45" t="s">
        <v>802</v>
      </c>
      <c r="P174" s="45" t="s">
        <v>803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</row>
    <row r="175" spans="1:29" x14ac:dyDescent="0.25">
      <c r="A175">
        <v>171</v>
      </c>
      <c r="B175">
        <v>172</v>
      </c>
      <c r="C175" s="45" t="s">
        <v>470</v>
      </c>
      <c r="D175">
        <v>3114000</v>
      </c>
      <c r="F175" s="45"/>
      <c r="G175">
        <v>3</v>
      </c>
      <c r="I175">
        <v>3</v>
      </c>
      <c r="K175">
        <v>0</v>
      </c>
      <c r="L175">
        <v>0</v>
      </c>
      <c r="M175" s="45"/>
      <c r="N175" s="45"/>
      <c r="O175" s="45"/>
      <c r="P175" s="45" t="s">
        <v>746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x14ac:dyDescent="0.25">
      <c r="A176">
        <v>172</v>
      </c>
      <c r="B176">
        <v>173</v>
      </c>
      <c r="C176" s="45" t="s">
        <v>58</v>
      </c>
      <c r="D176">
        <v>3115000</v>
      </c>
      <c r="F176" s="45"/>
      <c r="G176">
        <v>3</v>
      </c>
      <c r="I176">
        <v>0</v>
      </c>
      <c r="K176">
        <v>1</v>
      </c>
      <c r="L176">
        <v>0</v>
      </c>
      <c r="M176" s="45"/>
      <c r="N176" s="45"/>
      <c r="O176" s="45"/>
      <c r="P176" s="45"/>
    </row>
    <row r="177" spans="1:29" x14ac:dyDescent="0.25">
      <c r="A177">
        <v>173</v>
      </c>
      <c r="B177">
        <v>174</v>
      </c>
      <c r="C177" s="45" t="s">
        <v>59</v>
      </c>
      <c r="D177">
        <v>3200000</v>
      </c>
      <c r="E177">
        <v>3100</v>
      </c>
      <c r="F177" s="45"/>
      <c r="G177">
        <v>3</v>
      </c>
      <c r="I177">
        <v>0</v>
      </c>
      <c r="J177">
        <v>1</v>
      </c>
      <c r="K177">
        <v>1</v>
      </c>
      <c r="L177">
        <v>1</v>
      </c>
      <c r="M177" s="45"/>
      <c r="N177" s="45"/>
      <c r="O177" s="45"/>
      <c r="P177" s="45" t="s">
        <v>804</v>
      </c>
      <c r="Q177">
        <v>8100000000</v>
      </c>
      <c r="R177">
        <v>8055000000</v>
      </c>
      <c r="S177">
        <v>8010000000</v>
      </c>
      <c r="T177">
        <v>7965000000</v>
      </c>
      <c r="U177">
        <v>7920000000</v>
      </c>
      <c r="V177">
        <v>7875000000</v>
      </c>
      <c r="W177">
        <v>7830000000</v>
      </c>
      <c r="X177">
        <v>7875000000</v>
      </c>
      <c r="Y177">
        <v>7919625000</v>
      </c>
      <c r="Z177">
        <v>7873875000</v>
      </c>
      <c r="AA177">
        <v>7828125000</v>
      </c>
      <c r="AB177">
        <v>7782375000</v>
      </c>
      <c r="AC177">
        <v>7736625000</v>
      </c>
    </row>
    <row r="178" spans="1:29" x14ac:dyDescent="0.25">
      <c r="A178">
        <v>174</v>
      </c>
      <c r="B178">
        <v>175</v>
      </c>
      <c r="C178" s="45" t="s">
        <v>471</v>
      </c>
      <c r="D178">
        <v>3201000</v>
      </c>
      <c r="F178" s="45"/>
      <c r="G178">
        <v>3</v>
      </c>
      <c r="I178">
        <v>1</v>
      </c>
      <c r="J178">
        <v>2</v>
      </c>
      <c r="K178">
        <v>1</v>
      </c>
      <c r="L178">
        <v>1</v>
      </c>
      <c r="M178" s="45"/>
      <c r="N178" s="45"/>
      <c r="O178" s="45"/>
      <c r="P178" s="45" t="s">
        <v>805</v>
      </c>
      <c r="Q178">
        <v>8100000000</v>
      </c>
      <c r="R178">
        <v>8055000000</v>
      </c>
      <c r="S178">
        <v>8010000000</v>
      </c>
      <c r="T178">
        <v>7965000000</v>
      </c>
      <c r="U178">
        <v>7920000000</v>
      </c>
      <c r="V178">
        <v>7875000000</v>
      </c>
      <c r="W178">
        <v>7830000000</v>
      </c>
      <c r="X178">
        <v>7875000000</v>
      </c>
      <c r="Y178">
        <v>7919625000</v>
      </c>
      <c r="Z178">
        <v>7873875000</v>
      </c>
      <c r="AA178">
        <v>7828125000</v>
      </c>
      <c r="AB178">
        <v>7782375000</v>
      </c>
      <c r="AC178">
        <v>7736625000</v>
      </c>
    </row>
    <row r="179" spans="1:29" x14ac:dyDescent="0.25">
      <c r="A179">
        <v>175</v>
      </c>
      <c r="B179">
        <v>176</v>
      </c>
      <c r="C179" s="45" t="s">
        <v>472</v>
      </c>
      <c r="D179">
        <v>3202000</v>
      </c>
      <c r="F179" s="45"/>
      <c r="G179">
        <v>3</v>
      </c>
      <c r="I179">
        <v>1</v>
      </c>
      <c r="J179">
        <v>2</v>
      </c>
      <c r="K179">
        <v>1</v>
      </c>
      <c r="L179">
        <v>1</v>
      </c>
      <c r="M179" s="45"/>
      <c r="N179" s="45"/>
      <c r="O179" s="45"/>
      <c r="P179" s="45" t="s">
        <v>806</v>
      </c>
      <c r="Q179">
        <v>10800000000</v>
      </c>
      <c r="R179">
        <v>10800000000</v>
      </c>
      <c r="S179">
        <v>10800000000</v>
      </c>
      <c r="T179">
        <v>10800000000</v>
      </c>
      <c r="U179">
        <v>10800000000</v>
      </c>
      <c r="V179">
        <v>10800000000</v>
      </c>
      <c r="W179">
        <v>10800000000</v>
      </c>
      <c r="X179">
        <v>10890000000</v>
      </c>
      <c r="Y179">
        <v>10980000000</v>
      </c>
      <c r="Z179">
        <v>10980000000</v>
      </c>
      <c r="AA179">
        <v>10980000000</v>
      </c>
      <c r="AB179">
        <v>10980000000</v>
      </c>
      <c r="AC179">
        <v>10980000000</v>
      </c>
    </row>
    <row r="180" spans="1:29" x14ac:dyDescent="0.25">
      <c r="A180">
        <v>176</v>
      </c>
      <c r="B180">
        <v>177</v>
      </c>
      <c r="C180" s="45" t="s">
        <v>473</v>
      </c>
      <c r="D180">
        <v>3203000</v>
      </c>
      <c r="E180">
        <v>3110</v>
      </c>
      <c r="F180" s="45" t="s">
        <v>774</v>
      </c>
      <c r="G180">
        <v>3</v>
      </c>
      <c r="I180">
        <v>3</v>
      </c>
      <c r="K180">
        <v>1</v>
      </c>
      <c r="L180">
        <v>1</v>
      </c>
      <c r="M180" s="45" t="s">
        <v>774</v>
      </c>
      <c r="N180" s="45"/>
      <c r="O180" s="45" t="s">
        <v>774</v>
      </c>
      <c r="P180" s="45" t="s">
        <v>807</v>
      </c>
      <c r="Q180">
        <v>10800000000</v>
      </c>
      <c r="R180">
        <v>10800000000</v>
      </c>
      <c r="S180">
        <v>10800000000</v>
      </c>
      <c r="T180">
        <v>10800000000</v>
      </c>
      <c r="U180">
        <v>10800000000</v>
      </c>
      <c r="V180">
        <v>10800000000</v>
      </c>
      <c r="W180">
        <v>10800000000</v>
      </c>
      <c r="X180">
        <v>10890000000</v>
      </c>
      <c r="Y180">
        <v>10980000000</v>
      </c>
      <c r="Z180">
        <v>10980000000</v>
      </c>
      <c r="AA180">
        <v>10980000000</v>
      </c>
      <c r="AB180">
        <v>10980000000</v>
      </c>
      <c r="AC180">
        <v>10980000000</v>
      </c>
    </row>
    <row r="181" spans="1:29" x14ac:dyDescent="0.25">
      <c r="A181">
        <v>177</v>
      </c>
      <c r="B181">
        <v>178</v>
      </c>
      <c r="C181" s="45" t="s">
        <v>474</v>
      </c>
      <c r="D181">
        <v>3204000</v>
      </c>
      <c r="F181" s="45"/>
      <c r="G181">
        <v>3</v>
      </c>
      <c r="I181">
        <v>1</v>
      </c>
      <c r="J181">
        <v>2</v>
      </c>
      <c r="K181">
        <v>1</v>
      </c>
      <c r="L181">
        <v>1</v>
      </c>
      <c r="M181" s="45"/>
      <c r="N181" s="45"/>
      <c r="O181" s="45"/>
      <c r="P181" s="45" t="s">
        <v>808</v>
      </c>
      <c r="Q181">
        <v>2700000000</v>
      </c>
      <c r="R181">
        <v>2745000000</v>
      </c>
      <c r="S181">
        <v>2790000000</v>
      </c>
      <c r="T181">
        <v>2835000000</v>
      </c>
      <c r="U181">
        <v>2880000000</v>
      </c>
      <c r="V181">
        <v>2925000000</v>
      </c>
      <c r="W181">
        <v>2970000000</v>
      </c>
      <c r="X181">
        <v>3015000000</v>
      </c>
      <c r="Y181">
        <v>3060375000</v>
      </c>
      <c r="Z181">
        <v>3106125000</v>
      </c>
      <c r="AA181">
        <v>3151875000</v>
      </c>
      <c r="AB181">
        <v>3197625000</v>
      </c>
      <c r="AC181">
        <v>3243375000</v>
      </c>
    </row>
    <row r="182" spans="1:29" x14ac:dyDescent="0.25">
      <c r="A182">
        <v>178</v>
      </c>
      <c r="B182">
        <v>179</v>
      </c>
      <c r="C182" s="45" t="s">
        <v>60</v>
      </c>
      <c r="D182">
        <v>3205000</v>
      </c>
      <c r="E182">
        <v>3120</v>
      </c>
      <c r="F182" s="45" t="s">
        <v>809</v>
      </c>
      <c r="G182">
        <v>3</v>
      </c>
      <c r="I182">
        <v>3</v>
      </c>
      <c r="K182">
        <v>1</v>
      </c>
      <c r="L182">
        <v>1</v>
      </c>
      <c r="M182" s="45" t="s">
        <v>809</v>
      </c>
      <c r="N182" s="45"/>
      <c r="O182" s="45" t="s">
        <v>809</v>
      </c>
      <c r="P182" s="45" t="s">
        <v>810</v>
      </c>
      <c r="Q182">
        <v>2700000000</v>
      </c>
      <c r="R182">
        <v>2745000000</v>
      </c>
      <c r="S182">
        <v>2790000000</v>
      </c>
      <c r="T182">
        <v>2835000000</v>
      </c>
      <c r="U182">
        <v>2880000000</v>
      </c>
      <c r="V182">
        <v>2925000000</v>
      </c>
      <c r="W182">
        <v>2970000000</v>
      </c>
      <c r="X182">
        <v>3015000000</v>
      </c>
      <c r="Y182">
        <v>3060375000</v>
      </c>
      <c r="Z182">
        <v>3106125000</v>
      </c>
      <c r="AA182">
        <v>3151875000</v>
      </c>
      <c r="AB182">
        <v>3197625000</v>
      </c>
      <c r="AC182">
        <v>3243375000</v>
      </c>
    </row>
    <row r="183" spans="1:29" x14ac:dyDescent="0.25">
      <c r="A183">
        <v>179</v>
      </c>
      <c r="B183">
        <v>180</v>
      </c>
      <c r="C183" s="45" t="s">
        <v>475</v>
      </c>
      <c r="D183">
        <v>3206000</v>
      </c>
      <c r="F183" s="45"/>
      <c r="G183">
        <v>3</v>
      </c>
      <c r="I183">
        <v>1</v>
      </c>
      <c r="J183">
        <v>2</v>
      </c>
      <c r="K183">
        <v>0</v>
      </c>
      <c r="L183">
        <v>0</v>
      </c>
      <c r="M183" s="45"/>
      <c r="N183" s="45"/>
      <c r="O183" s="45"/>
      <c r="P183" s="45" t="s">
        <v>776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</row>
    <row r="184" spans="1:29" x14ac:dyDescent="0.25">
      <c r="A184">
        <v>180</v>
      </c>
      <c r="B184">
        <v>181</v>
      </c>
      <c r="C184" s="45" t="s">
        <v>476</v>
      </c>
      <c r="D184">
        <v>3207000</v>
      </c>
      <c r="F184" s="45"/>
      <c r="G184">
        <v>3</v>
      </c>
      <c r="I184">
        <v>0</v>
      </c>
      <c r="K184">
        <v>1</v>
      </c>
      <c r="L184">
        <v>0</v>
      </c>
      <c r="M184" s="45"/>
      <c r="N184" s="45"/>
      <c r="O184" s="45"/>
      <c r="P184" s="45"/>
    </row>
    <row r="185" spans="1:29" x14ac:dyDescent="0.25">
      <c r="A185">
        <v>181</v>
      </c>
      <c r="B185">
        <v>182</v>
      </c>
      <c r="C185" s="45" t="s">
        <v>477</v>
      </c>
      <c r="D185">
        <v>3300000</v>
      </c>
      <c r="E185">
        <v>3400</v>
      </c>
      <c r="F185" s="45"/>
      <c r="G185">
        <v>3</v>
      </c>
      <c r="I185">
        <v>0</v>
      </c>
      <c r="J185">
        <v>1</v>
      </c>
      <c r="K185">
        <v>1</v>
      </c>
      <c r="L185">
        <v>1</v>
      </c>
      <c r="M185" s="45"/>
      <c r="N185" s="45"/>
      <c r="O185" s="45"/>
      <c r="P185" s="45" t="s">
        <v>811</v>
      </c>
      <c r="Q185">
        <v>8673100000</v>
      </c>
      <c r="R185">
        <v>8623150000</v>
      </c>
      <c r="S185">
        <v>8575470000</v>
      </c>
      <c r="T185">
        <v>8431590000</v>
      </c>
      <c r="U185">
        <v>8385110000</v>
      </c>
      <c r="V185">
        <v>8340830000</v>
      </c>
      <c r="W185">
        <v>8295550000</v>
      </c>
      <c r="X185">
        <v>8470270000</v>
      </c>
      <c r="Y185">
        <v>8406759000</v>
      </c>
      <c r="Z185">
        <v>8324606000</v>
      </c>
      <c r="AA185">
        <v>8299106000</v>
      </c>
      <c r="AB185">
        <v>8254600000</v>
      </c>
      <c r="AC185">
        <v>8212312000</v>
      </c>
    </row>
    <row r="186" spans="1:29" x14ac:dyDescent="0.25">
      <c r="A186">
        <v>182</v>
      </c>
      <c r="B186">
        <v>183</v>
      </c>
      <c r="C186" s="45" t="s">
        <v>478</v>
      </c>
      <c r="D186">
        <v>3301000</v>
      </c>
      <c r="F186" s="45"/>
      <c r="G186">
        <v>3</v>
      </c>
      <c r="I186">
        <v>0</v>
      </c>
      <c r="K186">
        <v>1</v>
      </c>
      <c r="L186">
        <v>0</v>
      </c>
      <c r="M186" s="45"/>
      <c r="N186" s="45"/>
      <c r="O186" s="45"/>
      <c r="P186" s="45"/>
    </row>
    <row r="187" spans="1:29" x14ac:dyDescent="0.25">
      <c r="A187">
        <v>183</v>
      </c>
      <c r="B187">
        <v>184</v>
      </c>
      <c r="C187" s="45" t="s">
        <v>479</v>
      </c>
      <c r="D187">
        <v>3302000</v>
      </c>
      <c r="F187" s="45"/>
      <c r="G187">
        <v>3</v>
      </c>
      <c r="I187">
        <v>0</v>
      </c>
      <c r="J187">
        <v>2</v>
      </c>
      <c r="K187">
        <v>1</v>
      </c>
      <c r="L187">
        <v>0</v>
      </c>
      <c r="M187" s="45"/>
      <c r="N187" s="45"/>
      <c r="O187" s="45"/>
      <c r="P187" s="45" t="s">
        <v>812</v>
      </c>
    </row>
    <row r="188" spans="1:29" x14ac:dyDescent="0.25">
      <c r="A188">
        <v>184</v>
      </c>
      <c r="B188">
        <v>185</v>
      </c>
      <c r="C188" s="45" t="s">
        <v>480</v>
      </c>
      <c r="D188">
        <v>3303000</v>
      </c>
      <c r="F188" s="45"/>
      <c r="G188">
        <v>3</v>
      </c>
      <c r="I188">
        <v>0</v>
      </c>
      <c r="K188">
        <v>1</v>
      </c>
      <c r="L188">
        <v>0</v>
      </c>
      <c r="M188" s="45"/>
      <c r="N188" s="45"/>
      <c r="O188" s="45"/>
      <c r="P188" s="45"/>
    </row>
    <row r="189" spans="1:29" x14ac:dyDescent="0.25">
      <c r="A189">
        <v>185</v>
      </c>
      <c r="B189">
        <v>186</v>
      </c>
      <c r="C189" s="45" t="s">
        <v>62</v>
      </c>
      <c r="D189">
        <v>3400000</v>
      </c>
      <c r="E189">
        <v>3700</v>
      </c>
      <c r="F189" s="45"/>
      <c r="G189">
        <v>3</v>
      </c>
      <c r="I189">
        <v>0</v>
      </c>
      <c r="J189">
        <v>1</v>
      </c>
      <c r="K189">
        <v>1</v>
      </c>
      <c r="L189">
        <v>1</v>
      </c>
      <c r="M189" s="45"/>
      <c r="N189" s="45"/>
      <c r="O189" s="45"/>
      <c r="P189" s="45" t="s">
        <v>813</v>
      </c>
      <c r="Q189">
        <v>224350000</v>
      </c>
      <c r="R189">
        <v>222080000</v>
      </c>
      <c r="S189">
        <v>218280000</v>
      </c>
      <c r="T189">
        <v>220880000</v>
      </c>
      <c r="U189">
        <v>218680000</v>
      </c>
      <c r="V189">
        <v>219680000</v>
      </c>
      <c r="W189">
        <v>217480000</v>
      </c>
      <c r="X189">
        <v>256256000</v>
      </c>
      <c r="Y189">
        <v>238283000</v>
      </c>
      <c r="Z189">
        <v>199750000</v>
      </c>
      <c r="AA189">
        <v>218756000</v>
      </c>
      <c r="AB189">
        <v>216538000</v>
      </c>
      <c r="AC189">
        <v>217520000</v>
      </c>
    </row>
    <row r="190" spans="1:29" x14ac:dyDescent="0.25">
      <c r="A190">
        <v>186</v>
      </c>
      <c r="B190">
        <v>187</v>
      </c>
      <c r="C190" s="45" t="s">
        <v>481</v>
      </c>
      <c r="D190">
        <v>3401000</v>
      </c>
      <c r="F190" s="45"/>
      <c r="G190">
        <v>3</v>
      </c>
      <c r="I190">
        <v>1</v>
      </c>
      <c r="J190">
        <v>2</v>
      </c>
      <c r="K190">
        <v>1</v>
      </c>
      <c r="L190">
        <v>1</v>
      </c>
      <c r="M190" s="45"/>
      <c r="N190" s="45"/>
      <c r="O190" s="45"/>
      <c r="P190" s="45" t="s">
        <v>814</v>
      </c>
      <c r="Q190">
        <v>36750000</v>
      </c>
      <c r="R190">
        <v>36000000</v>
      </c>
      <c r="S190">
        <v>35250000</v>
      </c>
      <c r="T190">
        <v>34500000</v>
      </c>
      <c r="U190">
        <v>33750000</v>
      </c>
      <c r="V190">
        <v>33000000</v>
      </c>
      <c r="W190">
        <v>32250000</v>
      </c>
      <c r="X190">
        <v>68970000</v>
      </c>
      <c r="Y190">
        <v>68317500</v>
      </c>
      <c r="Z190">
        <v>31305000</v>
      </c>
      <c r="AA190">
        <v>30532500</v>
      </c>
      <c r="AB190">
        <v>29760000</v>
      </c>
      <c r="AC190">
        <v>28987500</v>
      </c>
    </row>
    <row r="191" spans="1:29" x14ac:dyDescent="0.25">
      <c r="A191">
        <v>187</v>
      </c>
      <c r="B191">
        <v>188</v>
      </c>
      <c r="C191" s="45" t="s">
        <v>482</v>
      </c>
      <c r="D191">
        <v>3402000</v>
      </c>
      <c r="E191">
        <v>3720</v>
      </c>
      <c r="F191" s="45" t="s">
        <v>781</v>
      </c>
      <c r="G191">
        <v>3</v>
      </c>
      <c r="I191">
        <v>3</v>
      </c>
      <c r="K191">
        <v>1</v>
      </c>
      <c r="L191">
        <v>1</v>
      </c>
      <c r="M191" s="45" t="s">
        <v>781</v>
      </c>
      <c r="N191" s="45"/>
      <c r="O191" s="45" t="s">
        <v>781</v>
      </c>
      <c r="P191" s="45" t="s">
        <v>815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36000000</v>
      </c>
      <c r="Y191">
        <v>36000000</v>
      </c>
      <c r="Z191">
        <v>0</v>
      </c>
      <c r="AA191">
        <v>0</v>
      </c>
      <c r="AB191">
        <v>0</v>
      </c>
      <c r="AC191">
        <v>0</v>
      </c>
    </row>
    <row r="192" spans="1:29" x14ac:dyDescent="0.25">
      <c r="A192">
        <v>188</v>
      </c>
      <c r="B192">
        <v>189</v>
      </c>
      <c r="C192" s="45" t="s">
        <v>483</v>
      </c>
      <c r="D192">
        <v>3403000</v>
      </c>
      <c r="E192">
        <v>3785</v>
      </c>
      <c r="F192" s="45" t="s">
        <v>766</v>
      </c>
      <c r="G192">
        <v>3</v>
      </c>
      <c r="I192">
        <v>3</v>
      </c>
      <c r="K192">
        <v>1</v>
      </c>
      <c r="L192">
        <v>1</v>
      </c>
      <c r="M192" s="45" t="s">
        <v>766</v>
      </c>
      <c r="N192" s="45"/>
      <c r="O192" s="45" t="s">
        <v>766</v>
      </c>
      <c r="P192" s="45" t="s">
        <v>816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120000</v>
      </c>
      <c r="Y192">
        <v>240000</v>
      </c>
      <c r="Z192">
        <v>0</v>
      </c>
      <c r="AA192">
        <v>0</v>
      </c>
      <c r="AB192">
        <v>0</v>
      </c>
      <c r="AC192">
        <v>0</v>
      </c>
    </row>
    <row r="193" spans="1:29" x14ac:dyDescent="0.25">
      <c r="A193">
        <v>189</v>
      </c>
      <c r="B193">
        <v>190</v>
      </c>
      <c r="C193" s="45" t="s">
        <v>484</v>
      </c>
      <c r="D193">
        <v>3404000</v>
      </c>
      <c r="E193">
        <v>3790</v>
      </c>
      <c r="F193" s="45" t="s">
        <v>768</v>
      </c>
      <c r="G193">
        <v>3</v>
      </c>
      <c r="I193">
        <v>3</v>
      </c>
      <c r="K193">
        <v>1</v>
      </c>
      <c r="L193">
        <v>1</v>
      </c>
      <c r="M193" s="45" t="s">
        <v>768</v>
      </c>
      <c r="N193" s="45"/>
      <c r="O193" s="45" t="s">
        <v>768</v>
      </c>
      <c r="P193" s="45" t="s">
        <v>817</v>
      </c>
      <c r="Q193">
        <v>36750000</v>
      </c>
      <c r="R193">
        <v>36000000</v>
      </c>
      <c r="S193">
        <v>35250000</v>
      </c>
      <c r="T193">
        <v>34500000</v>
      </c>
      <c r="U193">
        <v>33750000</v>
      </c>
      <c r="V193">
        <v>33000000</v>
      </c>
      <c r="W193">
        <v>32250000</v>
      </c>
      <c r="X193">
        <v>32850000</v>
      </c>
      <c r="Y193">
        <v>32077500</v>
      </c>
      <c r="Z193">
        <v>31305000</v>
      </c>
      <c r="AA193">
        <v>30532500</v>
      </c>
      <c r="AB193">
        <v>29760000</v>
      </c>
      <c r="AC193">
        <v>28987500</v>
      </c>
    </row>
    <row r="194" spans="1:29" x14ac:dyDescent="0.25">
      <c r="A194">
        <v>190</v>
      </c>
      <c r="B194">
        <v>191</v>
      </c>
      <c r="C194" s="45" t="s">
        <v>63</v>
      </c>
      <c r="D194">
        <v>3405000</v>
      </c>
      <c r="F194" s="45"/>
      <c r="G194">
        <v>3</v>
      </c>
      <c r="I194">
        <v>1</v>
      </c>
      <c r="J194">
        <v>2</v>
      </c>
      <c r="K194">
        <v>1</v>
      </c>
      <c r="L194">
        <v>1</v>
      </c>
      <c r="M194" s="45"/>
      <c r="N194" s="45"/>
      <c r="O194" s="45" t="s">
        <v>747</v>
      </c>
      <c r="P194" s="45" t="s">
        <v>748</v>
      </c>
      <c r="Q194">
        <v>110400000</v>
      </c>
      <c r="R194">
        <v>110400000</v>
      </c>
      <c r="S194">
        <v>105600000</v>
      </c>
      <c r="T194">
        <v>110400000</v>
      </c>
      <c r="U194">
        <v>108000000</v>
      </c>
      <c r="V194">
        <v>110400000</v>
      </c>
      <c r="W194">
        <v>108000000</v>
      </c>
      <c r="X194">
        <v>110400000</v>
      </c>
      <c r="Y194">
        <v>110400000</v>
      </c>
      <c r="Z194">
        <v>108000000</v>
      </c>
      <c r="AA194">
        <v>110400000</v>
      </c>
      <c r="AB194">
        <v>108000000</v>
      </c>
      <c r="AC194">
        <v>110400000</v>
      </c>
    </row>
    <row r="195" spans="1:29" x14ac:dyDescent="0.25">
      <c r="A195">
        <v>191</v>
      </c>
      <c r="B195">
        <v>192</v>
      </c>
      <c r="C195" s="45" t="s">
        <v>485</v>
      </c>
      <c r="D195">
        <v>3406000</v>
      </c>
      <c r="E195">
        <v>3850</v>
      </c>
      <c r="F195" s="45" t="s">
        <v>749</v>
      </c>
      <c r="G195">
        <v>3</v>
      </c>
      <c r="I195">
        <v>3</v>
      </c>
      <c r="K195">
        <v>1</v>
      </c>
      <c r="L195">
        <v>1</v>
      </c>
      <c r="M195" s="45" t="s">
        <v>749</v>
      </c>
      <c r="N195" s="45"/>
      <c r="O195" s="45" t="s">
        <v>749</v>
      </c>
      <c r="P195" s="45" t="s">
        <v>750</v>
      </c>
      <c r="Q195">
        <v>110400000</v>
      </c>
      <c r="R195">
        <v>110400000</v>
      </c>
      <c r="S195">
        <v>105600000</v>
      </c>
      <c r="T195">
        <v>110400000</v>
      </c>
      <c r="U195">
        <v>108000000</v>
      </c>
      <c r="V195">
        <v>110400000</v>
      </c>
      <c r="W195">
        <v>108000000</v>
      </c>
      <c r="X195">
        <v>110400000</v>
      </c>
      <c r="Y195">
        <v>110400000</v>
      </c>
      <c r="Z195">
        <v>108000000</v>
      </c>
      <c r="AA195">
        <v>110400000</v>
      </c>
      <c r="AB195">
        <v>108000000</v>
      </c>
      <c r="AC195">
        <v>110400000</v>
      </c>
    </row>
    <row r="196" spans="1:29" x14ac:dyDescent="0.25">
      <c r="A196">
        <v>192</v>
      </c>
      <c r="B196">
        <v>193</v>
      </c>
      <c r="C196" s="45" t="s">
        <v>486</v>
      </c>
      <c r="D196">
        <v>3407000</v>
      </c>
      <c r="E196">
        <v>3859</v>
      </c>
      <c r="F196" s="45" t="s">
        <v>751</v>
      </c>
      <c r="G196">
        <v>3</v>
      </c>
      <c r="I196">
        <v>3</v>
      </c>
      <c r="K196">
        <v>0</v>
      </c>
      <c r="L196">
        <v>0</v>
      </c>
      <c r="M196" s="45" t="s">
        <v>751</v>
      </c>
      <c r="N196" s="45"/>
      <c r="O196" s="45" t="s">
        <v>751</v>
      </c>
      <c r="P196" s="45" t="s">
        <v>752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</row>
    <row r="197" spans="1:29" x14ac:dyDescent="0.25">
      <c r="A197">
        <v>193</v>
      </c>
      <c r="B197">
        <v>194</v>
      </c>
      <c r="C197" s="45" t="s">
        <v>487</v>
      </c>
      <c r="D197">
        <v>3408000</v>
      </c>
      <c r="F197" s="45"/>
      <c r="G197">
        <v>3</v>
      </c>
      <c r="I197">
        <v>1</v>
      </c>
      <c r="J197">
        <v>2</v>
      </c>
      <c r="K197">
        <v>0</v>
      </c>
      <c r="L197">
        <v>0</v>
      </c>
      <c r="M197" s="45"/>
      <c r="N197" s="45"/>
      <c r="O197" s="45" t="s">
        <v>753</v>
      </c>
      <c r="P197" s="45" t="s">
        <v>754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</row>
    <row r="198" spans="1:29" x14ac:dyDescent="0.25">
      <c r="A198">
        <v>194</v>
      </c>
      <c r="B198">
        <v>195</v>
      </c>
      <c r="C198" s="45" t="s">
        <v>488</v>
      </c>
      <c r="D198">
        <v>3409000</v>
      </c>
      <c r="E198">
        <v>3840</v>
      </c>
      <c r="F198" s="45" t="s">
        <v>755</v>
      </c>
      <c r="G198">
        <v>3</v>
      </c>
      <c r="I198">
        <v>3</v>
      </c>
      <c r="K198">
        <v>0</v>
      </c>
      <c r="L198">
        <v>0</v>
      </c>
      <c r="M198" s="45" t="s">
        <v>755</v>
      </c>
      <c r="N198" s="45"/>
      <c r="O198" s="45" t="s">
        <v>755</v>
      </c>
      <c r="P198" s="45" t="s">
        <v>756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</row>
    <row r="199" spans="1:29" x14ac:dyDescent="0.25">
      <c r="A199">
        <v>195</v>
      </c>
      <c r="B199">
        <v>196</v>
      </c>
      <c r="C199" s="45" t="s">
        <v>64</v>
      </c>
      <c r="D199">
        <v>3410000</v>
      </c>
      <c r="E199">
        <v>3849</v>
      </c>
      <c r="F199" s="45" t="s">
        <v>757</v>
      </c>
      <c r="G199">
        <v>3</v>
      </c>
      <c r="I199">
        <v>3</v>
      </c>
      <c r="K199">
        <v>0</v>
      </c>
      <c r="L199">
        <v>0</v>
      </c>
      <c r="M199" s="45" t="s">
        <v>757</v>
      </c>
      <c r="N199" s="45"/>
      <c r="O199" s="45" t="s">
        <v>757</v>
      </c>
      <c r="P199" s="45" t="s">
        <v>758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</row>
    <row r="200" spans="1:29" x14ac:dyDescent="0.25">
      <c r="A200">
        <v>196</v>
      </c>
      <c r="B200">
        <v>197</v>
      </c>
      <c r="C200" s="45" t="s">
        <v>489</v>
      </c>
      <c r="D200">
        <v>3411000</v>
      </c>
      <c r="E200">
        <v>3860</v>
      </c>
      <c r="F200" s="45" t="s">
        <v>759</v>
      </c>
      <c r="G200">
        <v>3</v>
      </c>
      <c r="I200">
        <v>1</v>
      </c>
      <c r="J200">
        <v>2</v>
      </c>
      <c r="K200">
        <v>1</v>
      </c>
      <c r="L200">
        <v>1</v>
      </c>
      <c r="M200" s="45" t="s">
        <v>759</v>
      </c>
      <c r="N200" s="45"/>
      <c r="O200" s="45" t="s">
        <v>760</v>
      </c>
      <c r="P200" s="45" t="s">
        <v>761</v>
      </c>
      <c r="Q200">
        <v>8140000</v>
      </c>
      <c r="R200">
        <v>8140000</v>
      </c>
      <c r="S200">
        <v>8140000</v>
      </c>
      <c r="T200">
        <v>8140000</v>
      </c>
      <c r="U200">
        <v>8140000</v>
      </c>
      <c r="V200">
        <v>8140000</v>
      </c>
      <c r="W200">
        <v>8140000</v>
      </c>
      <c r="X200">
        <v>8140000</v>
      </c>
      <c r="Y200">
        <v>8140000</v>
      </c>
      <c r="Z200">
        <v>8140000</v>
      </c>
      <c r="AA200">
        <v>8140000</v>
      </c>
      <c r="AB200">
        <v>8140000</v>
      </c>
      <c r="AC200">
        <v>8140000</v>
      </c>
    </row>
    <row r="201" spans="1:29" x14ac:dyDescent="0.25">
      <c r="A201">
        <v>197</v>
      </c>
      <c r="B201">
        <v>198</v>
      </c>
      <c r="C201" s="45" t="s">
        <v>490</v>
      </c>
      <c r="D201">
        <v>3412000</v>
      </c>
      <c r="F201" s="45"/>
      <c r="G201">
        <v>3</v>
      </c>
      <c r="I201">
        <v>1</v>
      </c>
      <c r="J201">
        <v>2</v>
      </c>
      <c r="K201">
        <v>1</v>
      </c>
      <c r="L201">
        <v>1</v>
      </c>
      <c r="M201" s="45"/>
      <c r="N201" s="45"/>
      <c r="O201" s="45" t="s">
        <v>762</v>
      </c>
      <c r="P201" s="45" t="s">
        <v>763</v>
      </c>
      <c r="Q201">
        <v>69060000</v>
      </c>
      <c r="R201">
        <v>67540000</v>
      </c>
      <c r="S201">
        <v>69290000</v>
      </c>
      <c r="T201">
        <v>67840000</v>
      </c>
      <c r="U201">
        <v>68790000</v>
      </c>
      <c r="V201">
        <v>68140000</v>
      </c>
      <c r="W201">
        <v>69090000</v>
      </c>
      <c r="X201">
        <v>68746000</v>
      </c>
      <c r="Y201">
        <v>51425500</v>
      </c>
      <c r="Z201">
        <v>52305000</v>
      </c>
      <c r="AA201">
        <v>69683500</v>
      </c>
      <c r="AB201">
        <v>70638000</v>
      </c>
      <c r="AC201">
        <v>69992500</v>
      </c>
    </row>
    <row r="202" spans="1:29" x14ac:dyDescent="0.25">
      <c r="A202">
        <v>198</v>
      </c>
      <c r="B202">
        <v>199</v>
      </c>
      <c r="C202" s="45" t="s">
        <v>491</v>
      </c>
      <c r="D202">
        <v>3413000</v>
      </c>
      <c r="E202">
        <v>3800</v>
      </c>
      <c r="F202" s="45" t="s">
        <v>818</v>
      </c>
      <c r="G202">
        <v>3</v>
      </c>
      <c r="I202">
        <v>3</v>
      </c>
      <c r="K202">
        <v>1</v>
      </c>
      <c r="L202">
        <v>1</v>
      </c>
      <c r="M202" s="45" t="s">
        <v>818</v>
      </c>
      <c r="N202" s="45"/>
      <c r="O202" s="45" t="s">
        <v>818</v>
      </c>
      <c r="P202" s="45" t="s">
        <v>819</v>
      </c>
      <c r="Q202">
        <v>2860000</v>
      </c>
      <c r="R202">
        <v>2860000</v>
      </c>
      <c r="S202">
        <v>2860000</v>
      </c>
      <c r="T202">
        <v>2860000</v>
      </c>
      <c r="U202">
        <v>2860000</v>
      </c>
      <c r="V202">
        <v>2860000</v>
      </c>
      <c r="W202">
        <v>2860000</v>
      </c>
      <c r="X202">
        <v>2860000</v>
      </c>
      <c r="Y202">
        <v>2860000</v>
      </c>
      <c r="Z202">
        <v>2860000</v>
      </c>
      <c r="AA202">
        <v>2860000</v>
      </c>
      <c r="AB202">
        <v>2860000</v>
      </c>
      <c r="AC202">
        <v>2860000</v>
      </c>
    </row>
    <row r="203" spans="1:29" x14ac:dyDescent="0.25">
      <c r="A203">
        <v>199</v>
      </c>
      <c r="B203">
        <v>200</v>
      </c>
      <c r="C203" s="45" t="s">
        <v>492</v>
      </c>
      <c r="D203">
        <v>3414000</v>
      </c>
      <c r="E203">
        <v>3805</v>
      </c>
      <c r="F203" s="45" t="s">
        <v>820</v>
      </c>
      <c r="G203">
        <v>3</v>
      </c>
      <c r="I203">
        <v>3</v>
      </c>
      <c r="K203">
        <v>1</v>
      </c>
      <c r="L203">
        <v>1</v>
      </c>
      <c r="M203" s="45" t="s">
        <v>820</v>
      </c>
      <c r="N203" s="45"/>
      <c r="O203" s="45" t="s">
        <v>820</v>
      </c>
      <c r="P203" s="45" t="s">
        <v>797</v>
      </c>
      <c r="Q203">
        <v>41600000</v>
      </c>
      <c r="R203">
        <v>40000000</v>
      </c>
      <c r="S203">
        <v>40800000</v>
      </c>
      <c r="T203">
        <v>40000000</v>
      </c>
      <c r="U203">
        <v>40400000</v>
      </c>
      <c r="V203">
        <v>40000000</v>
      </c>
      <c r="W203">
        <v>40400000</v>
      </c>
      <c r="X203">
        <v>40300000</v>
      </c>
      <c r="Y203">
        <v>22600000</v>
      </c>
      <c r="Z203">
        <v>23000000</v>
      </c>
      <c r="AA203">
        <v>40600000</v>
      </c>
      <c r="AB203">
        <v>41000000</v>
      </c>
      <c r="AC203">
        <v>40600000</v>
      </c>
    </row>
    <row r="204" spans="1:29" x14ac:dyDescent="0.25">
      <c r="A204">
        <v>200</v>
      </c>
      <c r="B204">
        <v>201</v>
      </c>
      <c r="C204" s="45" t="s">
        <v>65</v>
      </c>
      <c r="D204">
        <v>3415000</v>
      </c>
      <c r="E204">
        <v>3810</v>
      </c>
      <c r="F204" s="45" t="s">
        <v>821</v>
      </c>
      <c r="G204">
        <v>3</v>
      </c>
      <c r="I204">
        <v>3</v>
      </c>
      <c r="K204">
        <v>1</v>
      </c>
      <c r="L204">
        <v>1</v>
      </c>
      <c r="M204" s="45" t="s">
        <v>821</v>
      </c>
      <c r="N204" s="45"/>
      <c r="O204" s="45" t="s">
        <v>821</v>
      </c>
      <c r="P204" s="45" t="s">
        <v>822</v>
      </c>
      <c r="Q204">
        <v>18000000</v>
      </c>
      <c r="R204">
        <v>18080000</v>
      </c>
      <c r="S204">
        <v>19030000</v>
      </c>
      <c r="T204">
        <v>18380000</v>
      </c>
      <c r="U204">
        <v>18930000</v>
      </c>
      <c r="V204">
        <v>18680000</v>
      </c>
      <c r="W204">
        <v>19230000</v>
      </c>
      <c r="X204">
        <v>18986000</v>
      </c>
      <c r="Y204">
        <v>19365500</v>
      </c>
      <c r="Z204">
        <v>19845000</v>
      </c>
      <c r="AA204">
        <v>19623500</v>
      </c>
      <c r="AB204">
        <v>20178000</v>
      </c>
      <c r="AC204">
        <v>19932500</v>
      </c>
    </row>
    <row r="205" spans="1:29" x14ac:dyDescent="0.25">
      <c r="A205">
        <v>201</v>
      </c>
      <c r="B205">
        <v>202</v>
      </c>
      <c r="C205" s="45" t="s">
        <v>493</v>
      </c>
      <c r="D205">
        <v>3416000</v>
      </c>
      <c r="E205">
        <v>3815</v>
      </c>
      <c r="F205" s="45" t="s">
        <v>823</v>
      </c>
      <c r="G205">
        <v>3</v>
      </c>
      <c r="I205">
        <v>3</v>
      </c>
      <c r="K205">
        <v>1</v>
      </c>
      <c r="L205">
        <v>1</v>
      </c>
      <c r="M205" s="45" t="s">
        <v>823</v>
      </c>
      <c r="N205" s="45"/>
      <c r="O205" s="45" t="s">
        <v>823</v>
      </c>
      <c r="P205" s="45" t="s">
        <v>824</v>
      </c>
      <c r="Q205">
        <v>6600000</v>
      </c>
      <c r="R205">
        <v>6600000</v>
      </c>
      <c r="S205">
        <v>6600000</v>
      </c>
      <c r="T205">
        <v>6600000</v>
      </c>
      <c r="U205">
        <v>6600000</v>
      </c>
      <c r="V205">
        <v>6600000</v>
      </c>
      <c r="W205">
        <v>6600000</v>
      </c>
      <c r="X205">
        <v>6600000</v>
      </c>
      <c r="Y205">
        <v>6600000</v>
      </c>
      <c r="Z205">
        <v>6600000</v>
      </c>
      <c r="AA205">
        <v>6600000</v>
      </c>
      <c r="AB205">
        <v>6600000</v>
      </c>
      <c r="AC205">
        <v>6600000</v>
      </c>
    </row>
    <row r="206" spans="1:29" x14ac:dyDescent="0.25">
      <c r="A206">
        <v>202</v>
      </c>
      <c r="B206">
        <v>203</v>
      </c>
      <c r="C206" s="45" t="s">
        <v>494</v>
      </c>
      <c r="D206">
        <v>3417000</v>
      </c>
      <c r="F206" s="45"/>
      <c r="G206">
        <v>3</v>
      </c>
      <c r="I206">
        <v>1</v>
      </c>
      <c r="J206">
        <v>2</v>
      </c>
      <c r="K206">
        <v>0</v>
      </c>
      <c r="L206">
        <v>0</v>
      </c>
      <c r="M206" s="45"/>
      <c r="N206" s="45"/>
      <c r="O206" s="45"/>
      <c r="P206" s="45" t="s">
        <v>764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</row>
    <row r="207" spans="1:29" x14ac:dyDescent="0.25">
      <c r="A207">
        <v>203</v>
      </c>
      <c r="B207">
        <v>204</v>
      </c>
      <c r="C207" s="45" t="s">
        <v>495</v>
      </c>
      <c r="D207">
        <v>3418000</v>
      </c>
      <c r="E207">
        <v>3890</v>
      </c>
      <c r="F207" s="45" t="s">
        <v>786</v>
      </c>
      <c r="G207">
        <v>3</v>
      </c>
      <c r="I207">
        <v>3</v>
      </c>
      <c r="K207">
        <v>0</v>
      </c>
      <c r="L207">
        <v>0</v>
      </c>
      <c r="M207" s="45" t="s">
        <v>786</v>
      </c>
      <c r="N207" s="45"/>
      <c r="O207" s="45" t="s">
        <v>786</v>
      </c>
      <c r="P207" s="45" t="s">
        <v>724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</row>
    <row r="208" spans="1:29" x14ac:dyDescent="0.25">
      <c r="A208">
        <v>204</v>
      </c>
      <c r="B208">
        <v>205</v>
      </c>
      <c r="C208" s="45" t="s">
        <v>496</v>
      </c>
      <c r="D208">
        <v>3419000</v>
      </c>
      <c r="F208" s="45"/>
      <c r="G208">
        <v>3</v>
      </c>
      <c r="I208">
        <v>3</v>
      </c>
      <c r="K208">
        <v>0</v>
      </c>
      <c r="L208">
        <v>0</v>
      </c>
      <c r="M208" s="45"/>
      <c r="N208" s="45"/>
      <c r="O208" s="45"/>
      <c r="P208" s="45" t="s">
        <v>764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</row>
    <row r="209" spans="1:29" x14ac:dyDescent="0.25">
      <c r="A209">
        <v>205</v>
      </c>
      <c r="B209">
        <v>206</v>
      </c>
      <c r="C209" s="45" t="s">
        <v>66</v>
      </c>
      <c r="D209">
        <v>3420000</v>
      </c>
      <c r="F209" s="45"/>
      <c r="G209">
        <v>3</v>
      </c>
      <c r="I209">
        <v>0</v>
      </c>
      <c r="K209">
        <v>1</v>
      </c>
      <c r="L209">
        <v>0</v>
      </c>
      <c r="M209" s="45"/>
      <c r="N209" s="45"/>
      <c r="O209" s="45"/>
      <c r="P209" s="45"/>
    </row>
    <row r="210" spans="1:29" x14ac:dyDescent="0.25">
      <c r="A210">
        <v>206</v>
      </c>
      <c r="B210">
        <v>207</v>
      </c>
      <c r="C210" s="45" t="s">
        <v>67</v>
      </c>
      <c r="D210">
        <v>3500000</v>
      </c>
      <c r="E210">
        <v>3600</v>
      </c>
      <c r="F210" s="45"/>
      <c r="G210">
        <v>3</v>
      </c>
      <c r="I210">
        <v>0</v>
      </c>
      <c r="J210">
        <v>1</v>
      </c>
      <c r="K210">
        <v>1</v>
      </c>
      <c r="L210">
        <v>1</v>
      </c>
      <c r="M210" s="45"/>
      <c r="N210" s="45"/>
      <c r="O210" s="45"/>
      <c r="P210" s="45" t="s">
        <v>825</v>
      </c>
      <c r="Q210">
        <v>4800000000</v>
      </c>
      <c r="R210">
        <v>4680000000</v>
      </c>
      <c r="S210">
        <v>4560000000</v>
      </c>
      <c r="T210">
        <v>4440000000</v>
      </c>
      <c r="U210">
        <v>4320000000</v>
      </c>
      <c r="V210">
        <v>4200000000</v>
      </c>
      <c r="W210">
        <v>4080000000</v>
      </c>
      <c r="X210">
        <v>4140000000</v>
      </c>
      <c r="Y210">
        <v>4017000000</v>
      </c>
      <c r="Z210">
        <v>3894000000</v>
      </c>
      <c r="AA210">
        <v>3771000000</v>
      </c>
      <c r="AB210">
        <v>3648000000</v>
      </c>
      <c r="AC210">
        <v>3525000000</v>
      </c>
    </row>
    <row r="211" spans="1:29" x14ac:dyDescent="0.25">
      <c r="A211">
        <v>207</v>
      </c>
      <c r="B211">
        <v>208</v>
      </c>
      <c r="C211" s="45" t="s">
        <v>497</v>
      </c>
      <c r="D211">
        <v>3501000</v>
      </c>
      <c r="F211" s="45"/>
      <c r="G211">
        <v>3</v>
      </c>
      <c r="I211">
        <v>1</v>
      </c>
      <c r="J211">
        <v>2</v>
      </c>
      <c r="K211">
        <v>1</v>
      </c>
      <c r="L211">
        <v>1</v>
      </c>
      <c r="M211" s="45"/>
      <c r="N211" s="45"/>
      <c r="O211" s="45"/>
      <c r="P211" s="45" t="s">
        <v>826</v>
      </c>
      <c r="Q211">
        <v>4800000000</v>
      </c>
      <c r="R211">
        <v>4680000000</v>
      </c>
      <c r="S211">
        <v>4560000000</v>
      </c>
      <c r="T211">
        <v>4440000000</v>
      </c>
      <c r="U211">
        <v>4320000000</v>
      </c>
      <c r="V211">
        <v>4200000000</v>
      </c>
      <c r="W211">
        <v>4080000000</v>
      </c>
      <c r="X211">
        <v>4140000000</v>
      </c>
      <c r="Y211">
        <v>4017000000</v>
      </c>
      <c r="Z211">
        <v>3894000000</v>
      </c>
      <c r="AA211">
        <v>3771000000</v>
      </c>
      <c r="AB211">
        <v>3648000000</v>
      </c>
      <c r="AC211">
        <v>3525000000</v>
      </c>
    </row>
    <row r="212" spans="1:29" x14ac:dyDescent="0.25">
      <c r="A212">
        <v>208</v>
      </c>
      <c r="B212">
        <v>209</v>
      </c>
      <c r="C212" s="45" t="s">
        <v>498</v>
      </c>
      <c r="D212">
        <v>3502000</v>
      </c>
      <c r="E212">
        <v>3610</v>
      </c>
      <c r="F212" s="45" t="s">
        <v>779</v>
      </c>
      <c r="G212">
        <v>3</v>
      </c>
      <c r="I212">
        <v>3</v>
      </c>
      <c r="K212">
        <v>1</v>
      </c>
      <c r="L212">
        <v>1</v>
      </c>
      <c r="M212" s="45" t="s">
        <v>779</v>
      </c>
      <c r="N212" s="45"/>
      <c r="O212" s="45" t="s">
        <v>779</v>
      </c>
      <c r="P212" s="45" t="s">
        <v>827</v>
      </c>
      <c r="Q212">
        <v>4800000000</v>
      </c>
      <c r="R212">
        <v>4680000000</v>
      </c>
      <c r="S212">
        <v>4560000000</v>
      </c>
      <c r="T212">
        <v>4440000000</v>
      </c>
      <c r="U212">
        <v>4320000000</v>
      </c>
      <c r="V212">
        <v>4200000000</v>
      </c>
      <c r="W212">
        <v>4080000000</v>
      </c>
      <c r="X212">
        <v>4140000000</v>
      </c>
      <c r="Y212">
        <v>4017000000</v>
      </c>
      <c r="Z212">
        <v>3894000000</v>
      </c>
      <c r="AA212">
        <v>3771000000</v>
      </c>
      <c r="AB212">
        <v>3648000000</v>
      </c>
      <c r="AC212">
        <v>3525000000</v>
      </c>
    </row>
    <row r="213" spans="1:29" x14ac:dyDescent="0.25">
      <c r="A213">
        <v>209</v>
      </c>
      <c r="B213">
        <v>210</v>
      </c>
      <c r="C213" s="45" t="s">
        <v>499</v>
      </c>
      <c r="D213">
        <v>3503000</v>
      </c>
      <c r="F213" s="45"/>
      <c r="G213">
        <v>3</v>
      </c>
      <c r="I213">
        <v>1</v>
      </c>
      <c r="J213">
        <v>2</v>
      </c>
      <c r="K213">
        <v>0</v>
      </c>
      <c r="L213">
        <v>0</v>
      </c>
      <c r="M213" s="45"/>
      <c r="N213" s="45"/>
      <c r="O213" s="45"/>
      <c r="P213" s="45" t="s">
        <v>828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</row>
    <row r="214" spans="1:29" x14ac:dyDescent="0.25">
      <c r="A214">
        <v>210</v>
      </c>
      <c r="B214">
        <v>211</v>
      </c>
      <c r="C214" s="45" t="s">
        <v>500</v>
      </c>
      <c r="D214">
        <v>3504000</v>
      </c>
      <c r="F214" s="45"/>
      <c r="G214">
        <v>3</v>
      </c>
      <c r="I214">
        <v>0</v>
      </c>
      <c r="K214">
        <v>1</v>
      </c>
      <c r="L214">
        <v>0</v>
      </c>
      <c r="M214" s="45"/>
      <c r="N214" s="45"/>
      <c r="O214" s="45"/>
      <c r="P214" s="45"/>
    </row>
    <row r="215" spans="1:29" x14ac:dyDescent="0.25">
      <c r="A215">
        <v>211</v>
      </c>
      <c r="B215">
        <v>212</v>
      </c>
      <c r="C215" s="45" t="s">
        <v>68</v>
      </c>
      <c r="D215">
        <v>3600000</v>
      </c>
      <c r="E215">
        <v>3500</v>
      </c>
      <c r="F215" s="45"/>
      <c r="G215">
        <v>3</v>
      </c>
      <c r="I215">
        <v>0</v>
      </c>
      <c r="J215">
        <v>1</v>
      </c>
      <c r="K215">
        <v>1</v>
      </c>
      <c r="L215">
        <v>1</v>
      </c>
      <c r="M215" s="45"/>
      <c r="N215" s="45"/>
      <c r="O215" s="45"/>
      <c r="P215" s="45" t="s">
        <v>829</v>
      </c>
      <c r="Q215">
        <v>3648750000</v>
      </c>
      <c r="R215">
        <v>3721070000</v>
      </c>
      <c r="S215">
        <v>3797190000</v>
      </c>
      <c r="T215">
        <v>3770710000</v>
      </c>
      <c r="U215">
        <v>3846430000</v>
      </c>
      <c r="V215">
        <v>3921150000</v>
      </c>
      <c r="W215">
        <v>3998070000</v>
      </c>
      <c r="X215">
        <v>4074014000</v>
      </c>
      <c r="Y215">
        <v>4151476000</v>
      </c>
      <c r="Z215">
        <v>4230856000</v>
      </c>
      <c r="AA215">
        <v>4309350000</v>
      </c>
      <c r="AB215">
        <v>4390062000</v>
      </c>
      <c r="AC215">
        <v>4469792000</v>
      </c>
    </row>
    <row r="216" spans="1:29" x14ac:dyDescent="0.25">
      <c r="A216">
        <v>212</v>
      </c>
      <c r="B216">
        <v>213</v>
      </c>
      <c r="C216" s="45" t="s">
        <v>501</v>
      </c>
      <c r="D216">
        <v>3601000</v>
      </c>
      <c r="E216">
        <v>3510</v>
      </c>
      <c r="F216" s="45" t="s">
        <v>830</v>
      </c>
      <c r="G216">
        <v>3</v>
      </c>
      <c r="I216">
        <v>1</v>
      </c>
      <c r="J216">
        <v>2</v>
      </c>
      <c r="K216">
        <v>1</v>
      </c>
      <c r="L216">
        <v>1</v>
      </c>
      <c r="M216" s="45" t="s">
        <v>830</v>
      </c>
      <c r="N216" s="45"/>
      <c r="O216" s="45" t="s">
        <v>830</v>
      </c>
      <c r="P216" s="45" t="s">
        <v>831</v>
      </c>
      <c r="Q216">
        <v>1000000000</v>
      </c>
      <c r="R216">
        <v>1000000000</v>
      </c>
      <c r="S216">
        <v>1000000000</v>
      </c>
      <c r="T216">
        <v>1000000000</v>
      </c>
      <c r="U216">
        <v>1000000000</v>
      </c>
      <c r="V216">
        <v>1000000000</v>
      </c>
      <c r="W216">
        <v>1000000000</v>
      </c>
      <c r="X216">
        <v>1000000000</v>
      </c>
      <c r="Y216">
        <v>1000000000</v>
      </c>
      <c r="Z216">
        <v>1000000000</v>
      </c>
      <c r="AA216">
        <v>1000000000</v>
      </c>
      <c r="AB216">
        <v>1000000000</v>
      </c>
      <c r="AC216">
        <v>1000000000</v>
      </c>
    </row>
    <row r="217" spans="1:29" x14ac:dyDescent="0.25">
      <c r="A217">
        <v>213</v>
      </c>
      <c r="B217">
        <v>214</v>
      </c>
      <c r="C217" s="45" t="s">
        <v>502</v>
      </c>
      <c r="D217">
        <v>3602000</v>
      </c>
      <c r="F217" s="45"/>
      <c r="G217">
        <v>3</v>
      </c>
      <c r="I217">
        <v>1</v>
      </c>
      <c r="J217">
        <v>2</v>
      </c>
      <c r="K217">
        <v>1</v>
      </c>
      <c r="L217">
        <v>1</v>
      </c>
      <c r="M217" s="45"/>
      <c r="N217" s="45"/>
      <c r="O217" s="45"/>
      <c r="P217" s="45" t="s">
        <v>725</v>
      </c>
      <c r="Q217">
        <v>2648750000</v>
      </c>
      <c r="R217">
        <v>2721070000</v>
      </c>
      <c r="S217">
        <v>2797190000</v>
      </c>
      <c r="T217">
        <v>2770710000</v>
      </c>
      <c r="U217">
        <v>2846430000</v>
      </c>
      <c r="V217">
        <v>2921150000</v>
      </c>
      <c r="W217">
        <v>2998070000</v>
      </c>
      <c r="X217">
        <v>3074014000</v>
      </c>
      <c r="Y217">
        <v>3151476000</v>
      </c>
      <c r="Z217">
        <v>3230856000</v>
      </c>
      <c r="AA217">
        <v>3309350000</v>
      </c>
      <c r="AB217">
        <v>3390062000</v>
      </c>
      <c r="AC217">
        <v>3469792000</v>
      </c>
    </row>
    <row r="218" spans="1:29" x14ac:dyDescent="0.25">
      <c r="A218">
        <v>214</v>
      </c>
      <c r="B218">
        <v>215</v>
      </c>
      <c r="C218" s="45" t="s">
        <v>503</v>
      </c>
      <c r="D218">
        <v>3603000</v>
      </c>
      <c r="E218">
        <v>3520</v>
      </c>
      <c r="F218" s="45" t="s">
        <v>832</v>
      </c>
      <c r="G218">
        <v>3</v>
      </c>
      <c r="I218">
        <v>1</v>
      </c>
      <c r="K218">
        <v>1</v>
      </c>
      <c r="L218">
        <v>1</v>
      </c>
      <c r="M218" s="45" t="s">
        <v>832</v>
      </c>
      <c r="N218" s="45"/>
      <c r="O218" s="45" t="s">
        <v>832</v>
      </c>
      <c r="P218" s="45" t="s">
        <v>725</v>
      </c>
      <c r="Q218">
        <v>2648750000</v>
      </c>
      <c r="R218">
        <v>2648750000</v>
      </c>
      <c r="S218">
        <v>2648750000</v>
      </c>
      <c r="T218">
        <v>2548750000</v>
      </c>
      <c r="U218">
        <v>2548750000</v>
      </c>
      <c r="V218">
        <v>2548750000</v>
      </c>
      <c r="W218">
        <v>2548750000</v>
      </c>
      <c r="X218">
        <v>2548750000</v>
      </c>
      <c r="Y218">
        <v>2548750000</v>
      </c>
      <c r="Z218">
        <v>2548750000</v>
      </c>
      <c r="AA218">
        <v>2548750000</v>
      </c>
      <c r="AB218">
        <v>2548750000</v>
      </c>
      <c r="AC218">
        <v>2548750000</v>
      </c>
    </row>
    <row r="219" spans="1:29" x14ac:dyDescent="0.25">
      <c r="A219">
        <v>215</v>
      </c>
      <c r="B219">
        <v>216</v>
      </c>
      <c r="C219" s="45" t="s">
        <v>504</v>
      </c>
      <c r="D219">
        <v>3604000</v>
      </c>
      <c r="E219">
        <v>3590</v>
      </c>
      <c r="F219" s="45"/>
      <c r="G219">
        <v>3</v>
      </c>
      <c r="I219">
        <v>1</v>
      </c>
      <c r="K219">
        <v>1</v>
      </c>
      <c r="L219">
        <v>1</v>
      </c>
      <c r="M219" s="45"/>
      <c r="N219" s="45"/>
      <c r="O219" s="45" t="s">
        <v>833</v>
      </c>
      <c r="P219" s="45" t="s">
        <v>722</v>
      </c>
      <c r="Q219">
        <v>0</v>
      </c>
      <c r="R219">
        <v>72320000</v>
      </c>
      <c r="S219">
        <v>148440000</v>
      </c>
      <c r="T219">
        <v>221960000</v>
      </c>
      <c r="U219">
        <v>297680000</v>
      </c>
      <c r="V219">
        <v>372400000</v>
      </c>
      <c r="W219">
        <v>449320000</v>
      </c>
      <c r="X219">
        <v>525264000</v>
      </c>
      <c r="Y219">
        <v>602726000</v>
      </c>
      <c r="Z219">
        <v>682106000</v>
      </c>
      <c r="AA219">
        <v>760600000</v>
      </c>
      <c r="AB219">
        <v>841312000</v>
      </c>
      <c r="AC219">
        <v>921042000</v>
      </c>
    </row>
    <row r="220" spans="1:29" x14ac:dyDescent="0.25">
      <c r="A220">
        <v>216</v>
      </c>
      <c r="B220">
        <v>217</v>
      </c>
      <c r="C220" s="45" t="s">
        <v>69</v>
      </c>
      <c r="D220">
        <v>3605000</v>
      </c>
      <c r="F220" s="45"/>
      <c r="G220">
        <v>3</v>
      </c>
      <c r="I220">
        <v>0</v>
      </c>
      <c r="K220">
        <v>1</v>
      </c>
      <c r="L220">
        <v>0</v>
      </c>
      <c r="M220" s="45"/>
      <c r="N220" s="45"/>
      <c r="O220" s="45"/>
      <c r="P220" s="45"/>
    </row>
    <row r="221" spans="1:29" x14ac:dyDescent="0.25">
      <c r="A221">
        <v>217</v>
      </c>
      <c r="B221">
        <v>218</v>
      </c>
      <c r="C221" s="45" t="s">
        <v>505</v>
      </c>
      <c r="D221">
        <v>3700000</v>
      </c>
      <c r="E221">
        <v>3900</v>
      </c>
      <c r="F221" s="45"/>
      <c r="G221">
        <v>3</v>
      </c>
      <c r="I221">
        <v>0</v>
      </c>
      <c r="J221">
        <v>1</v>
      </c>
      <c r="K221">
        <v>1</v>
      </c>
      <c r="L221">
        <v>1</v>
      </c>
      <c r="M221" s="45"/>
      <c r="N221" s="45"/>
      <c r="O221" s="45"/>
      <c r="P221" s="45" t="s">
        <v>834</v>
      </c>
      <c r="Q221">
        <v>8673100000</v>
      </c>
      <c r="R221">
        <v>8623150000</v>
      </c>
      <c r="S221">
        <v>8575470000</v>
      </c>
      <c r="T221">
        <v>8431590000</v>
      </c>
      <c r="U221">
        <v>8385110000</v>
      </c>
      <c r="V221">
        <v>8340830000</v>
      </c>
      <c r="W221">
        <v>8295550000</v>
      </c>
      <c r="X221">
        <v>8470270000</v>
      </c>
      <c r="Y221">
        <v>8406759000</v>
      </c>
      <c r="Z221">
        <v>8324606000</v>
      </c>
      <c r="AA221">
        <v>8299106000</v>
      </c>
      <c r="AB221">
        <v>8254600000</v>
      </c>
      <c r="AC221">
        <v>8212312000</v>
      </c>
    </row>
    <row r="222" spans="1:29" x14ac:dyDescent="0.25">
      <c r="A222">
        <v>218</v>
      </c>
      <c r="B222">
        <v>219</v>
      </c>
      <c r="C222" s="45" t="s">
        <v>506</v>
      </c>
      <c r="D222">
        <v>3701000</v>
      </c>
      <c r="F222" s="45"/>
      <c r="G222">
        <v>3</v>
      </c>
      <c r="I222">
        <v>0</v>
      </c>
      <c r="K222">
        <v>1</v>
      </c>
      <c r="L222">
        <v>0</v>
      </c>
      <c r="M222" s="45"/>
      <c r="N222" s="45"/>
      <c r="O222" s="45"/>
      <c r="P222" s="45"/>
    </row>
    <row r="223" spans="1:29" x14ac:dyDescent="0.25">
      <c r="A223">
        <v>219</v>
      </c>
      <c r="B223">
        <v>220</v>
      </c>
      <c r="C223" s="45" t="s">
        <v>507</v>
      </c>
      <c r="D223">
        <v>3702000</v>
      </c>
      <c r="F223" s="45"/>
      <c r="G223">
        <v>3</v>
      </c>
      <c r="I223">
        <v>5</v>
      </c>
      <c r="J223">
        <v>5</v>
      </c>
      <c r="K223">
        <v>0</v>
      </c>
      <c r="L223">
        <v>0</v>
      </c>
      <c r="M223" s="45"/>
      <c r="N223" s="45"/>
      <c r="O223" s="45"/>
      <c r="P223" s="45" t="s">
        <v>726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</row>
    <row r="224" spans="1:29" x14ac:dyDescent="0.25">
      <c r="A224">
        <v>220</v>
      </c>
      <c r="B224">
        <v>221</v>
      </c>
      <c r="C224" s="45" t="s">
        <v>508</v>
      </c>
      <c r="D224">
        <v>3703000</v>
      </c>
      <c r="F224" s="45"/>
      <c r="G224">
        <v>4</v>
      </c>
      <c r="I224">
        <v>0</v>
      </c>
      <c r="K224">
        <v>1</v>
      </c>
      <c r="L224">
        <v>0</v>
      </c>
      <c r="M224" s="45"/>
      <c r="N224" s="45"/>
      <c r="O224" s="45"/>
      <c r="P224" s="45"/>
    </row>
    <row r="225" spans="1:29" x14ac:dyDescent="0.25">
      <c r="A225">
        <v>221</v>
      </c>
      <c r="B225">
        <v>222</v>
      </c>
      <c r="C225" s="45" t="s">
        <v>70</v>
      </c>
      <c r="D225">
        <v>4000000</v>
      </c>
      <c r="F225" s="45"/>
      <c r="G225">
        <v>4</v>
      </c>
      <c r="I225">
        <v>0</v>
      </c>
      <c r="J225">
        <v>9</v>
      </c>
      <c r="K225">
        <v>1</v>
      </c>
      <c r="L225">
        <v>0</v>
      </c>
      <c r="M225" s="45"/>
      <c r="N225" s="45"/>
      <c r="O225" s="45"/>
      <c r="P225" s="45" t="s">
        <v>835</v>
      </c>
    </row>
    <row r="226" spans="1:29" x14ac:dyDescent="0.25">
      <c r="A226">
        <v>222</v>
      </c>
      <c r="B226">
        <v>223</v>
      </c>
      <c r="C226" s="45" t="s">
        <v>509</v>
      </c>
      <c r="D226">
        <v>4001000</v>
      </c>
      <c r="F226" s="45"/>
      <c r="G226">
        <v>4</v>
      </c>
      <c r="I226">
        <v>0</v>
      </c>
      <c r="K226">
        <v>1</v>
      </c>
      <c r="L226">
        <v>0</v>
      </c>
      <c r="M226" s="45"/>
      <c r="N226" s="45"/>
      <c r="O226" s="45"/>
      <c r="P226" s="45"/>
    </row>
    <row r="227" spans="1:29" x14ac:dyDescent="0.25">
      <c r="A227">
        <v>223</v>
      </c>
      <c r="B227">
        <v>224</v>
      </c>
      <c r="C227" s="45" t="s">
        <v>510</v>
      </c>
      <c r="D227">
        <v>4002000</v>
      </c>
      <c r="E227">
        <v>4910</v>
      </c>
      <c r="F227" s="45"/>
      <c r="G227">
        <v>4</v>
      </c>
      <c r="I227">
        <v>0</v>
      </c>
      <c r="J227">
        <v>2</v>
      </c>
      <c r="K227">
        <v>1</v>
      </c>
      <c r="L227">
        <v>1</v>
      </c>
      <c r="M227" s="45"/>
      <c r="N227" s="45"/>
      <c r="O227" s="45"/>
      <c r="P227" s="45" t="s">
        <v>789</v>
      </c>
      <c r="Q227">
        <v>500000000</v>
      </c>
      <c r="R227">
        <v>500000000</v>
      </c>
      <c r="S227">
        <v>495050000</v>
      </c>
      <c r="T227">
        <v>492370000</v>
      </c>
      <c r="U227">
        <v>393490000</v>
      </c>
      <c r="V227">
        <v>392010000</v>
      </c>
      <c r="W227">
        <v>392730000</v>
      </c>
      <c r="X227">
        <v>392450000</v>
      </c>
      <c r="Y227">
        <v>396170000</v>
      </c>
      <c r="Z227">
        <v>396034000</v>
      </c>
      <c r="AA227">
        <v>377631000</v>
      </c>
      <c r="AB227">
        <v>397881000</v>
      </c>
      <c r="AC227">
        <v>399125000</v>
      </c>
    </row>
    <row r="228" spans="1:29" x14ac:dyDescent="0.25">
      <c r="A228">
        <v>224</v>
      </c>
      <c r="B228">
        <v>225</v>
      </c>
      <c r="C228" s="45" t="s">
        <v>511</v>
      </c>
      <c r="D228">
        <v>4003000</v>
      </c>
      <c r="F228" s="45"/>
      <c r="G228">
        <v>4</v>
      </c>
      <c r="I228">
        <v>0</v>
      </c>
      <c r="K228">
        <v>1</v>
      </c>
      <c r="L228">
        <v>0</v>
      </c>
      <c r="M228" s="45"/>
      <c r="N228" s="45"/>
      <c r="O228" s="45"/>
      <c r="P228" s="45"/>
    </row>
    <row r="229" spans="1:29" x14ac:dyDescent="0.25">
      <c r="A229">
        <v>225</v>
      </c>
      <c r="B229">
        <v>226</v>
      </c>
      <c r="C229" s="45" t="s">
        <v>512</v>
      </c>
      <c r="D229">
        <v>4004000</v>
      </c>
      <c r="E229">
        <v>4010</v>
      </c>
      <c r="F229" s="45"/>
      <c r="G229">
        <v>4</v>
      </c>
      <c r="I229">
        <v>0</v>
      </c>
      <c r="J229">
        <v>2</v>
      </c>
      <c r="K229">
        <v>1</v>
      </c>
      <c r="L229">
        <v>1</v>
      </c>
      <c r="M229" s="45"/>
      <c r="N229" s="45"/>
      <c r="O229" s="45"/>
      <c r="P229" s="45" t="s">
        <v>836</v>
      </c>
      <c r="Q229">
        <v>6291720000</v>
      </c>
      <c r="R229">
        <v>504000000</v>
      </c>
      <c r="S229">
        <v>504000000</v>
      </c>
      <c r="T229">
        <v>504000000</v>
      </c>
      <c r="U229">
        <v>504000000</v>
      </c>
      <c r="V229">
        <v>504000000</v>
      </c>
      <c r="W229">
        <v>504000000</v>
      </c>
      <c r="X229">
        <v>722520000</v>
      </c>
      <c r="Y229">
        <v>509040000</v>
      </c>
      <c r="Z229">
        <v>509040000</v>
      </c>
      <c r="AA229">
        <v>509040000</v>
      </c>
      <c r="AB229">
        <v>509040000</v>
      </c>
      <c r="AC229">
        <v>509040000</v>
      </c>
    </row>
    <row r="230" spans="1:29" x14ac:dyDescent="0.25">
      <c r="A230">
        <v>226</v>
      </c>
      <c r="B230">
        <v>227</v>
      </c>
      <c r="C230" s="45" t="s">
        <v>513</v>
      </c>
      <c r="D230">
        <v>4005000</v>
      </c>
      <c r="F230" s="45"/>
      <c r="G230">
        <v>4</v>
      </c>
      <c r="I230">
        <v>0</v>
      </c>
      <c r="K230">
        <v>1</v>
      </c>
      <c r="L230">
        <v>0</v>
      </c>
      <c r="M230" s="45"/>
      <c r="N230" s="45"/>
      <c r="O230" s="45"/>
      <c r="P230" s="45"/>
    </row>
    <row r="231" spans="1:29" x14ac:dyDescent="0.25">
      <c r="A231">
        <v>227</v>
      </c>
      <c r="B231">
        <v>228</v>
      </c>
      <c r="C231" s="45" t="s">
        <v>71</v>
      </c>
      <c r="D231">
        <v>4100000</v>
      </c>
      <c r="E231">
        <v>4100</v>
      </c>
      <c r="F231" s="45"/>
      <c r="G231">
        <v>4</v>
      </c>
      <c r="I231">
        <v>0</v>
      </c>
      <c r="J231">
        <v>1</v>
      </c>
      <c r="K231">
        <v>1</v>
      </c>
      <c r="L231">
        <v>1</v>
      </c>
      <c r="M231" s="45"/>
      <c r="N231" s="45"/>
      <c r="O231" s="45"/>
      <c r="P231" s="45" t="s">
        <v>837</v>
      </c>
      <c r="Q231">
        <v>6075720000</v>
      </c>
      <c r="R231">
        <v>504000000</v>
      </c>
      <c r="S231">
        <v>504000000</v>
      </c>
      <c r="T231">
        <v>504000000</v>
      </c>
      <c r="U231">
        <v>504000000</v>
      </c>
      <c r="V231">
        <v>504000000</v>
      </c>
      <c r="W231">
        <v>504000000</v>
      </c>
      <c r="X231">
        <v>506520000</v>
      </c>
      <c r="Y231">
        <v>509040000</v>
      </c>
      <c r="Z231">
        <v>509040000</v>
      </c>
      <c r="AA231">
        <v>509040000</v>
      </c>
      <c r="AB231">
        <v>509040000</v>
      </c>
      <c r="AC231">
        <v>509040000</v>
      </c>
    </row>
    <row r="232" spans="1:29" x14ac:dyDescent="0.25">
      <c r="A232">
        <v>228</v>
      </c>
      <c r="B232">
        <v>229</v>
      </c>
      <c r="C232" s="45" t="s">
        <v>514</v>
      </c>
      <c r="D232">
        <v>4101000</v>
      </c>
      <c r="F232" s="45"/>
      <c r="G232">
        <v>4</v>
      </c>
      <c r="I232">
        <v>2</v>
      </c>
      <c r="J232">
        <v>2</v>
      </c>
      <c r="K232">
        <v>1</v>
      </c>
      <c r="L232">
        <v>1</v>
      </c>
      <c r="M232" s="45"/>
      <c r="N232" s="45"/>
      <c r="O232" s="45" t="s">
        <v>256</v>
      </c>
      <c r="P232" s="45" t="s">
        <v>838</v>
      </c>
      <c r="Q232">
        <v>6075720000</v>
      </c>
      <c r="R232">
        <v>504000000</v>
      </c>
      <c r="S232">
        <v>504000000</v>
      </c>
      <c r="T232">
        <v>504000000</v>
      </c>
      <c r="U232">
        <v>504000000</v>
      </c>
      <c r="V232">
        <v>504000000</v>
      </c>
      <c r="W232">
        <v>504000000</v>
      </c>
      <c r="X232">
        <v>506520000</v>
      </c>
      <c r="Y232">
        <v>509040000</v>
      </c>
      <c r="Z232">
        <v>509040000</v>
      </c>
      <c r="AA232">
        <v>509040000</v>
      </c>
      <c r="AB232">
        <v>509040000</v>
      </c>
      <c r="AC232">
        <v>509040000</v>
      </c>
    </row>
    <row r="233" spans="1:29" x14ac:dyDescent="0.25">
      <c r="A233">
        <v>229</v>
      </c>
      <c r="B233">
        <v>230</v>
      </c>
      <c r="C233" s="45" t="s">
        <v>515</v>
      </c>
      <c r="D233">
        <v>4102000</v>
      </c>
      <c r="E233">
        <v>4140</v>
      </c>
      <c r="F233" s="45" t="s">
        <v>733</v>
      </c>
      <c r="G233">
        <v>4</v>
      </c>
      <c r="I233">
        <v>3</v>
      </c>
      <c r="K233">
        <v>1</v>
      </c>
      <c r="L233">
        <v>1</v>
      </c>
      <c r="M233" s="45" t="s">
        <v>257</v>
      </c>
      <c r="N233" s="45"/>
      <c r="O233" s="45" t="s">
        <v>257</v>
      </c>
      <c r="P233" s="45" t="s">
        <v>615</v>
      </c>
      <c r="Q233">
        <v>6075720000</v>
      </c>
      <c r="R233">
        <v>504000000</v>
      </c>
      <c r="S233">
        <v>504000000</v>
      </c>
      <c r="T233">
        <v>504000000</v>
      </c>
      <c r="U233">
        <v>504000000</v>
      </c>
      <c r="V233">
        <v>504000000</v>
      </c>
      <c r="W233">
        <v>504000000</v>
      </c>
      <c r="X233">
        <v>506520000</v>
      </c>
      <c r="Y233">
        <v>509040000</v>
      </c>
      <c r="Z233">
        <v>509040000</v>
      </c>
      <c r="AA233">
        <v>509040000</v>
      </c>
      <c r="AB233">
        <v>509040000</v>
      </c>
      <c r="AC233">
        <v>509040000</v>
      </c>
    </row>
    <row r="234" spans="1:29" x14ac:dyDescent="0.25">
      <c r="A234">
        <v>230</v>
      </c>
      <c r="B234">
        <v>231</v>
      </c>
      <c r="C234" s="45" t="s">
        <v>516</v>
      </c>
      <c r="D234">
        <v>4103000</v>
      </c>
      <c r="E234">
        <v>4149</v>
      </c>
      <c r="F234" s="45" t="s">
        <v>735</v>
      </c>
      <c r="G234">
        <v>4</v>
      </c>
      <c r="I234">
        <v>3</v>
      </c>
      <c r="K234">
        <v>0</v>
      </c>
      <c r="L234">
        <v>0</v>
      </c>
      <c r="M234" s="45" t="s">
        <v>258</v>
      </c>
      <c r="N234" s="45"/>
      <c r="O234" s="45" t="s">
        <v>258</v>
      </c>
      <c r="P234" s="45" t="s">
        <v>624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</row>
    <row r="235" spans="1:29" x14ac:dyDescent="0.25">
      <c r="A235">
        <v>231</v>
      </c>
      <c r="B235">
        <v>232</v>
      </c>
      <c r="C235" s="45" t="s">
        <v>517</v>
      </c>
      <c r="D235">
        <v>4104000</v>
      </c>
      <c r="F235" s="45"/>
      <c r="G235">
        <v>4</v>
      </c>
      <c r="I235">
        <v>2</v>
      </c>
      <c r="J235">
        <v>2</v>
      </c>
      <c r="K235">
        <v>0</v>
      </c>
      <c r="L235">
        <v>0</v>
      </c>
      <c r="M235" s="45"/>
      <c r="N235" s="45"/>
      <c r="O235" s="45" t="s">
        <v>72</v>
      </c>
      <c r="P235" s="45" t="s">
        <v>839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</row>
    <row r="236" spans="1:29" x14ac:dyDescent="0.25">
      <c r="A236">
        <v>232</v>
      </c>
      <c r="B236">
        <v>233</v>
      </c>
      <c r="C236" s="45" t="s">
        <v>518</v>
      </c>
      <c r="D236">
        <v>4105000</v>
      </c>
      <c r="F236" s="45"/>
      <c r="G236">
        <v>4</v>
      </c>
      <c r="I236">
        <v>3</v>
      </c>
      <c r="K236">
        <v>0</v>
      </c>
      <c r="L236">
        <v>0</v>
      </c>
      <c r="M236" s="45" t="s">
        <v>73</v>
      </c>
      <c r="N236" s="45"/>
      <c r="O236" s="45" t="s">
        <v>73</v>
      </c>
      <c r="P236" s="45" t="s">
        <v>840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</row>
    <row r="237" spans="1:29" x14ac:dyDescent="0.25">
      <c r="A237">
        <v>233</v>
      </c>
      <c r="B237">
        <v>234</v>
      </c>
      <c r="C237" s="45" t="s">
        <v>519</v>
      </c>
      <c r="D237">
        <v>4106000</v>
      </c>
      <c r="F237" s="45"/>
      <c r="G237">
        <v>4</v>
      </c>
      <c r="I237">
        <v>3</v>
      </c>
      <c r="K237">
        <v>0</v>
      </c>
      <c r="L237">
        <v>0</v>
      </c>
      <c r="M237" s="45" t="s">
        <v>74</v>
      </c>
      <c r="N237" s="45"/>
      <c r="O237" s="45" t="s">
        <v>74</v>
      </c>
      <c r="P237" s="45" t="s">
        <v>841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</row>
    <row r="238" spans="1:29" x14ac:dyDescent="0.25">
      <c r="A238">
        <v>234</v>
      </c>
      <c r="B238">
        <v>235</v>
      </c>
      <c r="C238" s="45" t="s">
        <v>520</v>
      </c>
      <c r="D238">
        <v>4107000</v>
      </c>
      <c r="F238" s="45"/>
      <c r="G238">
        <v>4</v>
      </c>
      <c r="I238">
        <v>2</v>
      </c>
      <c r="J238">
        <v>2</v>
      </c>
      <c r="K238">
        <v>0</v>
      </c>
      <c r="L238">
        <v>0</v>
      </c>
      <c r="M238" s="45"/>
      <c r="N238" s="45"/>
      <c r="O238" s="45" t="s">
        <v>33</v>
      </c>
      <c r="P238" s="45" t="s">
        <v>842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</row>
    <row r="239" spans="1:29" x14ac:dyDescent="0.25">
      <c r="A239">
        <v>235</v>
      </c>
      <c r="B239">
        <v>236</v>
      </c>
      <c r="C239" s="45" t="s">
        <v>521</v>
      </c>
      <c r="D239">
        <v>4108000</v>
      </c>
      <c r="F239" s="45"/>
      <c r="G239">
        <v>4</v>
      </c>
      <c r="I239">
        <v>3</v>
      </c>
      <c r="K239">
        <v>0</v>
      </c>
      <c r="L239">
        <v>0</v>
      </c>
      <c r="M239" s="45" t="s">
        <v>34</v>
      </c>
      <c r="N239" s="45"/>
      <c r="O239" s="45" t="s">
        <v>34</v>
      </c>
      <c r="P239" s="45" t="s">
        <v>710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</row>
    <row r="240" spans="1:29" x14ac:dyDescent="0.25">
      <c r="A240">
        <v>236</v>
      </c>
      <c r="B240">
        <v>237</v>
      </c>
      <c r="C240" s="45" t="s">
        <v>522</v>
      </c>
      <c r="D240">
        <v>4109000</v>
      </c>
      <c r="F240" s="45"/>
      <c r="G240">
        <v>4</v>
      </c>
      <c r="I240">
        <v>3</v>
      </c>
      <c r="K240">
        <v>0</v>
      </c>
      <c r="L240">
        <v>0</v>
      </c>
      <c r="M240" s="45" t="s">
        <v>35</v>
      </c>
      <c r="N240" s="45"/>
      <c r="O240" s="45" t="s">
        <v>35</v>
      </c>
      <c r="P240" s="45" t="s">
        <v>843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</row>
    <row r="241" spans="1:29" x14ac:dyDescent="0.25">
      <c r="A241">
        <v>237</v>
      </c>
      <c r="B241">
        <v>238</v>
      </c>
      <c r="C241" s="45" t="s">
        <v>523</v>
      </c>
      <c r="D241">
        <v>4110000</v>
      </c>
      <c r="F241" s="45"/>
      <c r="G241">
        <v>4</v>
      </c>
      <c r="I241">
        <v>0</v>
      </c>
      <c r="K241">
        <v>1</v>
      </c>
      <c r="L241">
        <v>0</v>
      </c>
      <c r="M241" s="45"/>
      <c r="N241" s="45"/>
      <c r="O241" s="45"/>
      <c r="P241" s="45"/>
    </row>
    <row r="242" spans="1:29" x14ac:dyDescent="0.25">
      <c r="A242">
        <v>238</v>
      </c>
      <c r="B242">
        <v>239</v>
      </c>
      <c r="C242" s="45" t="s">
        <v>75</v>
      </c>
      <c r="D242">
        <v>4300000</v>
      </c>
      <c r="E242">
        <v>4400</v>
      </c>
      <c r="F242" s="45"/>
      <c r="G242">
        <v>4</v>
      </c>
      <c r="I242">
        <v>1</v>
      </c>
      <c r="J242">
        <v>1</v>
      </c>
      <c r="K242">
        <v>1</v>
      </c>
      <c r="L242">
        <v>1</v>
      </c>
      <c r="M242" s="45"/>
      <c r="N242" s="45"/>
      <c r="O242" s="45" t="s">
        <v>844</v>
      </c>
      <c r="P242" s="45" t="s">
        <v>778</v>
      </c>
      <c r="Q242">
        <v>216000000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216000000</v>
      </c>
      <c r="Y242">
        <v>0</v>
      </c>
      <c r="Z242">
        <v>0</v>
      </c>
      <c r="AA242">
        <v>0</v>
      </c>
      <c r="AB242">
        <v>0</v>
      </c>
      <c r="AC242">
        <v>0</v>
      </c>
    </row>
    <row r="243" spans="1:29" x14ac:dyDescent="0.25">
      <c r="A243">
        <v>239</v>
      </c>
      <c r="B243">
        <v>240</v>
      </c>
      <c r="C243" s="45" t="s">
        <v>524</v>
      </c>
      <c r="D243">
        <v>4301000</v>
      </c>
      <c r="E243">
        <v>4410</v>
      </c>
      <c r="F243" s="45" t="s">
        <v>779</v>
      </c>
      <c r="G243">
        <v>4</v>
      </c>
      <c r="I243">
        <v>3</v>
      </c>
      <c r="K243">
        <v>1</v>
      </c>
      <c r="L243">
        <v>1</v>
      </c>
      <c r="M243" s="45" t="s">
        <v>49</v>
      </c>
      <c r="N243" s="45"/>
      <c r="O243" s="45" t="s">
        <v>49</v>
      </c>
      <c r="P243" s="45" t="s">
        <v>780</v>
      </c>
      <c r="Q243">
        <v>36000000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36000000</v>
      </c>
      <c r="Y243">
        <v>0</v>
      </c>
      <c r="Z243">
        <v>0</v>
      </c>
      <c r="AA243">
        <v>0</v>
      </c>
      <c r="AB243">
        <v>0</v>
      </c>
      <c r="AC243">
        <v>0</v>
      </c>
    </row>
    <row r="244" spans="1:29" x14ac:dyDescent="0.25">
      <c r="A244">
        <v>240</v>
      </c>
      <c r="B244">
        <v>241</v>
      </c>
      <c r="C244" s="45" t="s">
        <v>525</v>
      </c>
      <c r="D244">
        <v>4302000</v>
      </c>
      <c r="E244">
        <v>4420</v>
      </c>
      <c r="F244" s="45" t="s">
        <v>781</v>
      </c>
      <c r="G244">
        <v>4</v>
      </c>
      <c r="I244">
        <v>3</v>
      </c>
      <c r="K244">
        <v>1</v>
      </c>
      <c r="L244">
        <v>1</v>
      </c>
      <c r="M244" s="45" t="s">
        <v>50</v>
      </c>
      <c r="N244" s="45"/>
      <c r="O244" s="45" t="s">
        <v>50</v>
      </c>
      <c r="P244" s="45" t="s">
        <v>782</v>
      </c>
      <c r="Q244">
        <v>180000000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180000000</v>
      </c>
      <c r="Y244">
        <v>0</v>
      </c>
      <c r="Z244">
        <v>0</v>
      </c>
      <c r="AA244">
        <v>0</v>
      </c>
      <c r="AB244">
        <v>0</v>
      </c>
      <c r="AC244">
        <v>0</v>
      </c>
    </row>
    <row r="245" spans="1:29" x14ac:dyDescent="0.25">
      <c r="A245">
        <v>241</v>
      </c>
      <c r="B245">
        <v>242</v>
      </c>
      <c r="C245" s="45" t="s">
        <v>526</v>
      </c>
      <c r="D245">
        <v>4303000</v>
      </c>
      <c r="F245" s="45"/>
      <c r="G245">
        <v>4</v>
      </c>
      <c r="I245">
        <v>0</v>
      </c>
      <c r="K245">
        <v>1</v>
      </c>
      <c r="L245">
        <v>0</v>
      </c>
      <c r="M245" s="45"/>
      <c r="N245" s="45"/>
      <c r="O245" s="45"/>
      <c r="P245" s="45"/>
    </row>
    <row r="246" spans="1:29" x14ac:dyDescent="0.25">
      <c r="A246">
        <v>242</v>
      </c>
      <c r="B246">
        <v>243</v>
      </c>
      <c r="C246" s="45" t="s">
        <v>76</v>
      </c>
      <c r="D246">
        <v>4400000</v>
      </c>
      <c r="E246">
        <v>4490</v>
      </c>
      <c r="F246" s="45"/>
      <c r="G246">
        <v>4</v>
      </c>
      <c r="I246">
        <v>0</v>
      </c>
      <c r="J246">
        <v>2</v>
      </c>
      <c r="K246">
        <v>1</v>
      </c>
      <c r="L246">
        <v>1</v>
      </c>
      <c r="M246" s="45"/>
      <c r="N246" s="45"/>
      <c r="O246" s="45"/>
      <c r="P246" s="45" t="s">
        <v>845</v>
      </c>
      <c r="Q246">
        <v>4798133000</v>
      </c>
      <c r="R246">
        <v>388950000</v>
      </c>
      <c r="S246">
        <v>386680000</v>
      </c>
      <c r="T246">
        <v>382880000</v>
      </c>
      <c r="U246">
        <v>385480000</v>
      </c>
      <c r="V246">
        <v>383280000</v>
      </c>
      <c r="W246">
        <v>384280000</v>
      </c>
      <c r="X246">
        <v>598800000</v>
      </c>
      <c r="Y246">
        <v>386176000</v>
      </c>
      <c r="Z246">
        <v>368443000</v>
      </c>
      <c r="AA246">
        <v>365790000</v>
      </c>
      <c r="AB246">
        <v>384796000</v>
      </c>
      <c r="AC246">
        <v>382578000</v>
      </c>
    </row>
    <row r="247" spans="1:29" x14ac:dyDescent="0.25">
      <c r="A247">
        <v>243</v>
      </c>
      <c r="B247">
        <v>244</v>
      </c>
      <c r="C247" s="45" t="s">
        <v>527</v>
      </c>
      <c r="D247">
        <v>4401000</v>
      </c>
      <c r="F247" s="45"/>
      <c r="G247">
        <v>4</v>
      </c>
      <c r="I247">
        <v>0</v>
      </c>
      <c r="K247">
        <v>1</v>
      </c>
      <c r="L247">
        <v>0</v>
      </c>
      <c r="M247" s="45"/>
      <c r="N247" s="45"/>
      <c r="O247" s="45"/>
      <c r="P247" s="45"/>
    </row>
    <row r="248" spans="1:29" x14ac:dyDescent="0.25">
      <c r="A248">
        <v>244</v>
      </c>
      <c r="B248">
        <v>245</v>
      </c>
      <c r="C248" s="45" t="s">
        <v>77</v>
      </c>
      <c r="D248">
        <v>4500000</v>
      </c>
      <c r="E248">
        <v>4500</v>
      </c>
      <c r="F248" s="45"/>
      <c r="G248">
        <v>4</v>
      </c>
      <c r="I248">
        <v>0</v>
      </c>
      <c r="J248">
        <v>1</v>
      </c>
      <c r="K248">
        <v>1</v>
      </c>
      <c r="L248">
        <v>1</v>
      </c>
      <c r="M248" s="45"/>
      <c r="N248" s="45"/>
      <c r="O248" s="45"/>
      <c r="P248" s="45" t="s">
        <v>846</v>
      </c>
      <c r="Q248">
        <v>4582133000</v>
      </c>
      <c r="R248">
        <v>388950000</v>
      </c>
      <c r="S248">
        <v>386680000</v>
      </c>
      <c r="T248">
        <v>382880000</v>
      </c>
      <c r="U248">
        <v>385480000</v>
      </c>
      <c r="V248">
        <v>383280000</v>
      </c>
      <c r="W248">
        <v>384280000</v>
      </c>
      <c r="X248">
        <v>382800000</v>
      </c>
      <c r="Y248">
        <v>386176000</v>
      </c>
      <c r="Z248">
        <v>368443000</v>
      </c>
      <c r="AA248">
        <v>365790000</v>
      </c>
      <c r="AB248">
        <v>384796000</v>
      </c>
      <c r="AC248">
        <v>382578000</v>
      </c>
    </row>
    <row r="249" spans="1:29" x14ac:dyDescent="0.25">
      <c r="A249">
        <v>245</v>
      </c>
      <c r="B249">
        <v>246</v>
      </c>
      <c r="C249" s="45" t="s">
        <v>78</v>
      </c>
      <c r="D249">
        <v>4510000</v>
      </c>
      <c r="F249" s="45"/>
      <c r="G249">
        <v>4</v>
      </c>
      <c r="I249">
        <v>2</v>
      </c>
      <c r="J249">
        <v>2</v>
      </c>
      <c r="K249">
        <v>1</v>
      </c>
      <c r="L249">
        <v>1</v>
      </c>
      <c r="M249" s="45"/>
      <c r="N249" s="45"/>
      <c r="O249" s="45" t="s">
        <v>528</v>
      </c>
      <c r="P249" s="45" t="s">
        <v>626</v>
      </c>
      <c r="Q249">
        <v>3046320000</v>
      </c>
      <c r="R249">
        <v>254400000</v>
      </c>
      <c r="S249">
        <v>254400000</v>
      </c>
      <c r="T249">
        <v>249600000</v>
      </c>
      <c r="U249">
        <v>254400000</v>
      </c>
      <c r="V249">
        <v>252000000</v>
      </c>
      <c r="W249">
        <v>254400000</v>
      </c>
      <c r="X249">
        <v>252720000</v>
      </c>
      <c r="Y249">
        <v>255840000</v>
      </c>
      <c r="Z249">
        <v>255840000</v>
      </c>
      <c r="AA249">
        <v>253440000</v>
      </c>
      <c r="AB249">
        <v>255840000</v>
      </c>
      <c r="AC249">
        <v>253440000</v>
      </c>
    </row>
    <row r="250" spans="1:29" x14ac:dyDescent="0.25">
      <c r="A250">
        <v>246</v>
      </c>
      <c r="B250">
        <v>247</v>
      </c>
      <c r="C250" s="45" t="s">
        <v>529</v>
      </c>
      <c r="D250">
        <v>4511000</v>
      </c>
      <c r="F250" s="45"/>
      <c r="G250">
        <v>4</v>
      </c>
      <c r="I250">
        <v>3</v>
      </c>
      <c r="K250">
        <v>1</v>
      </c>
      <c r="L250">
        <v>1</v>
      </c>
      <c r="M250" s="45" t="s">
        <v>341</v>
      </c>
      <c r="N250" s="45"/>
      <c r="O250" s="45" t="s">
        <v>341</v>
      </c>
      <c r="P250" s="45" t="s">
        <v>628</v>
      </c>
      <c r="Q250">
        <v>1301940000</v>
      </c>
      <c r="R250">
        <v>108000000</v>
      </c>
      <c r="S250">
        <v>108000000</v>
      </c>
      <c r="T250">
        <v>108000000</v>
      </c>
      <c r="U250">
        <v>108000000</v>
      </c>
      <c r="V250">
        <v>108000000</v>
      </c>
      <c r="W250">
        <v>108000000</v>
      </c>
      <c r="X250">
        <v>108540000</v>
      </c>
      <c r="Y250">
        <v>109080000</v>
      </c>
      <c r="Z250">
        <v>109080000</v>
      </c>
      <c r="AA250">
        <v>109080000</v>
      </c>
      <c r="AB250">
        <v>109080000</v>
      </c>
      <c r="AC250">
        <v>109080000</v>
      </c>
    </row>
    <row r="251" spans="1:29" x14ac:dyDescent="0.25">
      <c r="A251">
        <v>247</v>
      </c>
      <c r="B251">
        <v>248</v>
      </c>
      <c r="C251" s="45" t="s">
        <v>530</v>
      </c>
      <c r="D251">
        <v>4512000</v>
      </c>
      <c r="F251" s="45"/>
      <c r="G251">
        <v>4</v>
      </c>
      <c r="I251">
        <v>3</v>
      </c>
      <c r="K251">
        <v>1</v>
      </c>
      <c r="L251">
        <v>1</v>
      </c>
      <c r="M251" s="45" t="s">
        <v>343</v>
      </c>
      <c r="N251" s="45"/>
      <c r="O251" s="45" t="s">
        <v>343</v>
      </c>
      <c r="P251" s="45" t="s">
        <v>633</v>
      </c>
      <c r="Q251">
        <v>433980000</v>
      </c>
      <c r="R251">
        <v>36000000</v>
      </c>
      <c r="S251">
        <v>36000000</v>
      </c>
      <c r="T251">
        <v>36000000</v>
      </c>
      <c r="U251">
        <v>36000000</v>
      </c>
      <c r="V251">
        <v>36000000</v>
      </c>
      <c r="W251">
        <v>36000000</v>
      </c>
      <c r="X251">
        <v>36180000</v>
      </c>
      <c r="Y251">
        <v>36360000</v>
      </c>
      <c r="Z251">
        <v>36360000</v>
      </c>
      <c r="AA251">
        <v>36360000</v>
      </c>
      <c r="AB251">
        <v>36360000</v>
      </c>
      <c r="AC251">
        <v>36360000</v>
      </c>
    </row>
    <row r="252" spans="1:29" x14ac:dyDescent="0.25">
      <c r="A252">
        <v>248</v>
      </c>
      <c r="B252">
        <v>249</v>
      </c>
      <c r="C252" s="45" t="s">
        <v>531</v>
      </c>
      <c r="D252">
        <v>4513000</v>
      </c>
      <c r="F252" s="45"/>
      <c r="G252">
        <v>4</v>
      </c>
      <c r="I252">
        <v>3</v>
      </c>
      <c r="K252">
        <v>1</v>
      </c>
      <c r="L252">
        <v>1</v>
      </c>
      <c r="M252" s="45" t="s">
        <v>345</v>
      </c>
      <c r="N252" s="45"/>
      <c r="O252" s="45" t="s">
        <v>345</v>
      </c>
      <c r="P252" s="45" t="s">
        <v>638</v>
      </c>
      <c r="Q252">
        <v>878400000</v>
      </c>
      <c r="R252">
        <v>74400000</v>
      </c>
      <c r="S252">
        <v>74400000</v>
      </c>
      <c r="T252">
        <v>69600000</v>
      </c>
      <c r="U252">
        <v>74400000</v>
      </c>
      <c r="V252">
        <v>72000000</v>
      </c>
      <c r="W252">
        <v>74400000</v>
      </c>
      <c r="X252">
        <v>72000000</v>
      </c>
      <c r="Y252">
        <v>74400000</v>
      </c>
      <c r="Z252">
        <v>74400000</v>
      </c>
      <c r="AA252">
        <v>72000000</v>
      </c>
      <c r="AB252">
        <v>74400000</v>
      </c>
      <c r="AC252">
        <v>72000000</v>
      </c>
    </row>
    <row r="253" spans="1:29" x14ac:dyDescent="0.25">
      <c r="A253">
        <v>249</v>
      </c>
      <c r="B253">
        <v>250</v>
      </c>
      <c r="C253" s="45" t="s">
        <v>532</v>
      </c>
      <c r="D253">
        <v>4514000</v>
      </c>
      <c r="F253" s="45"/>
      <c r="G253">
        <v>4</v>
      </c>
      <c r="I253">
        <v>3</v>
      </c>
      <c r="K253">
        <v>1</v>
      </c>
      <c r="L253">
        <v>1</v>
      </c>
      <c r="M253" s="45" t="s">
        <v>347</v>
      </c>
      <c r="N253" s="45"/>
      <c r="O253" s="45" t="s">
        <v>347</v>
      </c>
      <c r="P253" s="45" t="s">
        <v>643</v>
      </c>
      <c r="Q253">
        <v>144000000</v>
      </c>
      <c r="R253">
        <v>12000000</v>
      </c>
      <c r="S253">
        <v>12000000</v>
      </c>
      <c r="T253">
        <v>12000000</v>
      </c>
      <c r="U253">
        <v>12000000</v>
      </c>
      <c r="V253">
        <v>12000000</v>
      </c>
      <c r="W253">
        <v>12000000</v>
      </c>
      <c r="X253">
        <v>12000000</v>
      </c>
      <c r="Y253">
        <v>12000000</v>
      </c>
      <c r="Z253">
        <v>12000000</v>
      </c>
      <c r="AA253">
        <v>12000000</v>
      </c>
      <c r="AB253">
        <v>12000000</v>
      </c>
      <c r="AC253">
        <v>12000000</v>
      </c>
    </row>
    <row r="254" spans="1:29" x14ac:dyDescent="0.25">
      <c r="A254">
        <v>250</v>
      </c>
      <c r="B254">
        <v>251</v>
      </c>
      <c r="C254" s="45" t="s">
        <v>79</v>
      </c>
      <c r="D254">
        <v>4515000</v>
      </c>
      <c r="F254" s="45"/>
      <c r="G254">
        <v>4</v>
      </c>
      <c r="I254">
        <v>3</v>
      </c>
      <c r="K254">
        <v>1</v>
      </c>
      <c r="L254">
        <v>1</v>
      </c>
      <c r="M254" s="45" t="s">
        <v>349</v>
      </c>
      <c r="N254" s="45"/>
      <c r="O254" s="45" t="s">
        <v>349</v>
      </c>
      <c r="P254" s="45" t="s">
        <v>648</v>
      </c>
      <c r="Q254">
        <v>288000000</v>
      </c>
      <c r="R254">
        <v>24000000</v>
      </c>
      <c r="S254">
        <v>24000000</v>
      </c>
      <c r="T254">
        <v>24000000</v>
      </c>
      <c r="U254">
        <v>24000000</v>
      </c>
      <c r="V254">
        <v>24000000</v>
      </c>
      <c r="W254">
        <v>24000000</v>
      </c>
      <c r="X254">
        <v>24000000</v>
      </c>
      <c r="Y254">
        <v>24000000</v>
      </c>
      <c r="Z254">
        <v>24000000</v>
      </c>
      <c r="AA254">
        <v>24000000</v>
      </c>
      <c r="AB254">
        <v>24000000</v>
      </c>
      <c r="AC254">
        <v>24000000</v>
      </c>
    </row>
    <row r="255" spans="1:29" x14ac:dyDescent="0.25">
      <c r="A255">
        <v>251</v>
      </c>
      <c r="B255">
        <v>252</v>
      </c>
      <c r="C255" s="45" t="s">
        <v>533</v>
      </c>
      <c r="D255">
        <v>4516000</v>
      </c>
      <c r="F255" s="45"/>
      <c r="G255">
        <v>4</v>
      </c>
      <c r="I255">
        <v>3</v>
      </c>
      <c r="K255">
        <v>0</v>
      </c>
      <c r="L255">
        <v>0</v>
      </c>
      <c r="M255" s="45" t="s">
        <v>359</v>
      </c>
      <c r="N255" s="45"/>
      <c r="O255" s="45" t="s">
        <v>359</v>
      </c>
      <c r="P255" s="45" t="s">
        <v>673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</row>
    <row r="256" spans="1:29" x14ac:dyDescent="0.25">
      <c r="A256">
        <v>252</v>
      </c>
      <c r="B256">
        <v>253</v>
      </c>
      <c r="C256" s="45" t="s">
        <v>80</v>
      </c>
      <c r="D256">
        <v>4520000</v>
      </c>
      <c r="F256" s="45"/>
      <c r="G256">
        <v>4</v>
      </c>
      <c r="I256">
        <v>2</v>
      </c>
      <c r="J256">
        <v>2</v>
      </c>
      <c r="K256">
        <v>0</v>
      </c>
      <c r="L256">
        <v>0</v>
      </c>
      <c r="M256" s="45"/>
      <c r="N256" s="45"/>
      <c r="O256" s="45" t="s">
        <v>30</v>
      </c>
      <c r="P256" s="45" t="s">
        <v>677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</row>
    <row r="257" spans="1:29" x14ac:dyDescent="0.25">
      <c r="A257">
        <v>253</v>
      </c>
      <c r="B257">
        <v>254</v>
      </c>
      <c r="C257" s="45" t="s">
        <v>534</v>
      </c>
      <c r="D257">
        <v>4521000</v>
      </c>
      <c r="F257" s="45"/>
      <c r="G257">
        <v>4</v>
      </c>
      <c r="I257">
        <v>3</v>
      </c>
      <c r="K257">
        <v>0</v>
      </c>
      <c r="L257">
        <v>0</v>
      </c>
      <c r="M257" s="45" t="s">
        <v>31</v>
      </c>
      <c r="N257" s="45"/>
      <c r="O257" s="45" t="s">
        <v>31</v>
      </c>
      <c r="P257" s="45" t="s">
        <v>683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</row>
    <row r="258" spans="1:29" x14ac:dyDescent="0.25">
      <c r="A258">
        <v>254</v>
      </c>
      <c r="B258">
        <v>255</v>
      </c>
      <c r="C258" s="45" t="s">
        <v>535</v>
      </c>
      <c r="D258">
        <v>4530000</v>
      </c>
      <c r="F258" s="45"/>
      <c r="G258">
        <v>4</v>
      </c>
      <c r="I258">
        <v>2</v>
      </c>
      <c r="J258">
        <v>2</v>
      </c>
      <c r="K258">
        <v>1</v>
      </c>
      <c r="L258">
        <v>1</v>
      </c>
      <c r="M258" s="45"/>
      <c r="N258" s="45"/>
      <c r="O258" s="45" t="s">
        <v>536</v>
      </c>
      <c r="P258" s="45" t="s">
        <v>684</v>
      </c>
      <c r="Q258">
        <v>86400000</v>
      </c>
      <c r="R258">
        <v>7200000</v>
      </c>
      <c r="S258">
        <v>7200000</v>
      </c>
      <c r="T258">
        <v>7200000</v>
      </c>
      <c r="U258">
        <v>7200000</v>
      </c>
      <c r="V258">
        <v>7200000</v>
      </c>
      <c r="W258">
        <v>7200000</v>
      </c>
      <c r="X258">
        <v>7200000</v>
      </c>
      <c r="Y258">
        <v>7200000</v>
      </c>
      <c r="Z258">
        <v>7200000</v>
      </c>
      <c r="AA258">
        <v>7200000</v>
      </c>
      <c r="AB258">
        <v>7200000</v>
      </c>
      <c r="AC258">
        <v>7200000</v>
      </c>
    </row>
    <row r="259" spans="1:29" x14ac:dyDescent="0.25">
      <c r="A259">
        <v>255</v>
      </c>
      <c r="B259">
        <v>256</v>
      </c>
      <c r="C259" s="45" t="s">
        <v>537</v>
      </c>
      <c r="D259">
        <v>4531000</v>
      </c>
      <c r="F259" s="45"/>
      <c r="G259">
        <v>4</v>
      </c>
      <c r="I259">
        <v>3</v>
      </c>
      <c r="K259">
        <v>1</v>
      </c>
      <c r="L259">
        <v>1</v>
      </c>
      <c r="M259" s="45" t="s">
        <v>370</v>
      </c>
      <c r="N259" s="45"/>
      <c r="O259" s="45" t="s">
        <v>370</v>
      </c>
      <c r="P259" s="45" t="s">
        <v>686</v>
      </c>
      <c r="Q259">
        <v>43200000</v>
      </c>
      <c r="R259">
        <v>3600000</v>
      </c>
      <c r="S259">
        <v>3600000</v>
      </c>
      <c r="T259">
        <v>3600000</v>
      </c>
      <c r="U259">
        <v>3600000</v>
      </c>
      <c r="V259">
        <v>3600000</v>
      </c>
      <c r="W259">
        <v>3600000</v>
      </c>
      <c r="X259">
        <v>3600000</v>
      </c>
      <c r="Y259">
        <v>3600000</v>
      </c>
      <c r="Z259">
        <v>3600000</v>
      </c>
      <c r="AA259">
        <v>3600000</v>
      </c>
      <c r="AB259">
        <v>3600000</v>
      </c>
      <c r="AC259">
        <v>3600000</v>
      </c>
    </row>
    <row r="260" spans="1:29" x14ac:dyDescent="0.25">
      <c r="A260">
        <v>256</v>
      </c>
      <c r="B260">
        <v>257</v>
      </c>
      <c r="C260" s="45" t="s">
        <v>538</v>
      </c>
      <c r="D260">
        <v>4532000</v>
      </c>
      <c r="F260" s="45"/>
      <c r="G260">
        <v>4</v>
      </c>
      <c r="I260">
        <v>3</v>
      </c>
      <c r="K260">
        <v>1</v>
      </c>
      <c r="L260">
        <v>1</v>
      </c>
      <c r="M260" s="45" t="s">
        <v>372</v>
      </c>
      <c r="N260" s="45"/>
      <c r="O260" s="45" t="s">
        <v>372</v>
      </c>
      <c r="P260" s="45" t="s">
        <v>688</v>
      </c>
      <c r="Q260">
        <v>43200000</v>
      </c>
      <c r="R260">
        <v>3600000</v>
      </c>
      <c r="S260">
        <v>3600000</v>
      </c>
      <c r="T260">
        <v>3600000</v>
      </c>
      <c r="U260">
        <v>3600000</v>
      </c>
      <c r="V260">
        <v>3600000</v>
      </c>
      <c r="W260">
        <v>3600000</v>
      </c>
      <c r="X260">
        <v>3600000</v>
      </c>
      <c r="Y260">
        <v>3600000</v>
      </c>
      <c r="Z260">
        <v>3600000</v>
      </c>
      <c r="AA260">
        <v>3600000</v>
      </c>
      <c r="AB260">
        <v>3600000</v>
      </c>
      <c r="AC260">
        <v>3600000</v>
      </c>
    </row>
    <row r="261" spans="1:29" x14ac:dyDescent="0.25">
      <c r="A261">
        <v>257</v>
      </c>
      <c r="B261">
        <v>258</v>
      </c>
      <c r="C261" s="45" t="s">
        <v>539</v>
      </c>
      <c r="D261">
        <v>4533000</v>
      </c>
      <c r="F261" s="45"/>
      <c r="G261">
        <v>4</v>
      </c>
      <c r="I261">
        <v>3</v>
      </c>
      <c r="K261">
        <v>0</v>
      </c>
      <c r="L261">
        <v>0</v>
      </c>
      <c r="M261" s="45" t="s">
        <v>378</v>
      </c>
      <c r="N261" s="45"/>
      <c r="O261" s="45" t="s">
        <v>378</v>
      </c>
      <c r="P261" s="45" t="s">
        <v>694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</row>
    <row r="262" spans="1:29" x14ac:dyDescent="0.25">
      <c r="A262">
        <v>258</v>
      </c>
      <c r="B262">
        <v>259</v>
      </c>
      <c r="C262" s="45" t="s">
        <v>540</v>
      </c>
      <c r="D262">
        <v>4540000</v>
      </c>
      <c r="F262" s="45"/>
      <c r="G262">
        <v>4</v>
      </c>
      <c r="I262">
        <v>2</v>
      </c>
      <c r="J262">
        <v>2</v>
      </c>
      <c r="K262">
        <v>1</v>
      </c>
      <c r="L262">
        <v>1</v>
      </c>
      <c r="M262" s="45" t="s">
        <v>84</v>
      </c>
      <c r="N262" s="45"/>
      <c r="O262" s="45" t="s">
        <v>84</v>
      </c>
      <c r="P262" s="45" t="s">
        <v>847</v>
      </c>
      <c r="Q262">
        <v>28800000</v>
      </c>
      <c r="R262">
        <v>2400000</v>
      </c>
      <c r="S262">
        <v>2400000</v>
      </c>
      <c r="T262">
        <v>2400000</v>
      </c>
      <c r="U262">
        <v>2400000</v>
      </c>
      <c r="V262">
        <v>2400000</v>
      </c>
      <c r="W262">
        <v>2400000</v>
      </c>
      <c r="X262">
        <v>2400000</v>
      </c>
      <c r="Y262">
        <v>2400000</v>
      </c>
      <c r="Z262">
        <v>2400000</v>
      </c>
      <c r="AA262">
        <v>2400000</v>
      </c>
      <c r="AB262">
        <v>2400000</v>
      </c>
      <c r="AC262">
        <v>2400000</v>
      </c>
    </row>
    <row r="263" spans="1:29" x14ac:dyDescent="0.25">
      <c r="A263">
        <v>259</v>
      </c>
      <c r="B263">
        <v>260</v>
      </c>
      <c r="C263" s="45" t="s">
        <v>81</v>
      </c>
      <c r="D263">
        <v>4550000</v>
      </c>
      <c r="E263">
        <v>4660</v>
      </c>
      <c r="F263" s="45" t="s">
        <v>759</v>
      </c>
      <c r="G263">
        <v>4</v>
      </c>
      <c r="I263">
        <v>2</v>
      </c>
      <c r="J263">
        <v>2</v>
      </c>
      <c r="K263">
        <v>1</v>
      </c>
      <c r="L263">
        <v>1</v>
      </c>
      <c r="M263" s="45" t="s">
        <v>541</v>
      </c>
      <c r="N263" s="45"/>
      <c r="O263" s="45" t="s">
        <v>541</v>
      </c>
      <c r="P263" s="45" t="s">
        <v>848</v>
      </c>
      <c r="Q263">
        <v>229680000</v>
      </c>
      <c r="R263">
        <v>19140000</v>
      </c>
      <c r="S263">
        <v>19140000</v>
      </c>
      <c r="T263">
        <v>19140000</v>
      </c>
      <c r="U263">
        <v>19140000</v>
      </c>
      <c r="V263">
        <v>19140000</v>
      </c>
      <c r="W263">
        <v>19140000</v>
      </c>
      <c r="X263">
        <v>19140000</v>
      </c>
      <c r="Y263">
        <v>19140000</v>
      </c>
      <c r="Z263">
        <v>19140000</v>
      </c>
      <c r="AA263">
        <v>19140000</v>
      </c>
      <c r="AB263">
        <v>19140000</v>
      </c>
      <c r="AC263">
        <v>19140000</v>
      </c>
    </row>
    <row r="264" spans="1:29" x14ac:dyDescent="0.25">
      <c r="A264">
        <v>260</v>
      </c>
      <c r="B264">
        <v>261</v>
      </c>
      <c r="C264" s="45" t="s">
        <v>82</v>
      </c>
      <c r="D264">
        <v>4560000</v>
      </c>
      <c r="F264" s="45"/>
      <c r="G264">
        <v>4</v>
      </c>
      <c r="I264">
        <v>2</v>
      </c>
      <c r="J264">
        <v>2</v>
      </c>
      <c r="K264">
        <v>1</v>
      </c>
      <c r="L264">
        <v>1</v>
      </c>
      <c r="M264" s="45"/>
      <c r="N264" s="45"/>
      <c r="O264" s="45" t="s">
        <v>542</v>
      </c>
      <c r="P264" s="45" t="s">
        <v>849</v>
      </c>
      <c r="Q264">
        <v>792548000</v>
      </c>
      <c r="R264">
        <v>69060000</v>
      </c>
      <c r="S264">
        <v>67540000</v>
      </c>
      <c r="T264">
        <v>69290000</v>
      </c>
      <c r="U264">
        <v>67840000</v>
      </c>
      <c r="V264">
        <v>68790000</v>
      </c>
      <c r="W264">
        <v>68140000</v>
      </c>
      <c r="X264">
        <v>69090000</v>
      </c>
      <c r="Y264">
        <v>68746000</v>
      </c>
      <c r="Z264">
        <v>51425500</v>
      </c>
      <c r="AA264">
        <v>52305000</v>
      </c>
      <c r="AB264">
        <v>69683500</v>
      </c>
      <c r="AC264">
        <v>70638000</v>
      </c>
    </row>
    <row r="265" spans="1:29" x14ac:dyDescent="0.25">
      <c r="A265">
        <v>261</v>
      </c>
      <c r="B265">
        <v>262</v>
      </c>
      <c r="C265" s="45" t="s">
        <v>543</v>
      </c>
      <c r="D265">
        <v>4561000</v>
      </c>
      <c r="E265">
        <v>4600</v>
      </c>
      <c r="F265" s="45" t="s">
        <v>818</v>
      </c>
      <c r="G265">
        <v>4</v>
      </c>
      <c r="I265">
        <v>3</v>
      </c>
      <c r="K265">
        <v>1</v>
      </c>
      <c r="L265">
        <v>1</v>
      </c>
      <c r="M265" s="45" t="s">
        <v>544</v>
      </c>
      <c r="N265" s="45"/>
      <c r="O265" s="45" t="s">
        <v>544</v>
      </c>
      <c r="P265" s="45" t="s">
        <v>819</v>
      </c>
      <c r="Q265">
        <v>34320000</v>
      </c>
      <c r="R265">
        <v>2860000</v>
      </c>
      <c r="S265">
        <v>2860000</v>
      </c>
      <c r="T265">
        <v>2860000</v>
      </c>
      <c r="U265">
        <v>2860000</v>
      </c>
      <c r="V265">
        <v>2860000</v>
      </c>
      <c r="W265">
        <v>2860000</v>
      </c>
      <c r="X265">
        <v>2860000</v>
      </c>
      <c r="Y265">
        <v>2860000</v>
      </c>
      <c r="Z265">
        <v>2860000</v>
      </c>
      <c r="AA265">
        <v>2860000</v>
      </c>
      <c r="AB265">
        <v>2860000</v>
      </c>
      <c r="AC265">
        <v>2860000</v>
      </c>
    </row>
    <row r="266" spans="1:29" x14ac:dyDescent="0.25">
      <c r="A266">
        <v>262</v>
      </c>
      <c r="B266">
        <v>263</v>
      </c>
      <c r="C266" s="45" t="s">
        <v>545</v>
      </c>
      <c r="D266">
        <v>4562000</v>
      </c>
      <c r="E266">
        <v>4605</v>
      </c>
      <c r="F266" s="45" t="s">
        <v>820</v>
      </c>
      <c r="G266">
        <v>4</v>
      </c>
      <c r="I266">
        <v>3</v>
      </c>
      <c r="K266">
        <v>1</v>
      </c>
      <c r="L266">
        <v>1</v>
      </c>
      <c r="M266" s="45" t="s">
        <v>546</v>
      </c>
      <c r="N266" s="45"/>
      <c r="O266" s="45" t="s">
        <v>546</v>
      </c>
      <c r="P266" s="45" t="s">
        <v>797</v>
      </c>
      <c r="Q266">
        <v>450700000</v>
      </c>
      <c r="R266">
        <v>41600000</v>
      </c>
      <c r="S266">
        <v>40000000</v>
      </c>
      <c r="T266">
        <v>40800000</v>
      </c>
      <c r="U266">
        <v>40000000</v>
      </c>
      <c r="V266">
        <v>40400000</v>
      </c>
      <c r="W266">
        <v>40000000</v>
      </c>
      <c r="X266">
        <v>40400000</v>
      </c>
      <c r="Y266">
        <v>40300000</v>
      </c>
      <c r="Z266">
        <v>22600000</v>
      </c>
      <c r="AA266">
        <v>23000000</v>
      </c>
      <c r="AB266">
        <v>40600000</v>
      </c>
      <c r="AC266">
        <v>41000000</v>
      </c>
    </row>
    <row r="267" spans="1:29" x14ac:dyDescent="0.25">
      <c r="A267">
        <v>263</v>
      </c>
      <c r="B267">
        <v>264</v>
      </c>
      <c r="C267" s="45" t="s">
        <v>547</v>
      </c>
      <c r="D267">
        <v>4563000</v>
      </c>
      <c r="E267">
        <v>4610</v>
      </c>
      <c r="F267" s="45" t="s">
        <v>821</v>
      </c>
      <c r="G267">
        <v>4</v>
      </c>
      <c r="I267">
        <v>3</v>
      </c>
      <c r="K267">
        <v>1</v>
      </c>
      <c r="L267">
        <v>1</v>
      </c>
      <c r="M267" s="45" t="s">
        <v>398</v>
      </c>
      <c r="N267" s="45"/>
      <c r="O267" s="45" t="s">
        <v>398</v>
      </c>
      <c r="P267" s="45" t="s">
        <v>822</v>
      </c>
      <c r="Q267">
        <v>228328000</v>
      </c>
      <c r="R267">
        <v>18000000</v>
      </c>
      <c r="S267">
        <v>18080000</v>
      </c>
      <c r="T267">
        <v>19030000</v>
      </c>
      <c r="U267">
        <v>18380000</v>
      </c>
      <c r="V267">
        <v>18930000</v>
      </c>
      <c r="W267">
        <v>18680000</v>
      </c>
      <c r="X267">
        <v>19230000</v>
      </c>
      <c r="Y267">
        <v>18986000</v>
      </c>
      <c r="Z267">
        <v>19365500</v>
      </c>
      <c r="AA267">
        <v>19845000</v>
      </c>
      <c r="AB267">
        <v>19623500</v>
      </c>
      <c r="AC267">
        <v>20178000</v>
      </c>
    </row>
    <row r="268" spans="1:29" x14ac:dyDescent="0.25">
      <c r="A268">
        <v>264</v>
      </c>
      <c r="B268">
        <v>265</v>
      </c>
      <c r="C268" s="45" t="s">
        <v>548</v>
      </c>
      <c r="D268">
        <v>4564000</v>
      </c>
      <c r="E268">
        <v>4615</v>
      </c>
      <c r="F268" s="45" t="s">
        <v>823</v>
      </c>
      <c r="G268">
        <v>4</v>
      </c>
      <c r="I268">
        <v>3</v>
      </c>
      <c r="K268">
        <v>1</v>
      </c>
      <c r="L268">
        <v>1</v>
      </c>
      <c r="M268" s="45" t="s">
        <v>549</v>
      </c>
      <c r="N268" s="45"/>
      <c r="O268" s="45" t="s">
        <v>549</v>
      </c>
      <c r="P268" s="45" t="s">
        <v>824</v>
      </c>
      <c r="Q268">
        <v>79200000</v>
      </c>
      <c r="R268">
        <v>6600000</v>
      </c>
      <c r="S268">
        <v>6600000</v>
      </c>
      <c r="T268">
        <v>6600000</v>
      </c>
      <c r="U268">
        <v>6600000</v>
      </c>
      <c r="V268">
        <v>6600000</v>
      </c>
      <c r="W268">
        <v>6600000</v>
      </c>
      <c r="X268">
        <v>6600000</v>
      </c>
      <c r="Y268">
        <v>6600000</v>
      </c>
      <c r="Z268">
        <v>6600000</v>
      </c>
      <c r="AA268">
        <v>6600000</v>
      </c>
      <c r="AB268">
        <v>6600000</v>
      </c>
      <c r="AC268">
        <v>6600000</v>
      </c>
    </row>
    <row r="269" spans="1:29" x14ac:dyDescent="0.25">
      <c r="A269">
        <v>265</v>
      </c>
      <c r="B269">
        <v>266</v>
      </c>
      <c r="C269" s="45" t="s">
        <v>83</v>
      </c>
      <c r="D269">
        <v>4570000</v>
      </c>
      <c r="F269" s="45"/>
      <c r="G269">
        <v>4</v>
      </c>
      <c r="I269">
        <v>2</v>
      </c>
      <c r="J269">
        <v>2</v>
      </c>
      <c r="K269">
        <v>0</v>
      </c>
      <c r="L269">
        <v>0</v>
      </c>
      <c r="M269" s="45"/>
      <c r="N269" s="45"/>
      <c r="O269" s="45" t="s">
        <v>85</v>
      </c>
      <c r="P269" s="45" t="s">
        <v>839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</row>
    <row r="270" spans="1:29" x14ac:dyDescent="0.25">
      <c r="A270">
        <v>266</v>
      </c>
      <c r="B270">
        <v>267</v>
      </c>
      <c r="C270" s="45" t="s">
        <v>550</v>
      </c>
      <c r="D270">
        <v>4571000</v>
      </c>
      <c r="F270" s="45"/>
      <c r="G270">
        <v>4</v>
      </c>
      <c r="I270">
        <v>3</v>
      </c>
      <c r="K270">
        <v>0</v>
      </c>
      <c r="L270">
        <v>0</v>
      </c>
      <c r="M270" s="45" t="s">
        <v>86</v>
      </c>
      <c r="N270" s="45"/>
      <c r="O270" s="45" t="s">
        <v>86</v>
      </c>
      <c r="P270" s="45" t="s">
        <v>850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</row>
    <row r="271" spans="1:29" x14ac:dyDescent="0.25">
      <c r="A271">
        <v>267</v>
      </c>
      <c r="B271">
        <v>268</v>
      </c>
      <c r="C271" s="45" t="s">
        <v>551</v>
      </c>
      <c r="D271">
        <v>4572000</v>
      </c>
      <c r="F271" s="45"/>
      <c r="G271">
        <v>4</v>
      </c>
      <c r="I271">
        <v>3</v>
      </c>
      <c r="K271">
        <v>0</v>
      </c>
      <c r="L271">
        <v>0</v>
      </c>
      <c r="M271" s="45" t="s">
        <v>87</v>
      </c>
      <c r="N271" s="45"/>
      <c r="O271" s="45" t="s">
        <v>87</v>
      </c>
      <c r="P271" s="45" t="s">
        <v>851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</row>
    <row r="272" spans="1:29" x14ac:dyDescent="0.25">
      <c r="A272">
        <v>268</v>
      </c>
      <c r="B272">
        <v>269</v>
      </c>
      <c r="C272" s="45" t="s">
        <v>552</v>
      </c>
      <c r="D272">
        <v>4580000</v>
      </c>
      <c r="F272" s="45"/>
      <c r="G272">
        <v>4</v>
      </c>
      <c r="I272">
        <v>2</v>
      </c>
      <c r="J272">
        <v>2</v>
      </c>
      <c r="K272">
        <v>0</v>
      </c>
      <c r="L272">
        <v>0</v>
      </c>
      <c r="M272" s="45"/>
      <c r="N272" s="45"/>
      <c r="O272" s="45" t="s">
        <v>36</v>
      </c>
      <c r="P272" s="45" t="s">
        <v>852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</row>
    <row r="273" spans="1:29" x14ac:dyDescent="0.25">
      <c r="A273">
        <v>269</v>
      </c>
      <c r="B273">
        <v>270</v>
      </c>
      <c r="C273" s="45" t="s">
        <v>553</v>
      </c>
      <c r="D273">
        <v>4581000</v>
      </c>
      <c r="F273" s="45"/>
      <c r="G273">
        <v>4</v>
      </c>
      <c r="I273">
        <v>3</v>
      </c>
      <c r="K273">
        <v>0</v>
      </c>
      <c r="L273">
        <v>0</v>
      </c>
      <c r="M273" s="45" t="s">
        <v>37</v>
      </c>
      <c r="N273" s="45"/>
      <c r="O273" s="45" t="s">
        <v>37</v>
      </c>
      <c r="P273" s="45" t="s">
        <v>715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</row>
    <row r="274" spans="1:29" x14ac:dyDescent="0.25">
      <c r="A274">
        <v>270</v>
      </c>
      <c r="B274">
        <v>271</v>
      </c>
      <c r="C274" s="45" t="s">
        <v>554</v>
      </c>
      <c r="D274">
        <v>4582000</v>
      </c>
      <c r="F274" s="45"/>
      <c r="G274">
        <v>4</v>
      </c>
      <c r="I274">
        <v>3</v>
      </c>
      <c r="K274">
        <v>0</v>
      </c>
      <c r="L274">
        <v>0</v>
      </c>
      <c r="M274" s="45" t="s">
        <v>38</v>
      </c>
      <c r="N274" s="45"/>
      <c r="O274" s="45" t="s">
        <v>38</v>
      </c>
      <c r="P274" s="45" t="s">
        <v>853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</row>
    <row r="275" spans="1:29" x14ac:dyDescent="0.25">
      <c r="A275">
        <v>271</v>
      </c>
      <c r="B275">
        <v>272</v>
      </c>
      <c r="C275" s="45" t="s">
        <v>88</v>
      </c>
      <c r="D275">
        <v>4590000</v>
      </c>
      <c r="F275" s="45"/>
      <c r="G275">
        <v>4</v>
      </c>
      <c r="I275">
        <v>2</v>
      </c>
      <c r="J275">
        <v>2</v>
      </c>
      <c r="K275">
        <v>1</v>
      </c>
      <c r="L275">
        <v>1</v>
      </c>
      <c r="M275" s="45"/>
      <c r="N275" s="45"/>
      <c r="O275" s="45" t="s">
        <v>40</v>
      </c>
      <c r="P275" s="45" t="s">
        <v>770</v>
      </c>
      <c r="Q275">
        <v>398385000</v>
      </c>
      <c r="R275">
        <v>36750000</v>
      </c>
      <c r="S275">
        <v>36000000</v>
      </c>
      <c r="T275">
        <v>35250000</v>
      </c>
      <c r="U275">
        <v>34500000</v>
      </c>
      <c r="V275">
        <v>33750000</v>
      </c>
      <c r="W275">
        <v>33000000</v>
      </c>
      <c r="X275">
        <v>32250000</v>
      </c>
      <c r="Y275">
        <v>32850000</v>
      </c>
      <c r="Z275">
        <v>32437500</v>
      </c>
      <c r="AA275">
        <v>31305000</v>
      </c>
      <c r="AB275">
        <v>30532500</v>
      </c>
      <c r="AC275">
        <v>29760000</v>
      </c>
    </row>
    <row r="276" spans="1:29" x14ac:dyDescent="0.25">
      <c r="A276">
        <v>272</v>
      </c>
      <c r="B276">
        <v>273</v>
      </c>
      <c r="C276" s="45" t="s">
        <v>555</v>
      </c>
      <c r="D276">
        <v>4591000</v>
      </c>
      <c r="E276">
        <v>4585</v>
      </c>
      <c r="F276" s="45" t="s">
        <v>766</v>
      </c>
      <c r="G276">
        <v>4</v>
      </c>
      <c r="I276">
        <v>3</v>
      </c>
      <c r="K276">
        <v>1</v>
      </c>
      <c r="L276">
        <v>1</v>
      </c>
      <c r="M276" s="45" t="s">
        <v>41</v>
      </c>
      <c r="N276" s="45"/>
      <c r="O276" s="45" t="s">
        <v>41</v>
      </c>
      <c r="P276" s="45" t="s">
        <v>699</v>
      </c>
      <c r="Q276">
        <v>360000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360000</v>
      </c>
      <c r="AA276">
        <v>0</v>
      </c>
      <c r="AB276">
        <v>0</v>
      </c>
      <c r="AC276">
        <v>0</v>
      </c>
    </row>
    <row r="277" spans="1:29" x14ac:dyDescent="0.25">
      <c r="A277">
        <v>273</v>
      </c>
      <c r="B277">
        <v>274</v>
      </c>
      <c r="C277" s="45" t="s">
        <v>556</v>
      </c>
      <c r="D277">
        <v>4592000</v>
      </c>
      <c r="E277">
        <v>4590</v>
      </c>
      <c r="F277" s="45" t="s">
        <v>768</v>
      </c>
      <c r="G277">
        <v>4</v>
      </c>
      <c r="I277">
        <v>3</v>
      </c>
      <c r="K277">
        <v>1</v>
      </c>
      <c r="L277">
        <v>1</v>
      </c>
      <c r="M277" s="45" t="s">
        <v>42</v>
      </c>
      <c r="N277" s="45"/>
      <c r="O277" s="45" t="s">
        <v>42</v>
      </c>
      <c r="P277" s="45" t="s">
        <v>704</v>
      </c>
      <c r="Q277">
        <v>398025000</v>
      </c>
      <c r="R277">
        <v>36750000</v>
      </c>
      <c r="S277">
        <v>36000000</v>
      </c>
      <c r="T277">
        <v>35250000</v>
      </c>
      <c r="U277">
        <v>34500000</v>
      </c>
      <c r="V277">
        <v>33750000</v>
      </c>
      <c r="W277">
        <v>33000000</v>
      </c>
      <c r="X277">
        <v>32250000</v>
      </c>
      <c r="Y277">
        <v>32850000</v>
      </c>
      <c r="Z277">
        <v>32077500</v>
      </c>
      <c r="AA277">
        <v>31305000</v>
      </c>
      <c r="AB277">
        <v>30532500</v>
      </c>
      <c r="AC277">
        <v>29760000</v>
      </c>
    </row>
    <row r="278" spans="1:29" x14ac:dyDescent="0.25">
      <c r="A278">
        <v>274</v>
      </c>
      <c r="B278">
        <v>275</v>
      </c>
      <c r="C278" s="45" t="s">
        <v>557</v>
      </c>
      <c r="D278">
        <v>4593000</v>
      </c>
      <c r="F278" s="45"/>
      <c r="G278">
        <v>4</v>
      </c>
      <c r="I278">
        <v>0</v>
      </c>
      <c r="K278">
        <v>1</v>
      </c>
      <c r="L278">
        <v>0</v>
      </c>
      <c r="M278" s="45"/>
      <c r="N278" s="45"/>
      <c r="O278" s="45"/>
      <c r="P278" s="45"/>
    </row>
    <row r="279" spans="1:29" x14ac:dyDescent="0.25">
      <c r="A279">
        <v>275</v>
      </c>
      <c r="B279">
        <v>276</v>
      </c>
      <c r="C279" s="45" t="s">
        <v>89</v>
      </c>
      <c r="D279">
        <v>4600000</v>
      </c>
      <c r="F279" s="45"/>
      <c r="G279">
        <v>4</v>
      </c>
      <c r="I279">
        <v>1</v>
      </c>
      <c r="J279">
        <v>1</v>
      </c>
      <c r="K279">
        <v>1</v>
      </c>
      <c r="L279">
        <v>1</v>
      </c>
      <c r="M279" s="45"/>
      <c r="N279" s="45"/>
      <c r="O279" s="45"/>
      <c r="P279" s="45" t="s">
        <v>854</v>
      </c>
      <c r="Q279">
        <v>216000000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216000000</v>
      </c>
      <c r="Y279">
        <v>0</v>
      </c>
      <c r="Z279">
        <v>0</v>
      </c>
      <c r="AA279">
        <v>0</v>
      </c>
      <c r="AB279">
        <v>0</v>
      </c>
      <c r="AC279">
        <v>0</v>
      </c>
    </row>
    <row r="280" spans="1:29" x14ac:dyDescent="0.25">
      <c r="A280">
        <v>276</v>
      </c>
      <c r="B280">
        <v>277</v>
      </c>
      <c r="C280" s="45" t="s">
        <v>558</v>
      </c>
      <c r="D280">
        <v>4601000</v>
      </c>
      <c r="E280">
        <v>4710</v>
      </c>
      <c r="F280" s="45" t="s">
        <v>774</v>
      </c>
      <c r="G280">
        <v>4</v>
      </c>
      <c r="I280">
        <v>2</v>
      </c>
      <c r="K280">
        <v>1</v>
      </c>
      <c r="L280">
        <v>1</v>
      </c>
      <c r="M280" s="45" t="s">
        <v>329</v>
      </c>
      <c r="N280" s="45"/>
      <c r="O280" s="45" t="s">
        <v>61</v>
      </c>
      <c r="P280" s="45" t="s">
        <v>855</v>
      </c>
      <c r="Q280">
        <v>216000000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216000000</v>
      </c>
      <c r="Y280">
        <v>0</v>
      </c>
      <c r="Z280">
        <v>0</v>
      </c>
      <c r="AA280">
        <v>0</v>
      </c>
      <c r="AB280">
        <v>0</v>
      </c>
      <c r="AC280">
        <v>0</v>
      </c>
    </row>
    <row r="281" spans="1:29" x14ac:dyDescent="0.25">
      <c r="A281">
        <v>277</v>
      </c>
      <c r="B281">
        <v>278</v>
      </c>
      <c r="C281" s="45" t="s">
        <v>559</v>
      </c>
      <c r="D281">
        <v>4602000</v>
      </c>
      <c r="F281" s="45"/>
      <c r="G281">
        <v>4</v>
      </c>
      <c r="I281">
        <v>0</v>
      </c>
      <c r="K281">
        <v>1</v>
      </c>
      <c r="L281">
        <v>0</v>
      </c>
      <c r="M281" s="45"/>
      <c r="N281" s="45"/>
      <c r="O281" s="45"/>
      <c r="P281" s="45"/>
    </row>
    <row r="282" spans="1:29" x14ac:dyDescent="0.25">
      <c r="A282">
        <v>278</v>
      </c>
      <c r="B282">
        <v>279</v>
      </c>
      <c r="C282" s="45" t="s">
        <v>560</v>
      </c>
      <c r="D282">
        <v>4700000</v>
      </c>
      <c r="F282" s="45"/>
      <c r="G282">
        <v>4</v>
      </c>
      <c r="I282">
        <v>1</v>
      </c>
      <c r="J282">
        <v>1</v>
      </c>
      <c r="K282">
        <v>1</v>
      </c>
      <c r="L282">
        <v>1</v>
      </c>
      <c r="M282" s="45"/>
      <c r="N282" s="45"/>
      <c r="O282" s="45"/>
      <c r="P282" s="45" t="s">
        <v>856</v>
      </c>
      <c r="Q282">
        <v>1591000000</v>
      </c>
      <c r="R282">
        <v>120000000</v>
      </c>
      <c r="S282">
        <v>120000000</v>
      </c>
      <c r="T282">
        <v>220000000</v>
      </c>
      <c r="U282">
        <v>120000000</v>
      </c>
      <c r="V282">
        <v>120000000</v>
      </c>
      <c r="W282">
        <v>120000000</v>
      </c>
      <c r="X282">
        <v>120000000</v>
      </c>
      <c r="Y282">
        <v>123000000</v>
      </c>
      <c r="Z282">
        <v>159000000</v>
      </c>
      <c r="AA282">
        <v>123000000</v>
      </c>
      <c r="AB282">
        <v>123000000</v>
      </c>
      <c r="AC282">
        <v>123000000</v>
      </c>
    </row>
    <row r="283" spans="1:29" x14ac:dyDescent="0.25">
      <c r="A283">
        <v>279</v>
      </c>
      <c r="B283">
        <v>280</v>
      </c>
      <c r="C283" s="45" t="s">
        <v>561</v>
      </c>
      <c r="D283">
        <v>4701000</v>
      </c>
      <c r="F283" s="45"/>
      <c r="G283">
        <v>4</v>
      </c>
      <c r="I283">
        <v>2</v>
      </c>
      <c r="J283">
        <v>2</v>
      </c>
      <c r="K283">
        <v>1</v>
      </c>
      <c r="L283">
        <v>1</v>
      </c>
      <c r="M283" s="45"/>
      <c r="N283" s="45"/>
      <c r="O283" s="45" t="s">
        <v>90</v>
      </c>
      <c r="P283" s="45" t="s">
        <v>783</v>
      </c>
      <c r="Q283">
        <v>1491000000</v>
      </c>
      <c r="R283">
        <v>120000000</v>
      </c>
      <c r="S283">
        <v>120000000</v>
      </c>
      <c r="T283">
        <v>120000000</v>
      </c>
      <c r="U283">
        <v>120000000</v>
      </c>
      <c r="V283">
        <v>120000000</v>
      </c>
      <c r="W283">
        <v>120000000</v>
      </c>
      <c r="X283">
        <v>120000000</v>
      </c>
      <c r="Y283">
        <v>123000000</v>
      </c>
      <c r="Z283">
        <v>159000000</v>
      </c>
      <c r="AA283">
        <v>123000000</v>
      </c>
      <c r="AB283">
        <v>123000000</v>
      </c>
      <c r="AC283">
        <v>123000000</v>
      </c>
    </row>
    <row r="284" spans="1:29" x14ac:dyDescent="0.25">
      <c r="A284">
        <v>280</v>
      </c>
      <c r="B284">
        <v>281</v>
      </c>
      <c r="C284" s="45" t="s">
        <v>562</v>
      </c>
      <c r="D284">
        <v>4702000</v>
      </c>
      <c r="E284">
        <v>4810</v>
      </c>
      <c r="F284" s="45" t="s">
        <v>779</v>
      </c>
      <c r="G284">
        <v>4</v>
      </c>
      <c r="I284">
        <v>3</v>
      </c>
      <c r="K284">
        <v>1</v>
      </c>
      <c r="L284">
        <v>1</v>
      </c>
      <c r="M284" s="45" t="s">
        <v>51</v>
      </c>
      <c r="N284" s="45"/>
      <c r="O284" s="45" t="s">
        <v>51</v>
      </c>
      <c r="P284" s="45" t="s">
        <v>784</v>
      </c>
      <c r="Q284">
        <v>36000000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36000000</v>
      </c>
      <c r="AA284">
        <v>0</v>
      </c>
      <c r="AB284">
        <v>0</v>
      </c>
      <c r="AC284">
        <v>0</v>
      </c>
    </row>
    <row r="285" spans="1:29" x14ac:dyDescent="0.25">
      <c r="A285">
        <v>281</v>
      </c>
      <c r="B285">
        <v>282</v>
      </c>
      <c r="C285" s="45" t="s">
        <v>563</v>
      </c>
      <c r="D285">
        <v>4703000</v>
      </c>
      <c r="E285">
        <v>4820</v>
      </c>
      <c r="F285" s="45" t="s">
        <v>781</v>
      </c>
      <c r="G285">
        <v>4</v>
      </c>
      <c r="I285">
        <v>3</v>
      </c>
      <c r="K285">
        <v>1</v>
      </c>
      <c r="L285">
        <v>1</v>
      </c>
      <c r="M285" s="45" t="s">
        <v>52</v>
      </c>
      <c r="N285" s="45"/>
      <c r="O285" s="45" t="s">
        <v>52</v>
      </c>
      <c r="P285" s="45" t="s">
        <v>785</v>
      </c>
      <c r="Q285">
        <v>1455000000</v>
      </c>
      <c r="R285">
        <v>120000000</v>
      </c>
      <c r="S285">
        <v>120000000</v>
      </c>
      <c r="T285">
        <v>120000000</v>
      </c>
      <c r="U285">
        <v>120000000</v>
      </c>
      <c r="V285">
        <v>120000000</v>
      </c>
      <c r="W285">
        <v>120000000</v>
      </c>
      <c r="X285">
        <v>120000000</v>
      </c>
      <c r="Y285">
        <v>123000000</v>
      </c>
      <c r="Z285">
        <v>123000000</v>
      </c>
      <c r="AA285">
        <v>123000000</v>
      </c>
      <c r="AB285">
        <v>123000000</v>
      </c>
      <c r="AC285">
        <v>123000000</v>
      </c>
    </row>
    <row r="286" spans="1:29" x14ac:dyDescent="0.25">
      <c r="A286">
        <v>282</v>
      </c>
      <c r="B286">
        <v>283</v>
      </c>
      <c r="C286" s="45" t="s">
        <v>564</v>
      </c>
      <c r="D286">
        <v>4704000</v>
      </c>
      <c r="E286">
        <v>4990</v>
      </c>
      <c r="F286" s="45" t="s">
        <v>786</v>
      </c>
      <c r="G286">
        <v>4</v>
      </c>
      <c r="I286">
        <v>2</v>
      </c>
      <c r="J286">
        <v>2</v>
      </c>
      <c r="K286">
        <v>1</v>
      </c>
      <c r="L286">
        <v>1</v>
      </c>
      <c r="M286" s="45" t="s">
        <v>403</v>
      </c>
      <c r="N286" s="45"/>
      <c r="O286" s="45" t="s">
        <v>403</v>
      </c>
      <c r="P286" s="45" t="s">
        <v>724</v>
      </c>
      <c r="Q286">
        <v>100000000</v>
      </c>
      <c r="R286">
        <v>0</v>
      </c>
      <c r="S286">
        <v>0</v>
      </c>
      <c r="T286">
        <v>100000000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</row>
    <row r="287" spans="1:29" x14ac:dyDescent="0.25">
      <c r="A287">
        <v>283</v>
      </c>
      <c r="B287">
        <v>284</v>
      </c>
      <c r="C287" s="45" t="s">
        <v>565</v>
      </c>
      <c r="D287">
        <v>4705000</v>
      </c>
      <c r="F287" s="45"/>
      <c r="G287">
        <v>4</v>
      </c>
      <c r="I287">
        <v>0</v>
      </c>
      <c r="K287">
        <v>1</v>
      </c>
      <c r="L287">
        <v>0</v>
      </c>
      <c r="M287" s="45"/>
      <c r="N287" s="45"/>
      <c r="O287" s="45"/>
      <c r="P287" s="45"/>
    </row>
    <row r="288" spans="1:29" x14ac:dyDescent="0.25">
      <c r="A288">
        <v>284</v>
      </c>
      <c r="B288">
        <v>285</v>
      </c>
      <c r="C288" s="45" t="s">
        <v>91</v>
      </c>
      <c r="D288">
        <v>4800000</v>
      </c>
      <c r="E288">
        <v>4920</v>
      </c>
      <c r="F288" s="45"/>
      <c r="G288">
        <v>4</v>
      </c>
      <c r="I288">
        <v>0</v>
      </c>
      <c r="J288">
        <v>2</v>
      </c>
      <c r="K288">
        <v>1</v>
      </c>
      <c r="L288">
        <v>1</v>
      </c>
      <c r="M288" s="45"/>
      <c r="N288" s="45"/>
      <c r="O288" s="45"/>
      <c r="P288" s="45" t="s">
        <v>790</v>
      </c>
      <c r="Q288">
        <v>402587000</v>
      </c>
      <c r="R288">
        <v>495050000</v>
      </c>
      <c r="S288">
        <v>492370000</v>
      </c>
      <c r="T288">
        <v>393490000</v>
      </c>
      <c r="U288">
        <v>392010000</v>
      </c>
      <c r="V288">
        <v>392730000</v>
      </c>
      <c r="W288">
        <v>392450000</v>
      </c>
      <c r="X288">
        <v>396170000</v>
      </c>
      <c r="Y288">
        <v>396034000</v>
      </c>
      <c r="Z288">
        <v>377631000</v>
      </c>
      <c r="AA288">
        <v>397881000</v>
      </c>
      <c r="AB288">
        <v>399125000</v>
      </c>
      <c r="AC288">
        <v>402587000</v>
      </c>
    </row>
    <row r="289" spans="1:29" x14ac:dyDescent="0.25">
      <c r="A289">
        <v>285</v>
      </c>
      <c r="B289">
        <v>286</v>
      </c>
      <c r="C289" s="45" t="s">
        <v>566</v>
      </c>
      <c r="D289">
        <v>4801000</v>
      </c>
      <c r="F289" s="45"/>
      <c r="G289">
        <v>4</v>
      </c>
      <c r="I289">
        <v>0</v>
      </c>
      <c r="K289">
        <v>1</v>
      </c>
      <c r="L289">
        <v>0</v>
      </c>
      <c r="M289" s="45"/>
      <c r="N289" s="45"/>
      <c r="O289" s="45"/>
      <c r="P289" s="45"/>
    </row>
    <row r="290" spans="1:29" x14ac:dyDescent="0.25">
      <c r="A290">
        <v>286</v>
      </c>
      <c r="B290">
        <v>287</v>
      </c>
      <c r="C290" s="45" t="s">
        <v>567</v>
      </c>
      <c r="D290">
        <v>4802000</v>
      </c>
      <c r="F290" s="45"/>
      <c r="G290">
        <v>4</v>
      </c>
      <c r="I290">
        <v>3</v>
      </c>
      <c r="K290">
        <v>1</v>
      </c>
      <c r="L290">
        <v>1</v>
      </c>
      <c r="M290" s="45" t="s">
        <v>329</v>
      </c>
      <c r="N290" s="45"/>
      <c r="O290" s="45" t="s">
        <v>329</v>
      </c>
      <c r="P290" s="45" t="s">
        <v>857</v>
      </c>
      <c r="Q290">
        <v>36000000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18000000</v>
      </c>
      <c r="Y290">
        <v>18000000</v>
      </c>
      <c r="Z290">
        <v>0</v>
      </c>
      <c r="AA290">
        <v>0</v>
      </c>
      <c r="AB290">
        <v>0</v>
      </c>
      <c r="AC290">
        <v>0</v>
      </c>
    </row>
    <row r="291" spans="1:29" x14ac:dyDescent="0.25">
      <c r="A291">
        <v>287</v>
      </c>
      <c r="B291">
        <v>288</v>
      </c>
      <c r="C291" s="45" t="s">
        <v>568</v>
      </c>
      <c r="D291">
        <v>4803000</v>
      </c>
      <c r="F291" s="45"/>
      <c r="G291">
        <v>4</v>
      </c>
      <c r="I291">
        <v>3</v>
      </c>
      <c r="K291">
        <v>0</v>
      </c>
      <c r="L291">
        <v>0</v>
      </c>
      <c r="M291" s="45"/>
      <c r="N291" s="45"/>
      <c r="O291" s="45"/>
      <c r="P291" s="45"/>
    </row>
    <row r="292" spans="1:29" x14ac:dyDescent="0.25">
      <c r="A292">
        <v>288</v>
      </c>
      <c r="B292">
        <v>289</v>
      </c>
      <c r="C292" s="45" t="s">
        <v>92</v>
      </c>
      <c r="D292">
        <v>4810000</v>
      </c>
      <c r="E292">
        <v>4950</v>
      </c>
      <c r="F292" s="45"/>
      <c r="G292">
        <v>4</v>
      </c>
      <c r="I292">
        <v>2</v>
      </c>
      <c r="J292">
        <v>2</v>
      </c>
      <c r="K292">
        <v>1</v>
      </c>
      <c r="L292">
        <v>1</v>
      </c>
      <c r="M292" s="45"/>
      <c r="N292" s="45"/>
      <c r="O292" s="45"/>
      <c r="P292" s="45" t="s">
        <v>858</v>
      </c>
      <c r="Q292">
        <v>1457587000</v>
      </c>
      <c r="R292">
        <v>115050000</v>
      </c>
      <c r="S292">
        <v>117320000</v>
      </c>
      <c r="T292">
        <v>121120000</v>
      </c>
      <c r="U292">
        <v>118520000</v>
      </c>
      <c r="V292">
        <v>120720000</v>
      </c>
      <c r="W292">
        <v>119720000</v>
      </c>
      <c r="X292">
        <v>105720000</v>
      </c>
      <c r="Y292">
        <v>104864000</v>
      </c>
      <c r="Z292">
        <v>140597000</v>
      </c>
      <c r="AA292">
        <v>143250000</v>
      </c>
      <c r="AB292">
        <v>124244000</v>
      </c>
      <c r="AC292">
        <v>126462000</v>
      </c>
    </row>
    <row r="293" spans="1:29" x14ac:dyDescent="0.25">
      <c r="A293">
        <v>289</v>
      </c>
      <c r="B293">
        <v>290</v>
      </c>
      <c r="C293" s="45" t="s">
        <v>93</v>
      </c>
      <c r="D293">
        <v>4820000</v>
      </c>
      <c r="E293">
        <v>4960</v>
      </c>
      <c r="F293" s="45"/>
      <c r="G293">
        <v>4</v>
      </c>
      <c r="I293">
        <v>2</v>
      </c>
      <c r="J293">
        <v>2</v>
      </c>
      <c r="K293">
        <v>1</v>
      </c>
      <c r="L293">
        <v>1</v>
      </c>
      <c r="M293" s="45"/>
      <c r="N293" s="45"/>
      <c r="O293" s="45"/>
      <c r="P293" s="45" t="s">
        <v>859</v>
      </c>
      <c r="Q293">
        <v>-180000000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-198000000</v>
      </c>
      <c r="Y293">
        <v>18000000</v>
      </c>
      <c r="Z293">
        <v>0</v>
      </c>
      <c r="AA293">
        <v>0</v>
      </c>
      <c r="AB293">
        <v>0</v>
      </c>
      <c r="AC293">
        <v>0</v>
      </c>
    </row>
    <row r="294" spans="1:29" x14ac:dyDescent="0.25">
      <c r="A294">
        <v>290</v>
      </c>
      <c r="B294">
        <v>291</v>
      </c>
      <c r="C294" s="45" t="s">
        <v>94</v>
      </c>
      <c r="D294">
        <v>4830000</v>
      </c>
      <c r="E294">
        <v>4970</v>
      </c>
      <c r="F294" s="45"/>
      <c r="G294">
        <v>4</v>
      </c>
      <c r="I294">
        <v>2</v>
      </c>
      <c r="J294">
        <v>2</v>
      </c>
      <c r="K294">
        <v>1</v>
      </c>
      <c r="L294">
        <v>1</v>
      </c>
      <c r="M294" s="45"/>
      <c r="N294" s="45"/>
      <c r="O294" s="45"/>
      <c r="P294" s="45" t="s">
        <v>860</v>
      </c>
      <c r="Q294">
        <v>-1375000000</v>
      </c>
      <c r="R294">
        <v>-120000000</v>
      </c>
      <c r="S294">
        <v>-120000000</v>
      </c>
      <c r="T294">
        <v>-220000000</v>
      </c>
      <c r="U294">
        <v>-120000000</v>
      </c>
      <c r="V294">
        <v>-120000000</v>
      </c>
      <c r="W294">
        <v>-120000000</v>
      </c>
      <c r="X294">
        <v>96000000</v>
      </c>
      <c r="Y294">
        <v>-123000000</v>
      </c>
      <c r="Z294">
        <v>-159000000</v>
      </c>
      <c r="AA294">
        <v>-123000000</v>
      </c>
      <c r="AB294">
        <v>-123000000</v>
      </c>
      <c r="AC294">
        <v>-123000000</v>
      </c>
    </row>
    <row r="295" spans="1:29" x14ac:dyDescent="0.25">
      <c r="A295">
        <v>291</v>
      </c>
      <c r="B295">
        <v>292</v>
      </c>
      <c r="C295" s="45" t="s">
        <v>95</v>
      </c>
      <c r="D295">
        <v>4890000</v>
      </c>
      <c r="E295">
        <v>4900</v>
      </c>
      <c r="F295" s="45"/>
      <c r="G295">
        <v>4</v>
      </c>
      <c r="I295">
        <v>0</v>
      </c>
      <c r="J295">
        <v>1</v>
      </c>
      <c r="K295">
        <v>1</v>
      </c>
      <c r="L295">
        <v>1</v>
      </c>
      <c r="M295" s="45"/>
      <c r="N295" s="45"/>
      <c r="O295" s="45"/>
      <c r="P295" s="45" t="s">
        <v>788</v>
      </c>
      <c r="Q295">
        <v>-97413000</v>
      </c>
      <c r="R295">
        <v>-4950000</v>
      </c>
      <c r="S295">
        <v>-2680000</v>
      </c>
      <c r="T295">
        <v>-98880000</v>
      </c>
      <c r="U295">
        <v>-1480000</v>
      </c>
      <c r="V295">
        <v>720000</v>
      </c>
      <c r="W295">
        <v>-280000</v>
      </c>
      <c r="X295">
        <v>3720000</v>
      </c>
      <c r="Y295">
        <v>-136000</v>
      </c>
      <c r="Z295">
        <v>-18403000</v>
      </c>
      <c r="AA295">
        <v>20250000</v>
      </c>
      <c r="AB295">
        <v>1244000</v>
      </c>
      <c r="AC295">
        <v>3462000</v>
      </c>
    </row>
    <row r="296" spans="1:29" x14ac:dyDescent="0.25">
      <c r="A296">
        <v>292</v>
      </c>
      <c r="B296">
        <v>293</v>
      </c>
      <c r="C296" s="45" t="s">
        <v>569</v>
      </c>
      <c r="D296">
        <v>4891000</v>
      </c>
      <c r="F296" s="45"/>
      <c r="G296">
        <v>4</v>
      </c>
      <c r="I296">
        <v>0</v>
      </c>
      <c r="K296">
        <v>1</v>
      </c>
      <c r="L296">
        <v>0</v>
      </c>
      <c r="M296" s="45"/>
      <c r="N296" s="45"/>
      <c r="O296" s="45"/>
      <c r="P296" s="45"/>
    </row>
    <row r="297" spans="1:29" x14ac:dyDescent="0.25">
      <c r="A297">
        <v>293</v>
      </c>
      <c r="B297">
        <v>294</v>
      </c>
      <c r="C297" s="45" t="s">
        <v>570</v>
      </c>
      <c r="D297">
        <v>4892000</v>
      </c>
      <c r="F297" s="45"/>
      <c r="G297">
        <v>4</v>
      </c>
      <c r="I297">
        <v>5</v>
      </c>
      <c r="J297">
        <v>5</v>
      </c>
      <c r="K297">
        <v>0</v>
      </c>
      <c r="L297">
        <v>0</v>
      </c>
      <c r="M297" s="45"/>
      <c r="N297" s="45"/>
      <c r="O297" s="45"/>
      <c r="P297" s="45" t="s">
        <v>726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</row>
    <row r="298" spans="1:29" x14ac:dyDescent="0.25">
      <c r="A298">
        <v>294</v>
      </c>
      <c r="B298">
        <v>295</v>
      </c>
      <c r="C298" s="45" t="s">
        <v>571</v>
      </c>
      <c r="D298">
        <v>4893000</v>
      </c>
      <c r="F298" s="45"/>
      <c r="G298">
        <v>5</v>
      </c>
      <c r="I298">
        <v>0</v>
      </c>
      <c r="K298">
        <v>1</v>
      </c>
      <c r="L298">
        <v>0</v>
      </c>
      <c r="M298" s="45"/>
      <c r="N298" s="45"/>
      <c r="O298" s="45"/>
      <c r="P298" s="45"/>
    </row>
    <row r="299" spans="1:29" x14ac:dyDescent="0.25">
      <c r="A299">
        <v>295</v>
      </c>
      <c r="B299">
        <v>296</v>
      </c>
      <c r="C299" s="45" t="s">
        <v>309</v>
      </c>
      <c r="D299">
        <v>5000000</v>
      </c>
      <c r="F299" s="45"/>
      <c r="G299">
        <v>5</v>
      </c>
      <c r="I299">
        <v>0</v>
      </c>
      <c r="J299">
        <v>9</v>
      </c>
      <c r="K299">
        <v>1</v>
      </c>
      <c r="L299">
        <v>0</v>
      </c>
      <c r="M299" s="45"/>
      <c r="N299" s="45"/>
      <c r="O299" s="45"/>
      <c r="P299" s="45" t="s">
        <v>797</v>
      </c>
    </row>
    <row r="300" spans="1:29" x14ac:dyDescent="0.25">
      <c r="A300">
        <v>296</v>
      </c>
      <c r="B300">
        <v>297</v>
      </c>
      <c r="C300" s="45" t="s">
        <v>572</v>
      </c>
      <c r="D300">
        <v>5001000</v>
      </c>
      <c r="F300" s="45"/>
      <c r="G300">
        <v>5</v>
      </c>
      <c r="I300">
        <v>0</v>
      </c>
      <c r="K300">
        <v>1</v>
      </c>
      <c r="L300">
        <v>0</v>
      </c>
      <c r="M300" s="45"/>
      <c r="N300" s="45"/>
      <c r="O300" s="45"/>
      <c r="P300" s="45"/>
    </row>
    <row r="301" spans="1:29" x14ac:dyDescent="0.25">
      <c r="A301">
        <v>297</v>
      </c>
      <c r="B301">
        <v>298</v>
      </c>
      <c r="C301" s="45" t="s">
        <v>573</v>
      </c>
      <c r="D301">
        <v>5002000</v>
      </c>
      <c r="E301">
        <v>5205</v>
      </c>
      <c r="F301" s="45" t="s">
        <v>820</v>
      </c>
      <c r="G301">
        <v>5</v>
      </c>
      <c r="I301">
        <v>0</v>
      </c>
      <c r="K301">
        <v>1</v>
      </c>
      <c r="L301">
        <v>1</v>
      </c>
      <c r="M301" s="45" t="s">
        <v>96</v>
      </c>
      <c r="N301" s="45"/>
      <c r="O301" s="45"/>
      <c r="P301" s="45" t="s">
        <v>861</v>
      </c>
      <c r="Q301">
        <v>1012620000</v>
      </c>
      <c r="R301">
        <v>84000000</v>
      </c>
      <c r="S301">
        <v>84000000</v>
      </c>
      <c r="T301">
        <v>84000000</v>
      </c>
      <c r="U301">
        <v>84000000</v>
      </c>
      <c r="V301">
        <v>84000000</v>
      </c>
      <c r="W301">
        <v>84000000</v>
      </c>
      <c r="X301">
        <v>84420000</v>
      </c>
      <c r="Y301">
        <v>84840000</v>
      </c>
      <c r="Z301">
        <v>84840000</v>
      </c>
      <c r="AA301">
        <v>84840000</v>
      </c>
      <c r="AB301">
        <v>84840000</v>
      </c>
      <c r="AC301">
        <v>84840000</v>
      </c>
    </row>
    <row r="302" spans="1:29" x14ac:dyDescent="0.25">
      <c r="A302">
        <v>298</v>
      </c>
      <c r="B302">
        <v>299</v>
      </c>
      <c r="C302" s="45" t="s">
        <v>574</v>
      </c>
      <c r="D302">
        <v>5003000</v>
      </c>
      <c r="E302">
        <v>5337</v>
      </c>
      <c r="F302" s="45" t="s">
        <v>802</v>
      </c>
      <c r="G302">
        <v>5</v>
      </c>
      <c r="I302">
        <v>0</v>
      </c>
      <c r="K302">
        <v>1</v>
      </c>
      <c r="L302">
        <v>1</v>
      </c>
      <c r="M302" s="45" t="s">
        <v>97</v>
      </c>
      <c r="N302" s="45"/>
      <c r="O302" s="45"/>
      <c r="P302" s="45" t="s">
        <v>803</v>
      </c>
      <c r="Q302">
        <v>-522120000</v>
      </c>
      <c r="R302">
        <v>-43600000</v>
      </c>
      <c r="S302">
        <v>-42800000</v>
      </c>
      <c r="T302">
        <v>-43600000</v>
      </c>
      <c r="U302">
        <v>-43200000</v>
      </c>
      <c r="V302">
        <v>-43600000</v>
      </c>
      <c r="W302">
        <v>-43200000</v>
      </c>
      <c r="X302">
        <v>-43720000</v>
      </c>
      <c r="Y302">
        <v>-43840000</v>
      </c>
      <c r="Z302">
        <v>-43440000</v>
      </c>
      <c r="AA302">
        <v>-43840000</v>
      </c>
      <c r="AB302">
        <v>-43440000</v>
      </c>
      <c r="AC302">
        <v>-43840000</v>
      </c>
    </row>
    <row r="303" spans="1:29" x14ac:dyDescent="0.25">
      <c r="A303">
        <v>299</v>
      </c>
      <c r="B303">
        <v>300</v>
      </c>
      <c r="C303" s="45" t="s">
        <v>575</v>
      </c>
      <c r="D303">
        <v>5004000</v>
      </c>
      <c r="F303" s="45"/>
      <c r="G303">
        <v>5</v>
      </c>
      <c r="I303">
        <v>0</v>
      </c>
      <c r="K303">
        <v>1</v>
      </c>
      <c r="L303">
        <v>1</v>
      </c>
      <c r="M303" s="45" t="s">
        <v>259</v>
      </c>
      <c r="N303" s="45"/>
      <c r="O303" s="45"/>
      <c r="P303" s="45" t="s">
        <v>862</v>
      </c>
      <c r="Q303">
        <v>-40800000</v>
      </c>
      <c r="R303">
        <v>-400000</v>
      </c>
      <c r="S303">
        <v>-400000</v>
      </c>
      <c r="T303">
        <v>-400000</v>
      </c>
      <c r="U303">
        <v>-400000</v>
      </c>
      <c r="V303">
        <v>-400000</v>
      </c>
      <c r="W303">
        <v>-400000</v>
      </c>
      <c r="X303">
        <v>-18400000</v>
      </c>
      <c r="Y303">
        <v>-18400000</v>
      </c>
      <c r="Z303">
        <v>-400000</v>
      </c>
      <c r="AA303">
        <v>-400000</v>
      </c>
      <c r="AB303">
        <v>-400000</v>
      </c>
      <c r="AC303">
        <v>-400000</v>
      </c>
    </row>
    <row r="304" spans="1:29" x14ac:dyDescent="0.25">
      <c r="A304">
        <v>300</v>
      </c>
      <c r="B304">
        <v>301</v>
      </c>
      <c r="C304" s="45" t="s">
        <v>576</v>
      </c>
      <c r="D304">
        <v>5005000</v>
      </c>
      <c r="E304">
        <v>5700</v>
      </c>
      <c r="F304" s="45"/>
      <c r="G304">
        <v>5</v>
      </c>
      <c r="I304">
        <v>0</v>
      </c>
      <c r="J304">
        <v>2</v>
      </c>
      <c r="K304">
        <v>1</v>
      </c>
      <c r="L304">
        <v>1</v>
      </c>
      <c r="M304" s="45"/>
      <c r="N304" s="45"/>
      <c r="O304" s="45"/>
      <c r="P304" s="45" t="s">
        <v>863</v>
      </c>
      <c r="Q304">
        <v>449700000</v>
      </c>
      <c r="R304">
        <v>40000000</v>
      </c>
      <c r="S304">
        <v>40800000</v>
      </c>
      <c r="T304">
        <v>40000000</v>
      </c>
      <c r="U304">
        <v>40400000</v>
      </c>
      <c r="V304">
        <v>40000000</v>
      </c>
      <c r="W304">
        <v>40400000</v>
      </c>
      <c r="X304">
        <v>22300000</v>
      </c>
      <c r="Y304">
        <v>22600000</v>
      </c>
      <c r="Z304">
        <v>41000000</v>
      </c>
      <c r="AA304">
        <v>40600000</v>
      </c>
      <c r="AB304">
        <v>41000000</v>
      </c>
      <c r="AC304">
        <v>40600000</v>
      </c>
    </row>
    <row r="305" spans="1:29" x14ac:dyDescent="0.25">
      <c r="A305">
        <v>301</v>
      </c>
      <c r="B305">
        <v>302</v>
      </c>
      <c r="C305" s="45" t="s">
        <v>577</v>
      </c>
      <c r="D305">
        <v>5006000</v>
      </c>
      <c r="F305" s="45"/>
      <c r="G305">
        <v>5</v>
      </c>
      <c r="I305">
        <v>0</v>
      </c>
      <c r="K305">
        <v>1</v>
      </c>
      <c r="L305">
        <v>0</v>
      </c>
      <c r="M305" s="45"/>
      <c r="N305" s="45"/>
      <c r="O305" s="45"/>
      <c r="P305" s="45"/>
    </row>
    <row r="306" spans="1:29" x14ac:dyDescent="0.25">
      <c r="A306">
        <v>302</v>
      </c>
      <c r="B306">
        <v>303</v>
      </c>
      <c r="C306" s="45"/>
      <c r="F306" s="45"/>
      <c r="M306" s="45"/>
      <c r="N306" s="45"/>
      <c r="O306" s="45"/>
      <c r="P306" s="45"/>
    </row>
    <row r="307" spans="1:29" x14ac:dyDescent="0.25">
      <c r="A307" t="s">
        <v>865</v>
      </c>
      <c r="C307" s="45"/>
      <c r="F307" s="45"/>
      <c r="M307" s="45"/>
      <c r="N307" s="45"/>
      <c r="O307" s="45"/>
      <c r="P307" s="45"/>
    </row>
    <row r="308" spans="1:29" x14ac:dyDescent="0.25">
      <c r="A308" t="s">
        <v>866</v>
      </c>
      <c r="C308" s="45"/>
      <c r="F308" s="45"/>
      <c r="M308" s="45"/>
      <c r="N308" s="45"/>
      <c r="O308" s="45"/>
      <c r="P308" s="45"/>
    </row>
    <row r="309" spans="1:29" x14ac:dyDescent="0.25">
      <c r="A309" t="s">
        <v>0</v>
      </c>
      <c r="B309" t="s">
        <v>267</v>
      </c>
      <c r="C309" s="45" t="s">
        <v>2</v>
      </c>
      <c r="D309" t="s">
        <v>3</v>
      </c>
      <c r="E309" t="s">
        <v>268</v>
      </c>
      <c r="F309" s="45" t="s">
        <v>586</v>
      </c>
      <c r="G309" t="s">
        <v>265</v>
      </c>
      <c r="H309" t="s">
        <v>266</v>
      </c>
      <c r="I309" t="s">
        <v>173</v>
      </c>
      <c r="J309" t="s">
        <v>174</v>
      </c>
      <c r="K309" t="s">
        <v>7</v>
      </c>
      <c r="L309" t="s">
        <v>8</v>
      </c>
      <c r="M309" s="45" t="s">
        <v>9</v>
      </c>
      <c r="N309" s="45" t="s">
        <v>10</v>
      </c>
      <c r="O309" s="45" t="s">
        <v>11</v>
      </c>
      <c r="P309" s="45" t="s">
        <v>269</v>
      </c>
      <c r="Q309" t="s">
        <v>13</v>
      </c>
      <c r="R309" t="s">
        <v>14</v>
      </c>
      <c r="S309" t="s">
        <v>15</v>
      </c>
      <c r="T309" t="s">
        <v>16</v>
      </c>
      <c r="U309" t="s">
        <v>17</v>
      </c>
      <c r="V309" t="s">
        <v>18</v>
      </c>
      <c r="W309" t="s">
        <v>19</v>
      </c>
      <c r="X309" t="s">
        <v>20</v>
      </c>
      <c r="Y309" t="s">
        <v>21</v>
      </c>
      <c r="Z309" t="s">
        <v>22</v>
      </c>
      <c r="AA309" t="s">
        <v>23</v>
      </c>
      <c r="AB309" t="s">
        <v>24</v>
      </c>
      <c r="AC309" t="s">
        <v>25</v>
      </c>
    </row>
    <row r="310" spans="1:29" x14ac:dyDescent="0.25">
      <c r="A310">
        <v>0</v>
      </c>
      <c r="B310">
        <v>1</v>
      </c>
      <c r="C310" s="45" t="s">
        <v>332</v>
      </c>
      <c r="D310">
        <v>1000000</v>
      </c>
      <c r="F310" s="45"/>
      <c r="G310">
        <v>1</v>
      </c>
      <c r="I310">
        <v>0</v>
      </c>
      <c r="K310">
        <v>1</v>
      </c>
      <c r="L310">
        <v>0</v>
      </c>
      <c r="M310" s="45"/>
      <c r="N310" s="45"/>
      <c r="O310" s="45"/>
      <c r="P310" s="45"/>
    </row>
    <row r="311" spans="1:29" x14ac:dyDescent="0.25">
      <c r="A311">
        <v>1</v>
      </c>
      <c r="B311">
        <v>2</v>
      </c>
      <c r="C311" s="45" t="s">
        <v>333</v>
      </c>
      <c r="D311">
        <v>1001000</v>
      </c>
      <c r="F311" s="45"/>
      <c r="G311">
        <v>1</v>
      </c>
      <c r="I311">
        <v>0</v>
      </c>
      <c r="J311">
        <v>9</v>
      </c>
      <c r="K311">
        <v>1</v>
      </c>
      <c r="L311">
        <v>0</v>
      </c>
      <c r="M311" s="45"/>
      <c r="N311" s="45"/>
      <c r="O311" s="45"/>
      <c r="P311" s="45" t="s">
        <v>612</v>
      </c>
    </row>
    <row r="312" spans="1:29" x14ac:dyDescent="0.25">
      <c r="A312">
        <v>2</v>
      </c>
      <c r="B312">
        <v>3</v>
      </c>
      <c r="C312" s="45" t="s">
        <v>334</v>
      </c>
      <c r="D312">
        <v>1002000</v>
      </c>
      <c r="F312" s="45"/>
      <c r="G312">
        <v>1</v>
      </c>
      <c r="I312">
        <v>0</v>
      </c>
      <c r="K312">
        <v>1</v>
      </c>
      <c r="L312">
        <v>0</v>
      </c>
      <c r="M312" s="45"/>
      <c r="N312" s="45"/>
      <c r="O312" s="45"/>
      <c r="P312" s="45"/>
    </row>
    <row r="313" spans="1:29" x14ac:dyDescent="0.25">
      <c r="A313">
        <v>3</v>
      </c>
      <c r="B313">
        <v>4</v>
      </c>
      <c r="C313" s="45" t="s">
        <v>335</v>
      </c>
      <c r="D313">
        <v>1100000</v>
      </c>
      <c r="E313">
        <v>1100</v>
      </c>
      <c r="F313" s="45"/>
      <c r="G313">
        <v>1</v>
      </c>
      <c r="I313">
        <v>0</v>
      </c>
      <c r="J313">
        <v>1</v>
      </c>
      <c r="K313">
        <v>1</v>
      </c>
      <c r="L313">
        <v>1</v>
      </c>
      <c r="M313" s="45"/>
      <c r="N313" s="45"/>
      <c r="O313" s="45"/>
      <c r="P313" s="45" t="s">
        <v>613</v>
      </c>
      <c r="Q313">
        <v>5063100000</v>
      </c>
      <c r="R313">
        <v>420000000</v>
      </c>
      <c r="S313">
        <v>420000000</v>
      </c>
      <c r="T313">
        <v>420000000</v>
      </c>
      <c r="U313">
        <v>420000000</v>
      </c>
      <c r="V313">
        <v>420000000</v>
      </c>
      <c r="W313">
        <v>420000000</v>
      </c>
      <c r="X313">
        <v>422100000</v>
      </c>
      <c r="Y313">
        <v>424200000</v>
      </c>
      <c r="Z313">
        <v>424200000</v>
      </c>
      <c r="AA313">
        <v>424200000</v>
      </c>
      <c r="AB313">
        <v>424200000</v>
      </c>
      <c r="AC313">
        <v>424200000</v>
      </c>
    </row>
    <row r="314" spans="1:29" x14ac:dyDescent="0.25">
      <c r="A314">
        <v>4</v>
      </c>
      <c r="B314">
        <v>5</v>
      </c>
      <c r="C314" s="45" t="s">
        <v>336</v>
      </c>
      <c r="D314">
        <v>1101000</v>
      </c>
      <c r="E314">
        <v>1110</v>
      </c>
      <c r="F314" s="45" t="s">
        <v>614</v>
      </c>
      <c r="G314">
        <v>1</v>
      </c>
      <c r="I314">
        <v>2</v>
      </c>
      <c r="K314">
        <v>1</v>
      </c>
      <c r="L314">
        <v>1</v>
      </c>
      <c r="M314" s="45" t="s">
        <v>257</v>
      </c>
      <c r="N314" s="45"/>
      <c r="O314" s="45" t="s">
        <v>257</v>
      </c>
      <c r="P314" s="45" t="s">
        <v>615</v>
      </c>
      <c r="Q314">
        <v>5063100000</v>
      </c>
      <c r="R314">
        <v>420000000</v>
      </c>
      <c r="S314">
        <v>420000000</v>
      </c>
      <c r="T314">
        <v>420000000</v>
      </c>
      <c r="U314">
        <v>420000000</v>
      </c>
      <c r="V314">
        <v>420000000</v>
      </c>
      <c r="W314">
        <v>420000000</v>
      </c>
      <c r="X314">
        <v>422100000</v>
      </c>
      <c r="Y314">
        <v>424200000</v>
      </c>
      <c r="Z314">
        <v>424200000</v>
      </c>
      <c r="AA314">
        <v>424200000</v>
      </c>
      <c r="AB314">
        <v>424200000</v>
      </c>
      <c r="AC314">
        <v>424200000</v>
      </c>
    </row>
    <row r="315" spans="1:29" x14ac:dyDescent="0.25">
      <c r="A315">
        <v>5</v>
      </c>
      <c r="B315">
        <v>6</v>
      </c>
      <c r="C315" s="45" t="s">
        <v>616</v>
      </c>
      <c r="D315">
        <v>1101000</v>
      </c>
      <c r="E315">
        <v>1110</v>
      </c>
      <c r="F315" s="45" t="s">
        <v>614</v>
      </c>
      <c r="G315">
        <v>1</v>
      </c>
      <c r="I315">
        <v>4</v>
      </c>
      <c r="K315">
        <v>0</v>
      </c>
      <c r="L315">
        <v>1</v>
      </c>
      <c r="M315" s="45" t="s">
        <v>257</v>
      </c>
      <c r="N315" s="45" t="s">
        <v>617</v>
      </c>
      <c r="O315" s="45"/>
      <c r="P315" s="45" t="s">
        <v>618</v>
      </c>
      <c r="Q315">
        <v>5063100000</v>
      </c>
      <c r="R315">
        <v>420000000</v>
      </c>
      <c r="S315">
        <v>420000000</v>
      </c>
      <c r="T315">
        <v>420000000</v>
      </c>
      <c r="U315">
        <v>420000000</v>
      </c>
      <c r="V315">
        <v>420000000</v>
      </c>
      <c r="W315">
        <v>420000000</v>
      </c>
      <c r="X315">
        <v>422100000</v>
      </c>
      <c r="Y315">
        <v>424200000</v>
      </c>
      <c r="Z315">
        <v>424200000</v>
      </c>
      <c r="AA315">
        <v>424200000</v>
      </c>
      <c r="AB315">
        <v>424200000</v>
      </c>
      <c r="AC315">
        <v>424200000</v>
      </c>
    </row>
    <row r="316" spans="1:29" x14ac:dyDescent="0.25">
      <c r="A316">
        <v>6</v>
      </c>
      <c r="B316">
        <v>7</v>
      </c>
      <c r="C316" s="45" t="s">
        <v>619</v>
      </c>
      <c r="D316">
        <v>1101000</v>
      </c>
      <c r="E316">
        <v>1110</v>
      </c>
      <c r="F316" s="45" t="s">
        <v>614</v>
      </c>
      <c r="G316">
        <v>1</v>
      </c>
      <c r="I316">
        <v>4</v>
      </c>
      <c r="K316">
        <v>0</v>
      </c>
      <c r="L316">
        <v>0</v>
      </c>
      <c r="M316" s="45" t="s">
        <v>257</v>
      </c>
      <c r="N316" s="45" t="s">
        <v>620</v>
      </c>
      <c r="O316" s="45"/>
      <c r="P316" s="45" t="s">
        <v>621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</row>
    <row r="317" spans="1:29" x14ac:dyDescent="0.25">
      <c r="A317">
        <v>7</v>
      </c>
      <c r="B317">
        <v>8</v>
      </c>
      <c r="C317" s="45" t="s">
        <v>622</v>
      </c>
      <c r="D317">
        <v>1101000</v>
      </c>
      <c r="E317">
        <v>1110</v>
      </c>
      <c r="F317" s="45" t="s">
        <v>614</v>
      </c>
      <c r="G317">
        <v>1</v>
      </c>
      <c r="I317">
        <v>4</v>
      </c>
      <c r="K317">
        <v>0</v>
      </c>
      <c r="L317">
        <v>0</v>
      </c>
      <c r="M317" s="45" t="s">
        <v>257</v>
      </c>
      <c r="N317" s="45" t="s">
        <v>623</v>
      </c>
      <c r="O317" s="45"/>
      <c r="P317" s="45" t="s">
        <v>623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</row>
    <row r="318" spans="1:29" x14ac:dyDescent="0.25">
      <c r="A318">
        <v>8</v>
      </c>
      <c r="B318">
        <v>9</v>
      </c>
      <c r="C318" s="45" t="s">
        <v>337</v>
      </c>
      <c r="D318">
        <v>1102000</v>
      </c>
      <c r="E318">
        <v>1119</v>
      </c>
      <c r="F318" s="45"/>
      <c r="G318">
        <v>1</v>
      </c>
      <c r="I318">
        <v>2</v>
      </c>
      <c r="K318">
        <v>0</v>
      </c>
      <c r="L318">
        <v>0</v>
      </c>
      <c r="M318" s="45" t="s">
        <v>258</v>
      </c>
      <c r="N318" s="45"/>
      <c r="O318" s="45" t="s">
        <v>258</v>
      </c>
      <c r="P318" s="45" t="s">
        <v>624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</row>
    <row r="319" spans="1:29" x14ac:dyDescent="0.25">
      <c r="A319">
        <v>9</v>
      </c>
      <c r="B319">
        <v>10</v>
      </c>
      <c r="C319" s="45" t="s">
        <v>338</v>
      </c>
      <c r="D319">
        <v>1103000</v>
      </c>
      <c r="F319" s="45"/>
      <c r="G319">
        <v>1</v>
      </c>
      <c r="I319">
        <v>0</v>
      </c>
      <c r="K319">
        <v>1</v>
      </c>
      <c r="L319">
        <v>0</v>
      </c>
      <c r="M319" s="45"/>
      <c r="N319" s="45"/>
      <c r="O319" s="45"/>
      <c r="P319" s="45"/>
    </row>
    <row r="320" spans="1:29" x14ac:dyDescent="0.25">
      <c r="A320">
        <v>10</v>
      </c>
      <c r="B320">
        <v>11</v>
      </c>
      <c r="C320" s="45" t="s">
        <v>27</v>
      </c>
      <c r="D320">
        <v>1200000</v>
      </c>
      <c r="E320">
        <v>1200</v>
      </c>
      <c r="F320" s="45"/>
      <c r="G320">
        <v>1</v>
      </c>
      <c r="I320">
        <v>0</v>
      </c>
      <c r="J320">
        <v>1</v>
      </c>
      <c r="K320">
        <v>1</v>
      </c>
      <c r="L320">
        <v>1</v>
      </c>
      <c r="M320" s="45"/>
      <c r="N320" s="45"/>
      <c r="O320" s="45"/>
      <c r="P320" s="45" t="s">
        <v>625</v>
      </c>
      <c r="Q320">
        <v>3246375000</v>
      </c>
      <c r="R320">
        <v>270700000</v>
      </c>
      <c r="S320">
        <v>266700000</v>
      </c>
      <c r="T320">
        <v>270700000</v>
      </c>
      <c r="U320">
        <v>268700000</v>
      </c>
      <c r="V320">
        <v>270700000</v>
      </c>
      <c r="W320">
        <v>268700000</v>
      </c>
      <c r="X320">
        <v>271300000</v>
      </c>
      <c r="Y320">
        <v>272275000</v>
      </c>
      <c r="Z320">
        <v>270650000</v>
      </c>
      <c r="AA320">
        <v>272650000</v>
      </c>
      <c r="AB320">
        <v>270650000</v>
      </c>
      <c r="AC320">
        <v>272650000</v>
      </c>
    </row>
    <row r="321" spans="1:29" x14ac:dyDescent="0.25">
      <c r="A321">
        <v>11</v>
      </c>
      <c r="B321">
        <v>12</v>
      </c>
      <c r="C321" s="45" t="s">
        <v>339</v>
      </c>
      <c r="D321">
        <v>1201000</v>
      </c>
      <c r="F321" s="45"/>
      <c r="G321">
        <v>1</v>
      </c>
      <c r="I321">
        <v>1</v>
      </c>
      <c r="J321">
        <v>2</v>
      </c>
      <c r="K321">
        <v>1</v>
      </c>
      <c r="L321">
        <v>1</v>
      </c>
      <c r="M321" s="45"/>
      <c r="N321" s="45"/>
      <c r="O321" s="45"/>
      <c r="P321" s="45" t="s">
        <v>626</v>
      </c>
      <c r="Q321">
        <v>3246375000</v>
      </c>
      <c r="R321">
        <v>270700000</v>
      </c>
      <c r="S321">
        <v>266700000</v>
      </c>
      <c r="T321">
        <v>270700000</v>
      </c>
      <c r="U321">
        <v>268700000</v>
      </c>
      <c r="V321">
        <v>270700000</v>
      </c>
      <c r="W321">
        <v>268700000</v>
      </c>
      <c r="X321">
        <v>271300000</v>
      </c>
      <c r="Y321">
        <v>272275000</v>
      </c>
      <c r="Z321">
        <v>270650000</v>
      </c>
      <c r="AA321">
        <v>272650000</v>
      </c>
      <c r="AB321">
        <v>270650000</v>
      </c>
      <c r="AC321">
        <v>272650000</v>
      </c>
    </row>
    <row r="322" spans="1:29" x14ac:dyDescent="0.25">
      <c r="A322">
        <v>12</v>
      </c>
      <c r="B322">
        <v>13</v>
      </c>
      <c r="C322" s="45" t="s">
        <v>340</v>
      </c>
      <c r="D322">
        <v>1202000</v>
      </c>
      <c r="E322">
        <v>1210</v>
      </c>
      <c r="F322" s="45" t="s">
        <v>627</v>
      </c>
      <c r="G322">
        <v>1</v>
      </c>
      <c r="I322">
        <v>2</v>
      </c>
      <c r="K322">
        <v>1</v>
      </c>
      <c r="L322">
        <v>1</v>
      </c>
      <c r="M322" s="45" t="s">
        <v>341</v>
      </c>
      <c r="N322" s="45"/>
      <c r="O322" s="45" t="s">
        <v>341</v>
      </c>
      <c r="P322" s="45" t="s">
        <v>628</v>
      </c>
      <c r="Q322">
        <v>1084950000</v>
      </c>
      <c r="R322">
        <v>90000000</v>
      </c>
      <c r="S322">
        <v>90000000</v>
      </c>
      <c r="T322">
        <v>90000000</v>
      </c>
      <c r="U322">
        <v>90000000</v>
      </c>
      <c r="V322">
        <v>90000000</v>
      </c>
      <c r="W322">
        <v>90000000</v>
      </c>
      <c r="X322">
        <v>90450000</v>
      </c>
      <c r="Y322">
        <v>90900000</v>
      </c>
      <c r="Z322">
        <v>90900000</v>
      </c>
      <c r="AA322">
        <v>90900000</v>
      </c>
      <c r="AB322">
        <v>90900000</v>
      </c>
      <c r="AC322">
        <v>90900000</v>
      </c>
    </row>
    <row r="323" spans="1:29" x14ac:dyDescent="0.25">
      <c r="A323">
        <v>13</v>
      </c>
      <c r="B323">
        <v>14</v>
      </c>
      <c r="C323" s="45" t="s">
        <v>629</v>
      </c>
      <c r="D323">
        <v>1202000</v>
      </c>
      <c r="E323">
        <v>1210</v>
      </c>
      <c r="F323" s="45" t="s">
        <v>627</v>
      </c>
      <c r="G323">
        <v>1</v>
      </c>
      <c r="I323">
        <v>4</v>
      </c>
      <c r="K323">
        <v>0</v>
      </c>
      <c r="L323">
        <v>1</v>
      </c>
      <c r="M323" s="45" t="s">
        <v>341</v>
      </c>
      <c r="N323" s="45" t="s">
        <v>617</v>
      </c>
      <c r="O323" s="45"/>
      <c r="P323" s="45" t="s">
        <v>618</v>
      </c>
      <c r="Q323">
        <v>1084950000</v>
      </c>
      <c r="R323">
        <v>90000000</v>
      </c>
      <c r="S323">
        <v>90000000</v>
      </c>
      <c r="T323">
        <v>90000000</v>
      </c>
      <c r="U323">
        <v>90000000</v>
      </c>
      <c r="V323">
        <v>90000000</v>
      </c>
      <c r="W323">
        <v>90000000</v>
      </c>
      <c r="X323">
        <v>90450000</v>
      </c>
      <c r="Y323">
        <v>90900000</v>
      </c>
      <c r="Z323">
        <v>90900000</v>
      </c>
      <c r="AA323">
        <v>90900000</v>
      </c>
      <c r="AB323">
        <v>90900000</v>
      </c>
      <c r="AC323">
        <v>90900000</v>
      </c>
    </row>
    <row r="324" spans="1:29" x14ac:dyDescent="0.25">
      <c r="A324">
        <v>14</v>
      </c>
      <c r="B324">
        <v>15</v>
      </c>
      <c r="C324" s="45" t="s">
        <v>630</v>
      </c>
      <c r="D324">
        <v>1202000</v>
      </c>
      <c r="E324">
        <v>1210</v>
      </c>
      <c r="F324" s="45" t="s">
        <v>627</v>
      </c>
      <c r="G324">
        <v>1</v>
      </c>
      <c r="I324">
        <v>4</v>
      </c>
      <c r="K324">
        <v>0</v>
      </c>
      <c r="L324">
        <v>0</v>
      </c>
      <c r="M324" s="45" t="s">
        <v>341</v>
      </c>
      <c r="N324" s="45" t="s">
        <v>620</v>
      </c>
      <c r="O324" s="45"/>
      <c r="P324" s="45" t="s">
        <v>621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</row>
    <row r="325" spans="1:29" x14ac:dyDescent="0.25">
      <c r="A325">
        <v>15</v>
      </c>
      <c r="B325">
        <v>16</v>
      </c>
      <c r="C325" s="45" t="s">
        <v>631</v>
      </c>
      <c r="D325">
        <v>1202000</v>
      </c>
      <c r="E325">
        <v>1210</v>
      </c>
      <c r="F325" s="45" t="s">
        <v>627</v>
      </c>
      <c r="G325">
        <v>1</v>
      </c>
      <c r="I325">
        <v>4</v>
      </c>
      <c r="K325">
        <v>0</v>
      </c>
      <c r="L325">
        <v>0</v>
      </c>
      <c r="M325" s="45" t="s">
        <v>341</v>
      </c>
      <c r="N325" s="45" t="s">
        <v>623</v>
      </c>
      <c r="O325" s="45"/>
      <c r="P325" s="45" t="s">
        <v>623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</row>
    <row r="326" spans="1:29" x14ac:dyDescent="0.25">
      <c r="A326">
        <v>16</v>
      </c>
      <c r="B326">
        <v>17</v>
      </c>
      <c r="C326" s="45" t="s">
        <v>342</v>
      </c>
      <c r="D326">
        <v>1203000</v>
      </c>
      <c r="E326">
        <v>1211</v>
      </c>
      <c r="F326" s="45" t="s">
        <v>632</v>
      </c>
      <c r="G326">
        <v>1</v>
      </c>
      <c r="I326">
        <v>2</v>
      </c>
      <c r="K326">
        <v>1</v>
      </c>
      <c r="L326">
        <v>1</v>
      </c>
      <c r="M326" s="45" t="s">
        <v>343</v>
      </c>
      <c r="N326" s="45"/>
      <c r="O326" s="45" t="s">
        <v>343</v>
      </c>
      <c r="P326" s="45" t="s">
        <v>633</v>
      </c>
      <c r="Q326">
        <v>361650000</v>
      </c>
      <c r="R326">
        <v>30000000</v>
      </c>
      <c r="S326">
        <v>30000000</v>
      </c>
      <c r="T326">
        <v>30000000</v>
      </c>
      <c r="U326">
        <v>30000000</v>
      </c>
      <c r="V326">
        <v>30000000</v>
      </c>
      <c r="W326">
        <v>30000000</v>
      </c>
      <c r="X326">
        <v>30150000</v>
      </c>
      <c r="Y326">
        <v>30300000</v>
      </c>
      <c r="Z326">
        <v>30300000</v>
      </c>
      <c r="AA326">
        <v>30300000</v>
      </c>
      <c r="AB326">
        <v>30300000</v>
      </c>
      <c r="AC326">
        <v>30300000</v>
      </c>
    </row>
    <row r="327" spans="1:29" x14ac:dyDescent="0.25">
      <c r="A327">
        <v>17</v>
      </c>
      <c r="B327">
        <v>18</v>
      </c>
      <c r="C327" s="45" t="s">
        <v>634</v>
      </c>
      <c r="D327">
        <v>1203000</v>
      </c>
      <c r="E327">
        <v>1211</v>
      </c>
      <c r="F327" s="45" t="s">
        <v>632</v>
      </c>
      <c r="G327">
        <v>1</v>
      </c>
      <c r="I327">
        <v>4</v>
      </c>
      <c r="K327">
        <v>0</v>
      </c>
      <c r="L327">
        <v>1</v>
      </c>
      <c r="M327" s="45" t="s">
        <v>343</v>
      </c>
      <c r="N327" s="45" t="s">
        <v>617</v>
      </c>
      <c r="O327" s="45"/>
      <c r="P327" s="45" t="s">
        <v>618</v>
      </c>
      <c r="Q327">
        <v>361650000</v>
      </c>
      <c r="R327">
        <v>30000000</v>
      </c>
      <c r="S327">
        <v>30000000</v>
      </c>
      <c r="T327">
        <v>30000000</v>
      </c>
      <c r="U327">
        <v>30000000</v>
      </c>
      <c r="V327">
        <v>30000000</v>
      </c>
      <c r="W327">
        <v>30000000</v>
      </c>
      <c r="X327">
        <v>30150000</v>
      </c>
      <c r="Y327">
        <v>30300000</v>
      </c>
      <c r="Z327">
        <v>30300000</v>
      </c>
      <c r="AA327">
        <v>30300000</v>
      </c>
      <c r="AB327">
        <v>30300000</v>
      </c>
      <c r="AC327">
        <v>30300000</v>
      </c>
    </row>
    <row r="328" spans="1:29" x14ac:dyDescent="0.25">
      <c r="A328">
        <v>18</v>
      </c>
      <c r="B328">
        <v>19</v>
      </c>
      <c r="C328" s="45" t="s">
        <v>635</v>
      </c>
      <c r="D328">
        <v>1203000</v>
      </c>
      <c r="E328">
        <v>1211</v>
      </c>
      <c r="F328" s="45" t="s">
        <v>632</v>
      </c>
      <c r="G328">
        <v>1</v>
      </c>
      <c r="I328">
        <v>4</v>
      </c>
      <c r="K328">
        <v>0</v>
      </c>
      <c r="L328">
        <v>0</v>
      </c>
      <c r="M328" s="45" t="s">
        <v>343</v>
      </c>
      <c r="N328" s="45" t="s">
        <v>620</v>
      </c>
      <c r="O328" s="45"/>
      <c r="P328" s="45" t="s">
        <v>621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</row>
    <row r="329" spans="1:29" x14ac:dyDescent="0.25">
      <c r="A329">
        <v>19</v>
      </c>
      <c r="B329">
        <v>20</v>
      </c>
      <c r="C329" s="45" t="s">
        <v>636</v>
      </c>
      <c r="D329">
        <v>1203000</v>
      </c>
      <c r="E329">
        <v>1211</v>
      </c>
      <c r="F329" s="45" t="s">
        <v>632</v>
      </c>
      <c r="G329">
        <v>1</v>
      </c>
      <c r="I329">
        <v>4</v>
      </c>
      <c r="K329">
        <v>0</v>
      </c>
      <c r="L329">
        <v>0</v>
      </c>
      <c r="M329" s="45" t="s">
        <v>343</v>
      </c>
      <c r="N329" s="45" t="s">
        <v>623</v>
      </c>
      <c r="O329" s="45"/>
      <c r="P329" s="45" t="s">
        <v>623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</row>
    <row r="330" spans="1:29" x14ac:dyDescent="0.25">
      <c r="A330">
        <v>20</v>
      </c>
      <c r="B330">
        <v>21</v>
      </c>
      <c r="C330" s="45" t="s">
        <v>344</v>
      </c>
      <c r="D330">
        <v>1204000</v>
      </c>
      <c r="E330">
        <v>1220</v>
      </c>
      <c r="F330" s="45" t="s">
        <v>637</v>
      </c>
      <c r="G330">
        <v>1</v>
      </c>
      <c r="I330">
        <v>2</v>
      </c>
      <c r="K330">
        <v>1</v>
      </c>
      <c r="L330">
        <v>1</v>
      </c>
      <c r="M330" s="45" t="s">
        <v>345</v>
      </c>
      <c r="N330" s="45"/>
      <c r="O330" s="45" t="s">
        <v>345</v>
      </c>
      <c r="P330" s="45" t="s">
        <v>638</v>
      </c>
      <c r="Q330">
        <v>732000000</v>
      </c>
      <c r="R330">
        <v>62000000</v>
      </c>
      <c r="S330">
        <v>58000000</v>
      </c>
      <c r="T330">
        <v>62000000</v>
      </c>
      <c r="U330">
        <v>60000000</v>
      </c>
      <c r="V330">
        <v>62000000</v>
      </c>
      <c r="W330">
        <v>60000000</v>
      </c>
      <c r="X330">
        <v>62000000</v>
      </c>
      <c r="Y330">
        <v>62000000</v>
      </c>
      <c r="Z330">
        <v>60000000</v>
      </c>
      <c r="AA330">
        <v>62000000</v>
      </c>
      <c r="AB330">
        <v>60000000</v>
      </c>
      <c r="AC330">
        <v>62000000</v>
      </c>
    </row>
    <row r="331" spans="1:29" x14ac:dyDescent="0.25">
      <c r="A331">
        <v>21</v>
      </c>
      <c r="B331">
        <v>22</v>
      </c>
      <c r="C331" s="45" t="s">
        <v>639</v>
      </c>
      <c r="D331">
        <v>1204000</v>
      </c>
      <c r="E331">
        <v>1220</v>
      </c>
      <c r="F331" s="45" t="s">
        <v>637</v>
      </c>
      <c r="G331">
        <v>1</v>
      </c>
      <c r="I331">
        <v>4</v>
      </c>
      <c r="K331">
        <v>0</v>
      </c>
      <c r="L331">
        <v>1</v>
      </c>
      <c r="M331" s="45" t="s">
        <v>345</v>
      </c>
      <c r="N331" s="45" t="s">
        <v>617</v>
      </c>
      <c r="O331" s="45"/>
      <c r="P331" s="45" t="s">
        <v>618</v>
      </c>
      <c r="Q331">
        <v>732000000</v>
      </c>
      <c r="R331">
        <v>62000000</v>
      </c>
      <c r="S331">
        <v>58000000</v>
      </c>
      <c r="T331">
        <v>62000000</v>
      </c>
      <c r="U331">
        <v>60000000</v>
      </c>
      <c r="V331">
        <v>62000000</v>
      </c>
      <c r="W331">
        <v>60000000</v>
      </c>
      <c r="X331">
        <v>62000000</v>
      </c>
      <c r="Y331">
        <v>62000000</v>
      </c>
      <c r="Z331">
        <v>60000000</v>
      </c>
      <c r="AA331">
        <v>62000000</v>
      </c>
      <c r="AB331">
        <v>60000000</v>
      </c>
      <c r="AC331">
        <v>62000000</v>
      </c>
    </row>
    <row r="332" spans="1:29" x14ac:dyDescent="0.25">
      <c r="A332">
        <v>22</v>
      </c>
      <c r="B332">
        <v>23</v>
      </c>
      <c r="C332" s="45" t="s">
        <v>640</v>
      </c>
      <c r="D332">
        <v>1204000</v>
      </c>
      <c r="E332">
        <v>1220</v>
      </c>
      <c r="F332" s="45" t="s">
        <v>637</v>
      </c>
      <c r="G332">
        <v>1</v>
      </c>
      <c r="I332">
        <v>4</v>
      </c>
      <c r="K332">
        <v>0</v>
      </c>
      <c r="L332">
        <v>0</v>
      </c>
      <c r="M332" s="45" t="s">
        <v>345</v>
      </c>
      <c r="N332" s="45" t="s">
        <v>620</v>
      </c>
      <c r="O332" s="45"/>
      <c r="P332" s="45" t="s">
        <v>621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</row>
    <row r="333" spans="1:29" x14ac:dyDescent="0.25">
      <c r="A333">
        <v>23</v>
      </c>
      <c r="B333">
        <v>24</v>
      </c>
      <c r="C333" s="45" t="s">
        <v>641</v>
      </c>
      <c r="D333">
        <v>1204000</v>
      </c>
      <c r="E333">
        <v>1220</v>
      </c>
      <c r="F333" s="45" t="s">
        <v>637</v>
      </c>
      <c r="G333">
        <v>1</v>
      </c>
      <c r="I333">
        <v>4</v>
      </c>
      <c r="K333">
        <v>0</v>
      </c>
      <c r="L333">
        <v>0</v>
      </c>
      <c r="M333" s="45" t="s">
        <v>345</v>
      </c>
      <c r="N333" s="45" t="s">
        <v>623</v>
      </c>
      <c r="O333" s="45"/>
      <c r="P333" s="45" t="s">
        <v>623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</row>
    <row r="334" spans="1:29" x14ac:dyDescent="0.25">
      <c r="A334">
        <v>24</v>
      </c>
      <c r="B334">
        <v>25</v>
      </c>
      <c r="C334" s="45" t="s">
        <v>346</v>
      </c>
      <c r="D334">
        <v>1205000</v>
      </c>
      <c r="E334">
        <v>1230</v>
      </c>
      <c r="F334" s="45" t="s">
        <v>642</v>
      </c>
      <c r="G334">
        <v>1</v>
      </c>
      <c r="I334">
        <v>2</v>
      </c>
      <c r="K334">
        <v>1</v>
      </c>
      <c r="L334">
        <v>1</v>
      </c>
      <c r="M334" s="45" t="s">
        <v>347</v>
      </c>
      <c r="N334" s="45"/>
      <c r="O334" s="45" t="s">
        <v>347</v>
      </c>
      <c r="P334" s="45" t="s">
        <v>643</v>
      </c>
      <c r="Q334">
        <v>120000000</v>
      </c>
      <c r="R334">
        <v>10000000</v>
      </c>
      <c r="S334">
        <v>10000000</v>
      </c>
      <c r="T334">
        <v>10000000</v>
      </c>
      <c r="U334">
        <v>10000000</v>
      </c>
      <c r="V334">
        <v>10000000</v>
      </c>
      <c r="W334">
        <v>10000000</v>
      </c>
      <c r="X334">
        <v>10000000</v>
      </c>
      <c r="Y334">
        <v>10000000</v>
      </c>
      <c r="Z334">
        <v>10000000</v>
      </c>
      <c r="AA334">
        <v>10000000</v>
      </c>
      <c r="AB334">
        <v>10000000</v>
      </c>
      <c r="AC334">
        <v>10000000</v>
      </c>
    </row>
    <row r="335" spans="1:29" x14ac:dyDescent="0.25">
      <c r="A335">
        <v>25</v>
      </c>
      <c r="B335">
        <v>26</v>
      </c>
      <c r="C335" s="45" t="s">
        <v>644</v>
      </c>
      <c r="D335">
        <v>1205000</v>
      </c>
      <c r="E335">
        <v>1230</v>
      </c>
      <c r="F335" s="45" t="s">
        <v>642</v>
      </c>
      <c r="G335">
        <v>1</v>
      </c>
      <c r="I335">
        <v>4</v>
      </c>
      <c r="K335">
        <v>0</v>
      </c>
      <c r="L335">
        <v>1</v>
      </c>
      <c r="M335" s="45" t="s">
        <v>347</v>
      </c>
      <c r="N335" s="45" t="s">
        <v>617</v>
      </c>
      <c r="O335" s="45"/>
      <c r="P335" s="45" t="s">
        <v>618</v>
      </c>
      <c r="Q335">
        <v>120000000</v>
      </c>
      <c r="R335">
        <v>10000000</v>
      </c>
      <c r="S335">
        <v>10000000</v>
      </c>
      <c r="T335">
        <v>10000000</v>
      </c>
      <c r="U335">
        <v>10000000</v>
      </c>
      <c r="V335">
        <v>10000000</v>
      </c>
      <c r="W335">
        <v>10000000</v>
      </c>
      <c r="X335">
        <v>10000000</v>
      </c>
      <c r="Y335">
        <v>10000000</v>
      </c>
      <c r="Z335">
        <v>10000000</v>
      </c>
      <c r="AA335">
        <v>10000000</v>
      </c>
      <c r="AB335">
        <v>10000000</v>
      </c>
      <c r="AC335">
        <v>10000000</v>
      </c>
    </row>
    <row r="336" spans="1:29" x14ac:dyDescent="0.25">
      <c r="A336">
        <v>26</v>
      </c>
      <c r="B336">
        <v>27</v>
      </c>
      <c r="C336" s="45" t="s">
        <v>645</v>
      </c>
      <c r="D336">
        <v>1205000</v>
      </c>
      <c r="E336">
        <v>1230</v>
      </c>
      <c r="F336" s="45" t="s">
        <v>642</v>
      </c>
      <c r="G336">
        <v>1</v>
      </c>
      <c r="I336">
        <v>4</v>
      </c>
      <c r="K336">
        <v>0</v>
      </c>
      <c r="L336">
        <v>0</v>
      </c>
      <c r="M336" s="45" t="s">
        <v>347</v>
      </c>
      <c r="N336" s="45" t="s">
        <v>620</v>
      </c>
      <c r="O336" s="45"/>
      <c r="P336" s="45" t="s">
        <v>621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</row>
    <row r="337" spans="1:29" x14ac:dyDescent="0.25">
      <c r="A337">
        <v>27</v>
      </c>
      <c r="B337">
        <v>28</v>
      </c>
      <c r="C337" s="45" t="s">
        <v>646</v>
      </c>
      <c r="D337">
        <v>1205000</v>
      </c>
      <c r="E337">
        <v>1230</v>
      </c>
      <c r="F337" s="45" t="s">
        <v>642</v>
      </c>
      <c r="G337">
        <v>1</v>
      </c>
      <c r="I337">
        <v>4</v>
      </c>
      <c r="K337">
        <v>0</v>
      </c>
      <c r="L337">
        <v>0</v>
      </c>
      <c r="M337" s="45" t="s">
        <v>347</v>
      </c>
      <c r="N337" s="45" t="s">
        <v>623</v>
      </c>
      <c r="O337" s="45"/>
      <c r="P337" s="45" t="s">
        <v>623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</row>
    <row r="338" spans="1:29" x14ac:dyDescent="0.25">
      <c r="A338">
        <v>28</v>
      </c>
      <c r="B338">
        <v>29</v>
      </c>
      <c r="C338" s="45" t="s">
        <v>348</v>
      </c>
      <c r="D338">
        <v>1206000</v>
      </c>
      <c r="E338">
        <v>1231</v>
      </c>
      <c r="F338" s="45" t="s">
        <v>647</v>
      </c>
      <c r="G338">
        <v>1</v>
      </c>
      <c r="I338">
        <v>2</v>
      </c>
      <c r="K338">
        <v>1</v>
      </c>
      <c r="L338">
        <v>1</v>
      </c>
      <c r="M338" s="45" t="s">
        <v>349</v>
      </c>
      <c r="N338" s="45"/>
      <c r="O338" s="45" t="s">
        <v>349</v>
      </c>
      <c r="P338" s="45" t="s">
        <v>648</v>
      </c>
      <c r="Q338">
        <v>240000000</v>
      </c>
      <c r="R338">
        <v>20000000</v>
      </c>
      <c r="S338">
        <v>20000000</v>
      </c>
      <c r="T338">
        <v>20000000</v>
      </c>
      <c r="U338">
        <v>20000000</v>
      </c>
      <c r="V338">
        <v>20000000</v>
      </c>
      <c r="W338">
        <v>20000000</v>
      </c>
      <c r="X338">
        <v>20000000</v>
      </c>
      <c r="Y338">
        <v>20000000</v>
      </c>
      <c r="Z338">
        <v>20000000</v>
      </c>
      <c r="AA338">
        <v>20000000</v>
      </c>
      <c r="AB338">
        <v>20000000</v>
      </c>
      <c r="AC338">
        <v>20000000</v>
      </c>
    </row>
    <row r="339" spans="1:29" x14ac:dyDescent="0.25">
      <c r="A339">
        <v>29</v>
      </c>
      <c r="B339">
        <v>30</v>
      </c>
      <c r="C339" s="45" t="s">
        <v>649</v>
      </c>
      <c r="D339">
        <v>1206000</v>
      </c>
      <c r="E339">
        <v>1231</v>
      </c>
      <c r="F339" s="45" t="s">
        <v>647</v>
      </c>
      <c r="G339">
        <v>1</v>
      </c>
      <c r="I339">
        <v>4</v>
      </c>
      <c r="K339">
        <v>0</v>
      </c>
      <c r="L339">
        <v>1</v>
      </c>
      <c r="M339" s="45" t="s">
        <v>349</v>
      </c>
      <c r="N339" s="45" t="s">
        <v>617</v>
      </c>
      <c r="O339" s="45"/>
      <c r="P339" s="45" t="s">
        <v>618</v>
      </c>
      <c r="Q339">
        <v>240000000</v>
      </c>
      <c r="R339">
        <v>20000000</v>
      </c>
      <c r="S339">
        <v>20000000</v>
      </c>
      <c r="T339">
        <v>20000000</v>
      </c>
      <c r="U339">
        <v>20000000</v>
      </c>
      <c r="V339">
        <v>20000000</v>
      </c>
      <c r="W339">
        <v>20000000</v>
      </c>
      <c r="X339">
        <v>20000000</v>
      </c>
      <c r="Y339">
        <v>20000000</v>
      </c>
      <c r="Z339">
        <v>20000000</v>
      </c>
      <c r="AA339">
        <v>20000000</v>
      </c>
      <c r="AB339">
        <v>20000000</v>
      </c>
      <c r="AC339">
        <v>20000000</v>
      </c>
    </row>
    <row r="340" spans="1:29" x14ac:dyDescent="0.25">
      <c r="A340">
        <v>30</v>
      </c>
      <c r="B340">
        <v>31</v>
      </c>
      <c r="C340" s="45" t="s">
        <v>650</v>
      </c>
      <c r="D340">
        <v>1206000</v>
      </c>
      <c r="E340">
        <v>1231</v>
      </c>
      <c r="F340" s="45" t="s">
        <v>647</v>
      </c>
      <c r="G340">
        <v>1</v>
      </c>
      <c r="I340">
        <v>4</v>
      </c>
      <c r="K340">
        <v>0</v>
      </c>
      <c r="L340">
        <v>0</v>
      </c>
      <c r="M340" s="45" t="s">
        <v>349</v>
      </c>
      <c r="N340" s="45" t="s">
        <v>620</v>
      </c>
      <c r="O340" s="45"/>
      <c r="P340" s="45" t="s">
        <v>621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</row>
    <row r="341" spans="1:29" x14ac:dyDescent="0.25">
      <c r="A341">
        <v>31</v>
      </c>
      <c r="B341">
        <v>32</v>
      </c>
      <c r="C341" s="45" t="s">
        <v>651</v>
      </c>
      <c r="D341">
        <v>1206000</v>
      </c>
      <c r="E341">
        <v>1231</v>
      </c>
      <c r="F341" s="45" t="s">
        <v>647</v>
      </c>
      <c r="G341">
        <v>1</v>
      </c>
      <c r="I341">
        <v>4</v>
      </c>
      <c r="K341">
        <v>0</v>
      </c>
      <c r="L341">
        <v>0</v>
      </c>
      <c r="M341" s="45" t="s">
        <v>349</v>
      </c>
      <c r="N341" s="45" t="s">
        <v>623</v>
      </c>
      <c r="O341" s="45"/>
      <c r="P341" s="45" t="s">
        <v>623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</row>
    <row r="342" spans="1:29" x14ac:dyDescent="0.25">
      <c r="A342">
        <v>32</v>
      </c>
      <c r="B342">
        <v>33</v>
      </c>
      <c r="C342" s="45" t="s">
        <v>350</v>
      </c>
      <c r="D342">
        <v>1207000</v>
      </c>
      <c r="E342">
        <v>1232</v>
      </c>
      <c r="F342" s="45" t="s">
        <v>652</v>
      </c>
      <c r="G342">
        <v>1</v>
      </c>
      <c r="I342">
        <v>2</v>
      </c>
      <c r="K342">
        <v>1</v>
      </c>
      <c r="L342">
        <v>1</v>
      </c>
      <c r="M342" s="45" t="s">
        <v>351</v>
      </c>
      <c r="N342" s="45"/>
      <c r="O342" s="45" t="s">
        <v>351</v>
      </c>
      <c r="P342" s="45" t="s">
        <v>653</v>
      </c>
      <c r="Q342">
        <v>24000000</v>
      </c>
      <c r="R342">
        <v>2000000</v>
      </c>
      <c r="S342">
        <v>2000000</v>
      </c>
      <c r="T342">
        <v>2000000</v>
      </c>
      <c r="U342">
        <v>2000000</v>
      </c>
      <c r="V342">
        <v>2000000</v>
      </c>
      <c r="W342">
        <v>2000000</v>
      </c>
      <c r="X342">
        <v>2000000</v>
      </c>
      <c r="Y342">
        <v>2000000</v>
      </c>
      <c r="Z342">
        <v>2000000</v>
      </c>
      <c r="AA342">
        <v>2000000</v>
      </c>
      <c r="AB342">
        <v>2000000</v>
      </c>
      <c r="AC342">
        <v>2000000</v>
      </c>
    </row>
    <row r="343" spans="1:29" x14ac:dyDescent="0.25">
      <c r="A343">
        <v>33</v>
      </c>
      <c r="B343">
        <v>34</v>
      </c>
      <c r="C343" s="45" t="s">
        <v>654</v>
      </c>
      <c r="D343">
        <v>1207000</v>
      </c>
      <c r="E343">
        <v>1232</v>
      </c>
      <c r="F343" s="45" t="s">
        <v>652</v>
      </c>
      <c r="G343">
        <v>1</v>
      </c>
      <c r="I343">
        <v>4</v>
      </c>
      <c r="K343">
        <v>0</v>
      </c>
      <c r="L343">
        <v>1</v>
      </c>
      <c r="M343" s="45" t="s">
        <v>351</v>
      </c>
      <c r="N343" s="45" t="s">
        <v>617</v>
      </c>
      <c r="O343" s="45"/>
      <c r="P343" s="45" t="s">
        <v>618</v>
      </c>
      <c r="Q343">
        <v>24000000</v>
      </c>
      <c r="R343">
        <v>2000000</v>
      </c>
      <c r="S343">
        <v>2000000</v>
      </c>
      <c r="T343">
        <v>2000000</v>
      </c>
      <c r="U343">
        <v>2000000</v>
      </c>
      <c r="V343">
        <v>2000000</v>
      </c>
      <c r="W343">
        <v>2000000</v>
      </c>
      <c r="X343">
        <v>2000000</v>
      </c>
      <c r="Y343">
        <v>2000000</v>
      </c>
      <c r="Z343">
        <v>2000000</v>
      </c>
      <c r="AA343">
        <v>2000000</v>
      </c>
      <c r="AB343">
        <v>2000000</v>
      </c>
      <c r="AC343">
        <v>2000000</v>
      </c>
    </row>
    <row r="344" spans="1:29" x14ac:dyDescent="0.25">
      <c r="A344">
        <v>34</v>
      </c>
      <c r="B344">
        <v>35</v>
      </c>
      <c r="C344" s="45" t="s">
        <v>655</v>
      </c>
      <c r="D344">
        <v>1207000</v>
      </c>
      <c r="E344">
        <v>1232</v>
      </c>
      <c r="F344" s="45" t="s">
        <v>652</v>
      </c>
      <c r="G344">
        <v>1</v>
      </c>
      <c r="I344">
        <v>4</v>
      </c>
      <c r="K344">
        <v>0</v>
      </c>
      <c r="L344">
        <v>0</v>
      </c>
      <c r="M344" s="45" t="s">
        <v>351</v>
      </c>
      <c r="N344" s="45" t="s">
        <v>620</v>
      </c>
      <c r="O344" s="45"/>
      <c r="P344" s="45" t="s">
        <v>621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</row>
    <row r="345" spans="1:29" x14ac:dyDescent="0.25">
      <c r="A345">
        <v>35</v>
      </c>
      <c r="B345">
        <v>36</v>
      </c>
      <c r="C345" s="45" t="s">
        <v>656</v>
      </c>
      <c r="D345">
        <v>1207000</v>
      </c>
      <c r="E345">
        <v>1232</v>
      </c>
      <c r="F345" s="45" t="s">
        <v>652</v>
      </c>
      <c r="G345">
        <v>1</v>
      </c>
      <c r="I345">
        <v>4</v>
      </c>
      <c r="K345">
        <v>0</v>
      </c>
      <c r="L345">
        <v>0</v>
      </c>
      <c r="M345" s="45" t="s">
        <v>351</v>
      </c>
      <c r="N345" s="45" t="s">
        <v>623</v>
      </c>
      <c r="O345" s="45"/>
      <c r="P345" s="45" t="s">
        <v>623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</row>
    <row r="346" spans="1:29" x14ac:dyDescent="0.25">
      <c r="A346">
        <v>36</v>
      </c>
      <c r="B346">
        <v>37</v>
      </c>
      <c r="C346" s="45" t="s">
        <v>352</v>
      </c>
      <c r="D346">
        <v>1208000</v>
      </c>
      <c r="E346">
        <v>1240</v>
      </c>
      <c r="F346" s="45" t="s">
        <v>657</v>
      </c>
      <c r="G346">
        <v>1</v>
      </c>
      <c r="I346">
        <v>2</v>
      </c>
      <c r="K346">
        <v>1</v>
      </c>
      <c r="L346">
        <v>1</v>
      </c>
      <c r="M346" s="45" t="s">
        <v>353</v>
      </c>
      <c r="N346" s="45"/>
      <c r="O346" s="45" t="s">
        <v>353</v>
      </c>
      <c r="P346" s="45" t="s">
        <v>658</v>
      </c>
      <c r="Q346">
        <v>543375000</v>
      </c>
      <c r="R346">
        <v>45000000</v>
      </c>
      <c r="S346">
        <v>45000000</v>
      </c>
      <c r="T346">
        <v>45000000</v>
      </c>
      <c r="U346">
        <v>45000000</v>
      </c>
      <c r="V346">
        <v>45000000</v>
      </c>
      <c r="W346">
        <v>45000000</v>
      </c>
      <c r="X346">
        <v>45000000</v>
      </c>
      <c r="Y346">
        <v>45375000</v>
      </c>
      <c r="Z346">
        <v>45750000</v>
      </c>
      <c r="AA346">
        <v>45750000</v>
      </c>
      <c r="AB346">
        <v>45750000</v>
      </c>
      <c r="AC346">
        <v>45750000</v>
      </c>
    </row>
    <row r="347" spans="1:29" x14ac:dyDescent="0.25">
      <c r="A347">
        <v>37</v>
      </c>
      <c r="B347">
        <v>38</v>
      </c>
      <c r="C347" s="45" t="s">
        <v>659</v>
      </c>
      <c r="D347">
        <v>1208000</v>
      </c>
      <c r="E347">
        <v>1240</v>
      </c>
      <c r="F347" s="45" t="s">
        <v>657</v>
      </c>
      <c r="G347">
        <v>1</v>
      </c>
      <c r="I347">
        <v>4</v>
      </c>
      <c r="K347">
        <v>0</v>
      </c>
      <c r="L347">
        <v>1</v>
      </c>
      <c r="M347" s="45" t="s">
        <v>353</v>
      </c>
      <c r="N347" s="45" t="s">
        <v>617</v>
      </c>
      <c r="O347" s="45"/>
      <c r="P347" s="45" t="s">
        <v>618</v>
      </c>
      <c r="Q347">
        <v>543375000</v>
      </c>
      <c r="R347">
        <v>45000000</v>
      </c>
      <c r="S347">
        <v>45000000</v>
      </c>
      <c r="T347">
        <v>45000000</v>
      </c>
      <c r="U347">
        <v>45000000</v>
      </c>
      <c r="V347">
        <v>45000000</v>
      </c>
      <c r="W347">
        <v>45000000</v>
      </c>
      <c r="X347">
        <v>45000000</v>
      </c>
      <c r="Y347">
        <v>45375000</v>
      </c>
      <c r="Z347">
        <v>45750000</v>
      </c>
      <c r="AA347">
        <v>45750000</v>
      </c>
      <c r="AB347">
        <v>45750000</v>
      </c>
      <c r="AC347">
        <v>45750000</v>
      </c>
    </row>
    <row r="348" spans="1:29" x14ac:dyDescent="0.25">
      <c r="A348">
        <v>38</v>
      </c>
      <c r="B348">
        <v>39</v>
      </c>
      <c r="C348" s="45" t="s">
        <v>660</v>
      </c>
      <c r="D348">
        <v>1208000</v>
      </c>
      <c r="E348">
        <v>1240</v>
      </c>
      <c r="F348" s="45" t="s">
        <v>657</v>
      </c>
      <c r="G348">
        <v>1</v>
      </c>
      <c r="I348">
        <v>4</v>
      </c>
      <c r="K348">
        <v>0</v>
      </c>
      <c r="L348">
        <v>0</v>
      </c>
      <c r="M348" s="45" t="s">
        <v>353</v>
      </c>
      <c r="N348" s="45" t="s">
        <v>620</v>
      </c>
      <c r="O348" s="45"/>
      <c r="P348" s="45" t="s">
        <v>621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</row>
    <row r="349" spans="1:29" x14ac:dyDescent="0.25">
      <c r="A349">
        <v>39</v>
      </c>
      <c r="B349">
        <v>40</v>
      </c>
      <c r="C349" s="45" t="s">
        <v>661</v>
      </c>
      <c r="D349">
        <v>1208000</v>
      </c>
      <c r="E349">
        <v>1240</v>
      </c>
      <c r="F349" s="45" t="s">
        <v>657</v>
      </c>
      <c r="G349">
        <v>1</v>
      </c>
      <c r="I349">
        <v>4</v>
      </c>
      <c r="K349">
        <v>0</v>
      </c>
      <c r="L349">
        <v>0</v>
      </c>
      <c r="M349" s="45" t="s">
        <v>353</v>
      </c>
      <c r="N349" s="45" t="s">
        <v>623</v>
      </c>
      <c r="O349" s="45"/>
      <c r="P349" s="45" t="s">
        <v>623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</row>
    <row r="350" spans="1:29" x14ac:dyDescent="0.25">
      <c r="A350">
        <v>40</v>
      </c>
      <c r="B350">
        <v>41</v>
      </c>
      <c r="C350" s="45" t="s">
        <v>354</v>
      </c>
      <c r="D350">
        <v>1209000</v>
      </c>
      <c r="E350">
        <v>1250</v>
      </c>
      <c r="F350" s="45" t="s">
        <v>662</v>
      </c>
      <c r="G350">
        <v>1</v>
      </c>
      <c r="I350">
        <v>2</v>
      </c>
      <c r="K350">
        <v>1</v>
      </c>
      <c r="L350">
        <v>1</v>
      </c>
      <c r="M350" s="45" t="s">
        <v>355</v>
      </c>
      <c r="N350" s="45"/>
      <c r="O350" s="45" t="s">
        <v>355</v>
      </c>
      <c r="P350" s="45" t="s">
        <v>663</v>
      </c>
      <c r="Q350">
        <v>108000000</v>
      </c>
      <c r="R350">
        <v>9000000</v>
      </c>
      <c r="S350">
        <v>9000000</v>
      </c>
      <c r="T350">
        <v>9000000</v>
      </c>
      <c r="U350">
        <v>9000000</v>
      </c>
      <c r="V350">
        <v>9000000</v>
      </c>
      <c r="W350">
        <v>9000000</v>
      </c>
      <c r="X350">
        <v>9000000</v>
      </c>
      <c r="Y350">
        <v>9000000</v>
      </c>
      <c r="Z350">
        <v>9000000</v>
      </c>
      <c r="AA350">
        <v>9000000</v>
      </c>
      <c r="AB350">
        <v>9000000</v>
      </c>
      <c r="AC350">
        <v>9000000</v>
      </c>
    </row>
    <row r="351" spans="1:29" x14ac:dyDescent="0.25">
      <c r="A351">
        <v>41</v>
      </c>
      <c r="B351">
        <v>42</v>
      </c>
      <c r="C351" s="45" t="s">
        <v>664</v>
      </c>
      <c r="D351">
        <v>1209000</v>
      </c>
      <c r="E351">
        <v>1250</v>
      </c>
      <c r="F351" s="45" t="s">
        <v>662</v>
      </c>
      <c r="G351">
        <v>1</v>
      </c>
      <c r="I351">
        <v>4</v>
      </c>
      <c r="K351">
        <v>0</v>
      </c>
      <c r="L351">
        <v>1</v>
      </c>
      <c r="M351" s="45" t="s">
        <v>355</v>
      </c>
      <c r="N351" s="45" t="s">
        <v>617</v>
      </c>
      <c r="O351" s="45"/>
      <c r="P351" s="45" t="s">
        <v>618</v>
      </c>
      <c r="Q351">
        <v>108000000</v>
      </c>
      <c r="R351">
        <v>9000000</v>
      </c>
      <c r="S351">
        <v>9000000</v>
      </c>
      <c r="T351">
        <v>9000000</v>
      </c>
      <c r="U351">
        <v>9000000</v>
      </c>
      <c r="V351">
        <v>9000000</v>
      </c>
      <c r="W351">
        <v>9000000</v>
      </c>
      <c r="X351">
        <v>9000000</v>
      </c>
      <c r="Y351">
        <v>9000000</v>
      </c>
      <c r="Z351">
        <v>9000000</v>
      </c>
      <c r="AA351">
        <v>9000000</v>
      </c>
      <c r="AB351">
        <v>9000000</v>
      </c>
      <c r="AC351">
        <v>9000000</v>
      </c>
    </row>
    <row r="352" spans="1:29" x14ac:dyDescent="0.25">
      <c r="A352">
        <v>42</v>
      </c>
      <c r="B352">
        <v>43</v>
      </c>
      <c r="C352" s="45" t="s">
        <v>665</v>
      </c>
      <c r="D352">
        <v>1209000</v>
      </c>
      <c r="E352">
        <v>1250</v>
      </c>
      <c r="F352" s="45" t="s">
        <v>662</v>
      </c>
      <c r="G352">
        <v>1</v>
      </c>
      <c r="I352">
        <v>4</v>
      </c>
      <c r="K352">
        <v>0</v>
      </c>
      <c r="L352">
        <v>0</v>
      </c>
      <c r="M352" s="45" t="s">
        <v>355</v>
      </c>
      <c r="N352" s="45" t="s">
        <v>620</v>
      </c>
      <c r="O352" s="45"/>
      <c r="P352" s="45" t="s">
        <v>621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</row>
    <row r="353" spans="1:29" x14ac:dyDescent="0.25">
      <c r="A353">
        <v>43</v>
      </c>
      <c r="B353">
        <v>44</v>
      </c>
      <c r="C353" s="45" t="s">
        <v>666</v>
      </c>
      <c r="D353">
        <v>1209000</v>
      </c>
      <c r="E353">
        <v>1250</v>
      </c>
      <c r="F353" s="45" t="s">
        <v>662</v>
      </c>
      <c r="G353">
        <v>1</v>
      </c>
      <c r="I353">
        <v>4</v>
      </c>
      <c r="K353">
        <v>0</v>
      </c>
      <c r="L353">
        <v>0</v>
      </c>
      <c r="M353" s="45" t="s">
        <v>355</v>
      </c>
      <c r="N353" s="45" t="s">
        <v>623</v>
      </c>
      <c r="O353" s="45"/>
      <c r="P353" s="45" t="s">
        <v>623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</row>
    <row r="354" spans="1:29" x14ac:dyDescent="0.25">
      <c r="A354">
        <v>44</v>
      </c>
      <c r="B354">
        <v>45</v>
      </c>
      <c r="C354" s="45" t="s">
        <v>356</v>
      </c>
      <c r="D354">
        <v>1210000</v>
      </c>
      <c r="E354">
        <v>1260</v>
      </c>
      <c r="F354" s="45" t="s">
        <v>667</v>
      </c>
      <c r="G354">
        <v>1</v>
      </c>
      <c r="I354">
        <v>2</v>
      </c>
      <c r="K354">
        <v>1</v>
      </c>
      <c r="L354">
        <v>1</v>
      </c>
      <c r="M354" s="45" t="s">
        <v>357</v>
      </c>
      <c r="N354" s="45"/>
      <c r="O354" s="45" t="s">
        <v>357</v>
      </c>
      <c r="P354" s="45" t="s">
        <v>668</v>
      </c>
      <c r="Q354">
        <v>32400000</v>
      </c>
      <c r="R354">
        <v>2700000</v>
      </c>
      <c r="S354">
        <v>2700000</v>
      </c>
      <c r="T354">
        <v>2700000</v>
      </c>
      <c r="U354">
        <v>2700000</v>
      </c>
      <c r="V354">
        <v>2700000</v>
      </c>
      <c r="W354">
        <v>2700000</v>
      </c>
      <c r="X354">
        <v>2700000</v>
      </c>
      <c r="Y354">
        <v>2700000</v>
      </c>
      <c r="Z354">
        <v>2700000</v>
      </c>
      <c r="AA354">
        <v>2700000</v>
      </c>
      <c r="AB354">
        <v>2700000</v>
      </c>
      <c r="AC354">
        <v>2700000</v>
      </c>
    </row>
    <row r="355" spans="1:29" x14ac:dyDescent="0.25">
      <c r="A355">
        <v>45</v>
      </c>
      <c r="B355">
        <v>46</v>
      </c>
      <c r="C355" s="45" t="s">
        <v>669</v>
      </c>
      <c r="D355">
        <v>1210000</v>
      </c>
      <c r="E355">
        <v>1260</v>
      </c>
      <c r="F355" s="45" t="s">
        <v>667</v>
      </c>
      <c r="G355">
        <v>1</v>
      </c>
      <c r="I355">
        <v>4</v>
      </c>
      <c r="K355">
        <v>0</v>
      </c>
      <c r="L355">
        <v>1</v>
      </c>
      <c r="M355" s="45" t="s">
        <v>357</v>
      </c>
      <c r="N355" s="45" t="s">
        <v>617</v>
      </c>
      <c r="O355" s="45"/>
      <c r="P355" s="45" t="s">
        <v>618</v>
      </c>
      <c r="Q355">
        <v>32400000</v>
      </c>
      <c r="R355">
        <v>2700000</v>
      </c>
      <c r="S355">
        <v>2700000</v>
      </c>
      <c r="T355">
        <v>2700000</v>
      </c>
      <c r="U355">
        <v>2700000</v>
      </c>
      <c r="V355">
        <v>2700000</v>
      </c>
      <c r="W355">
        <v>2700000</v>
      </c>
      <c r="X355">
        <v>2700000</v>
      </c>
      <c r="Y355">
        <v>2700000</v>
      </c>
      <c r="Z355">
        <v>2700000</v>
      </c>
      <c r="AA355">
        <v>2700000</v>
      </c>
      <c r="AB355">
        <v>2700000</v>
      </c>
      <c r="AC355">
        <v>2700000</v>
      </c>
    </row>
    <row r="356" spans="1:29" x14ac:dyDescent="0.25">
      <c r="A356">
        <v>46</v>
      </c>
      <c r="B356">
        <v>47</v>
      </c>
      <c r="C356" s="45" t="s">
        <v>670</v>
      </c>
      <c r="D356">
        <v>1210000</v>
      </c>
      <c r="E356">
        <v>1260</v>
      </c>
      <c r="F356" s="45" t="s">
        <v>667</v>
      </c>
      <c r="G356">
        <v>1</v>
      </c>
      <c r="I356">
        <v>4</v>
      </c>
      <c r="K356">
        <v>0</v>
      </c>
      <c r="L356">
        <v>0</v>
      </c>
      <c r="M356" s="45" t="s">
        <v>357</v>
      </c>
      <c r="N356" s="45" t="s">
        <v>620</v>
      </c>
      <c r="O356" s="45"/>
      <c r="P356" s="45" t="s">
        <v>621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</row>
    <row r="357" spans="1:29" x14ac:dyDescent="0.25">
      <c r="A357">
        <v>47</v>
      </c>
      <c r="B357">
        <v>48</v>
      </c>
      <c r="C357" s="45" t="s">
        <v>671</v>
      </c>
      <c r="D357">
        <v>1210000</v>
      </c>
      <c r="E357">
        <v>1260</v>
      </c>
      <c r="F357" s="45" t="s">
        <v>667</v>
      </c>
      <c r="G357">
        <v>1</v>
      </c>
      <c r="I357">
        <v>4</v>
      </c>
      <c r="K357">
        <v>0</v>
      </c>
      <c r="L357">
        <v>0</v>
      </c>
      <c r="M357" s="45" t="s">
        <v>357</v>
      </c>
      <c r="N357" s="45" t="s">
        <v>623</v>
      </c>
      <c r="O357" s="45"/>
      <c r="P357" s="45" t="s">
        <v>623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</row>
    <row r="358" spans="1:29" x14ac:dyDescent="0.25">
      <c r="A358">
        <v>48</v>
      </c>
      <c r="B358">
        <v>49</v>
      </c>
      <c r="C358" s="45" t="s">
        <v>358</v>
      </c>
      <c r="D358">
        <v>1211000</v>
      </c>
      <c r="E358">
        <v>1290</v>
      </c>
      <c r="F358" s="45" t="s">
        <v>672</v>
      </c>
      <c r="G358">
        <v>1</v>
      </c>
      <c r="I358">
        <v>2</v>
      </c>
      <c r="K358">
        <v>0</v>
      </c>
      <c r="L358">
        <v>0</v>
      </c>
      <c r="M358" s="45" t="s">
        <v>359</v>
      </c>
      <c r="N358" s="45"/>
      <c r="O358" s="45" t="s">
        <v>359</v>
      </c>
      <c r="P358" s="45" t="s">
        <v>673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</row>
    <row r="359" spans="1:29" x14ac:dyDescent="0.25">
      <c r="A359">
        <v>49</v>
      </c>
      <c r="B359">
        <v>50</v>
      </c>
      <c r="C359" s="45" t="s">
        <v>360</v>
      </c>
      <c r="D359">
        <v>1212000</v>
      </c>
      <c r="F359" s="45"/>
      <c r="G359">
        <v>1</v>
      </c>
      <c r="I359">
        <v>0</v>
      </c>
      <c r="K359">
        <v>1</v>
      </c>
      <c r="L359">
        <v>0</v>
      </c>
      <c r="M359" s="45"/>
      <c r="N359" s="45"/>
      <c r="O359" s="45"/>
      <c r="P359" s="45"/>
    </row>
    <row r="360" spans="1:29" x14ac:dyDescent="0.25">
      <c r="A360">
        <v>50</v>
      </c>
      <c r="B360">
        <v>51</v>
      </c>
      <c r="C360" s="45" t="s">
        <v>28</v>
      </c>
      <c r="D360">
        <v>1300000</v>
      </c>
      <c r="E360">
        <v>1400</v>
      </c>
      <c r="F360" s="45"/>
      <c r="G360">
        <v>1</v>
      </c>
      <c r="I360">
        <v>0</v>
      </c>
      <c r="J360">
        <v>1</v>
      </c>
      <c r="K360">
        <v>1</v>
      </c>
      <c r="L360">
        <v>1</v>
      </c>
      <c r="M360" s="45"/>
      <c r="N360" s="45"/>
      <c r="O360" s="45"/>
      <c r="P360" s="45" t="s">
        <v>674</v>
      </c>
      <c r="Q360">
        <v>1816725000</v>
      </c>
      <c r="R360">
        <v>149300000</v>
      </c>
      <c r="S360">
        <v>153300000</v>
      </c>
      <c r="T360">
        <v>149300000</v>
      </c>
      <c r="U360">
        <v>151300000</v>
      </c>
      <c r="V360">
        <v>149300000</v>
      </c>
      <c r="W360">
        <v>151300000</v>
      </c>
      <c r="X360">
        <v>150800000</v>
      </c>
      <c r="Y360">
        <v>151925000</v>
      </c>
      <c r="Z360">
        <v>153550000</v>
      </c>
      <c r="AA360">
        <v>151550000</v>
      </c>
      <c r="AB360">
        <v>153550000</v>
      </c>
      <c r="AC360">
        <v>151550000</v>
      </c>
    </row>
    <row r="361" spans="1:29" x14ac:dyDescent="0.25">
      <c r="A361">
        <v>51</v>
      </c>
      <c r="B361">
        <v>52</v>
      </c>
      <c r="C361" s="45" t="s">
        <v>361</v>
      </c>
      <c r="D361">
        <v>1301000</v>
      </c>
      <c r="F361" s="45"/>
      <c r="G361">
        <v>1</v>
      </c>
      <c r="I361">
        <v>0</v>
      </c>
      <c r="J361">
        <v>4</v>
      </c>
      <c r="K361">
        <v>1</v>
      </c>
      <c r="L361">
        <v>1</v>
      </c>
      <c r="M361" s="45"/>
      <c r="N361" s="45"/>
      <c r="O361" s="45"/>
      <c r="P361" s="45" t="s">
        <v>675</v>
      </c>
      <c r="Q361">
        <v>0.35881673283166399</v>
      </c>
      <c r="R361">
        <v>0.355476190476191</v>
      </c>
      <c r="S361">
        <v>0.36499999999999999</v>
      </c>
      <c r="T361">
        <v>0.355476190476191</v>
      </c>
      <c r="U361">
        <v>0.36023809523809502</v>
      </c>
      <c r="V361">
        <v>0.355476190476191</v>
      </c>
      <c r="W361">
        <v>0.36023809523809502</v>
      </c>
      <c r="X361">
        <v>0.35726131248519299</v>
      </c>
      <c r="Y361">
        <v>0.35814474304573302</v>
      </c>
      <c r="Z361">
        <v>0.36197548326261197</v>
      </c>
      <c r="AA361">
        <v>0.357260726072607</v>
      </c>
      <c r="AB361">
        <v>0.36197548326261197</v>
      </c>
      <c r="AC361">
        <v>0.357260726072607</v>
      </c>
    </row>
    <row r="362" spans="1:29" x14ac:dyDescent="0.25">
      <c r="A362">
        <v>52</v>
      </c>
      <c r="B362">
        <v>53</v>
      </c>
      <c r="C362" s="45" t="s">
        <v>362</v>
      </c>
      <c r="D362">
        <v>1302000</v>
      </c>
      <c r="F362" s="45"/>
      <c r="G362">
        <v>1</v>
      </c>
      <c r="I362">
        <v>0</v>
      </c>
      <c r="K362">
        <v>1</v>
      </c>
      <c r="L362">
        <v>0</v>
      </c>
      <c r="M362" s="45"/>
      <c r="N362" s="45"/>
      <c r="O362" s="45"/>
      <c r="P362" s="45"/>
    </row>
    <row r="363" spans="1:29" x14ac:dyDescent="0.25">
      <c r="A363">
        <v>53</v>
      </c>
      <c r="B363">
        <v>54</v>
      </c>
      <c r="C363" s="45" t="s">
        <v>363</v>
      </c>
      <c r="D363">
        <v>1303000</v>
      </c>
      <c r="E363">
        <v>1410</v>
      </c>
      <c r="F363" s="45"/>
      <c r="G363">
        <v>1</v>
      </c>
      <c r="I363">
        <v>1</v>
      </c>
      <c r="J363">
        <v>1</v>
      </c>
      <c r="K363">
        <v>1</v>
      </c>
      <c r="L363">
        <v>1</v>
      </c>
      <c r="M363" s="45"/>
      <c r="N363" s="45"/>
      <c r="O363" s="45"/>
      <c r="P363" s="45" t="s">
        <v>676</v>
      </c>
      <c r="Q363">
        <v>274800000</v>
      </c>
      <c r="R363">
        <v>22900000</v>
      </c>
      <c r="S363">
        <v>22900000</v>
      </c>
      <c r="T363">
        <v>22900000</v>
      </c>
      <c r="U363">
        <v>22900000</v>
      </c>
      <c r="V363">
        <v>22900000</v>
      </c>
      <c r="W363">
        <v>22900000</v>
      </c>
      <c r="X363">
        <v>22900000</v>
      </c>
      <c r="Y363">
        <v>22900000</v>
      </c>
      <c r="Z363">
        <v>22900000</v>
      </c>
      <c r="AA363">
        <v>22900000</v>
      </c>
      <c r="AB363">
        <v>22900000</v>
      </c>
      <c r="AC363">
        <v>22900000</v>
      </c>
    </row>
    <row r="364" spans="1:29" x14ac:dyDescent="0.25">
      <c r="A364">
        <v>54</v>
      </c>
      <c r="B364">
        <v>55</v>
      </c>
      <c r="C364" s="45" t="s">
        <v>29</v>
      </c>
      <c r="D364">
        <v>1400000</v>
      </c>
      <c r="F364" s="45"/>
      <c r="G364">
        <v>1</v>
      </c>
      <c r="I364">
        <v>1</v>
      </c>
      <c r="J364">
        <v>2</v>
      </c>
      <c r="K364">
        <v>1</v>
      </c>
      <c r="L364">
        <v>1</v>
      </c>
      <c r="M364" s="45"/>
      <c r="N364" s="45"/>
      <c r="O364" s="45"/>
      <c r="P364" s="45" t="s">
        <v>677</v>
      </c>
      <c r="Q364">
        <v>78000000</v>
      </c>
      <c r="R364">
        <v>6500000</v>
      </c>
      <c r="S364">
        <v>6500000</v>
      </c>
      <c r="T364">
        <v>6500000</v>
      </c>
      <c r="U364">
        <v>6500000</v>
      </c>
      <c r="V364">
        <v>6500000</v>
      </c>
      <c r="W364">
        <v>6500000</v>
      </c>
      <c r="X364">
        <v>6500000</v>
      </c>
      <c r="Y364">
        <v>6500000</v>
      </c>
      <c r="Z364">
        <v>6500000</v>
      </c>
      <c r="AA364">
        <v>6500000</v>
      </c>
      <c r="AB364">
        <v>6500000</v>
      </c>
      <c r="AC364">
        <v>6500000</v>
      </c>
    </row>
    <row r="365" spans="1:29" x14ac:dyDescent="0.25">
      <c r="A365">
        <v>55</v>
      </c>
      <c r="B365">
        <v>56</v>
      </c>
      <c r="C365" s="45" t="s">
        <v>364</v>
      </c>
      <c r="D365">
        <v>1401000</v>
      </c>
      <c r="E365">
        <v>1550</v>
      </c>
      <c r="F365" s="45" t="s">
        <v>678</v>
      </c>
      <c r="G365">
        <v>1</v>
      </c>
      <c r="I365">
        <v>2</v>
      </c>
      <c r="K365">
        <v>1</v>
      </c>
      <c r="L365">
        <v>1</v>
      </c>
      <c r="M365" s="45" t="s">
        <v>365</v>
      </c>
      <c r="N365" s="45"/>
      <c r="O365" s="45" t="s">
        <v>365</v>
      </c>
      <c r="P365" s="45" t="s">
        <v>679</v>
      </c>
      <c r="Q365">
        <v>60000000</v>
      </c>
      <c r="R365">
        <v>5000000</v>
      </c>
      <c r="S365">
        <v>5000000</v>
      </c>
      <c r="T365">
        <v>5000000</v>
      </c>
      <c r="U365">
        <v>5000000</v>
      </c>
      <c r="V365">
        <v>5000000</v>
      </c>
      <c r="W365">
        <v>5000000</v>
      </c>
      <c r="X365">
        <v>5000000</v>
      </c>
      <c r="Y365">
        <v>5000000</v>
      </c>
      <c r="Z365">
        <v>5000000</v>
      </c>
      <c r="AA365">
        <v>5000000</v>
      </c>
      <c r="AB365">
        <v>5000000</v>
      </c>
      <c r="AC365">
        <v>5000000</v>
      </c>
    </row>
    <row r="366" spans="1:29" x14ac:dyDescent="0.25">
      <c r="A366">
        <v>56</v>
      </c>
      <c r="B366">
        <v>57</v>
      </c>
      <c r="C366" s="45" t="s">
        <v>366</v>
      </c>
      <c r="D366">
        <v>1402000</v>
      </c>
      <c r="E366">
        <v>1560</v>
      </c>
      <c r="F366" s="45" t="s">
        <v>680</v>
      </c>
      <c r="G366">
        <v>1</v>
      </c>
      <c r="I366">
        <v>2</v>
      </c>
      <c r="K366">
        <v>1</v>
      </c>
      <c r="L366">
        <v>1</v>
      </c>
      <c r="M366" s="45" t="s">
        <v>367</v>
      </c>
      <c r="N366" s="45"/>
      <c r="O366" s="45" t="s">
        <v>367</v>
      </c>
      <c r="P366" s="45" t="s">
        <v>681</v>
      </c>
      <c r="Q366">
        <v>18000000</v>
      </c>
      <c r="R366">
        <v>1500000</v>
      </c>
      <c r="S366">
        <v>1500000</v>
      </c>
      <c r="T366">
        <v>1500000</v>
      </c>
      <c r="U366">
        <v>1500000</v>
      </c>
      <c r="V366">
        <v>1500000</v>
      </c>
      <c r="W366">
        <v>1500000</v>
      </c>
      <c r="X366">
        <v>1500000</v>
      </c>
      <c r="Y366">
        <v>1500000</v>
      </c>
      <c r="Z366">
        <v>1500000</v>
      </c>
      <c r="AA366">
        <v>1500000</v>
      </c>
      <c r="AB366">
        <v>1500000</v>
      </c>
      <c r="AC366">
        <v>1500000</v>
      </c>
    </row>
    <row r="367" spans="1:29" x14ac:dyDescent="0.25">
      <c r="A367">
        <v>57</v>
      </c>
      <c r="B367">
        <v>58</v>
      </c>
      <c r="C367" s="45" t="s">
        <v>368</v>
      </c>
      <c r="D367">
        <v>1403000</v>
      </c>
      <c r="E367">
        <v>1590</v>
      </c>
      <c r="F367" s="45" t="s">
        <v>682</v>
      </c>
      <c r="G367">
        <v>1</v>
      </c>
      <c r="I367">
        <v>2</v>
      </c>
      <c r="K367">
        <v>0</v>
      </c>
      <c r="L367">
        <v>0</v>
      </c>
      <c r="M367" s="45" t="s">
        <v>31</v>
      </c>
      <c r="N367" s="45"/>
      <c r="O367" s="45" t="s">
        <v>31</v>
      </c>
      <c r="P367" s="45" t="s">
        <v>683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</row>
    <row r="368" spans="1:29" x14ac:dyDescent="0.25">
      <c r="A368">
        <v>58</v>
      </c>
      <c r="B368">
        <v>59</v>
      </c>
      <c r="C368" s="45" t="s">
        <v>32</v>
      </c>
      <c r="D368">
        <v>1500000</v>
      </c>
      <c r="F368" s="45"/>
      <c r="G368">
        <v>1</v>
      </c>
      <c r="I368">
        <v>1</v>
      </c>
      <c r="J368">
        <v>2</v>
      </c>
      <c r="K368">
        <v>1</v>
      </c>
      <c r="L368">
        <v>1</v>
      </c>
      <c r="M368" s="45"/>
      <c r="N368" s="45"/>
      <c r="O368" s="45"/>
      <c r="P368" s="45" t="s">
        <v>684</v>
      </c>
      <c r="Q368">
        <v>196800000</v>
      </c>
      <c r="R368">
        <v>16400000</v>
      </c>
      <c r="S368">
        <v>16400000</v>
      </c>
      <c r="T368">
        <v>16400000</v>
      </c>
      <c r="U368">
        <v>16400000</v>
      </c>
      <c r="V368">
        <v>16400000</v>
      </c>
      <c r="W368">
        <v>16400000</v>
      </c>
      <c r="X368">
        <v>16400000</v>
      </c>
      <c r="Y368">
        <v>16400000</v>
      </c>
      <c r="Z368">
        <v>16400000</v>
      </c>
      <c r="AA368">
        <v>16400000</v>
      </c>
      <c r="AB368">
        <v>16400000</v>
      </c>
      <c r="AC368">
        <v>16400000</v>
      </c>
    </row>
    <row r="369" spans="1:29" x14ac:dyDescent="0.25">
      <c r="A369">
        <v>59</v>
      </c>
      <c r="B369">
        <v>60</v>
      </c>
      <c r="C369" s="45" t="s">
        <v>369</v>
      </c>
      <c r="D369">
        <v>1501000</v>
      </c>
      <c r="E369">
        <v>1610</v>
      </c>
      <c r="F369" s="45" t="s">
        <v>685</v>
      </c>
      <c r="G369">
        <v>1</v>
      </c>
      <c r="I369">
        <v>2</v>
      </c>
      <c r="K369">
        <v>1</v>
      </c>
      <c r="L369">
        <v>1</v>
      </c>
      <c r="M369" s="45" t="s">
        <v>370</v>
      </c>
      <c r="N369" s="45"/>
      <c r="O369" s="45" t="s">
        <v>370</v>
      </c>
      <c r="P369" s="45" t="s">
        <v>686</v>
      </c>
      <c r="Q369">
        <v>36000000</v>
      </c>
      <c r="R369">
        <v>3000000</v>
      </c>
      <c r="S369">
        <v>3000000</v>
      </c>
      <c r="T369">
        <v>3000000</v>
      </c>
      <c r="U369">
        <v>3000000</v>
      </c>
      <c r="V369">
        <v>3000000</v>
      </c>
      <c r="W369">
        <v>3000000</v>
      </c>
      <c r="X369">
        <v>3000000</v>
      </c>
      <c r="Y369">
        <v>3000000</v>
      </c>
      <c r="Z369">
        <v>3000000</v>
      </c>
      <c r="AA369">
        <v>3000000</v>
      </c>
      <c r="AB369">
        <v>3000000</v>
      </c>
      <c r="AC369">
        <v>3000000</v>
      </c>
    </row>
    <row r="370" spans="1:29" x14ac:dyDescent="0.25">
      <c r="A370">
        <v>60</v>
      </c>
      <c r="B370">
        <v>61</v>
      </c>
      <c r="C370" s="45" t="s">
        <v>371</v>
      </c>
      <c r="D370">
        <v>1502000</v>
      </c>
      <c r="E370">
        <v>1620</v>
      </c>
      <c r="F370" s="45" t="s">
        <v>687</v>
      </c>
      <c r="G370">
        <v>1</v>
      </c>
      <c r="I370">
        <v>2</v>
      </c>
      <c r="K370">
        <v>1</v>
      </c>
      <c r="L370">
        <v>1</v>
      </c>
      <c r="M370" s="45" t="s">
        <v>372</v>
      </c>
      <c r="N370" s="45"/>
      <c r="O370" s="45" t="s">
        <v>372</v>
      </c>
      <c r="P370" s="45" t="s">
        <v>688</v>
      </c>
      <c r="Q370">
        <v>36000000</v>
      </c>
      <c r="R370">
        <v>3000000</v>
      </c>
      <c r="S370">
        <v>3000000</v>
      </c>
      <c r="T370">
        <v>3000000</v>
      </c>
      <c r="U370">
        <v>3000000</v>
      </c>
      <c r="V370">
        <v>3000000</v>
      </c>
      <c r="W370">
        <v>3000000</v>
      </c>
      <c r="X370">
        <v>3000000</v>
      </c>
      <c r="Y370">
        <v>3000000</v>
      </c>
      <c r="Z370">
        <v>3000000</v>
      </c>
      <c r="AA370">
        <v>3000000</v>
      </c>
      <c r="AB370">
        <v>3000000</v>
      </c>
      <c r="AC370">
        <v>3000000</v>
      </c>
    </row>
    <row r="371" spans="1:29" x14ac:dyDescent="0.25">
      <c r="A371">
        <v>61</v>
      </c>
      <c r="B371">
        <v>62</v>
      </c>
      <c r="C371" s="45" t="s">
        <v>373</v>
      </c>
      <c r="D371">
        <v>1503000</v>
      </c>
      <c r="E371">
        <v>1650</v>
      </c>
      <c r="F371" s="45" t="s">
        <v>689</v>
      </c>
      <c r="G371">
        <v>1</v>
      </c>
      <c r="I371">
        <v>2</v>
      </c>
      <c r="K371">
        <v>1</v>
      </c>
      <c r="L371">
        <v>1</v>
      </c>
      <c r="M371" s="45" t="s">
        <v>374</v>
      </c>
      <c r="N371" s="45"/>
      <c r="O371" s="45" t="s">
        <v>374</v>
      </c>
      <c r="P371" s="45" t="s">
        <v>690</v>
      </c>
      <c r="Q371">
        <v>96000000</v>
      </c>
      <c r="R371">
        <v>8000000</v>
      </c>
      <c r="S371">
        <v>8000000</v>
      </c>
      <c r="T371">
        <v>8000000</v>
      </c>
      <c r="U371">
        <v>8000000</v>
      </c>
      <c r="V371">
        <v>8000000</v>
      </c>
      <c r="W371">
        <v>8000000</v>
      </c>
      <c r="X371">
        <v>8000000</v>
      </c>
      <c r="Y371">
        <v>8000000</v>
      </c>
      <c r="Z371">
        <v>8000000</v>
      </c>
      <c r="AA371">
        <v>8000000</v>
      </c>
      <c r="AB371">
        <v>8000000</v>
      </c>
      <c r="AC371">
        <v>8000000</v>
      </c>
    </row>
    <row r="372" spans="1:29" x14ac:dyDescent="0.25">
      <c r="A372">
        <v>62</v>
      </c>
      <c r="B372">
        <v>63</v>
      </c>
      <c r="C372" s="45" t="s">
        <v>375</v>
      </c>
      <c r="D372">
        <v>1504000</v>
      </c>
      <c r="E372">
        <v>1660</v>
      </c>
      <c r="F372" s="45" t="s">
        <v>691</v>
      </c>
      <c r="G372">
        <v>1</v>
      </c>
      <c r="I372">
        <v>2</v>
      </c>
      <c r="K372">
        <v>1</v>
      </c>
      <c r="L372">
        <v>1</v>
      </c>
      <c r="M372" s="45" t="s">
        <v>376</v>
      </c>
      <c r="N372" s="45"/>
      <c r="O372" s="45" t="s">
        <v>376</v>
      </c>
      <c r="P372" s="45" t="s">
        <v>692</v>
      </c>
      <c r="Q372">
        <v>28800000</v>
      </c>
      <c r="R372">
        <v>2400000</v>
      </c>
      <c r="S372">
        <v>2400000</v>
      </c>
      <c r="T372">
        <v>2400000</v>
      </c>
      <c r="U372">
        <v>2400000</v>
      </c>
      <c r="V372">
        <v>2400000</v>
      </c>
      <c r="W372">
        <v>2400000</v>
      </c>
      <c r="X372">
        <v>2400000</v>
      </c>
      <c r="Y372">
        <v>2400000</v>
      </c>
      <c r="Z372">
        <v>2400000</v>
      </c>
      <c r="AA372">
        <v>2400000</v>
      </c>
      <c r="AB372">
        <v>2400000</v>
      </c>
      <c r="AC372">
        <v>2400000</v>
      </c>
    </row>
    <row r="373" spans="1:29" x14ac:dyDescent="0.25">
      <c r="A373">
        <v>63</v>
      </c>
      <c r="B373">
        <v>64</v>
      </c>
      <c r="C373" s="45" t="s">
        <v>377</v>
      </c>
      <c r="D373">
        <v>1505000</v>
      </c>
      <c r="E373">
        <v>1690</v>
      </c>
      <c r="F373" s="45" t="s">
        <v>693</v>
      </c>
      <c r="G373">
        <v>1</v>
      </c>
      <c r="I373">
        <v>2</v>
      </c>
      <c r="K373">
        <v>0</v>
      </c>
      <c r="L373">
        <v>0</v>
      </c>
      <c r="M373" s="45" t="s">
        <v>378</v>
      </c>
      <c r="N373" s="45"/>
      <c r="O373" s="45" t="s">
        <v>378</v>
      </c>
      <c r="P373" s="45" t="s">
        <v>694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</row>
    <row r="374" spans="1:29" x14ac:dyDescent="0.25">
      <c r="A374">
        <v>64</v>
      </c>
      <c r="B374">
        <v>65</v>
      </c>
      <c r="C374" s="45" t="s">
        <v>379</v>
      </c>
      <c r="D374">
        <v>1506000</v>
      </c>
      <c r="F374" s="45"/>
      <c r="G374">
        <v>1</v>
      </c>
      <c r="I374">
        <v>0</v>
      </c>
      <c r="K374">
        <v>1</v>
      </c>
      <c r="L374">
        <v>0</v>
      </c>
      <c r="M374" s="45"/>
      <c r="N374" s="45"/>
      <c r="O374" s="45"/>
      <c r="P374" s="45"/>
    </row>
    <row r="375" spans="1:29" x14ac:dyDescent="0.25">
      <c r="A375">
        <v>65</v>
      </c>
      <c r="B375">
        <v>66</v>
      </c>
      <c r="C375" s="45" t="s">
        <v>39</v>
      </c>
      <c r="D375">
        <v>1600000</v>
      </c>
      <c r="E375">
        <v>1700</v>
      </c>
      <c r="F375" s="45"/>
      <c r="G375">
        <v>1</v>
      </c>
      <c r="I375">
        <v>1</v>
      </c>
      <c r="J375">
        <v>1</v>
      </c>
      <c r="K375">
        <v>1</v>
      </c>
      <c r="L375">
        <v>1</v>
      </c>
      <c r="M375" s="45"/>
      <c r="N375" s="45"/>
      <c r="O375" s="45"/>
      <c r="P375" s="45" t="s">
        <v>695</v>
      </c>
      <c r="Q375">
        <v>1541925000</v>
      </c>
      <c r="R375">
        <v>126400000</v>
      </c>
      <c r="S375">
        <v>130400000</v>
      </c>
      <c r="T375">
        <v>126400000</v>
      </c>
      <c r="U375">
        <v>128400000</v>
      </c>
      <c r="V375">
        <v>126400000</v>
      </c>
      <c r="W375">
        <v>128400000</v>
      </c>
      <c r="X375">
        <v>127900000</v>
      </c>
      <c r="Y375">
        <v>129025000</v>
      </c>
      <c r="Z375">
        <v>130650000</v>
      </c>
      <c r="AA375">
        <v>128650000</v>
      </c>
      <c r="AB375">
        <v>130650000</v>
      </c>
      <c r="AC375">
        <v>128650000</v>
      </c>
    </row>
    <row r="376" spans="1:29" x14ac:dyDescent="0.25">
      <c r="A376">
        <v>66</v>
      </c>
      <c r="B376">
        <v>67</v>
      </c>
      <c r="C376" s="45" t="s">
        <v>380</v>
      </c>
      <c r="D376">
        <v>1601000</v>
      </c>
      <c r="F376" s="45"/>
      <c r="G376">
        <v>1</v>
      </c>
      <c r="I376">
        <v>1</v>
      </c>
      <c r="J376">
        <v>4</v>
      </c>
      <c r="K376">
        <v>1</v>
      </c>
      <c r="L376">
        <v>1</v>
      </c>
      <c r="M376" s="45"/>
      <c r="N376" s="45"/>
      <c r="O376" s="45"/>
      <c r="P376" s="45" t="s">
        <v>696</v>
      </c>
      <c r="Q376">
        <v>0.30454168394856901</v>
      </c>
      <c r="R376">
        <v>0.30095238095238103</v>
      </c>
      <c r="S376">
        <v>0.31047619047619002</v>
      </c>
      <c r="T376">
        <v>0.30095238095238103</v>
      </c>
      <c r="U376">
        <v>0.30571428571428599</v>
      </c>
      <c r="V376">
        <v>0.30095238095238103</v>
      </c>
      <c r="W376">
        <v>0.30571428571428599</v>
      </c>
      <c r="X376">
        <v>0.30300876569533303</v>
      </c>
      <c r="Y376">
        <v>0.30416077322017898</v>
      </c>
      <c r="Z376">
        <v>0.307991513437058</v>
      </c>
      <c r="AA376">
        <v>0.30327675624705303</v>
      </c>
      <c r="AB376">
        <v>0.307991513437058</v>
      </c>
      <c r="AC376">
        <v>0.30327675624705303</v>
      </c>
    </row>
    <row r="377" spans="1:29" x14ac:dyDescent="0.25">
      <c r="A377">
        <v>67</v>
      </c>
      <c r="B377">
        <v>68</v>
      </c>
      <c r="C377" s="45" t="s">
        <v>381</v>
      </c>
      <c r="D377">
        <v>1602000</v>
      </c>
      <c r="F377" s="45"/>
      <c r="G377">
        <v>1</v>
      </c>
      <c r="I377">
        <v>0</v>
      </c>
      <c r="K377">
        <v>1</v>
      </c>
      <c r="L377">
        <v>0</v>
      </c>
      <c r="M377" s="45"/>
      <c r="N377" s="45"/>
      <c r="O377" s="45"/>
      <c r="P377" s="45"/>
    </row>
    <row r="378" spans="1:29" x14ac:dyDescent="0.25">
      <c r="A378">
        <v>68</v>
      </c>
      <c r="B378">
        <v>69</v>
      </c>
      <c r="C378" s="45" t="s">
        <v>382</v>
      </c>
      <c r="D378">
        <v>1700000</v>
      </c>
      <c r="E378">
        <v>1710</v>
      </c>
      <c r="F378" s="45"/>
      <c r="G378">
        <v>1</v>
      </c>
      <c r="I378">
        <v>1</v>
      </c>
      <c r="J378">
        <v>1</v>
      </c>
      <c r="K378">
        <v>1</v>
      </c>
      <c r="L378">
        <v>1</v>
      </c>
      <c r="M378" s="45"/>
      <c r="N378" s="45"/>
      <c r="O378" s="45"/>
      <c r="P378" s="45" t="s">
        <v>697</v>
      </c>
      <c r="Q378">
        <v>390622500</v>
      </c>
      <c r="R378">
        <v>36000000</v>
      </c>
      <c r="S378">
        <v>35250000</v>
      </c>
      <c r="T378">
        <v>34500000</v>
      </c>
      <c r="U378">
        <v>33750000</v>
      </c>
      <c r="V378">
        <v>33000000</v>
      </c>
      <c r="W378">
        <v>32250000</v>
      </c>
      <c r="X378">
        <v>32970000</v>
      </c>
      <c r="Y378">
        <v>32197500</v>
      </c>
      <c r="Z378">
        <v>31425000</v>
      </c>
      <c r="AA378">
        <v>30532500</v>
      </c>
      <c r="AB378">
        <v>29760000</v>
      </c>
      <c r="AC378">
        <v>28987500</v>
      </c>
    </row>
    <row r="379" spans="1:29" x14ac:dyDescent="0.25">
      <c r="A379">
        <v>69</v>
      </c>
      <c r="B379">
        <v>70</v>
      </c>
      <c r="C379" s="45" t="s">
        <v>383</v>
      </c>
      <c r="D379">
        <v>1701000</v>
      </c>
      <c r="E379">
        <v>1720</v>
      </c>
      <c r="F379" s="45" t="s">
        <v>698</v>
      </c>
      <c r="G379">
        <v>1</v>
      </c>
      <c r="I379">
        <v>2</v>
      </c>
      <c r="K379">
        <v>1</v>
      </c>
      <c r="L379">
        <v>1</v>
      </c>
      <c r="M379" s="45" t="s">
        <v>41</v>
      </c>
      <c r="N379" s="45"/>
      <c r="O379" s="45" t="s">
        <v>41</v>
      </c>
      <c r="P379" s="45" t="s">
        <v>699</v>
      </c>
      <c r="Q379">
        <v>360000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120000</v>
      </c>
      <c r="Y379">
        <v>120000</v>
      </c>
      <c r="Z379">
        <v>120000</v>
      </c>
      <c r="AA379">
        <v>0</v>
      </c>
      <c r="AB379">
        <v>0</v>
      </c>
      <c r="AC379">
        <v>0</v>
      </c>
    </row>
    <row r="380" spans="1:29" x14ac:dyDescent="0.25">
      <c r="A380">
        <v>70</v>
      </c>
      <c r="B380">
        <v>71</v>
      </c>
      <c r="C380" s="45" t="s">
        <v>700</v>
      </c>
      <c r="D380">
        <v>1701000</v>
      </c>
      <c r="E380">
        <v>1720</v>
      </c>
      <c r="F380" s="45" t="s">
        <v>698</v>
      </c>
      <c r="G380">
        <v>1</v>
      </c>
      <c r="I380">
        <v>4</v>
      </c>
      <c r="K380">
        <v>0</v>
      </c>
      <c r="L380">
        <v>1</v>
      </c>
      <c r="M380" s="45" t="s">
        <v>41</v>
      </c>
      <c r="N380" s="45" t="s">
        <v>617</v>
      </c>
      <c r="O380" s="45"/>
      <c r="P380" s="45" t="s">
        <v>618</v>
      </c>
      <c r="Q380">
        <v>360000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120000</v>
      </c>
      <c r="Y380">
        <v>120000</v>
      </c>
      <c r="Z380">
        <v>120000</v>
      </c>
      <c r="AA380">
        <v>0</v>
      </c>
      <c r="AB380">
        <v>0</v>
      </c>
      <c r="AC380">
        <v>0</v>
      </c>
    </row>
    <row r="381" spans="1:29" x14ac:dyDescent="0.25">
      <c r="A381">
        <v>71</v>
      </c>
      <c r="B381">
        <v>72</v>
      </c>
      <c r="C381" s="45" t="s">
        <v>701</v>
      </c>
      <c r="D381">
        <v>1701000</v>
      </c>
      <c r="E381">
        <v>1720</v>
      </c>
      <c r="F381" s="45" t="s">
        <v>698</v>
      </c>
      <c r="G381">
        <v>1</v>
      </c>
      <c r="I381">
        <v>4</v>
      </c>
      <c r="K381">
        <v>0</v>
      </c>
      <c r="L381">
        <v>0</v>
      </c>
      <c r="M381" s="45" t="s">
        <v>41</v>
      </c>
      <c r="N381" s="45" t="s">
        <v>620</v>
      </c>
      <c r="O381" s="45"/>
      <c r="P381" s="45" t="s">
        <v>621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</row>
    <row r="382" spans="1:29" x14ac:dyDescent="0.25">
      <c r="A382">
        <v>72</v>
      </c>
      <c r="B382">
        <v>73</v>
      </c>
      <c r="C382" s="45" t="s">
        <v>702</v>
      </c>
      <c r="D382">
        <v>1701000</v>
      </c>
      <c r="E382">
        <v>1720</v>
      </c>
      <c r="F382" s="45" t="s">
        <v>698</v>
      </c>
      <c r="G382">
        <v>1</v>
      </c>
      <c r="I382">
        <v>4</v>
      </c>
      <c r="K382">
        <v>0</v>
      </c>
      <c r="L382">
        <v>0</v>
      </c>
      <c r="M382" s="45" t="s">
        <v>41</v>
      </c>
      <c r="N382" s="45" t="s">
        <v>623</v>
      </c>
      <c r="O382" s="45"/>
      <c r="P382" s="45" t="s">
        <v>623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</row>
    <row r="383" spans="1:29" x14ac:dyDescent="0.25">
      <c r="A383">
        <v>73</v>
      </c>
      <c r="B383">
        <v>74</v>
      </c>
      <c r="C383" s="45" t="s">
        <v>384</v>
      </c>
      <c r="D383">
        <v>1702000</v>
      </c>
      <c r="E383">
        <v>1730</v>
      </c>
      <c r="F383" s="45" t="s">
        <v>703</v>
      </c>
      <c r="G383">
        <v>1</v>
      </c>
      <c r="I383">
        <v>2</v>
      </c>
      <c r="K383">
        <v>1</v>
      </c>
      <c r="L383">
        <v>1</v>
      </c>
      <c r="M383" s="45" t="s">
        <v>42</v>
      </c>
      <c r="N383" s="45"/>
      <c r="O383" s="45" t="s">
        <v>42</v>
      </c>
      <c r="P383" s="45" t="s">
        <v>704</v>
      </c>
      <c r="Q383">
        <v>390262500</v>
      </c>
      <c r="R383">
        <v>36000000</v>
      </c>
      <c r="S383">
        <v>35250000</v>
      </c>
      <c r="T383">
        <v>34500000</v>
      </c>
      <c r="U383">
        <v>33750000</v>
      </c>
      <c r="V383">
        <v>33000000</v>
      </c>
      <c r="W383">
        <v>32250000</v>
      </c>
      <c r="X383">
        <v>32850000</v>
      </c>
      <c r="Y383">
        <v>32077500</v>
      </c>
      <c r="Z383">
        <v>31305000</v>
      </c>
      <c r="AA383">
        <v>30532500</v>
      </c>
      <c r="AB383">
        <v>29760000</v>
      </c>
      <c r="AC383">
        <v>28987500</v>
      </c>
    </row>
    <row r="384" spans="1:29" x14ac:dyDescent="0.25">
      <c r="A384">
        <v>74</v>
      </c>
      <c r="B384">
        <v>75</v>
      </c>
      <c r="C384" s="45" t="s">
        <v>705</v>
      </c>
      <c r="D384">
        <v>1702000</v>
      </c>
      <c r="E384">
        <v>1730</v>
      </c>
      <c r="F384" s="45" t="s">
        <v>703</v>
      </c>
      <c r="G384">
        <v>1</v>
      </c>
      <c r="I384">
        <v>4</v>
      </c>
      <c r="K384">
        <v>0</v>
      </c>
      <c r="L384">
        <v>1</v>
      </c>
      <c r="M384" s="45" t="s">
        <v>42</v>
      </c>
      <c r="N384" s="45" t="s">
        <v>617</v>
      </c>
      <c r="O384" s="45"/>
      <c r="P384" s="45" t="s">
        <v>618</v>
      </c>
      <c r="Q384">
        <v>390262500</v>
      </c>
      <c r="R384">
        <v>36000000</v>
      </c>
      <c r="S384">
        <v>35250000</v>
      </c>
      <c r="T384">
        <v>34500000</v>
      </c>
      <c r="U384">
        <v>33750000</v>
      </c>
      <c r="V384">
        <v>33000000</v>
      </c>
      <c r="W384">
        <v>32250000</v>
      </c>
      <c r="X384">
        <v>32850000</v>
      </c>
      <c r="Y384">
        <v>32077500</v>
      </c>
      <c r="Z384">
        <v>31305000</v>
      </c>
      <c r="AA384">
        <v>30532500</v>
      </c>
      <c r="AB384">
        <v>29760000</v>
      </c>
      <c r="AC384">
        <v>28987500</v>
      </c>
    </row>
    <row r="385" spans="1:29" x14ac:dyDescent="0.25">
      <c r="A385">
        <v>75</v>
      </c>
      <c r="B385">
        <v>76</v>
      </c>
      <c r="C385" s="45" t="s">
        <v>706</v>
      </c>
      <c r="D385">
        <v>1702000</v>
      </c>
      <c r="E385">
        <v>1730</v>
      </c>
      <c r="F385" s="45" t="s">
        <v>703</v>
      </c>
      <c r="G385">
        <v>1</v>
      </c>
      <c r="I385">
        <v>4</v>
      </c>
      <c r="K385">
        <v>0</v>
      </c>
      <c r="L385">
        <v>0</v>
      </c>
      <c r="M385" s="45" t="s">
        <v>42</v>
      </c>
      <c r="N385" s="45" t="s">
        <v>620</v>
      </c>
      <c r="O385" s="45"/>
      <c r="P385" s="45" t="s">
        <v>621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</row>
    <row r="386" spans="1:29" x14ac:dyDescent="0.25">
      <c r="A386">
        <v>76</v>
      </c>
      <c r="B386">
        <v>77</v>
      </c>
      <c r="C386" s="45" t="s">
        <v>707</v>
      </c>
      <c r="D386">
        <v>1702000</v>
      </c>
      <c r="E386">
        <v>1730</v>
      </c>
      <c r="F386" s="45" t="s">
        <v>703</v>
      </c>
      <c r="G386">
        <v>1</v>
      </c>
      <c r="I386">
        <v>4</v>
      </c>
      <c r="K386">
        <v>0</v>
      </c>
      <c r="L386">
        <v>0</v>
      </c>
      <c r="M386" s="45" t="s">
        <v>42</v>
      </c>
      <c r="N386" s="45" t="s">
        <v>623</v>
      </c>
      <c r="O386" s="45"/>
      <c r="P386" s="45" t="s">
        <v>623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</row>
    <row r="387" spans="1:29" x14ac:dyDescent="0.25">
      <c r="A387">
        <v>77</v>
      </c>
      <c r="B387">
        <v>78</v>
      </c>
      <c r="C387" s="45" t="s">
        <v>385</v>
      </c>
      <c r="D387">
        <v>1703000</v>
      </c>
      <c r="F387" s="45"/>
      <c r="G387">
        <v>1</v>
      </c>
      <c r="I387">
        <v>1</v>
      </c>
      <c r="K387">
        <v>0</v>
      </c>
      <c r="L387">
        <v>0</v>
      </c>
      <c r="M387" s="45"/>
      <c r="N387" s="45"/>
      <c r="O387" s="45"/>
      <c r="P387" s="45"/>
    </row>
    <row r="388" spans="1:29" x14ac:dyDescent="0.25">
      <c r="A388">
        <v>78</v>
      </c>
      <c r="B388">
        <v>79</v>
      </c>
      <c r="C388" s="45" t="s">
        <v>386</v>
      </c>
      <c r="D388">
        <v>1704000</v>
      </c>
      <c r="F388" s="45"/>
      <c r="G388">
        <v>1</v>
      </c>
      <c r="I388">
        <v>1</v>
      </c>
      <c r="J388">
        <v>1</v>
      </c>
      <c r="K388">
        <v>0</v>
      </c>
      <c r="L388">
        <v>0</v>
      </c>
      <c r="M388" s="45"/>
      <c r="N388" s="45"/>
      <c r="O388" s="45" t="s">
        <v>33</v>
      </c>
      <c r="P388" s="45" t="s">
        <v>708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</row>
    <row r="389" spans="1:29" x14ac:dyDescent="0.25">
      <c r="A389">
        <v>79</v>
      </c>
      <c r="B389">
        <v>80</v>
      </c>
      <c r="C389" s="45" t="s">
        <v>387</v>
      </c>
      <c r="D389">
        <v>1705000</v>
      </c>
      <c r="E389">
        <v>1750</v>
      </c>
      <c r="F389" s="45" t="s">
        <v>709</v>
      </c>
      <c r="G389">
        <v>1</v>
      </c>
      <c r="I389">
        <v>2</v>
      </c>
      <c r="K389">
        <v>0</v>
      </c>
      <c r="L389">
        <v>0</v>
      </c>
      <c r="M389" s="45" t="s">
        <v>34</v>
      </c>
      <c r="N389" s="45"/>
      <c r="O389" s="45" t="s">
        <v>34</v>
      </c>
      <c r="P389" s="45" t="s">
        <v>710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</row>
    <row r="390" spans="1:29" x14ac:dyDescent="0.25">
      <c r="A390">
        <v>80</v>
      </c>
      <c r="B390">
        <v>81</v>
      </c>
      <c r="C390" s="45" t="s">
        <v>388</v>
      </c>
      <c r="D390">
        <v>1706000</v>
      </c>
      <c r="E390">
        <v>1740</v>
      </c>
      <c r="F390" s="45" t="s">
        <v>711</v>
      </c>
      <c r="G390">
        <v>1</v>
      </c>
      <c r="I390">
        <v>2</v>
      </c>
      <c r="K390">
        <v>0</v>
      </c>
      <c r="L390">
        <v>0</v>
      </c>
      <c r="M390" s="45" t="s">
        <v>35</v>
      </c>
      <c r="N390" s="45"/>
      <c r="O390" s="45" t="s">
        <v>35</v>
      </c>
      <c r="P390" s="45" t="s">
        <v>712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</row>
    <row r="391" spans="1:29" x14ac:dyDescent="0.25">
      <c r="A391">
        <v>81</v>
      </c>
      <c r="B391">
        <v>82</v>
      </c>
      <c r="C391" s="45" t="s">
        <v>389</v>
      </c>
      <c r="D391">
        <v>1707000</v>
      </c>
      <c r="F391" s="45"/>
      <c r="G391">
        <v>1</v>
      </c>
      <c r="I391">
        <v>1</v>
      </c>
      <c r="K391">
        <v>0</v>
      </c>
      <c r="L391">
        <v>0</v>
      </c>
      <c r="M391" s="45"/>
      <c r="N391" s="45"/>
      <c r="O391" s="45"/>
      <c r="P391" s="45"/>
    </row>
    <row r="392" spans="1:29" x14ac:dyDescent="0.25">
      <c r="A392">
        <v>82</v>
      </c>
      <c r="B392">
        <v>83</v>
      </c>
      <c r="C392" s="45" t="s">
        <v>390</v>
      </c>
      <c r="D392">
        <v>1708000</v>
      </c>
      <c r="F392" s="45"/>
      <c r="G392">
        <v>1</v>
      </c>
      <c r="I392">
        <v>1</v>
      </c>
      <c r="J392">
        <v>1</v>
      </c>
      <c r="K392">
        <v>0</v>
      </c>
      <c r="L392">
        <v>0</v>
      </c>
      <c r="M392" s="45"/>
      <c r="N392" s="45"/>
      <c r="O392" s="45" t="s">
        <v>36</v>
      </c>
      <c r="P392" s="45" t="s">
        <v>713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</row>
    <row r="393" spans="1:29" x14ac:dyDescent="0.25">
      <c r="A393">
        <v>83</v>
      </c>
      <c r="B393">
        <v>84</v>
      </c>
      <c r="C393" s="45" t="s">
        <v>391</v>
      </c>
      <c r="D393">
        <v>1709000</v>
      </c>
      <c r="E393">
        <v>1850</v>
      </c>
      <c r="F393" s="45" t="s">
        <v>714</v>
      </c>
      <c r="G393">
        <v>1</v>
      </c>
      <c r="I393">
        <v>2</v>
      </c>
      <c r="K393">
        <v>0</v>
      </c>
      <c r="L393">
        <v>0</v>
      </c>
      <c r="M393" s="45" t="s">
        <v>37</v>
      </c>
      <c r="N393" s="45"/>
      <c r="O393" s="45" t="s">
        <v>37</v>
      </c>
      <c r="P393" s="45" t="s">
        <v>715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</row>
    <row r="394" spans="1:29" x14ac:dyDescent="0.25">
      <c r="A394">
        <v>84</v>
      </c>
      <c r="B394">
        <v>85</v>
      </c>
      <c r="C394" s="45" t="s">
        <v>392</v>
      </c>
      <c r="D394">
        <v>1710000</v>
      </c>
      <c r="E394">
        <v>1840</v>
      </c>
      <c r="F394" s="45" t="s">
        <v>716</v>
      </c>
      <c r="G394">
        <v>1</v>
      </c>
      <c r="I394">
        <v>2</v>
      </c>
      <c r="K394">
        <v>0</v>
      </c>
      <c r="L394">
        <v>0</v>
      </c>
      <c r="M394" s="45" t="s">
        <v>38</v>
      </c>
      <c r="N394" s="45"/>
      <c r="O394" s="45" t="s">
        <v>38</v>
      </c>
      <c r="P394" s="45" t="s">
        <v>717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</row>
    <row r="395" spans="1:29" x14ac:dyDescent="0.25">
      <c r="A395">
        <v>85</v>
      </c>
      <c r="B395">
        <v>86</v>
      </c>
      <c r="C395" s="45" t="s">
        <v>393</v>
      </c>
      <c r="D395">
        <v>1711000</v>
      </c>
      <c r="F395" s="45"/>
      <c r="G395">
        <v>1</v>
      </c>
      <c r="I395">
        <v>0</v>
      </c>
      <c r="K395">
        <v>1</v>
      </c>
      <c r="L395">
        <v>0</v>
      </c>
      <c r="M395" s="45"/>
      <c r="N395" s="45"/>
      <c r="O395" s="45"/>
      <c r="P395" s="45"/>
    </row>
    <row r="396" spans="1:29" x14ac:dyDescent="0.25">
      <c r="A396">
        <v>86</v>
      </c>
      <c r="B396">
        <v>87</v>
      </c>
      <c r="C396" s="45" t="s">
        <v>394</v>
      </c>
      <c r="D396">
        <v>1800000</v>
      </c>
      <c r="E396">
        <v>1880</v>
      </c>
      <c r="F396" s="45"/>
      <c r="G396">
        <v>1</v>
      </c>
      <c r="I396">
        <v>1</v>
      </c>
      <c r="J396">
        <v>1</v>
      </c>
      <c r="K396">
        <v>1</v>
      </c>
      <c r="L396">
        <v>1</v>
      </c>
      <c r="M396" s="45"/>
      <c r="N396" s="45"/>
      <c r="O396" s="45"/>
      <c r="P396" s="45" t="s">
        <v>718</v>
      </c>
      <c r="Q396">
        <v>1151302500</v>
      </c>
      <c r="R396">
        <v>90400000</v>
      </c>
      <c r="S396">
        <v>95150000</v>
      </c>
      <c r="T396">
        <v>91900000</v>
      </c>
      <c r="U396">
        <v>94650000</v>
      </c>
      <c r="V396">
        <v>93400000</v>
      </c>
      <c r="W396">
        <v>96150000</v>
      </c>
      <c r="X396">
        <v>94930000</v>
      </c>
      <c r="Y396">
        <v>96827500</v>
      </c>
      <c r="Z396">
        <v>99225000</v>
      </c>
      <c r="AA396">
        <v>98117500</v>
      </c>
      <c r="AB396">
        <v>100890000</v>
      </c>
      <c r="AC396">
        <v>99662500</v>
      </c>
    </row>
    <row r="397" spans="1:29" x14ac:dyDescent="0.25">
      <c r="A397">
        <v>87</v>
      </c>
      <c r="B397">
        <v>88</v>
      </c>
      <c r="C397" s="45" t="s">
        <v>395</v>
      </c>
      <c r="D397">
        <v>1801000</v>
      </c>
      <c r="F397" s="45"/>
      <c r="G397">
        <v>1</v>
      </c>
      <c r="I397">
        <v>1</v>
      </c>
      <c r="J397">
        <v>4</v>
      </c>
      <c r="K397">
        <v>1</v>
      </c>
      <c r="L397">
        <v>1</v>
      </c>
      <c r="M397" s="45"/>
      <c r="N397" s="45"/>
      <c r="O397" s="45"/>
      <c r="P397" s="45" t="s">
        <v>719</v>
      </c>
      <c r="Q397">
        <v>0.227390827753748</v>
      </c>
      <c r="R397">
        <v>0.21523809523809501</v>
      </c>
      <c r="S397">
        <v>0.226547619047619</v>
      </c>
      <c r="T397">
        <v>0.21880952380952401</v>
      </c>
      <c r="U397">
        <v>0.22535714285714301</v>
      </c>
      <c r="V397">
        <v>0.22238095238095201</v>
      </c>
      <c r="W397">
        <v>0.22892857142857101</v>
      </c>
      <c r="X397">
        <v>0.224899312959014</v>
      </c>
      <c r="Y397">
        <v>0.22825907590759101</v>
      </c>
      <c r="Z397">
        <v>0.23391089108910901</v>
      </c>
      <c r="AA397">
        <v>0.231300094295144</v>
      </c>
      <c r="AB397">
        <v>0.23783592644978799</v>
      </c>
      <c r="AC397">
        <v>0.234942244224422</v>
      </c>
    </row>
    <row r="398" spans="1:29" x14ac:dyDescent="0.25">
      <c r="A398">
        <v>88</v>
      </c>
      <c r="B398">
        <v>89</v>
      </c>
      <c r="C398" s="45" t="s">
        <v>396</v>
      </c>
      <c r="D398">
        <v>1802000</v>
      </c>
      <c r="F398" s="45"/>
      <c r="G398">
        <v>1</v>
      </c>
      <c r="I398">
        <v>0</v>
      </c>
      <c r="K398">
        <v>1</v>
      </c>
      <c r="L398">
        <v>0</v>
      </c>
      <c r="M398" s="45"/>
      <c r="N398" s="45"/>
      <c r="O398" s="45"/>
      <c r="P398" s="45"/>
    </row>
    <row r="399" spans="1:29" x14ac:dyDescent="0.25">
      <c r="A399">
        <v>89</v>
      </c>
      <c r="B399">
        <v>90</v>
      </c>
      <c r="C399" s="45" t="s">
        <v>397</v>
      </c>
      <c r="D399">
        <v>1803000</v>
      </c>
      <c r="E399">
        <v>1890</v>
      </c>
      <c r="F399" s="45" t="s">
        <v>720</v>
      </c>
      <c r="G399">
        <v>1</v>
      </c>
      <c r="I399">
        <v>1</v>
      </c>
      <c r="K399">
        <v>1</v>
      </c>
      <c r="L399">
        <v>1</v>
      </c>
      <c r="M399" s="45" t="s">
        <v>398</v>
      </c>
      <c r="N399" s="45"/>
      <c r="O399" s="45"/>
      <c r="P399" s="45" t="s">
        <v>721</v>
      </c>
      <c r="Q399">
        <v>230260500</v>
      </c>
      <c r="R399">
        <v>18080000</v>
      </c>
      <c r="S399">
        <v>19030000</v>
      </c>
      <c r="T399">
        <v>18380000</v>
      </c>
      <c r="U399">
        <v>18930000</v>
      </c>
      <c r="V399">
        <v>18680000</v>
      </c>
      <c r="W399">
        <v>19230000</v>
      </c>
      <c r="X399">
        <v>18986000</v>
      </c>
      <c r="Y399">
        <v>19365500</v>
      </c>
      <c r="Z399">
        <v>19845000</v>
      </c>
      <c r="AA399">
        <v>19623500</v>
      </c>
      <c r="AB399">
        <v>20178000</v>
      </c>
      <c r="AC399">
        <v>19932500</v>
      </c>
    </row>
    <row r="400" spans="1:29" x14ac:dyDescent="0.25">
      <c r="A400">
        <v>90</v>
      </c>
      <c r="B400">
        <v>91</v>
      </c>
      <c r="C400" s="45" t="s">
        <v>399</v>
      </c>
      <c r="D400">
        <v>1804000</v>
      </c>
      <c r="E400">
        <v>1900</v>
      </c>
      <c r="F400" s="45"/>
      <c r="G400">
        <v>1</v>
      </c>
      <c r="I400">
        <v>1</v>
      </c>
      <c r="J400">
        <v>1</v>
      </c>
      <c r="K400">
        <v>1</v>
      </c>
      <c r="L400">
        <v>1</v>
      </c>
      <c r="M400" s="45"/>
      <c r="N400" s="45"/>
      <c r="O400" s="45"/>
      <c r="P400" s="45" t="s">
        <v>722</v>
      </c>
      <c r="Q400">
        <v>921042000</v>
      </c>
      <c r="R400">
        <v>72320000</v>
      </c>
      <c r="S400">
        <v>76120000</v>
      </c>
      <c r="T400">
        <v>73520000</v>
      </c>
      <c r="U400">
        <v>75720000</v>
      </c>
      <c r="V400">
        <v>74720000</v>
      </c>
      <c r="W400">
        <v>76920000</v>
      </c>
      <c r="X400">
        <v>75944000</v>
      </c>
      <c r="Y400">
        <v>77462000</v>
      </c>
      <c r="Z400">
        <v>79380000</v>
      </c>
      <c r="AA400">
        <v>78494000</v>
      </c>
      <c r="AB400">
        <v>80712000</v>
      </c>
      <c r="AC400">
        <v>79730000</v>
      </c>
    </row>
    <row r="401" spans="1:29" x14ac:dyDescent="0.25">
      <c r="A401">
        <v>91</v>
      </c>
      <c r="B401">
        <v>92</v>
      </c>
      <c r="C401" s="45" t="s">
        <v>400</v>
      </c>
      <c r="D401">
        <v>1805000</v>
      </c>
      <c r="F401" s="45"/>
      <c r="G401">
        <v>1</v>
      </c>
      <c r="I401">
        <v>1</v>
      </c>
      <c r="J401">
        <v>4</v>
      </c>
      <c r="K401">
        <v>1</v>
      </c>
      <c r="L401">
        <v>1</v>
      </c>
      <c r="M401" s="45"/>
      <c r="N401" s="45"/>
      <c r="O401" s="45"/>
      <c r="P401" s="45" t="s">
        <v>723</v>
      </c>
      <c r="Q401">
        <v>0.18191266220299801</v>
      </c>
      <c r="R401">
        <v>0.17219047619047601</v>
      </c>
      <c r="S401">
        <v>0.181238095238095</v>
      </c>
      <c r="T401">
        <v>0.17504761904761901</v>
      </c>
      <c r="U401">
        <v>0.18028571428571399</v>
      </c>
      <c r="V401">
        <v>0.17790476190476201</v>
      </c>
      <c r="W401">
        <v>0.183142857142857</v>
      </c>
      <c r="X401">
        <v>0.17991945036721199</v>
      </c>
      <c r="Y401">
        <v>0.182607260726073</v>
      </c>
      <c r="Z401">
        <v>0.18712871287128699</v>
      </c>
      <c r="AA401">
        <v>0.185040075436115</v>
      </c>
      <c r="AB401">
        <v>0.19026874115983</v>
      </c>
      <c r="AC401">
        <v>0.18795379537953799</v>
      </c>
    </row>
    <row r="402" spans="1:29" x14ac:dyDescent="0.25">
      <c r="A402">
        <v>92</v>
      </c>
      <c r="B402">
        <v>93</v>
      </c>
      <c r="C402" s="45" t="s">
        <v>401</v>
      </c>
      <c r="D402">
        <v>1806000</v>
      </c>
      <c r="F402" s="45"/>
      <c r="G402">
        <v>1</v>
      </c>
      <c r="I402">
        <v>0</v>
      </c>
      <c r="K402">
        <v>1</v>
      </c>
      <c r="L402">
        <v>0</v>
      </c>
      <c r="M402" s="45"/>
      <c r="N402" s="45"/>
      <c r="O402" s="45"/>
      <c r="P402" s="45"/>
    </row>
    <row r="403" spans="1:29" x14ac:dyDescent="0.25">
      <c r="A403">
        <v>93</v>
      </c>
      <c r="B403">
        <v>94</v>
      </c>
      <c r="C403" s="45" t="s">
        <v>402</v>
      </c>
      <c r="D403">
        <v>1807000</v>
      </c>
      <c r="F403" s="45"/>
      <c r="G403">
        <v>1</v>
      </c>
      <c r="I403">
        <v>1</v>
      </c>
      <c r="K403">
        <v>1</v>
      </c>
      <c r="L403">
        <v>1</v>
      </c>
      <c r="M403" s="45" t="s">
        <v>403</v>
      </c>
      <c r="N403" s="45"/>
      <c r="O403" s="45"/>
      <c r="P403" s="45" t="s">
        <v>724</v>
      </c>
      <c r="Q403">
        <v>100000000</v>
      </c>
      <c r="R403">
        <v>0</v>
      </c>
      <c r="S403">
        <v>0</v>
      </c>
      <c r="T403">
        <v>100000000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</row>
    <row r="404" spans="1:29" x14ac:dyDescent="0.25">
      <c r="A404">
        <v>94</v>
      </c>
      <c r="B404">
        <v>95</v>
      </c>
      <c r="C404" s="45" t="s">
        <v>404</v>
      </c>
      <c r="D404">
        <v>1808000</v>
      </c>
      <c r="F404" s="45"/>
      <c r="G404">
        <v>1</v>
      </c>
      <c r="I404">
        <v>1</v>
      </c>
      <c r="J404">
        <v>1</v>
      </c>
      <c r="K404">
        <v>1</v>
      </c>
      <c r="L404">
        <v>1</v>
      </c>
      <c r="M404" s="45"/>
      <c r="N404" s="45"/>
      <c r="O404" s="45"/>
      <c r="P404" s="45" t="s">
        <v>725</v>
      </c>
      <c r="Q404">
        <v>821042000</v>
      </c>
      <c r="R404">
        <v>72320000</v>
      </c>
      <c r="S404">
        <v>76120000</v>
      </c>
      <c r="T404">
        <v>-26480000</v>
      </c>
      <c r="U404">
        <v>75720000</v>
      </c>
      <c r="V404">
        <v>74720000</v>
      </c>
      <c r="W404">
        <v>76920000</v>
      </c>
      <c r="X404">
        <v>75944000</v>
      </c>
      <c r="Y404">
        <v>77462000</v>
      </c>
      <c r="Z404">
        <v>79380000</v>
      </c>
      <c r="AA404">
        <v>78494000</v>
      </c>
      <c r="AB404">
        <v>80712000</v>
      </c>
      <c r="AC404">
        <v>79730000</v>
      </c>
    </row>
    <row r="405" spans="1:29" x14ac:dyDescent="0.25">
      <c r="A405">
        <v>95</v>
      </c>
      <c r="B405">
        <v>96</v>
      </c>
      <c r="C405" s="45" t="s">
        <v>405</v>
      </c>
      <c r="D405">
        <v>1809000</v>
      </c>
      <c r="F405" s="45"/>
      <c r="G405">
        <v>1</v>
      </c>
      <c r="I405">
        <v>0</v>
      </c>
      <c r="K405">
        <v>1</v>
      </c>
      <c r="L405">
        <v>0</v>
      </c>
      <c r="M405" s="45"/>
      <c r="N405" s="45"/>
      <c r="O405" s="45"/>
      <c r="P405" s="45"/>
    </row>
    <row r="406" spans="1:29" x14ac:dyDescent="0.25">
      <c r="A406">
        <v>96</v>
      </c>
      <c r="B406">
        <v>97</v>
      </c>
      <c r="C406" s="45" t="s">
        <v>406</v>
      </c>
      <c r="D406">
        <v>1810000</v>
      </c>
      <c r="F406" s="45"/>
      <c r="G406">
        <v>1</v>
      </c>
      <c r="I406">
        <v>5</v>
      </c>
      <c r="J406">
        <v>5</v>
      </c>
      <c r="K406">
        <v>0</v>
      </c>
      <c r="L406">
        <v>0</v>
      </c>
      <c r="M406" s="45"/>
      <c r="N406" s="45"/>
      <c r="O406" s="45"/>
      <c r="P406" s="45" t="s">
        <v>726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</row>
    <row r="407" spans="1:29" x14ac:dyDescent="0.25">
      <c r="A407">
        <v>97</v>
      </c>
      <c r="B407">
        <v>98</v>
      </c>
      <c r="C407" s="45" t="s">
        <v>407</v>
      </c>
      <c r="D407">
        <v>1811000</v>
      </c>
      <c r="F407" s="45"/>
      <c r="G407">
        <v>2</v>
      </c>
      <c r="I407">
        <v>0</v>
      </c>
      <c r="K407">
        <v>1</v>
      </c>
      <c r="L407">
        <v>0</v>
      </c>
      <c r="M407" s="45"/>
      <c r="N407" s="45"/>
      <c r="O407" s="45"/>
      <c r="P407" s="45"/>
    </row>
    <row r="408" spans="1:29" x14ac:dyDescent="0.25">
      <c r="A408">
        <v>98</v>
      </c>
      <c r="B408">
        <v>99</v>
      </c>
      <c r="C408" s="45" t="s">
        <v>43</v>
      </c>
      <c r="D408">
        <v>2000000</v>
      </c>
      <c r="F408" s="45"/>
      <c r="G408">
        <v>2</v>
      </c>
      <c r="I408">
        <v>0</v>
      </c>
      <c r="J408">
        <v>9</v>
      </c>
      <c r="K408">
        <v>1</v>
      </c>
      <c r="L408">
        <v>0</v>
      </c>
      <c r="M408" s="45"/>
      <c r="N408" s="45"/>
      <c r="O408" s="45"/>
      <c r="P408" s="45" t="s">
        <v>727</v>
      </c>
    </row>
    <row r="409" spans="1:29" x14ac:dyDescent="0.25">
      <c r="A409">
        <v>99</v>
      </c>
      <c r="B409">
        <v>100</v>
      </c>
      <c r="C409" s="45" t="s">
        <v>408</v>
      </c>
      <c r="D409">
        <v>2001000</v>
      </c>
      <c r="F409" s="45"/>
      <c r="G409">
        <v>2</v>
      </c>
      <c r="I409">
        <v>0</v>
      </c>
      <c r="K409">
        <v>1</v>
      </c>
      <c r="L409">
        <v>0</v>
      </c>
      <c r="M409" s="45"/>
      <c r="N409" s="45"/>
      <c r="O409" s="45"/>
      <c r="P409" s="45"/>
    </row>
    <row r="410" spans="1:29" x14ac:dyDescent="0.25">
      <c r="A410">
        <v>100</v>
      </c>
      <c r="B410">
        <v>101</v>
      </c>
      <c r="C410" s="45" t="s">
        <v>409</v>
      </c>
      <c r="D410">
        <v>2002000</v>
      </c>
      <c r="E410">
        <v>2110</v>
      </c>
      <c r="F410" s="45"/>
      <c r="G410">
        <v>2</v>
      </c>
      <c r="I410">
        <v>0</v>
      </c>
      <c r="K410">
        <v>1</v>
      </c>
      <c r="L410">
        <v>1</v>
      </c>
      <c r="M410" s="45"/>
      <c r="N410" s="45"/>
      <c r="O410" s="45"/>
      <c r="P410" s="45" t="s">
        <v>722</v>
      </c>
      <c r="Q410">
        <v>921042000</v>
      </c>
      <c r="R410">
        <v>72320000</v>
      </c>
      <c r="S410">
        <v>76120000</v>
      </c>
      <c r="T410">
        <v>73520000</v>
      </c>
      <c r="U410">
        <v>75720000</v>
      </c>
      <c r="V410">
        <v>74720000</v>
      </c>
      <c r="W410">
        <v>76920000</v>
      </c>
      <c r="X410">
        <v>75944000</v>
      </c>
      <c r="Y410">
        <v>77462000</v>
      </c>
      <c r="Z410">
        <v>79380000</v>
      </c>
      <c r="AA410">
        <v>78494000</v>
      </c>
      <c r="AB410">
        <v>80712000</v>
      </c>
      <c r="AC410">
        <v>79730000</v>
      </c>
    </row>
    <row r="411" spans="1:29" x14ac:dyDescent="0.25">
      <c r="A411">
        <v>101</v>
      </c>
      <c r="B411">
        <v>102</v>
      </c>
      <c r="C411" s="45" t="s">
        <v>410</v>
      </c>
      <c r="D411">
        <v>2003000</v>
      </c>
      <c r="E411">
        <v>2125</v>
      </c>
      <c r="F411" s="45"/>
      <c r="G411">
        <v>2</v>
      </c>
      <c r="I411">
        <v>1</v>
      </c>
      <c r="K411">
        <v>1</v>
      </c>
      <c r="L411">
        <v>1</v>
      </c>
      <c r="M411" s="45"/>
      <c r="N411" s="45"/>
      <c r="O411" s="45"/>
      <c r="P411" s="45" t="s">
        <v>728</v>
      </c>
      <c r="Q411">
        <v>543375000</v>
      </c>
      <c r="R411">
        <v>45000000</v>
      </c>
      <c r="S411">
        <v>45000000</v>
      </c>
      <c r="T411">
        <v>45000000</v>
      </c>
      <c r="U411">
        <v>45000000</v>
      </c>
      <c r="V411">
        <v>45000000</v>
      </c>
      <c r="W411">
        <v>45000000</v>
      </c>
      <c r="X411">
        <v>45000000</v>
      </c>
      <c r="Y411">
        <v>45375000</v>
      </c>
      <c r="Z411">
        <v>45750000</v>
      </c>
      <c r="AA411">
        <v>45750000</v>
      </c>
      <c r="AB411">
        <v>45750000</v>
      </c>
      <c r="AC411">
        <v>45750000</v>
      </c>
    </row>
    <row r="412" spans="1:29" x14ac:dyDescent="0.25">
      <c r="A412">
        <v>102</v>
      </c>
      <c r="B412">
        <v>103</v>
      </c>
      <c r="C412" s="45" t="s">
        <v>411</v>
      </c>
      <c r="D412">
        <v>2004000</v>
      </c>
      <c r="F412" s="45"/>
      <c r="G412">
        <v>2</v>
      </c>
      <c r="I412">
        <v>0</v>
      </c>
      <c r="J412">
        <v>1</v>
      </c>
      <c r="K412">
        <v>1</v>
      </c>
      <c r="L412">
        <v>1</v>
      </c>
      <c r="M412" s="45"/>
      <c r="N412" s="45"/>
      <c r="O412" s="45"/>
      <c r="P412" s="45" t="s">
        <v>729</v>
      </c>
      <c r="Q412">
        <v>1464417000</v>
      </c>
      <c r="R412">
        <v>117320000</v>
      </c>
      <c r="S412">
        <v>121120000</v>
      </c>
      <c r="T412">
        <v>118520000</v>
      </c>
      <c r="U412">
        <v>120720000</v>
      </c>
      <c r="V412">
        <v>119720000</v>
      </c>
      <c r="W412">
        <v>121920000</v>
      </c>
      <c r="X412">
        <v>120944000</v>
      </c>
      <c r="Y412">
        <v>122837000</v>
      </c>
      <c r="Z412">
        <v>125130000</v>
      </c>
      <c r="AA412">
        <v>124244000</v>
      </c>
      <c r="AB412">
        <v>126462000</v>
      </c>
      <c r="AC412">
        <v>125480000</v>
      </c>
    </row>
    <row r="413" spans="1:29" x14ac:dyDescent="0.25">
      <c r="A413">
        <v>103</v>
      </c>
      <c r="B413">
        <v>104</v>
      </c>
      <c r="C413" s="45" t="s">
        <v>412</v>
      </c>
      <c r="D413">
        <v>2005000</v>
      </c>
      <c r="F413" s="45"/>
      <c r="G413">
        <v>2</v>
      </c>
      <c r="I413">
        <v>0</v>
      </c>
      <c r="K413">
        <v>1</v>
      </c>
      <c r="L413">
        <v>0</v>
      </c>
      <c r="M413" s="45"/>
      <c r="N413" s="45"/>
      <c r="O413" s="45"/>
      <c r="P413" s="45"/>
    </row>
    <row r="414" spans="1:29" x14ac:dyDescent="0.25">
      <c r="A414">
        <v>104</v>
      </c>
      <c r="B414">
        <v>105</v>
      </c>
      <c r="C414" s="45" t="s">
        <v>44</v>
      </c>
      <c r="D414">
        <v>2100000</v>
      </c>
      <c r="F414" s="45"/>
      <c r="G414">
        <v>2</v>
      </c>
      <c r="I414">
        <v>0</v>
      </c>
      <c r="J414">
        <v>1</v>
      </c>
      <c r="K414">
        <v>1</v>
      </c>
      <c r="L414">
        <v>1</v>
      </c>
      <c r="M414" s="45"/>
      <c r="N414" s="45"/>
      <c r="O414" s="45"/>
      <c r="P414" s="45" t="s">
        <v>730</v>
      </c>
      <c r="Q414">
        <v>-6830000</v>
      </c>
      <c r="R414">
        <v>-2270000</v>
      </c>
      <c r="S414">
        <v>-3800000</v>
      </c>
      <c r="T414">
        <v>2600000</v>
      </c>
      <c r="U414">
        <v>-2200000</v>
      </c>
      <c r="V414">
        <v>1000000</v>
      </c>
      <c r="W414">
        <v>-2200000</v>
      </c>
      <c r="X414">
        <v>-123224000</v>
      </c>
      <c r="Y414">
        <v>90027000</v>
      </c>
      <c r="Z414">
        <v>15467000</v>
      </c>
      <c r="AA414">
        <v>19006000</v>
      </c>
      <c r="AB414">
        <v>-2218000</v>
      </c>
      <c r="AC414">
        <v>982000</v>
      </c>
    </row>
    <row r="415" spans="1:29" x14ac:dyDescent="0.25">
      <c r="A415">
        <v>105</v>
      </c>
      <c r="B415">
        <v>106</v>
      </c>
      <c r="C415" s="45" t="s">
        <v>413</v>
      </c>
      <c r="D415">
        <v>2101000</v>
      </c>
      <c r="F415" s="45"/>
      <c r="G415">
        <v>2</v>
      </c>
      <c r="I415">
        <v>2</v>
      </c>
      <c r="J415">
        <v>2</v>
      </c>
      <c r="K415">
        <v>0</v>
      </c>
      <c r="L415">
        <v>0</v>
      </c>
      <c r="M415" s="45"/>
      <c r="N415" s="45"/>
      <c r="O415" s="45" t="s">
        <v>731</v>
      </c>
      <c r="P415" s="45" t="s">
        <v>732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</row>
    <row r="416" spans="1:29" x14ac:dyDescent="0.25">
      <c r="A416">
        <v>106</v>
      </c>
      <c r="B416">
        <v>107</v>
      </c>
      <c r="C416" s="45" t="s">
        <v>414</v>
      </c>
      <c r="D416">
        <v>2102000</v>
      </c>
      <c r="E416">
        <v>2170</v>
      </c>
      <c r="F416" s="45" t="s">
        <v>733</v>
      </c>
      <c r="G416">
        <v>2</v>
      </c>
      <c r="I416">
        <v>3</v>
      </c>
      <c r="K416">
        <v>0</v>
      </c>
      <c r="L416">
        <v>0</v>
      </c>
      <c r="M416" s="45"/>
      <c r="N416" s="45"/>
      <c r="O416" s="45" t="s">
        <v>733</v>
      </c>
      <c r="P416" s="45" t="s">
        <v>734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</row>
    <row r="417" spans="1:29" x14ac:dyDescent="0.25">
      <c r="A417">
        <v>107</v>
      </c>
      <c r="B417">
        <v>108</v>
      </c>
      <c r="C417" s="45" t="s">
        <v>415</v>
      </c>
      <c r="D417">
        <v>2103000</v>
      </c>
      <c r="E417">
        <v>2179</v>
      </c>
      <c r="F417" s="45" t="s">
        <v>735</v>
      </c>
      <c r="G417">
        <v>2</v>
      </c>
      <c r="I417">
        <v>3</v>
      </c>
      <c r="K417">
        <v>0</v>
      </c>
      <c r="L417">
        <v>0</v>
      </c>
      <c r="M417" s="45"/>
      <c r="N417" s="45"/>
      <c r="O417" s="45" t="s">
        <v>735</v>
      </c>
      <c r="P417" s="45" t="s">
        <v>736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</row>
    <row r="418" spans="1:29" x14ac:dyDescent="0.25">
      <c r="A418">
        <v>108</v>
      </c>
      <c r="B418">
        <v>109</v>
      </c>
      <c r="C418" s="45" t="s">
        <v>416</v>
      </c>
      <c r="D418">
        <v>2104000</v>
      </c>
      <c r="F418" s="45"/>
      <c r="G418">
        <v>2</v>
      </c>
      <c r="I418">
        <v>2</v>
      </c>
      <c r="J418">
        <v>2</v>
      </c>
      <c r="K418">
        <v>1</v>
      </c>
      <c r="L418">
        <v>1</v>
      </c>
      <c r="M418" s="45"/>
      <c r="N418" s="45"/>
      <c r="O418" s="45" t="s">
        <v>737</v>
      </c>
      <c r="P418" s="45" t="s">
        <v>738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-108000000</v>
      </c>
      <c r="Y418">
        <v>108000000</v>
      </c>
      <c r="Z418">
        <v>0</v>
      </c>
      <c r="AA418">
        <v>0</v>
      </c>
      <c r="AB418">
        <v>0</v>
      </c>
      <c r="AC418">
        <v>0</v>
      </c>
    </row>
    <row r="419" spans="1:29" x14ac:dyDescent="0.25">
      <c r="A419">
        <v>109</v>
      </c>
      <c r="B419">
        <v>110</v>
      </c>
      <c r="C419" s="45" t="s">
        <v>417</v>
      </c>
      <c r="D419">
        <v>2105000</v>
      </c>
      <c r="E419">
        <v>2180</v>
      </c>
      <c r="F419" s="45" t="s">
        <v>739</v>
      </c>
      <c r="G419">
        <v>2</v>
      </c>
      <c r="I419">
        <v>3</v>
      </c>
      <c r="K419">
        <v>0</v>
      </c>
      <c r="L419">
        <v>0</v>
      </c>
      <c r="M419" s="45"/>
      <c r="N419" s="45"/>
      <c r="O419" s="45" t="s">
        <v>739</v>
      </c>
      <c r="P419" s="45" t="s">
        <v>740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</row>
    <row r="420" spans="1:29" x14ac:dyDescent="0.25">
      <c r="A420">
        <v>110</v>
      </c>
      <c r="B420">
        <v>111</v>
      </c>
      <c r="C420" s="45" t="s">
        <v>418</v>
      </c>
      <c r="D420">
        <v>2106000</v>
      </c>
      <c r="E420">
        <v>2189</v>
      </c>
      <c r="F420" s="45" t="s">
        <v>741</v>
      </c>
      <c r="G420">
        <v>2</v>
      </c>
      <c r="I420">
        <v>3</v>
      </c>
      <c r="K420">
        <v>1</v>
      </c>
      <c r="L420">
        <v>1</v>
      </c>
      <c r="M420" s="45"/>
      <c r="N420" s="45"/>
      <c r="O420" s="45" t="s">
        <v>741</v>
      </c>
      <c r="P420" s="45" t="s">
        <v>742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-108000000</v>
      </c>
      <c r="Y420">
        <v>108000000</v>
      </c>
      <c r="Z420">
        <v>0</v>
      </c>
      <c r="AA420">
        <v>0</v>
      </c>
      <c r="AB420">
        <v>0</v>
      </c>
      <c r="AC420">
        <v>0</v>
      </c>
    </row>
    <row r="421" spans="1:29" x14ac:dyDescent="0.25">
      <c r="A421">
        <v>111</v>
      </c>
      <c r="B421">
        <v>112</v>
      </c>
      <c r="C421" s="45" t="s">
        <v>419</v>
      </c>
      <c r="D421">
        <v>2107000</v>
      </c>
      <c r="E421">
        <v>2150</v>
      </c>
      <c r="F421" s="45" t="s">
        <v>743</v>
      </c>
      <c r="G421">
        <v>2</v>
      </c>
      <c r="I421">
        <v>2</v>
      </c>
      <c r="J421">
        <v>2</v>
      </c>
      <c r="K421">
        <v>0</v>
      </c>
      <c r="L421">
        <v>0</v>
      </c>
      <c r="M421" s="45"/>
      <c r="N421" s="45"/>
      <c r="O421" s="45" t="s">
        <v>744</v>
      </c>
      <c r="P421" s="45" t="s">
        <v>745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</row>
    <row r="422" spans="1:29" x14ac:dyDescent="0.25">
      <c r="A422">
        <v>112</v>
      </c>
      <c r="B422">
        <v>113</v>
      </c>
      <c r="C422" s="45" t="s">
        <v>420</v>
      </c>
      <c r="D422">
        <v>2108000</v>
      </c>
      <c r="F422" s="45"/>
      <c r="G422">
        <v>2</v>
      </c>
      <c r="I422">
        <v>2</v>
      </c>
      <c r="J422">
        <v>2</v>
      </c>
      <c r="K422">
        <v>1</v>
      </c>
      <c r="L422">
        <v>1</v>
      </c>
      <c r="M422" s="45"/>
      <c r="N422" s="45"/>
      <c r="O422" s="45"/>
      <c r="P422" s="45" t="s">
        <v>746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-18000000</v>
      </c>
      <c r="Y422">
        <v>0</v>
      </c>
      <c r="Z422">
        <v>18000000</v>
      </c>
      <c r="AA422">
        <v>0</v>
      </c>
      <c r="AB422">
        <v>0</v>
      </c>
      <c r="AC422">
        <v>0</v>
      </c>
    </row>
    <row r="423" spans="1:29" x14ac:dyDescent="0.25">
      <c r="A423">
        <v>113</v>
      </c>
      <c r="B423">
        <v>114</v>
      </c>
      <c r="C423" s="45" t="s">
        <v>421</v>
      </c>
      <c r="D423">
        <v>2109000</v>
      </c>
      <c r="F423" s="45"/>
      <c r="G423">
        <v>2</v>
      </c>
      <c r="I423">
        <v>2</v>
      </c>
      <c r="J423">
        <v>2</v>
      </c>
      <c r="K423">
        <v>1</v>
      </c>
      <c r="L423">
        <v>1</v>
      </c>
      <c r="M423" s="45"/>
      <c r="N423" s="45"/>
      <c r="O423" s="45" t="s">
        <v>747</v>
      </c>
      <c r="P423" s="45" t="s">
        <v>748</v>
      </c>
      <c r="Q423">
        <v>0</v>
      </c>
      <c r="R423">
        <v>0</v>
      </c>
      <c r="S423">
        <v>-4800000</v>
      </c>
      <c r="T423">
        <v>4800000</v>
      </c>
      <c r="U423">
        <v>-2400000</v>
      </c>
      <c r="V423">
        <v>2400000</v>
      </c>
      <c r="W423">
        <v>-2400000</v>
      </c>
      <c r="X423">
        <v>2400000</v>
      </c>
      <c r="Y423">
        <v>0</v>
      </c>
      <c r="Z423">
        <v>-2400000</v>
      </c>
      <c r="AA423">
        <v>2400000</v>
      </c>
      <c r="AB423">
        <v>-2400000</v>
      </c>
      <c r="AC423">
        <v>2400000</v>
      </c>
    </row>
    <row r="424" spans="1:29" x14ac:dyDescent="0.25">
      <c r="A424">
        <v>114</v>
      </c>
      <c r="B424">
        <v>115</v>
      </c>
      <c r="C424" s="45" t="s">
        <v>45</v>
      </c>
      <c r="D424">
        <v>2110000</v>
      </c>
      <c r="E424">
        <v>2190</v>
      </c>
      <c r="F424" s="45" t="s">
        <v>749</v>
      </c>
      <c r="G424">
        <v>2</v>
      </c>
      <c r="I424">
        <v>3</v>
      </c>
      <c r="K424">
        <v>1</v>
      </c>
      <c r="L424">
        <v>1</v>
      </c>
      <c r="M424" s="45"/>
      <c r="N424" s="45"/>
      <c r="O424" s="45" t="s">
        <v>749</v>
      </c>
      <c r="P424" s="45" t="s">
        <v>750</v>
      </c>
      <c r="Q424">
        <v>0</v>
      </c>
      <c r="R424">
        <v>0</v>
      </c>
      <c r="S424">
        <v>-4800000</v>
      </c>
      <c r="T424">
        <v>4800000</v>
      </c>
      <c r="U424">
        <v>-2400000</v>
      </c>
      <c r="V424">
        <v>2400000</v>
      </c>
      <c r="W424">
        <v>-2400000</v>
      </c>
      <c r="X424">
        <v>2400000</v>
      </c>
      <c r="Y424">
        <v>0</v>
      </c>
      <c r="Z424">
        <v>-2400000</v>
      </c>
      <c r="AA424">
        <v>2400000</v>
      </c>
      <c r="AB424">
        <v>-2400000</v>
      </c>
      <c r="AC424">
        <v>2400000</v>
      </c>
    </row>
    <row r="425" spans="1:29" x14ac:dyDescent="0.25">
      <c r="A425">
        <v>115</v>
      </c>
      <c r="B425">
        <v>116</v>
      </c>
      <c r="C425" s="45" t="s">
        <v>422</v>
      </c>
      <c r="D425">
        <v>2111000</v>
      </c>
      <c r="E425">
        <v>2199</v>
      </c>
      <c r="F425" s="45" t="s">
        <v>751</v>
      </c>
      <c r="G425">
        <v>2</v>
      </c>
      <c r="I425">
        <v>3</v>
      </c>
      <c r="K425">
        <v>0</v>
      </c>
      <c r="L425">
        <v>0</v>
      </c>
      <c r="M425" s="45"/>
      <c r="N425" s="45"/>
      <c r="O425" s="45" t="s">
        <v>751</v>
      </c>
      <c r="P425" s="45" t="s">
        <v>752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</row>
    <row r="426" spans="1:29" x14ac:dyDescent="0.25">
      <c r="A426">
        <v>116</v>
      </c>
      <c r="B426">
        <v>117</v>
      </c>
      <c r="C426" s="45" t="s">
        <v>423</v>
      </c>
      <c r="D426">
        <v>2112000</v>
      </c>
      <c r="F426" s="45"/>
      <c r="G426">
        <v>2</v>
      </c>
      <c r="I426">
        <v>2</v>
      </c>
      <c r="J426">
        <v>2</v>
      </c>
      <c r="K426">
        <v>0</v>
      </c>
      <c r="L426">
        <v>0</v>
      </c>
      <c r="M426" s="45"/>
      <c r="N426" s="45"/>
      <c r="O426" s="45" t="s">
        <v>753</v>
      </c>
      <c r="P426" s="45" t="s">
        <v>754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</row>
    <row r="427" spans="1:29" x14ac:dyDescent="0.25">
      <c r="A427">
        <v>117</v>
      </c>
      <c r="B427">
        <v>118</v>
      </c>
      <c r="C427" s="45" t="s">
        <v>424</v>
      </c>
      <c r="D427">
        <v>2113000</v>
      </c>
      <c r="E427">
        <v>2280</v>
      </c>
      <c r="F427" s="45" t="s">
        <v>755</v>
      </c>
      <c r="G427">
        <v>2</v>
      </c>
      <c r="I427">
        <v>3</v>
      </c>
      <c r="K427">
        <v>0</v>
      </c>
      <c r="L427">
        <v>0</v>
      </c>
      <c r="M427" s="45"/>
      <c r="N427" s="45"/>
      <c r="O427" s="45" t="s">
        <v>755</v>
      </c>
      <c r="P427" s="45" t="s">
        <v>756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</row>
    <row r="428" spans="1:29" x14ac:dyDescent="0.25">
      <c r="A428">
        <v>118</v>
      </c>
      <c r="B428">
        <v>119</v>
      </c>
      <c r="C428" s="45" t="s">
        <v>425</v>
      </c>
      <c r="D428">
        <v>2114000</v>
      </c>
      <c r="E428">
        <v>2289</v>
      </c>
      <c r="F428" s="45" t="s">
        <v>757</v>
      </c>
      <c r="G428">
        <v>2</v>
      </c>
      <c r="I428">
        <v>3</v>
      </c>
      <c r="K428">
        <v>0</v>
      </c>
      <c r="L428">
        <v>0</v>
      </c>
      <c r="M428" s="45"/>
      <c r="N428" s="45"/>
      <c r="O428" s="45" t="s">
        <v>757</v>
      </c>
      <c r="P428" s="45" t="s">
        <v>758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</row>
    <row r="429" spans="1:29" x14ac:dyDescent="0.25">
      <c r="A429">
        <v>119</v>
      </c>
      <c r="B429">
        <v>120</v>
      </c>
      <c r="C429" s="45" t="s">
        <v>426</v>
      </c>
      <c r="D429">
        <v>2115000</v>
      </c>
      <c r="E429">
        <v>2290</v>
      </c>
      <c r="F429" s="45" t="s">
        <v>759</v>
      </c>
      <c r="G429">
        <v>2</v>
      </c>
      <c r="I429">
        <v>2</v>
      </c>
      <c r="J429">
        <v>2</v>
      </c>
      <c r="K429">
        <v>0</v>
      </c>
      <c r="L429">
        <v>0</v>
      </c>
      <c r="M429" s="45"/>
      <c r="N429" s="45"/>
      <c r="O429" s="45" t="s">
        <v>760</v>
      </c>
      <c r="P429" s="45" t="s">
        <v>761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</row>
    <row r="430" spans="1:29" x14ac:dyDescent="0.25">
      <c r="A430">
        <v>120</v>
      </c>
      <c r="B430">
        <v>121</v>
      </c>
      <c r="C430" s="45" t="s">
        <v>427</v>
      </c>
      <c r="D430">
        <v>2116000</v>
      </c>
      <c r="F430" s="45"/>
      <c r="G430">
        <v>2</v>
      </c>
      <c r="I430">
        <v>2</v>
      </c>
      <c r="J430">
        <v>2</v>
      </c>
      <c r="K430">
        <v>1</v>
      </c>
      <c r="L430">
        <v>1</v>
      </c>
      <c r="M430" s="45"/>
      <c r="N430" s="45"/>
      <c r="O430" s="45" t="s">
        <v>762</v>
      </c>
      <c r="P430" s="45" t="s">
        <v>763</v>
      </c>
      <c r="Q430">
        <v>932500</v>
      </c>
      <c r="R430">
        <v>-1520000</v>
      </c>
      <c r="S430">
        <v>1750000</v>
      </c>
      <c r="T430">
        <v>-1450000</v>
      </c>
      <c r="U430">
        <v>950000</v>
      </c>
      <c r="V430">
        <v>-650000</v>
      </c>
      <c r="W430">
        <v>950000</v>
      </c>
      <c r="X430">
        <v>-344000</v>
      </c>
      <c r="Y430">
        <v>-17320500</v>
      </c>
      <c r="Z430">
        <v>879500</v>
      </c>
      <c r="AA430">
        <v>17378500</v>
      </c>
      <c r="AB430">
        <v>954500</v>
      </c>
      <c r="AC430">
        <v>-645500</v>
      </c>
    </row>
    <row r="431" spans="1:29" x14ac:dyDescent="0.25">
      <c r="A431">
        <v>121</v>
      </c>
      <c r="B431">
        <v>122</v>
      </c>
      <c r="C431" s="45" t="s">
        <v>428</v>
      </c>
      <c r="D431">
        <v>2117000</v>
      </c>
      <c r="F431" s="45"/>
      <c r="G431">
        <v>2</v>
      </c>
      <c r="I431">
        <v>2</v>
      </c>
      <c r="J431">
        <v>2</v>
      </c>
      <c r="K431">
        <v>0</v>
      </c>
      <c r="L431">
        <v>0</v>
      </c>
      <c r="M431" s="45"/>
      <c r="N431" s="45"/>
      <c r="O431" s="45"/>
      <c r="P431" s="45" t="s">
        <v>764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</row>
    <row r="432" spans="1:29" x14ac:dyDescent="0.25">
      <c r="A432">
        <v>122</v>
      </c>
      <c r="B432">
        <v>123</v>
      </c>
      <c r="C432" s="45" t="s">
        <v>429</v>
      </c>
      <c r="D432">
        <v>2118000</v>
      </c>
      <c r="F432" s="45"/>
      <c r="G432">
        <v>2</v>
      </c>
      <c r="I432">
        <v>2</v>
      </c>
      <c r="J432">
        <v>2</v>
      </c>
      <c r="K432">
        <v>1</v>
      </c>
      <c r="L432">
        <v>1</v>
      </c>
      <c r="M432" s="45"/>
      <c r="N432" s="45"/>
      <c r="O432" s="45"/>
      <c r="P432" s="45" t="s">
        <v>765</v>
      </c>
      <c r="Q432">
        <v>390622500</v>
      </c>
      <c r="R432">
        <v>36000000</v>
      </c>
      <c r="S432">
        <v>35250000</v>
      </c>
      <c r="T432">
        <v>34500000</v>
      </c>
      <c r="U432">
        <v>33750000</v>
      </c>
      <c r="V432">
        <v>33000000</v>
      </c>
      <c r="W432">
        <v>32250000</v>
      </c>
      <c r="X432">
        <v>32970000</v>
      </c>
      <c r="Y432">
        <v>32197500</v>
      </c>
      <c r="Z432">
        <v>31425000</v>
      </c>
      <c r="AA432">
        <v>30532500</v>
      </c>
      <c r="AB432">
        <v>29760000</v>
      </c>
      <c r="AC432">
        <v>28987500</v>
      </c>
    </row>
    <row r="433" spans="1:29" x14ac:dyDescent="0.25">
      <c r="A433">
        <v>123</v>
      </c>
      <c r="B433">
        <v>124</v>
      </c>
      <c r="C433" s="45" t="s">
        <v>430</v>
      </c>
      <c r="D433">
        <v>2119000</v>
      </c>
      <c r="E433">
        <v>2215</v>
      </c>
      <c r="F433" s="45" t="s">
        <v>766</v>
      </c>
      <c r="G433">
        <v>2</v>
      </c>
      <c r="I433">
        <v>3</v>
      </c>
      <c r="K433">
        <v>1</v>
      </c>
      <c r="L433">
        <v>1</v>
      </c>
      <c r="M433" s="45"/>
      <c r="N433" s="45"/>
      <c r="O433" s="45" t="s">
        <v>766</v>
      </c>
      <c r="P433" s="45" t="s">
        <v>767</v>
      </c>
      <c r="Q433">
        <v>360000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120000</v>
      </c>
      <c r="Y433">
        <v>120000</v>
      </c>
      <c r="Z433">
        <v>120000</v>
      </c>
      <c r="AA433">
        <v>0</v>
      </c>
      <c r="AB433">
        <v>0</v>
      </c>
      <c r="AC433">
        <v>0</v>
      </c>
    </row>
    <row r="434" spans="1:29" x14ac:dyDescent="0.25">
      <c r="A434">
        <v>124</v>
      </c>
      <c r="B434">
        <v>125</v>
      </c>
      <c r="C434" s="45" t="s">
        <v>431</v>
      </c>
      <c r="D434">
        <v>2120000</v>
      </c>
      <c r="E434">
        <v>2220</v>
      </c>
      <c r="F434" s="45" t="s">
        <v>768</v>
      </c>
      <c r="G434">
        <v>2</v>
      </c>
      <c r="I434">
        <v>3</v>
      </c>
      <c r="K434">
        <v>1</v>
      </c>
      <c r="L434">
        <v>1</v>
      </c>
      <c r="M434" s="45"/>
      <c r="N434" s="45"/>
      <c r="O434" s="45" t="s">
        <v>768</v>
      </c>
      <c r="P434" s="45" t="s">
        <v>769</v>
      </c>
      <c r="Q434">
        <v>390262500</v>
      </c>
      <c r="R434">
        <v>36000000</v>
      </c>
      <c r="S434">
        <v>35250000</v>
      </c>
      <c r="T434">
        <v>34500000</v>
      </c>
      <c r="U434">
        <v>33750000</v>
      </c>
      <c r="V434">
        <v>33000000</v>
      </c>
      <c r="W434">
        <v>32250000</v>
      </c>
      <c r="X434">
        <v>32850000</v>
      </c>
      <c r="Y434">
        <v>32077500</v>
      </c>
      <c r="Z434">
        <v>31305000</v>
      </c>
      <c r="AA434">
        <v>30532500</v>
      </c>
      <c r="AB434">
        <v>29760000</v>
      </c>
      <c r="AC434">
        <v>28987500</v>
      </c>
    </row>
    <row r="435" spans="1:29" x14ac:dyDescent="0.25">
      <c r="A435">
        <v>125</v>
      </c>
      <c r="B435">
        <v>126</v>
      </c>
      <c r="C435" s="45" t="s">
        <v>432</v>
      </c>
      <c r="D435">
        <v>2121000</v>
      </c>
      <c r="F435" s="45"/>
      <c r="G435">
        <v>2</v>
      </c>
      <c r="I435">
        <v>2</v>
      </c>
      <c r="J435">
        <v>2</v>
      </c>
      <c r="K435">
        <v>1</v>
      </c>
      <c r="L435">
        <v>1</v>
      </c>
      <c r="M435" s="45"/>
      <c r="N435" s="45"/>
      <c r="O435" s="45"/>
      <c r="P435" s="45" t="s">
        <v>770</v>
      </c>
      <c r="Q435">
        <v>-398385000</v>
      </c>
      <c r="R435">
        <v>-36750000</v>
      </c>
      <c r="S435">
        <v>-36000000</v>
      </c>
      <c r="T435">
        <v>-35250000</v>
      </c>
      <c r="U435">
        <v>-34500000</v>
      </c>
      <c r="V435">
        <v>-33750000</v>
      </c>
      <c r="W435">
        <v>-33000000</v>
      </c>
      <c r="X435">
        <v>-32250000</v>
      </c>
      <c r="Y435">
        <v>-32850000</v>
      </c>
      <c r="Z435">
        <v>-32437500</v>
      </c>
      <c r="AA435">
        <v>-31305000</v>
      </c>
      <c r="AB435">
        <v>-30532500</v>
      </c>
      <c r="AC435">
        <v>-29760000</v>
      </c>
    </row>
    <row r="436" spans="1:29" x14ac:dyDescent="0.25">
      <c r="A436">
        <v>126</v>
      </c>
      <c r="B436">
        <v>127</v>
      </c>
      <c r="C436" s="45" t="s">
        <v>433</v>
      </c>
      <c r="D436">
        <v>2122000</v>
      </c>
      <c r="E436">
        <v>2215</v>
      </c>
      <c r="F436" s="45" t="s">
        <v>766</v>
      </c>
      <c r="G436">
        <v>2</v>
      </c>
      <c r="I436">
        <v>3</v>
      </c>
      <c r="K436">
        <v>1</v>
      </c>
      <c r="L436">
        <v>1</v>
      </c>
      <c r="M436" s="45"/>
      <c r="N436" s="45"/>
      <c r="O436" s="45" t="s">
        <v>766</v>
      </c>
      <c r="P436" s="45" t="s">
        <v>699</v>
      </c>
      <c r="Q436">
        <v>-360000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-360000</v>
      </c>
      <c r="AA436">
        <v>0</v>
      </c>
      <c r="AB436">
        <v>0</v>
      </c>
      <c r="AC436">
        <v>0</v>
      </c>
    </row>
    <row r="437" spans="1:29" x14ac:dyDescent="0.25">
      <c r="A437">
        <v>127</v>
      </c>
      <c r="B437">
        <v>128</v>
      </c>
      <c r="C437" s="45" t="s">
        <v>434</v>
      </c>
      <c r="D437">
        <v>2123000</v>
      </c>
      <c r="E437">
        <v>2220</v>
      </c>
      <c r="F437" s="45" t="s">
        <v>768</v>
      </c>
      <c r="G437">
        <v>2</v>
      </c>
      <c r="I437">
        <v>3</v>
      </c>
      <c r="K437">
        <v>1</v>
      </c>
      <c r="L437">
        <v>1</v>
      </c>
      <c r="M437" s="45"/>
      <c r="N437" s="45"/>
      <c r="O437" s="45" t="s">
        <v>768</v>
      </c>
      <c r="P437" s="45" t="s">
        <v>704</v>
      </c>
      <c r="Q437">
        <v>-398025000</v>
      </c>
      <c r="R437">
        <v>-36750000</v>
      </c>
      <c r="S437">
        <v>-36000000</v>
      </c>
      <c r="T437">
        <v>-35250000</v>
      </c>
      <c r="U437">
        <v>-34500000</v>
      </c>
      <c r="V437">
        <v>-33750000</v>
      </c>
      <c r="W437">
        <v>-33000000</v>
      </c>
      <c r="X437">
        <v>-32250000</v>
      </c>
      <c r="Y437">
        <v>-32850000</v>
      </c>
      <c r="Z437">
        <v>-32077500</v>
      </c>
      <c r="AA437">
        <v>-31305000</v>
      </c>
      <c r="AB437">
        <v>-30532500</v>
      </c>
      <c r="AC437">
        <v>-29760000</v>
      </c>
    </row>
    <row r="438" spans="1:29" x14ac:dyDescent="0.25">
      <c r="A438">
        <v>128</v>
      </c>
      <c r="B438">
        <v>129</v>
      </c>
      <c r="C438" s="45" t="s">
        <v>435</v>
      </c>
      <c r="D438">
        <v>2124000</v>
      </c>
      <c r="F438" s="45"/>
      <c r="G438">
        <v>2</v>
      </c>
      <c r="I438">
        <v>0</v>
      </c>
      <c r="K438">
        <v>1</v>
      </c>
      <c r="L438">
        <v>0</v>
      </c>
      <c r="M438" s="45"/>
      <c r="N438" s="45"/>
      <c r="O438" s="45"/>
      <c r="P438" s="45"/>
    </row>
    <row r="439" spans="1:29" x14ac:dyDescent="0.25">
      <c r="A439">
        <v>129</v>
      </c>
      <c r="B439">
        <v>130</v>
      </c>
      <c r="C439" s="45" t="s">
        <v>46</v>
      </c>
      <c r="D439">
        <v>2200000</v>
      </c>
      <c r="F439" s="45"/>
      <c r="G439">
        <v>2</v>
      </c>
      <c r="I439">
        <v>0</v>
      </c>
      <c r="J439">
        <v>1</v>
      </c>
      <c r="K439">
        <v>1</v>
      </c>
      <c r="L439">
        <v>1</v>
      </c>
      <c r="M439" s="45"/>
      <c r="N439" s="45"/>
      <c r="O439" s="45"/>
      <c r="P439" s="45" t="s">
        <v>771</v>
      </c>
      <c r="Q439">
        <v>1457587000</v>
      </c>
      <c r="R439">
        <v>115050000</v>
      </c>
      <c r="S439">
        <v>117320000</v>
      </c>
      <c r="T439">
        <v>121120000</v>
      </c>
      <c r="U439">
        <v>118520000</v>
      </c>
      <c r="V439">
        <v>120720000</v>
      </c>
      <c r="W439">
        <v>119720000</v>
      </c>
      <c r="X439">
        <v>-2280000</v>
      </c>
      <c r="Y439">
        <v>212864000</v>
      </c>
      <c r="Z439">
        <v>140597000</v>
      </c>
      <c r="AA439">
        <v>143250000</v>
      </c>
      <c r="AB439">
        <v>124244000</v>
      </c>
      <c r="AC439">
        <v>126462000</v>
      </c>
    </row>
    <row r="440" spans="1:29" x14ac:dyDescent="0.25">
      <c r="A440">
        <v>130</v>
      </c>
      <c r="B440">
        <v>131</v>
      </c>
      <c r="C440" s="45" t="s">
        <v>436</v>
      </c>
      <c r="D440">
        <v>2201000</v>
      </c>
      <c r="F440" s="45"/>
      <c r="G440">
        <v>2</v>
      </c>
      <c r="I440">
        <v>0</v>
      </c>
      <c r="K440">
        <v>1</v>
      </c>
      <c r="L440">
        <v>0</v>
      </c>
      <c r="M440" s="45"/>
      <c r="N440" s="45"/>
      <c r="O440" s="45"/>
      <c r="P440" s="45"/>
    </row>
    <row r="441" spans="1:29" x14ac:dyDescent="0.25">
      <c r="A441">
        <v>131</v>
      </c>
      <c r="B441">
        <v>132</v>
      </c>
      <c r="C441" s="45" t="s">
        <v>437</v>
      </c>
      <c r="D441">
        <v>2300000</v>
      </c>
      <c r="F441" s="45"/>
      <c r="G441">
        <v>2</v>
      </c>
      <c r="I441">
        <v>1</v>
      </c>
      <c r="J441">
        <v>1</v>
      </c>
      <c r="K441">
        <v>1</v>
      </c>
      <c r="L441">
        <v>1</v>
      </c>
      <c r="M441" s="45"/>
      <c r="N441" s="45"/>
      <c r="O441" s="45"/>
      <c r="P441" s="45" t="s">
        <v>772</v>
      </c>
      <c r="Q441">
        <v>-180000000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-90000000</v>
      </c>
      <c r="Y441">
        <v>-90000000</v>
      </c>
      <c r="Z441">
        <v>0</v>
      </c>
      <c r="AA441">
        <v>0</v>
      </c>
      <c r="AB441">
        <v>0</v>
      </c>
      <c r="AC441">
        <v>0</v>
      </c>
    </row>
    <row r="442" spans="1:29" x14ac:dyDescent="0.25">
      <c r="A442">
        <v>132</v>
      </c>
      <c r="B442">
        <v>133</v>
      </c>
      <c r="C442" s="45" t="s">
        <v>438</v>
      </c>
      <c r="D442">
        <v>2301000</v>
      </c>
      <c r="F442" s="45"/>
      <c r="G442">
        <v>2</v>
      </c>
      <c r="I442">
        <v>2</v>
      </c>
      <c r="J442">
        <v>2</v>
      </c>
      <c r="K442">
        <v>1</v>
      </c>
      <c r="L442">
        <v>1</v>
      </c>
      <c r="M442" s="45"/>
      <c r="N442" s="45"/>
      <c r="O442" s="45"/>
      <c r="P442" s="45" t="s">
        <v>773</v>
      </c>
      <c r="Q442">
        <v>-180000000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-90000000</v>
      </c>
      <c r="Y442">
        <v>-90000000</v>
      </c>
      <c r="Z442">
        <v>0</v>
      </c>
      <c r="AA442">
        <v>0</v>
      </c>
      <c r="AB442">
        <v>0</v>
      </c>
      <c r="AC442">
        <v>0</v>
      </c>
    </row>
    <row r="443" spans="1:29" x14ac:dyDescent="0.25">
      <c r="A443">
        <v>133</v>
      </c>
      <c r="B443">
        <v>134</v>
      </c>
      <c r="C443" s="45" t="s">
        <v>439</v>
      </c>
      <c r="D443">
        <v>2302000</v>
      </c>
      <c r="E443">
        <v>2610</v>
      </c>
      <c r="F443" s="45" t="s">
        <v>774</v>
      </c>
      <c r="G443">
        <v>2</v>
      </c>
      <c r="I443">
        <v>3</v>
      </c>
      <c r="K443">
        <v>1</v>
      </c>
      <c r="L443">
        <v>1</v>
      </c>
      <c r="M443" s="45"/>
      <c r="N443" s="45"/>
      <c r="O443" s="45" t="s">
        <v>774</v>
      </c>
      <c r="P443" s="45" t="s">
        <v>775</v>
      </c>
      <c r="Q443">
        <v>-180000000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-90000000</v>
      </c>
      <c r="Y443">
        <v>-90000000</v>
      </c>
      <c r="Z443">
        <v>0</v>
      </c>
      <c r="AA443">
        <v>0</v>
      </c>
      <c r="AB443">
        <v>0</v>
      </c>
      <c r="AC443">
        <v>0</v>
      </c>
    </row>
    <row r="444" spans="1:29" x14ac:dyDescent="0.25">
      <c r="A444">
        <v>134</v>
      </c>
      <c r="B444">
        <v>135</v>
      </c>
      <c r="C444" s="45" t="s">
        <v>440</v>
      </c>
      <c r="D444">
        <v>2303000</v>
      </c>
      <c r="F444" s="45"/>
      <c r="G444">
        <v>2</v>
      </c>
      <c r="I444">
        <v>2</v>
      </c>
      <c r="J444">
        <v>2</v>
      </c>
      <c r="K444">
        <v>0</v>
      </c>
      <c r="L444">
        <v>0</v>
      </c>
      <c r="M444" s="45"/>
      <c r="N444" s="45"/>
      <c r="O444" s="45"/>
      <c r="P444" s="45" t="s">
        <v>776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</row>
    <row r="445" spans="1:29" x14ac:dyDescent="0.25">
      <c r="A445">
        <v>135</v>
      </c>
      <c r="B445">
        <v>136</v>
      </c>
      <c r="C445" s="45" t="s">
        <v>441</v>
      </c>
      <c r="D445">
        <v>2304000</v>
      </c>
      <c r="F445" s="45"/>
      <c r="G445">
        <v>2</v>
      </c>
      <c r="I445">
        <v>0</v>
      </c>
      <c r="J445">
        <v>2</v>
      </c>
      <c r="K445">
        <v>1</v>
      </c>
      <c r="L445">
        <v>0</v>
      </c>
      <c r="M445" s="45"/>
      <c r="N445" s="45"/>
      <c r="O445" s="45"/>
      <c r="P445" s="45"/>
    </row>
    <row r="446" spans="1:29" x14ac:dyDescent="0.25">
      <c r="A446">
        <v>136</v>
      </c>
      <c r="B446">
        <v>137</v>
      </c>
      <c r="C446" s="45" t="s">
        <v>47</v>
      </c>
      <c r="D446">
        <v>2400000</v>
      </c>
      <c r="F446" s="45"/>
      <c r="G446">
        <v>2</v>
      </c>
      <c r="I446">
        <v>1</v>
      </c>
      <c r="J446">
        <v>1</v>
      </c>
      <c r="K446">
        <v>1</v>
      </c>
      <c r="L446">
        <v>1</v>
      </c>
      <c r="M446" s="45"/>
      <c r="N446" s="45"/>
      <c r="O446" s="45"/>
      <c r="P446" s="45" t="s">
        <v>777</v>
      </c>
      <c r="Q446">
        <v>-1375000000</v>
      </c>
      <c r="R446">
        <v>-120000000</v>
      </c>
      <c r="S446">
        <v>-120000000</v>
      </c>
      <c r="T446">
        <v>-220000000</v>
      </c>
      <c r="U446">
        <v>-120000000</v>
      </c>
      <c r="V446">
        <v>-120000000</v>
      </c>
      <c r="W446">
        <v>-120000000</v>
      </c>
      <c r="X446">
        <v>96000000</v>
      </c>
      <c r="Y446">
        <v>-123000000</v>
      </c>
      <c r="Z446">
        <v>-159000000</v>
      </c>
      <c r="AA446">
        <v>-123000000</v>
      </c>
      <c r="AB446">
        <v>-123000000</v>
      </c>
      <c r="AC446">
        <v>-123000000</v>
      </c>
    </row>
    <row r="447" spans="1:29" x14ac:dyDescent="0.25">
      <c r="A447">
        <v>137</v>
      </c>
      <c r="B447">
        <v>138</v>
      </c>
      <c r="C447" s="45" t="s">
        <v>442</v>
      </c>
      <c r="D447">
        <v>2401000</v>
      </c>
      <c r="F447" s="45"/>
      <c r="G447">
        <v>2</v>
      </c>
      <c r="I447">
        <v>1</v>
      </c>
      <c r="J447">
        <v>2</v>
      </c>
      <c r="K447">
        <v>1</v>
      </c>
      <c r="L447">
        <v>1</v>
      </c>
      <c r="M447" s="45"/>
      <c r="N447" s="45"/>
      <c r="O447" s="45"/>
      <c r="P447" s="45" t="s">
        <v>778</v>
      </c>
      <c r="Q447">
        <v>216000000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216000000</v>
      </c>
      <c r="Y447">
        <v>0</v>
      </c>
      <c r="Z447">
        <v>0</v>
      </c>
      <c r="AA447">
        <v>0</v>
      </c>
      <c r="AB447">
        <v>0</v>
      </c>
      <c r="AC447">
        <v>0</v>
      </c>
    </row>
    <row r="448" spans="1:29" x14ac:dyDescent="0.25">
      <c r="A448">
        <v>138</v>
      </c>
      <c r="B448">
        <v>139</v>
      </c>
      <c r="C448" s="45" t="s">
        <v>443</v>
      </c>
      <c r="D448">
        <v>2402000</v>
      </c>
      <c r="E448">
        <v>2860</v>
      </c>
      <c r="F448" s="45" t="s">
        <v>779</v>
      </c>
      <c r="G448">
        <v>2</v>
      </c>
      <c r="I448">
        <v>3</v>
      </c>
      <c r="K448">
        <v>1</v>
      </c>
      <c r="L448">
        <v>1</v>
      </c>
      <c r="M448" s="45"/>
      <c r="N448" s="45"/>
      <c r="O448" s="45" t="s">
        <v>49</v>
      </c>
      <c r="P448" s="45" t="s">
        <v>780</v>
      </c>
      <c r="Q448">
        <v>36000000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36000000</v>
      </c>
      <c r="Y448">
        <v>0</v>
      </c>
      <c r="Z448">
        <v>0</v>
      </c>
      <c r="AA448">
        <v>0</v>
      </c>
      <c r="AB448">
        <v>0</v>
      </c>
      <c r="AC448">
        <v>0</v>
      </c>
    </row>
    <row r="449" spans="1:29" x14ac:dyDescent="0.25">
      <c r="A449">
        <v>139</v>
      </c>
      <c r="B449">
        <v>140</v>
      </c>
      <c r="C449" s="45" t="s">
        <v>444</v>
      </c>
      <c r="D449">
        <v>2403000</v>
      </c>
      <c r="E449">
        <v>2870</v>
      </c>
      <c r="F449" s="45" t="s">
        <v>781</v>
      </c>
      <c r="G449">
        <v>2</v>
      </c>
      <c r="I449">
        <v>3</v>
      </c>
      <c r="K449">
        <v>1</v>
      </c>
      <c r="L449">
        <v>1</v>
      </c>
      <c r="M449" s="45"/>
      <c r="N449" s="45"/>
      <c r="O449" s="45" t="s">
        <v>50</v>
      </c>
      <c r="P449" s="45" t="s">
        <v>782</v>
      </c>
      <c r="Q449">
        <v>180000000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180000000</v>
      </c>
      <c r="Y449">
        <v>0</v>
      </c>
      <c r="Z449">
        <v>0</v>
      </c>
      <c r="AA449">
        <v>0</v>
      </c>
      <c r="AB449">
        <v>0</v>
      </c>
      <c r="AC449">
        <v>0</v>
      </c>
    </row>
    <row r="450" spans="1:29" x14ac:dyDescent="0.25">
      <c r="A450">
        <v>140</v>
      </c>
      <c r="B450">
        <v>141</v>
      </c>
      <c r="C450" s="45" t="s">
        <v>445</v>
      </c>
      <c r="D450">
        <v>2404000</v>
      </c>
      <c r="F450" s="45"/>
      <c r="G450">
        <v>2</v>
      </c>
      <c r="I450">
        <v>1</v>
      </c>
      <c r="J450">
        <v>2</v>
      </c>
      <c r="K450">
        <v>1</v>
      </c>
      <c r="L450">
        <v>1</v>
      </c>
      <c r="M450" s="45"/>
      <c r="N450" s="45"/>
      <c r="O450" s="45"/>
      <c r="P450" s="45" t="s">
        <v>783</v>
      </c>
      <c r="Q450">
        <v>-1491000000</v>
      </c>
      <c r="R450">
        <v>-120000000</v>
      </c>
      <c r="S450">
        <v>-120000000</v>
      </c>
      <c r="T450">
        <v>-120000000</v>
      </c>
      <c r="U450">
        <v>-120000000</v>
      </c>
      <c r="V450">
        <v>-120000000</v>
      </c>
      <c r="W450">
        <v>-120000000</v>
      </c>
      <c r="X450">
        <v>-120000000</v>
      </c>
      <c r="Y450">
        <v>-123000000</v>
      </c>
      <c r="Z450">
        <v>-159000000</v>
      </c>
      <c r="AA450">
        <v>-123000000</v>
      </c>
      <c r="AB450">
        <v>-123000000</v>
      </c>
      <c r="AC450">
        <v>-123000000</v>
      </c>
    </row>
    <row r="451" spans="1:29" x14ac:dyDescent="0.25">
      <c r="A451">
        <v>141</v>
      </c>
      <c r="B451">
        <v>142</v>
      </c>
      <c r="C451" s="45" t="s">
        <v>446</v>
      </c>
      <c r="D451">
        <v>2405000</v>
      </c>
      <c r="E451">
        <v>2910</v>
      </c>
      <c r="F451" s="45" t="s">
        <v>779</v>
      </c>
      <c r="G451">
        <v>2</v>
      </c>
      <c r="I451">
        <v>3</v>
      </c>
      <c r="K451">
        <v>1</v>
      </c>
      <c r="L451">
        <v>1</v>
      </c>
      <c r="M451" s="45"/>
      <c r="N451" s="45"/>
      <c r="O451" s="45" t="s">
        <v>51</v>
      </c>
      <c r="P451" s="45" t="s">
        <v>784</v>
      </c>
      <c r="Q451">
        <v>-36000000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-36000000</v>
      </c>
      <c r="AA451">
        <v>0</v>
      </c>
      <c r="AB451">
        <v>0</v>
      </c>
      <c r="AC451">
        <v>0</v>
      </c>
    </row>
    <row r="452" spans="1:29" x14ac:dyDescent="0.25">
      <c r="A452">
        <v>142</v>
      </c>
      <c r="B452">
        <v>143</v>
      </c>
      <c r="C452" s="45" t="s">
        <v>447</v>
      </c>
      <c r="D452">
        <v>2406000</v>
      </c>
      <c r="E452">
        <v>2920</v>
      </c>
      <c r="F452" s="45" t="s">
        <v>781</v>
      </c>
      <c r="G452">
        <v>2</v>
      </c>
      <c r="I452">
        <v>3</v>
      </c>
      <c r="K452">
        <v>1</v>
      </c>
      <c r="L452">
        <v>1</v>
      </c>
      <c r="M452" s="45"/>
      <c r="N452" s="45"/>
      <c r="O452" s="45" t="s">
        <v>52</v>
      </c>
      <c r="P452" s="45" t="s">
        <v>785</v>
      </c>
      <c r="Q452">
        <v>-1455000000</v>
      </c>
      <c r="R452">
        <v>-120000000</v>
      </c>
      <c r="S452">
        <v>-120000000</v>
      </c>
      <c r="T452">
        <v>-120000000</v>
      </c>
      <c r="U452">
        <v>-120000000</v>
      </c>
      <c r="V452">
        <v>-120000000</v>
      </c>
      <c r="W452">
        <v>-120000000</v>
      </c>
      <c r="X452">
        <v>-120000000</v>
      </c>
      <c r="Y452">
        <v>-123000000</v>
      </c>
      <c r="Z452">
        <v>-123000000</v>
      </c>
      <c r="AA452">
        <v>-123000000</v>
      </c>
      <c r="AB452">
        <v>-123000000</v>
      </c>
      <c r="AC452">
        <v>-123000000</v>
      </c>
    </row>
    <row r="453" spans="1:29" x14ac:dyDescent="0.25">
      <c r="A453">
        <v>143</v>
      </c>
      <c r="B453">
        <v>144</v>
      </c>
      <c r="C453" s="45" t="s">
        <v>448</v>
      </c>
      <c r="D453">
        <v>2407000</v>
      </c>
      <c r="E453">
        <v>2990</v>
      </c>
      <c r="F453" s="45" t="s">
        <v>786</v>
      </c>
      <c r="G453">
        <v>2</v>
      </c>
      <c r="I453">
        <v>3</v>
      </c>
      <c r="J453">
        <v>2</v>
      </c>
      <c r="K453">
        <v>1</v>
      </c>
      <c r="L453">
        <v>1</v>
      </c>
      <c r="M453" s="45"/>
      <c r="N453" s="45"/>
      <c r="O453" s="45"/>
      <c r="P453" s="45" t="s">
        <v>724</v>
      </c>
      <c r="Q453">
        <v>-100000000</v>
      </c>
      <c r="R453">
        <v>0</v>
      </c>
      <c r="S453">
        <v>0</v>
      </c>
      <c r="T453">
        <v>-100000000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</row>
    <row r="454" spans="1:29" x14ac:dyDescent="0.25">
      <c r="A454">
        <v>144</v>
      </c>
      <c r="B454">
        <v>145</v>
      </c>
      <c r="C454" s="45" t="s">
        <v>449</v>
      </c>
      <c r="D454">
        <v>2408000</v>
      </c>
      <c r="F454" s="45"/>
      <c r="G454">
        <v>2</v>
      </c>
      <c r="I454">
        <v>3</v>
      </c>
      <c r="J454">
        <v>2</v>
      </c>
      <c r="K454">
        <v>0</v>
      </c>
      <c r="L454">
        <v>0</v>
      </c>
      <c r="M454" s="45"/>
      <c r="N454" s="45"/>
      <c r="O454" s="45"/>
      <c r="P454" s="45" t="s">
        <v>787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</row>
    <row r="455" spans="1:29" x14ac:dyDescent="0.25">
      <c r="A455">
        <v>145</v>
      </c>
      <c r="B455">
        <v>146</v>
      </c>
      <c r="C455" s="45" t="s">
        <v>450</v>
      </c>
      <c r="D455">
        <v>2409000</v>
      </c>
      <c r="F455" s="45"/>
      <c r="G455">
        <v>2</v>
      </c>
      <c r="I455">
        <v>0</v>
      </c>
      <c r="K455">
        <v>1</v>
      </c>
      <c r="L455">
        <v>0</v>
      </c>
      <c r="M455" s="45"/>
      <c r="N455" s="45"/>
      <c r="O455" s="45"/>
      <c r="P455" s="45"/>
    </row>
    <row r="456" spans="1:29" x14ac:dyDescent="0.25">
      <c r="A456">
        <v>146</v>
      </c>
      <c r="B456">
        <v>147</v>
      </c>
      <c r="C456" s="45" t="s">
        <v>48</v>
      </c>
      <c r="D456">
        <v>2500000</v>
      </c>
      <c r="E456">
        <v>2970</v>
      </c>
      <c r="F456" s="45"/>
      <c r="G456">
        <v>2</v>
      </c>
      <c r="I456">
        <v>0</v>
      </c>
      <c r="J456">
        <v>1</v>
      </c>
      <c r="K456">
        <v>1</v>
      </c>
      <c r="L456">
        <v>1</v>
      </c>
      <c r="M456" s="45"/>
      <c r="N456" s="45"/>
      <c r="O456" s="45"/>
      <c r="P456" s="45" t="s">
        <v>788</v>
      </c>
      <c r="Q456">
        <v>-97413000</v>
      </c>
      <c r="R456">
        <v>-4950000</v>
      </c>
      <c r="S456">
        <v>-2680000</v>
      </c>
      <c r="T456">
        <v>-98880000</v>
      </c>
      <c r="U456">
        <v>-1480000</v>
      </c>
      <c r="V456">
        <v>720000</v>
      </c>
      <c r="W456">
        <v>-280000</v>
      </c>
      <c r="X456">
        <v>3720000</v>
      </c>
      <c r="Y456">
        <v>-136000</v>
      </c>
      <c r="Z456">
        <v>-18403000</v>
      </c>
      <c r="AA456">
        <v>20250000</v>
      </c>
      <c r="AB456">
        <v>1244000</v>
      </c>
      <c r="AC456">
        <v>3462000</v>
      </c>
    </row>
    <row r="457" spans="1:29" x14ac:dyDescent="0.25">
      <c r="A457">
        <v>147</v>
      </c>
      <c r="B457">
        <v>148</v>
      </c>
      <c r="C457" s="45" t="s">
        <v>451</v>
      </c>
      <c r="D457">
        <v>2501000</v>
      </c>
      <c r="F457" s="45"/>
      <c r="G457">
        <v>2</v>
      </c>
      <c r="I457">
        <v>0</v>
      </c>
      <c r="K457">
        <v>1</v>
      </c>
      <c r="L457">
        <v>0</v>
      </c>
      <c r="M457" s="45"/>
      <c r="N457" s="45"/>
      <c r="O457" s="45"/>
      <c r="P457" s="45"/>
    </row>
    <row r="458" spans="1:29" x14ac:dyDescent="0.25">
      <c r="A458">
        <v>148</v>
      </c>
      <c r="B458">
        <v>149</v>
      </c>
      <c r="C458" s="45" t="s">
        <v>452</v>
      </c>
      <c r="D458">
        <v>2502000</v>
      </c>
      <c r="E458">
        <v>2980</v>
      </c>
      <c r="F458" s="45"/>
      <c r="G458">
        <v>2</v>
      </c>
      <c r="I458">
        <v>0</v>
      </c>
      <c r="K458">
        <v>1</v>
      </c>
      <c r="L458">
        <v>1</v>
      </c>
      <c r="M458" s="45"/>
      <c r="N458" s="45"/>
      <c r="O458" s="45"/>
      <c r="P458" s="45" t="s">
        <v>789</v>
      </c>
      <c r="Q458">
        <v>500000000</v>
      </c>
      <c r="R458">
        <v>500000000</v>
      </c>
      <c r="S458">
        <v>495050000</v>
      </c>
      <c r="T458">
        <v>492370000</v>
      </c>
      <c r="U458">
        <v>393490000</v>
      </c>
      <c r="V458">
        <v>392010000</v>
      </c>
      <c r="W458">
        <v>392730000</v>
      </c>
      <c r="X458">
        <v>392450000</v>
      </c>
      <c r="Y458">
        <v>396170000</v>
      </c>
      <c r="Z458">
        <v>396034000</v>
      </c>
      <c r="AA458">
        <v>377631000</v>
      </c>
      <c r="AB458">
        <v>397881000</v>
      </c>
      <c r="AC458">
        <v>399125000</v>
      </c>
    </row>
    <row r="459" spans="1:29" x14ac:dyDescent="0.25">
      <c r="A459">
        <v>149</v>
      </c>
      <c r="B459">
        <v>150</v>
      </c>
      <c r="C459" s="45" t="s">
        <v>453</v>
      </c>
      <c r="D459">
        <v>2503000</v>
      </c>
      <c r="E459">
        <v>2990</v>
      </c>
      <c r="F459" s="45"/>
      <c r="G459">
        <v>2</v>
      </c>
      <c r="I459">
        <v>0</v>
      </c>
      <c r="J459">
        <v>2</v>
      </c>
      <c r="K459">
        <v>1</v>
      </c>
      <c r="L459">
        <v>1</v>
      </c>
      <c r="M459" s="45"/>
      <c r="N459" s="45"/>
      <c r="O459" s="45"/>
      <c r="P459" s="45" t="s">
        <v>790</v>
      </c>
      <c r="Q459">
        <v>402587000</v>
      </c>
      <c r="R459">
        <v>495050000</v>
      </c>
      <c r="S459">
        <v>492370000</v>
      </c>
      <c r="T459">
        <v>393490000</v>
      </c>
      <c r="U459">
        <v>392010000</v>
      </c>
      <c r="V459">
        <v>392730000</v>
      </c>
      <c r="W459">
        <v>392450000</v>
      </c>
      <c r="X459">
        <v>396170000</v>
      </c>
      <c r="Y459">
        <v>396034000</v>
      </c>
      <c r="Z459">
        <v>377631000</v>
      </c>
      <c r="AA459">
        <v>397881000</v>
      </c>
      <c r="AB459">
        <v>399125000</v>
      </c>
      <c r="AC459">
        <v>402587000</v>
      </c>
    </row>
    <row r="460" spans="1:29" x14ac:dyDescent="0.25">
      <c r="A460">
        <v>150</v>
      </c>
      <c r="B460">
        <v>151</v>
      </c>
      <c r="C460" s="45" t="s">
        <v>454</v>
      </c>
      <c r="D460">
        <v>2504000</v>
      </c>
      <c r="F460" s="45"/>
      <c r="G460">
        <v>2</v>
      </c>
      <c r="I460">
        <v>0</v>
      </c>
      <c r="K460">
        <v>1</v>
      </c>
      <c r="L460">
        <v>0</v>
      </c>
      <c r="M460" s="45"/>
      <c r="N460" s="45"/>
      <c r="O460" s="45"/>
      <c r="P460" s="45"/>
    </row>
    <row r="461" spans="1:29" x14ac:dyDescent="0.25">
      <c r="A461">
        <v>151</v>
      </c>
      <c r="B461">
        <v>152</v>
      </c>
      <c r="C461" s="45" t="s">
        <v>455</v>
      </c>
      <c r="D461">
        <v>2505000</v>
      </c>
      <c r="F461" s="45"/>
      <c r="G461">
        <v>2</v>
      </c>
      <c r="I461">
        <v>5</v>
      </c>
      <c r="J461">
        <v>5</v>
      </c>
      <c r="K461">
        <v>0</v>
      </c>
      <c r="L461">
        <v>0</v>
      </c>
      <c r="M461" s="45"/>
      <c r="N461" s="45"/>
      <c r="O461" s="45"/>
      <c r="P461" s="45" t="s">
        <v>726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</row>
    <row r="462" spans="1:29" x14ac:dyDescent="0.25">
      <c r="A462">
        <v>152</v>
      </c>
      <c r="B462">
        <v>153</v>
      </c>
      <c r="C462" s="45" t="s">
        <v>456</v>
      </c>
      <c r="D462">
        <v>2506000</v>
      </c>
      <c r="F462" s="45"/>
      <c r="G462">
        <v>3</v>
      </c>
      <c r="I462">
        <v>0</v>
      </c>
      <c r="K462">
        <v>1</v>
      </c>
      <c r="L462">
        <v>0</v>
      </c>
      <c r="M462" s="45"/>
      <c r="N462" s="45"/>
      <c r="O462" s="45"/>
      <c r="P462" s="45"/>
    </row>
    <row r="463" spans="1:29" x14ac:dyDescent="0.25">
      <c r="A463">
        <v>153</v>
      </c>
      <c r="B463">
        <v>154</v>
      </c>
      <c r="C463" s="45" t="s">
        <v>53</v>
      </c>
      <c r="D463">
        <v>3000000</v>
      </c>
      <c r="F463" s="45"/>
      <c r="G463">
        <v>3</v>
      </c>
      <c r="I463">
        <v>0</v>
      </c>
      <c r="J463">
        <v>9</v>
      </c>
      <c r="K463">
        <v>1</v>
      </c>
      <c r="L463">
        <v>0</v>
      </c>
      <c r="M463" s="45"/>
      <c r="N463" s="45"/>
      <c r="O463" s="45"/>
      <c r="P463" s="45" t="s">
        <v>791</v>
      </c>
    </row>
    <row r="464" spans="1:29" x14ac:dyDescent="0.25">
      <c r="A464">
        <v>154</v>
      </c>
      <c r="B464">
        <v>155</v>
      </c>
      <c r="C464" s="45" t="s">
        <v>457</v>
      </c>
      <c r="D464">
        <v>3001000</v>
      </c>
      <c r="F464" s="45"/>
      <c r="G464">
        <v>3</v>
      </c>
      <c r="I464">
        <v>0</v>
      </c>
      <c r="K464">
        <v>1</v>
      </c>
      <c r="L464">
        <v>0</v>
      </c>
      <c r="M464" s="45"/>
      <c r="N464" s="45"/>
      <c r="O464" s="45"/>
      <c r="P464" s="45"/>
    </row>
    <row r="465" spans="1:29" x14ac:dyDescent="0.25">
      <c r="A465">
        <v>155</v>
      </c>
      <c r="B465">
        <v>156</v>
      </c>
      <c r="C465" s="45" t="s">
        <v>458</v>
      </c>
      <c r="D465">
        <v>3002000</v>
      </c>
      <c r="F465" s="45"/>
      <c r="G465">
        <v>3</v>
      </c>
      <c r="I465">
        <v>0</v>
      </c>
      <c r="J465">
        <v>2</v>
      </c>
      <c r="K465">
        <v>1</v>
      </c>
      <c r="L465">
        <v>0</v>
      </c>
      <c r="M465" s="45"/>
      <c r="N465" s="45"/>
      <c r="O465" s="45"/>
      <c r="P465" s="45" t="s">
        <v>792</v>
      </c>
    </row>
    <row r="466" spans="1:29" x14ac:dyDescent="0.25">
      <c r="A466">
        <v>156</v>
      </c>
      <c r="B466">
        <v>157</v>
      </c>
      <c r="C466" s="45" t="s">
        <v>459</v>
      </c>
      <c r="D466">
        <v>3003000</v>
      </c>
      <c r="F466" s="45"/>
      <c r="G466">
        <v>3</v>
      </c>
      <c r="I466">
        <v>0</v>
      </c>
      <c r="K466">
        <v>1</v>
      </c>
      <c r="L466">
        <v>0</v>
      </c>
      <c r="M466" s="45"/>
      <c r="N466" s="45"/>
      <c r="O466" s="45"/>
      <c r="P466" s="45"/>
    </row>
    <row r="467" spans="1:29" x14ac:dyDescent="0.25">
      <c r="A467">
        <v>157</v>
      </c>
      <c r="B467">
        <v>158</v>
      </c>
      <c r="C467" s="45" t="s">
        <v>54</v>
      </c>
      <c r="D467">
        <v>3100000</v>
      </c>
      <c r="E467">
        <v>3200</v>
      </c>
      <c r="F467" s="45"/>
      <c r="G467">
        <v>3</v>
      </c>
      <c r="I467">
        <v>0</v>
      </c>
      <c r="J467">
        <v>1</v>
      </c>
      <c r="K467">
        <v>1</v>
      </c>
      <c r="L467">
        <v>1</v>
      </c>
      <c r="M467" s="45"/>
      <c r="N467" s="45"/>
      <c r="O467" s="45"/>
      <c r="P467" s="45" t="s">
        <v>793</v>
      </c>
      <c r="Q467">
        <v>573100000</v>
      </c>
      <c r="R467">
        <v>568150000</v>
      </c>
      <c r="S467">
        <v>565470000</v>
      </c>
      <c r="T467">
        <v>466590000</v>
      </c>
      <c r="U467">
        <v>465110000</v>
      </c>
      <c r="V467">
        <v>465830000</v>
      </c>
      <c r="W467">
        <v>465550000</v>
      </c>
      <c r="X467">
        <v>595270000</v>
      </c>
      <c r="Y467">
        <v>487134000</v>
      </c>
      <c r="Z467">
        <v>450731000</v>
      </c>
      <c r="AA467">
        <v>470981000</v>
      </c>
      <c r="AB467">
        <v>472225000</v>
      </c>
      <c r="AC467">
        <v>475687000</v>
      </c>
    </row>
    <row r="468" spans="1:29" x14ac:dyDescent="0.25">
      <c r="A468">
        <v>158</v>
      </c>
      <c r="B468">
        <v>159</v>
      </c>
      <c r="C468" s="45" t="s">
        <v>460</v>
      </c>
      <c r="D468">
        <v>3101000</v>
      </c>
      <c r="F468" s="45"/>
      <c r="G468">
        <v>3</v>
      </c>
      <c r="I468">
        <v>1</v>
      </c>
      <c r="J468">
        <v>2</v>
      </c>
      <c r="K468">
        <v>1</v>
      </c>
      <c r="L468">
        <v>1</v>
      </c>
      <c r="M468" s="45" t="s">
        <v>794</v>
      </c>
      <c r="N468" s="45"/>
      <c r="O468" s="45" t="s">
        <v>794</v>
      </c>
      <c r="P468" s="45" t="s">
        <v>795</v>
      </c>
      <c r="Q468">
        <v>500000000</v>
      </c>
      <c r="R468">
        <v>495050000</v>
      </c>
      <c r="S468">
        <v>492370000</v>
      </c>
      <c r="T468">
        <v>393490000</v>
      </c>
      <c r="U468">
        <v>392010000</v>
      </c>
      <c r="V468">
        <v>392730000</v>
      </c>
      <c r="W468">
        <v>392450000</v>
      </c>
      <c r="X468">
        <v>396170000</v>
      </c>
      <c r="Y468">
        <v>396034000</v>
      </c>
      <c r="Z468">
        <v>377631000</v>
      </c>
      <c r="AA468">
        <v>397881000</v>
      </c>
      <c r="AB468">
        <v>399125000</v>
      </c>
      <c r="AC468">
        <v>402587000</v>
      </c>
    </row>
    <row r="469" spans="1:29" x14ac:dyDescent="0.25">
      <c r="A469">
        <v>159</v>
      </c>
      <c r="B469">
        <v>160</v>
      </c>
      <c r="C469" s="45" t="s">
        <v>461</v>
      </c>
      <c r="D469">
        <v>3102000</v>
      </c>
      <c r="F469" s="45"/>
      <c r="G469">
        <v>3</v>
      </c>
      <c r="I469">
        <v>1</v>
      </c>
      <c r="J469">
        <v>2</v>
      </c>
      <c r="K469">
        <v>0</v>
      </c>
      <c r="L469">
        <v>0</v>
      </c>
      <c r="M469" s="45"/>
      <c r="N469" s="45"/>
      <c r="O469" s="45" t="s">
        <v>731</v>
      </c>
      <c r="P469" s="45" t="s">
        <v>732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</row>
    <row r="470" spans="1:29" x14ac:dyDescent="0.25">
      <c r="A470">
        <v>160</v>
      </c>
      <c r="B470">
        <v>161</v>
      </c>
      <c r="C470" s="45" t="s">
        <v>462</v>
      </c>
      <c r="D470">
        <v>3103000</v>
      </c>
      <c r="E470">
        <v>3240</v>
      </c>
      <c r="F470" s="45" t="s">
        <v>733</v>
      </c>
      <c r="G470">
        <v>3</v>
      </c>
      <c r="I470">
        <v>3</v>
      </c>
      <c r="K470">
        <v>0</v>
      </c>
      <c r="L470">
        <v>0</v>
      </c>
      <c r="M470" s="45" t="s">
        <v>733</v>
      </c>
      <c r="N470" s="45"/>
      <c r="O470" s="45" t="s">
        <v>733</v>
      </c>
      <c r="P470" s="45" t="s">
        <v>734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</row>
    <row r="471" spans="1:29" x14ac:dyDescent="0.25">
      <c r="A471">
        <v>161</v>
      </c>
      <c r="B471">
        <v>162</v>
      </c>
      <c r="C471" s="45" t="s">
        <v>463</v>
      </c>
      <c r="D471">
        <v>3104000</v>
      </c>
      <c r="E471">
        <v>3249</v>
      </c>
      <c r="F471" s="45" t="s">
        <v>735</v>
      </c>
      <c r="G471">
        <v>3</v>
      </c>
      <c r="I471">
        <v>3</v>
      </c>
      <c r="K471">
        <v>0</v>
      </c>
      <c r="L471">
        <v>0</v>
      </c>
      <c r="M471" s="45" t="s">
        <v>735</v>
      </c>
      <c r="N471" s="45"/>
      <c r="O471" s="45" t="s">
        <v>735</v>
      </c>
      <c r="P471" s="45" t="s">
        <v>736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</row>
    <row r="472" spans="1:29" x14ac:dyDescent="0.25">
      <c r="A472">
        <v>162</v>
      </c>
      <c r="B472">
        <v>163</v>
      </c>
      <c r="C472" s="45" t="s">
        <v>55</v>
      </c>
      <c r="D472">
        <v>3105000</v>
      </c>
      <c r="F472" s="45"/>
      <c r="G472">
        <v>3</v>
      </c>
      <c r="I472">
        <v>1</v>
      </c>
      <c r="J472">
        <v>2</v>
      </c>
      <c r="K472">
        <v>1</v>
      </c>
      <c r="L472">
        <v>1</v>
      </c>
      <c r="M472" s="45"/>
      <c r="N472" s="45"/>
      <c r="O472" s="45" t="s">
        <v>737</v>
      </c>
      <c r="P472" s="45" t="s">
        <v>738</v>
      </c>
      <c r="Q472">
        <v>72000000</v>
      </c>
      <c r="R472">
        <v>72000000</v>
      </c>
      <c r="S472">
        <v>72000000</v>
      </c>
      <c r="T472">
        <v>72000000</v>
      </c>
      <c r="U472">
        <v>72000000</v>
      </c>
      <c r="V472">
        <v>72000000</v>
      </c>
      <c r="W472">
        <v>72000000</v>
      </c>
      <c r="X472">
        <v>180000000</v>
      </c>
      <c r="Y472">
        <v>72000000</v>
      </c>
      <c r="Z472">
        <v>72000000</v>
      </c>
      <c r="AA472">
        <v>72000000</v>
      </c>
      <c r="AB472">
        <v>72000000</v>
      </c>
      <c r="AC472">
        <v>72000000</v>
      </c>
    </row>
    <row r="473" spans="1:29" x14ac:dyDescent="0.25">
      <c r="A473">
        <v>163</v>
      </c>
      <c r="B473">
        <v>164</v>
      </c>
      <c r="C473" s="45" t="s">
        <v>464</v>
      </c>
      <c r="D473">
        <v>3106000</v>
      </c>
      <c r="E473">
        <v>3250</v>
      </c>
      <c r="F473" s="45" t="s">
        <v>739</v>
      </c>
      <c r="G473">
        <v>3</v>
      </c>
      <c r="I473">
        <v>3</v>
      </c>
      <c r="K473">
        <v>1</v>
      </c>
      <c r="L473">
        <v>1</v>
      </c>
      <c r="M473" s="45" t="s">
        <v>739</v>
      </c>
      <c r="N473" s="45"/>
      <c r="O473" s="45" t="s">
        <v>739</v>
      </c>
      <c r="P473" s="45" t="s">
        <v>740</v>
      </c>
      <c r="Q473">
        <v>72000000</v>
      </c>
      <c r="R473">
        <v>72000000</v>
      </c>
      <c r="S473">
        <v>72000000</v>
      </c>
      <c r="T473">
        <v>72000000</v>
      </c>
      <c r="U473">
        <v>72000000</v>
      </c>
      <c r="V473">
        <v>72000000</v>
      </c>
      <c r="W473">
        <v>72000000</v>
      </c>
      <c r="X473">
        <v>72000000</v>
      </c>
      <c r="Y473">
        <v>72000000</v>
      </c>
      <c r="Z473">
        <v>72000000</v>
      </c>
      <c r="AA473">
        <v>72000000</v>
      </c>
      <c r="AB473">
        <v>72000000</v>
      </c>
      <c r="AC473">
        <v>72000000</v>
      </c>
    </row>
    <row r="474" spans="1:29" x14ac:dyDescent="0.25">
      <c r="A474">
        <v>164</v>
      </c>
      <c r="B474">
        <v>165</v>
      </c>
      <c r="C474" s="45" t="s">
        <v>56</v>
      </c>
      <c r="D474">
        <v>3107000</v>
      </c>
      <c r="E474">
        <v>3259</v>
      </c>
      <c r="F474" s="45" t="s">
        <v>741</v>
      </c>
      <c r="G474">
        <v>3</v>
      </c>
      <c r="I474">
        <v>3</v>
      </c>
      <c r="K474">
        <v>1</v>
      </c>
      <c r="L474">
        <v>1</v>
      </c>
      <c r="M474" s="45" t="s">
        <v>741</v>
      </c>
      <c r="N474" s="45"/>
      <c r="O474" s="45" t="s">
        <v>741</v>
      </c>
      <c r="P474" s="45" t="s">
        <v>742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108000000</v>
      </c>
      <c r="Y474">
        <v>0</v>
      </c>
      <c r="Z474">
        <v>0</v>
      </c>
      <c r="AA474">
        <v>0</v>
      </c>
      <c r="AB474">
        <v>0</v>
      </c>
      <c r="AC474">
        <v>0</v>
      </c>
    </row>
    <row r="475" spans="1:29" x14ac:dyDescent="0.25">
      <c r="A475">
        <v>165</v>
      </c>
      <c r="B475">
        <v>166</v>
      </c>
      <c r="C475" s="45" t="s">
        <v>465</v>
      </c>
      <c r="D475">
        <v>3108000</v>
      </c>
      <c r="E475">
        <v>3220</v>
      </c>
      <c r="F475" s="45" t="s">
        <v>743</v>
      </c>
      <c r="G475">
        <v>3</v>
      </c>
      <c r="I475">
        <v>1</v>
      </c>
      <c r="J475">
        <v>2</v>
      </c>
      <c r="K475">
        <v>1</v>
      </c>
      <c r="L475">
        <v>1</v>
      </c>
      <c r="M475" s="45" t="s">
        <v>743</v>
      </c>
      <c r="N475" s="45"/>
      <c r="O475" s="45" t="s">
        <v>744</v>
      </c>
      <c r="P475" s="45" t="s">
        <v>745</v>
      </c>
      <c r="Q475">
        <v>1000000</v>
      </c>
      <c r="R475">
        <v>1000000</v>
      </c>
      <c r="S475">
        <v>1000000</v>
      </c>
      <c r="T475">
        <v>1000000</v>
      </c>
      <c r="U475">
        <v>1000000</v>
      </c>
      <c r="V475">
        <v>1000000</v>
      </c>
      <c r="W475">
        <v>1000000</v>
      </c>
      <c r="X475">
        <v>1000000</v>
      </c>
      <c r="Y475">
        <v>1000000</v>
      </c>
      <c r="Z475">
        <v>1000000</v>
      </c>
      <c r="AA475">
        <v>1000000</v>
      </c>
      <c r="AB475">
        <v>1000000</v>
      </c>
      <c r="AC475">
        <v>1000000</v>
      </c>
    </row>
    <row r="476" spans="1:29" x14ac:dyDescent="0.25">
      <c r="A476">
        <v>166</v>
      </c>
      <c r="B476">
        <v>167</v>
      </c>
      <c r="C476" s="45" t="s">
        <v>466</v>
      </c>
      <c r="D476">
        <v>3109000</v>
      </c>
      <c r="F476" s="45"/>
      <c r="G476">
        <v>3</v>
      </c>
      <c r="I476">
        <v>1</v>
      </c>
      <c r="J476">
        <v>2</v>
      </c>
      <c r="K476">
        <v>1</v>
      </c>
      <c r="L476">
        <v>1</v>
      </c>
      <c r="M476" s="45"/>
      <c r="N476" s="45"/>
      <c r="O476" s="45"/>
      <c r="P476" s="45" t="s">
        <v>746</v>
      </c>
      <c r="Q476">
        <v>100000</v>
      </c>
      <c r="R476">
        <v>100000</v>
      </c>
      <c r="S476">
        <v>100000</v>
      </c>
      <c r="T476">
        <v>100000</v>
      </c>
      <c r="U476">
        <v>100000</v>
      </c>
      <c r="V476">
        <v>100000</v>
      </c>
      <c r="W476">
        <v>100000</v>
      </c>
      <c r="X476">
        <v>18100000</v>
      </c>
      <c r="Y476">
        <v>18100000</v>
      </c>
      <c r="Z476">
        <v>100000</v>
      </c>
      <c r="AA476">
        <v>100000</v>
      </c>
      <c r="AB476">
        <v>100000</v>
      </c>
      <c r="AC476">
        <v>100000</v>
      </c>
    </row>
    <row r="477" spans="1:29" x14ac:dyDescent="0.25">
      <c r="A477">
        <v>167</v>
      </c>
      <c r="B477">
        <v>168</v>
      </c>
      <c r="C477" s="45" t="s">
        <v>57</v>
      </c>
      <c r="D477">
        <v>3110000</v>
      </c>
      <c r="F477" s="45"/>
      <c r="G477">
        <v>3</v>
      </c>
      <c r="I477">
        <v>3</v>
      </c>
      <c r="K477">
        <v>1</v>
      </c>
      <c r="L477">
        <v>1</v>
      </c>
      <c r="M477" s="45"/>
      <c r="N477" s="45"/>
      <c r="O477" s="45" t="s">
        <v>796</v>
      </c>
      <c r="P477" s="45" t="s">
        <v>797</v>
      </c>
      <c r="Q477">
        <v>100000</v>
      </c>
      <c r="R477">
        <v>100000</v>
      </c>
      <c r="S477">
        <v>100000</v>
      </c>
      <c r="T477">
        <v>100000</v>
      </c>
      <c r="U477">
        <v>100000</v>
      </c>
      <c r="V477">
        <v>100000</v>
      </c>
      <c r="W477">
        <v>100000</v>
      </c>
      <c r="X477">
        <v>18100000</v>
      </c>
      <c r="Y477">
        <v>18100000</v>
      </c>
      <c r="Z477">
        <v>100000</v>
      </c>
      <c r="AA477">
        <v>100000</v>
      </c>
      <c r="AB477">
        <v>100000</v>
      </c>
      <c r="AC477">
        <v>100000</v>
      </c>
    </row>
    <row r="478" spans="1:29" x14ac:dyDescent="0.25">
      <c r="A478">
        <v>168</v>
      </c>
      <c r="B478">
        <v>169</v>
      </c>
      <c r="C478" s="45" t="s">
        <v>467</v>
      </c>
      <c r="D478">
        <v>3111000</v>
      </c>
      <c r="E478">
        <v>3230</v>
      </c>
      <c r="F478" s="45" t="s">
        <v>798</v>
      </c>
      <c r="G478">
        <v>3</v>
      </c>
      <c r="I478">
        <v>3</v>
      </c>
      <c r="K478">
        <v>1</v>
      </c>
      <c r="L478">
        <v>1</v>
      </c>
      <c r="M478" s="45" t="s">
        <v>798</v>
      </c>
      <c r="N478" s="45"/>
      <c r="O478" s="45" t="s">
        <v>798</v>
      </c>
      <c r="P478" s="45" t="s">
        <v>799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18000000</v>
      </c>
      <c r="Y478">
        <v>18000000</v>
      </c>
      <c r="Z478">
        <v>0</v>
      </c>
      <c r="AA478">
        <v>0</v>
      </c>
      <c r="AB478">
        <v>0</v>
      </c>
      <c r="AC478">
        <v>0</v>
      </c>
    </row>
    <row r="479" spans="1:29" x14ac:dyDescent="0.25">
      <c r="A479">
        <v>169</v>
      </c>
      <c r="B479">
        <v>170</v>
      </c>
      <c r="C479" s="45" t="s">
        <v>468</v>
      </c>
      <c r="D479">
        <v>3112000</v>
      </c>
      <c r="E479">
        <v>3235</v>
      </c>
      <c r="F479" s="45" t="s">
        <v>800</v>
      </c>
      <c r="G479">
        <v>3</v>
      </c>
      <c r="I479">
        <v>3</v>
      </c>
      <c r="K479">
        <v>1</v>
      </c>
      <c r="L479">
        <v>1</v>
      </c>
      <c r="M479" s="45" t="s">
        <v>800</v>
      </c>
      <c r="N479" s="45"/>
      <c r="O479" s="45" t="s">
        <v>800</v>
      </c>
      <c r="P479" s="45" t="s">
        <v>801</v>
      </c>
      <c r="Q479">
        <v>100000</v>
      </c>
      <c r="R479">
        <v>100000</v>
      </c>
      <c r="S479">
        <v>100000</v>
      </c>
      <c r="T479">
        <v>100000</v>
      </c>
      <c r="U479">
        <v>100000</v>
      </c>
      <c r="V479">
        <v>100000</v>
      </c>
      <c r="W479">
        <v>100000</v>
      </c>
      <c r="X479">
        <v>100000</v>
      </c>
      <c r="Y479">
        <v>100000</v>
      </c>
      <c r="Z479">
        <v>100000</v>
      </c>
      <c r="AA479">
        <v>100000</v>
      </c>
      <c r="AB479">
        <v>100000</v>
      </c>
      <c r="AC479">
        <v>100000</v>
      </c>
    </row>
    <row r="480" spans="1:29" x14ac:dyDescent="0.25">
      <c r="A480">
        <v>170</v>
      </c>
      <c r="B480">
        <v>171</v>
      </c>
      <c r="C480" s="45" t="s">
        <v>469</v>
      </c>
      <c r="D480">
        <v>3113000</v>
      </c>
      <c r="E480">
        <v>3237</v>
      </c>
      <c r="F480" s="45" t="s">
        <v>802</v>
      </c>
      <c r="G480">
        <v>3</v>
      </c>
      <c r="I480">
        <v>3</v>
      </c>
      <c r="K480">
        <v>0</v>
      </c>
      <c r="L480">
        <v>0</v>
      </c>
      <c r="M480" s="45" t="s">
        <v>802</v>
      </c>
      <c r="N480" s="45"/>
      <c r="O480" s="45" t="s">
        <v>802</v>
      </c>
      <c r="P480" s="45" t="s">
        <v>803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</row>
    <row r="481" spans="1:29" x14ac:dyDescent="0.25">
      <c r="A481">
        <v>171</v>
      </c>
      <c r="B481">
        <v>172</v>
      </c>
      <c r="C481" s="45" t="s">
        <v>470</v>
      </c>
      <c r="D481">
        <v>3114000</v>
      </c>
      <c r="F481" s="45"/>
      <c r="G481">
        <v>3</v>
      </c>
      <c r="I481">
        <v>3</v>
      </c>
      <c r="K481">
        <v>0</v>
      </c>
      <c r="L481">
        <v>0</v>
      </c>
      <c r="M481" s="45"/>
      <c r="N481" s="45"/>
      <c r="O481" s="45"/>
      <c r="P481" s="45" t="s">
        <v>746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</row>
    <row r="482" spans="1:29" x14ac:dyDescent="0.25">
      <c r="A482">
        <v>172</v>
      </c>
      <c r="B482">
        <v>173</v>
      </c>
      <c r="C482" s="45" t="s">
        <v>58</v>
      </c>
      <c r="D482">
        <v>3115000</v>
      </c>
      <c r="F482" s="45"/>
      <c r="G482">
        <v>3</v>
      </c>
      <c r="I482">
        <v>0</v>
      </c>
      <c r="K482">
        <v>1</v>
      </c>
      <c r="L482">
        <v>0</v>
      </c>
      <c r="M482" s="45"/>
      <c r="N482" s="45"/>
      <c r="O482" s="45"/>
      <c r="P482" s="45"/>
    </row>
    <row r="483" spans="1:29" x14ac:dyDescent="0.25">
      <c r="A483">
        <v>173</v>
      </c>
      <c r="B483">
        <v>174</v>
      </c>
      <c r="C483" s="45" t="s">
        <v>59</v>
      </c>
      <c r="D483">
        <v>3200000</v>
      </c>
      <c r="E483">
        <v>3100</v>
      </c>
      <c r="F483" s="45"/>
      <c r="G483">
        <v>3</v>
      </c>
      <c r="I483">
        <v>0</v>
      </c>
      <c r="J483">
        <v>1</v>
      </c>
      <c r="K483">
        <v>1</v>
      </c>
      <c r="L483">
        <v>1</v>
      </c>
      <c r="M483" s="45"/>
      <c r="N483" s="45"/>
      <c r="O483" s="45"/>
      <c r="P483" s="45" t="s">
        <v>804</v>
      </c>
      <c r="Q483">
        <v>8100000000</v>
      </c>
      <c r="R483">
        <v>8055000000</v>
      </c>
      <c r="S483">
        <v>8010000000</v>
      </c>
      <c r="T483">
        <v>7965000000</v>
      </c>
      <c r="U483">
        <v>7920000000</v>
      </c>
      <c r="V483">
        <v>7875000000</v>
      </c>
      <c r="W483">
        <v>7830000000</v>
      </c>
      <c r="X483">
        <v>7875000000</v>
      </c>
      <c r="Y483">
        <v>7919625000</v>
      </c>
      <c r="Z483">
        <v>7873875000</v>
      </c>
      <c r="AA483">
        <v>7828125000</v>
      </c>
      <c r="AB483">
        <v>7782375000</v>
      </c>
      <c r="AC483">
        <v>7736625000</v>
      </c>
    </row>
    <row r="484" spans="1:29" x14ac:dyDescent="0.25">
      <c r="A484">
        <v>174</v>
      </c>
      <c r="B484">
        <v>175</v>
      </c>
      <c r="C484" s="45" t="s">
        <v>471</v>
      </c>
      <c r="D484">
        <v>3201000</v>
      </c>
      <c r="F484" s="45"/>
      <c r="G484">
        <v>3</v>
      </c>
      <c r="I484">
        <v>1</v>
      </c>
      <c r="J484">
        <v>2</v>
      </c>
      <c r="K484">
        <v>1</v>
      </c>
      <c r="L484">
        <v>1</v>
      </c>
      <c r="M484" s="45"/>
      <c r="N484" s="45"/>
      <c r="O484" s="45"/>
      <c r="P484" s="45" t="s">
        <v>805</v>
      </c>
      <c r="Q484">
        <v>8100000000</v>
      </c>
      <c r="R484">
        <v>8055000000</v>
      </c>
      <c r="S484">
        <v>8010000000</v>
      </c>
      <c r="T484">
        <v>7965000000</v>
      </c>
      <c r="U484">
        <v>7920000000</v>
      </c>
      <c r="V484">
        <v>7875000000</v>
      </c>
      <c r="W484">
        <v>7830000000</v>
      </c>
      <c r="X484">
        <v>7875000000</v>
      </c>
      <c r="Y484">
        <v>7919625000</v>
      </c>
      <c r="Z484">
        <v>7873875000</v>
      </c>
      <c r="AA484">
        <v>7828125000</v>
      </c>
      <c r="AB484">
        <v>7782375000</v>
      </c>
      <c r="AC484">
        <v>7736625000</v>
      </c>
    </row>
    <row r="485" spans="1:29" x14ac:dyDescent="0.25">
      <c r="A485">
        <v>175</v>
      </c>
      <c r="B485">
        <v>176</v>
      </c>
      <c r="C485" s="45" t="s">
        <v>472</v>
      </c>
      <c r="D485">
        <v>3202000</v>
      </c>
      <c r="F485" s="45"/>
      <c r="G485">
        <v>3</v>
      </c>
      <c r="I485">
        <v>1</v>
      </c>
      <c r="J485">
        <v>2</v>
      </c>
      <c r="K485">
        <v>1</v>
      </c>
      <c r="L485">
        <v>1</v>
      </c>
      <c r="M485" s="45"/>
      <c r="N485" s="45"/>
      <c r="O485" s="45"/>
      <c r="P485" s="45" t="s">
        <v>806</v>
      </c>
      <c r="Q485">
        <v>10800000000</v>
      </c>
      <c r="R485">
        <v>10800000000</v>
      </c>
      <c r="S485">
        <v>10800000000</v>
      </c>
      <c r="T485">
        <v>10800000000</v>
      </c>
      <c r="U485">
        <v>10800000000</v>
      </c>
      <c r="V485">
        <v>10800000000</v>
      </c>
      <c r="W485">
        <v>10800000000</v>
      </c>
      <c r="X485">
        <v>10890000000</v>
      </c>
      <c r="Y485">
        <v>10980000000</v>
      </c>
      <c r="Z485">
        <v>10980000000</v>
      </c>
      <c r="AA485">
        <v>10980000000</v>
      </c>
      <c r="AB485">
        <v>10980000000</v>
      </c>
      <c r="AC485">
        <v>10980000000</v>
      </c>
    </row>
    <row r="486" spans="1:29" x14ac:dyDescent="0.25">
      <c r="A486">
        <v>176</v>
      </c>
      <c r="B486">
        <v>177</v>
      </c>
      <c r="C486" s="45" t="s">
        <v>473</v>
      </c>
      <c r="D486">
        <v>3203000</v>
      </c>
      <c r="E486">
        <v>3110</v>
      </c>
      <c r="F486" s="45" t="s">
        <v>774</v>
      </c>
      <c r="G486">
        <v>3</v>
      </c>
      <c r="I486">
        <v>3</v>
      </c>
      <c r="K486">
        <v>1</v>
      </c>
      <c r="L486">
        <v>1</v>
      </c>
      <c r="M486" s="45" t="s">
        <v>774</v>
      </c>
      <c r="N486" s="45"/>
      <c r="O486" s="45" t="s">
        <v>774</v>
      </c>
      <c r="P486" s="45" t="s">
        <v>807</v>
      </c>
      <c r="Q486">
        <v>10800000000</v>
      </c>
      <c r="R486">
        <v>10800000000</v>
      </c>
      <c r="S486">
        <v>10800000000</v>
      </c>
      <c r="T486">
        <v>10800000000</v>
      </c>
      <c r="U486">
        <v>10800000000</v>
      </c>
      <c r="V486">
        <v>10800000000</v>
      </c>
      <c r="W486">
        <v>10800000000</v>
      </c>
      <c r="X486">
        <v>10890000000</v>
      </c>
      <c r="Y486">
        <v>10980000000</v>
      </c>
      <c r="Z486">
        <v>10980000000</v>
      </c>
      <c r="AA486">
        <v>10980000000</v>
      </c>
      <c r="AB486">
        <v>10980000000</v>
      </c>
      <c r="AC486">
        <v>10980000000</v>
      </c>
    </row>
    <row r="487" spans="1:29" x14ac:dyDescent="0.25">
      <c r="A487">
        <v>177</v>
      </c>
      <c r="B487">
        <v>178</v>
      </c>
      <c r="C487" s="45" t="s">
        <v>474</v>
      </c>
      <c r="D487">
        <v>3204000</v>
      </c>
      <c r="F487" s="45"/>
      <c r="G487">
        <v>3</v>
      </c>
      <c r="I487">
        <v>1</v>
      </c>
      <c r="J487">
        <v>2</v>
      </c>
      <c r="K487">
        <v>1</v>
      </c>
      <c r="L487">
        <v>1</v>
      </c>
      <c r="M487" s="45"/>
      <c r="N487" s="45"/>
      <c r="O487" s="45"/>
      <c r="P487" s="45" t="s">
        <v>808</v>
      </c>
      <c r="Q487">
        <v>2700000000</v>
      </c>
      <c r="R487">
        <v>2745000000</v>
      </c>
      <c r="S487">
        <v>2790000000</v>
      </c>
      <c r="T487">
        <v>2835000000</v>
      </c>
      <c r="U487">
        <v>2880000000</v>
      </c>
      <c r="V487">
        <v>2925000000</v>
      </c>
      <c r="W487">
        <v>2970000000</v>
      </c>
      <c r="X487">
        <v>3015000000</v>
      </c>
      <c r="Y487">
        <v>3060375000</v>
      </c>
      <c r="Z487">
        <v>3106125000</v>
      </c>
      <c r="AA487">
        <v>3151875000</v>
      </c>
      <c r="AB487">
        <v>3197625000</v>
      </c>
      <c r="AC487">
        <v>3243375000</v>
      </c>
    </row>
    <row r="488" spans="1:29" x14ac:dyDescent="0.25">
      <c r="A488">
        <v>178</v>
      </c>
      <c r="B488">
        <v>179</v>
      </c>
      <c r="C488" s="45" t="s">
        <v>60</v>
      </c>
      <c r="D488">
        <v>3205000</v>
      </c>
      <c r="E488">
        <v>3120</v>
      </c>
      <c r="F488" s="45" t="s">
        <v>809</v>
      </c>
      <c r="G488">
        <v>3</v>
      </c>
      <c r="I488">
        <v>3</v>
      </c>
      <c r="K488">
        <v>1</v>
      </c>
      <c r="L488">
        <v>1</v>
      </c>
      <c r="M488" s="45" t="s">
        <v>809</v>
      </c>
      <c r="N488" s="45"/>
      <c r="O488" s="45" t="s">
        <v>809</v>
      </c>
      <c r="P488" s="45" t="s">
        <v>810</v>
      </c>
      <c r="Q488">
        <v>2700000000</v>
      </c>
      <c r="R488">
        <v>2745000000</v>
      </c>
      <c r="S488">
        <v>2790000000</v>
      </c>
      <c r="T488">
        <v>2835000000</v>
      </c>
      <c r="U488">
        <v>2880000000</v>
      </c>
      <c r="V488">
        <v>2925000000</v>
      </c>
      <c r="W488">
        <v>2970000000</v>
      </c>
      <c r="X488">
        <v>3015000000</v>
      </c>
      <c r="Y488">
        <v>3060375000</v>
      </c>
      <c r="Z488">
        <v>3106125000</v>
      </c>
      <c r="AA488">
        <v>3151875000</v>
      </c>
      <c r="AB488">
        <v>3197625000</v>
      </c>
      <c r="AC488">
        <v>3243375000</v>
      </c>
    </row>
    <row r="489" spans="1:29" x14ac:dyDescent="0.25">
      <c r="A489">
        <v>179</v>
      </c>
      <c r="B489">
        <v>180</v>
      </c>
      <c r="C489" s="45" t="s">
        <v>475</v>
      </c>
      <c r="D489">
        <v>3206000</v>
      </c>
      <c r="F489" s="45"/>
      <c r="G489">
        <v>3</v>
      </c>
      <c r="I489">
        <v>1</v>
      </c>
      <c r="J489">
        <v>2</v>
      </c>
      <c r="K489">
        <v>0</v>
      </c>
      <c r="L489">
        <v>0</v>
      </c>
      <c r="M489" s="45"/>
      <c r="N489" s="45"/>
      <c r="O489" s="45"/>
      <c r="P489" s="45" t="s">
        <v>776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</row>
    <row r="490" spans="1:29" x14ac:dyDescent="0.25">
      <c r="A490">
        <v>180</v>
      </c>
      <c r="B490">
        <v>181</v>
      </c>
      <c r="C490" s="45" t="s">
        <v>476</v>
      </c>
      <c r="D490">
        <v>3207000</v>
      </c>
      <c r="F490" s="45"/>
      <c r="G490">
        <v>3</v>
      </c>
      <c r="I490">
        <v>0</v>
      </c>
      <c r="K490">
        <v>1</v>
      </c>
      <c r="L490">
        <v>0</v>
      </c>
      <c r="M490" s="45"/>
      <c r="N490" s="45"/>
      <c r="O490" s="45"/>
      <c r="P490" s="45"/>
    </row>
    <row r="491" spans="1:29" x14ac:dyDescent="0.25">
      <c r="A491">
        <v>181</v>
      </c>
      <c r="B491">
        <v>182</v>
      </c>
      <c r="C491" s="45" t="s">
        <v>477</v>
      </c>
      <c r="D491">
        <v>3300000</v>
      </c>
      <c r="E491">
        <v>3400</v>
      </c>
      <c r="F491" s="45"/>
      <c r="G491">
        <v>3</v>
      </c>
      <c r="I491">
        <v>0</v>
      </c>
      <c r="J491">
        <v>1</v>
      </c>
      <c r="K491">
        <v>1</v>
      </c>
      <c r="L491">
        <v>1</v>
      </c>
      <c r="M491" s="45"/>
      <c r="N491" s="45"/>
      <c r="O491" s="45"/>
      <c r="P491" s="45" t="s">
        <v>811</v>
      </c>
      <c r="Q491">
        <v>8673100000</v>
      </c>
      <c r="R491">
        <v>8623150000</v>
      </c>
      <c r="S491">
        <v>8575470000</v>
      </c>
      <c r="T491">
        <v>8431590000</v>
      </c>
      <c r="U491">
        <v>8385110000</v>
      </c>
      <c r="V491">
        <v>8340830000</v>
      </c>
      <c r="W491">
        <v>8295550000</v>
      </c>
      <c r="X491">
        <v>8470270000</v>
      </c>
      <c r="Y491">
        <v>8406759000</v>
      </c>
      <c r="Z491">
        <v>8324606000</v>
      </c>
      <c r="AA491">
        <v>8299106000</v>
      </c>
      <c r="AB491">
        <v>8254600000</v>
      </c>
      <c r="AC491">
        <v>8212312000</v>
      </c>
    </row>
    <row r="492" spans="1:29" x14ac:dyDescent="0.25">
      <c r="A492">
        <v>182</v>
      </c>
      <c r="B492">
        <v>183</v>
      </c>
      <c r="C492" s="45" t="s">
        <v>478</v>
      </c>
      <c r="D492">
        <v>3301000</v>
      </c>
      <c r="F492" s="45"/>
      <c r="G492">
        <v>3</v>
      </c>
      <c r="I492">
        <v>0</v>
      </c>
      <c r="K492">
        <v>1</v>
      </c>
      <c r="L492">
        <v>0</v>
      </c>
      <c r="M492" s="45"/>
      <c r="N492" s="45"/>
      <c r="O492" s="45"/>
      <c r="P492" s="45"/>
    </row>
    <row r="493" spans="1:29" x14ac:dyDescent="0.25">
      <c r="A493">
        <v>183</v>
      </c>
      <c r="B493">
        <v>184</v>
      </c>
      <c r="C493" s="45" t="s">
        <v>479</v>
      </c>
      <c r="D493">
        <v>3302000</v>
      </c>
      <c r="F493" s="45"/>
      <c r="G493">
        <v>3</v>
      </c>
      <c r="I493">
        <v>0</v>
      </c>
      <c r="J493">
        <v>2</v>
      </c>
      <c r="K493">
        <v>1</v>
      </c>
      <c r="L493">
        <v>0</v>
      </c>
      <c r="M493" s="45"/>
      <c r="N493" s="45"/>
      <c r="O493" s="45"/>
      <c r="P493" s="45" t="s">
        <v>812</v>
      </c>
    </row>
    <row r="494" spans="1:29" x14ac:dyDescent="0.25">
      <c r="A494">
        <v>184</v>
      </c>
      <c r="B494">
        <v>185</v>
      </c>
      <c r="C494" s="45" t="s">
        <v>480</v>
      </c>
      <c r="D494">
        <v>3303000</v>
      </c>
      <c r="F494" s="45"/>
      <c r="G494">
        <v>3</v>
      </c>
      <c r="I494">
        <v>0</v>
      </c>
      <c r="K494">
        <v>1</v>
      </c>
      <c r="L494">
        <v>0</v>
      </c>
      <c r="M494" s="45"/>
      <c r="N494" s="45"/>
      <c r="O494" s="45"/>
      <c r="P494" s="45"/>
    </row>
    <row r="495" spans="1:29" x14ac:dyDescent="0.25">
      <c r="A495">
        <v>185</v>
      </c>
      <c r="B495">
        <v>186</v>
      </c>
      <c r="C495" s="45" t="s">
        <v>62</v>
      </c>
      <c r="D495">
        <v>3400000</v>
      </c>
      <c r="E495">
        <v>3700</v>
      </c>
      <c r="F495" s="45"/>
      <c r="G495">
        <v>3</v>
      </c>
      <c r="I495">
        <v>0</v>
      </c>
      <c r="J495">
        <v>1</v>
      </c>
      <c r="K495">
        <v>1</v>
      </c>
      <c r="L495">
        <v>1</v>
      </c>
      <c r="M495" s="45"/>
      <c r="N495" s="45"/>
      <c r="O495" s="45"/>
      <c r="P495" s="45" t="s">
        <v>813</v>
      </c>
      <c r="Q495">
        <v>224350000</v>
      </c>
      <c r="R495">
        <v>222080000</v>
      </c>
      <c r="S495">
        <v>218280000</v>
      </c>
      <c r="T495">
        <v>220880000</v>
      </c>
      <c r="U495">
        <v>218680000</v>
      </c>
      <c r="V495">
        <v>219680000</v>
      </c>
      <c r="W495">
        <v>217480000</v>
      </c>
      <c r="X495">
        <v>256256000</v>
      </c>
      <c r="Y495">
        <v>238283000</v>
      </c>
      <c r="Z495">
        <v>199750000</v>
      </c>
      <c r="AA495">
        <v>218756000</v>
      </c>
      <c r="AB495">
        <v>216538000</v>
      </c>
      <c r="AC495">
        <v>217520000</v>
      </c>
    </row>
    <row r="496" spans="1:29" x14ac:dyDescent="0.25">
      <c r="A496">
        <v>186</v>
      </c>
      <c r="B496">
        <v>187</v>
      </c>
      <c r="C496" s="45" t="s">
        <v>481</v>
      </c>
      <c r="D496">
        <v>3401000</v>
      </c>
      <c r="F496" s="45"/>
      <c r="G496">
        <v>3</v>
      </c>
      <c r="I496">
        <v>1</v>
      </c>
      <c r="J496">
        <v>2</v>
      </c>
      <c r="K496">
        <v>1</v>
      </c>
      <c r="L496">
        <v>1</v>
      </c>
      <c r="M496" s="45"/>
      <c r="N496" s="45"/>
      <c r="O496" s="45"/>
      <c r="P496" s="45" t="s">
        <v>814</v>
      </c>
      <c r="Q496">
        <v>36750000</v>
      </c>
      <c r="R496">
        <v>36000000</v>
      </c>
      <c r="S496">
        <v>35250000</v>
      </c>
      <c r="T496">
        <v>34500000</v>
      </c>
      <c r="U496">
        <v>33750000</v>
      </c>
      <c r="V496">
        <v>33000000</v>
      </c>
      <c r="W496">
        <v>32250000</v>
      </c>
      <c r="X496">
        <v>68970000</v>
      </c>
      <c r="Y496">
        <v>68317500</v>
      </c>
      <c r="Z496">
        <v>31305000</v>
      </c>
      <c r="AA496">
        <v>30532500</v>
      </c>
      <c r="AB496">
        <v>29760000</v>
      </c>
      <c r="AC496">
        <v>28987500</v>
      </c>
    </row>
    <row r="497" spans="1:29" x14ac:dyDescent="0.25">
      <c r="A497">
        <v>187</v>
      </c>
      <c r="B497">
        <v>188</v>
      </c>
      <c r="C497" s="45" t="s">
        <v>482</v>
      </c>
      <c r="D497">
        <v>3402000</v>
      </c>
      <c r="E497">
        <v>3720</v>
      </c>
      <c r="F497" s="45" t="s">
        <v>781</v>
      </c>
      <c r="G497">
        <v>3</v>
      </c>
      <c r="I497">
        <v>3</v>
      </c>
      <c r="K497">
        <v>1</v>
      </c>
      <c r="L497">
        <v>1</v>
      </c>
      <c r="M497" s="45" t="s">
        <v>781</v>
      </c>
      <c r="N497" s="45"/>
      <c r="O497" s="45" t="s">
        <v>781</v>
      </c>
      <c r="P497" s="45" t="s">
        <v>815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36000000</v>
      </c>
      <c r="Y497">
        <v>36000000</v>
      </c>
      <c r="Z497">
        <v>0</v>
      </c>
      <c r="AA497">
        <v>0</v>
      </c>
      <c r="AB497">
        <v>0</v>
      </c>
      <c r="AC497">
        <v>0</v>
      </c>
    </row>
    <row r="498" spans="1:29" x14ac:dyDescent="0.25">
      <c r="A498">
        <v>188</v>
      </c>
      <c r="B498">
        <v>189</v>
      </c>
      <c r="C498" s="45" t="s">
        <v>483</v>
      </c>
      <c r="D498">
        <v>3403000</v>
      </c>
      <c r="E498">
        <v>3785</v>
      </c>
      <c r="F498" s="45" t="s">
        <v>766</v>
      </c>
      <c r="G498">
        <v>3</v>
      </c>
      <c r="I498">
        <v>3</v>
      </c>
      <c r="K498">
        <v>1</v>
      </c>
      <c r="L498">
        <v>1</v>
      </c>
      <c r="M498" s="45" t="s">
        <v>766</v>
      </c>
      <c r="N498" s="45"/>
      <c r="O498" s="45" t="s">
        <v>766</v>
      </c>
      <c r="P498" s="45" t="s">
        <v>816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120000</v>
      </c>
      <c r="Y498">
        <v>240000</v>
      </c>
      <c r="Z498">
        <v>0</v>
      </c>
      <c r="AA498">
        <v>0</v>
      </c>
      <c r="AB498">
        <v>0</v>
      </c>
      <c r="AC498">
        <v>0</v>
      </c>
    </row>
    <row r="499" spans="1:29" x14ac:dyDescent="0.25">
      <c r="A499">
        <v>189</v>
      </c>
      <c r="B499">
        <v>190</v>
      </c>
      <c r="C499" s="45" t="s">
        <v>484</v>
      </c>
      <c r="D499">
        <v>3404000</v>
      </c>
      <c r="E499">
        <v>3790</v>
      </c>
      <c r="F499" s="45" t="s">
        <v>768</v>
      </c>
      <c r="G499">
        <v>3</v>
      </c>
      <c r="I499">
        <v>3</v>
      </c>
      <c r="K499">
        <v>1</v>
      </c>
      <c r="L499">
        <v>1</v>
      </c>
      <c r="M499" s="45" t="s">
        <v>768</v>
      </c>
      <c r="N499" s="45"/>
      <c r="O499" s="45" t="s">
        <v>768</v>
      </c>
      <c r="P499" s="45" t="s">
        <v>817</v>
      </c>
      <c r="Q499">
        <v>36750000</v>
      </c>
      <c r="R499">
        <v>36000000</v>
      </c>
      <c r="S499">
        <v>35250000</v>
      </c>
      <c r="T499">
        <v>34500000</v>
      </c>
      <c r="U499">
        <v>33750000</v>
      </c>
      <c r="V499">
        <v>33000000</v>
      </c>
      <c r="W499">
        <v>32250000</v>
      </c>
      <c r="X499">
        <v>32850000</v>
      </c>
      <c r="Y499">
        <v>32077500</v>
      </c>
      <c r="Z499">
        <v>31305000</v>
      </c>
      <c r="AA499">
        <v>30532500</v>
      </c>
      <c r="AB499">
        <v>29760000</v>
      </c>
      <c r="AC499">
        <v>28987500</v>
      </c>
    </row>
    <row r="500" spans="1:29" x14ac:dyDescent="0.25">
      <c r="A500">
        <v>190</v>
      </c>
      <c r="B500">
        <v>191</v>
      </c>
      <c r="C500" s="45" t="s">
        <v>63</v>
      </c>
      <c r="D500">
        <v>3405000</v>
      </c>
      <c r="F500" s="45"/>
      <c r="G500">
        <v>3</v>
      </c>
      <c r="I500">
        <v>1</v>
      </c>
      <c r="J500">
        <v>2</v>
      </c>
      <c r="K500">
        <v>1</v>
      </c>
      <c r="L500">
        <v>1</v>
      </c>
      <c r="M500" s="45"/>
      <c r="N500" s="45"/>
      <c r="O500" s="45" t="s">
        <v>747</v>
      </c>
      <c r="P500" s="45" t="s">
        <v>748</v>
      </c>
      <c r="Q500">
        <v>110400000</v>
      </c>
      <c r="R500">
        <v>110400000</v>
      </c>
      <c r="S500">
        <v>105600000</v>
      </c>
      <c r="T500">
        <v>110400000</v>
      </c>
      <c r="U500">
        <v>108000000</v>
      </c>
      <c r="V500">
        <v>110400000</v>
      </c>
      <c r="W500">
        <v>108000000</v>
      </c>
      <c r="X500">
        <v>110400000</v>
      </c>
      <c r="Y500">
        <v>110400000</v>
      </c>
      <c r="Z500">
        <v>108000000</v>
      </c>
      <c r="AA500">
        <v>110400000</v>
      </c>
      <c r="AB500">
        <v>108000000</v>
      </c>
      <c r="AC500">
        <v>110400000</v>
      </c>
    </row>
    <row r="501" spans="1:29" x14ac:dyDescent="0.25">
      <c r="A501">
        <v>191</v>
      </c>
      <c r="B501">
        <v>192</v>
      </c>
      <c r="C501" s="45" t="s">
        <v>485</v>
      </c>
      <c r="D501">
        <v>3406000</v>
      </c>
      <c r="E501">
        <v>3850</v>
      </c>
      <c r="F501" s="45" t="s">
        <v>749</v>
      </c>
      <c r="G501">
        <v>3</v>
      </c>
      <c r="I501">
        <v>3</v>
      </c>
      <c r="K501">
        <v>1</v>
      </c>
      <c r="L501">
        <v>1</v>
      </c>
      <c r="M501" s="45" t="s">
        <v>749</v>
      </c>
      <c r="N501" s="45"/>
      <c r="O501" s="45" t="s">
        <v>749</v>
      </c>
      <c r="P501" s="45" t="s">
        <v>750</v>
      </c>
      <c r="Q501">
        <v>110400000</v>
      </c>
      <c r="R501">
        <v>110400000</v>
      </c>
      <c r="S501">
        <v>105600000</v>
      </c>
      <c r="T501">
        <v>110400000</v>
      </c>
      <c r="U501">
        <v>108000000</v>
      </c>
      <c r="V501">
        <v>110400000</v>
      </c>
      <c r="W501">
        <v>108000000</v>
      </c>
      <c r="X501">
        <v>110400000</v>
      </c>
      <c r="Y501">
        <v>110400000</v>
      </c>
      <c r="Z501">
        <v>108000000</v>
      </c>
      <c r="AA501">
        <v>110400000</v>
      </c>
      <c r="AB501">
        <v>108000000</v>
      </c>
      <c r="AC501">
        <v>110400000</v>
      </c>
    </row>
    <row r="502" spans="1:29" x14ac:dyDescent="0.25">
      <c r="A502">
        <v>192</v>
      </c>
      <c r="B502">
        <v>193</v>
      </c>
      <c r="C502" s="45" t="s">
        <v>486</v>
      </c>
      <c r="D502">
        <v>3407000</v>
      </c>
      <c r="E502">
        <v>3859</v>
      </c>
      <c r="F502" s="45" t="s">
        <v>751</v>
      </c>
      <c r="G502">
        <v>3</v>
      </c>
      <c r="I502">
        <v>3</v>
      </c>
      <c r="K502">
        <v>0</v>
      </c>
      <c r="L502">
        <v>0</v>
      </c>
      <c r="M502" s="45" t="s">
        <v>751</v>
      </c>
      <c r="N502" s="45"/>
      <c r="O502" s="45" t="s">
        <v>751</v>
      </c>
      <c r="P502" s="45" t="s">
        <v>752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</row>
    <row r="503" spans="1:29" x14ac:dyDescent="0.25">
      <c r="A503">
        <v>193</v>
      </c>
      <c r="B503">
        <v>194</v>
      </c>
      <c r="C503" s="45" t="s">
        <v>487</v>
      </c>
      <c r="D503">
        <v>3408000</v>
      </c>
      <c r="F503" s="45"/>
      <c r="G503">
        <v>3</v>
      </c>
      <c r="I503">
        <v>1</v>
      </c>
      <c r="J503">
        <v>2</v>
      </c>
      <c r="K503">
        <v>0</v>
      </c>
      <c r="L503">
        <v>0</v>
      </c>
      <c r="M503" s="45"/>
      <c r="N503" s="45"/>
      <c r="O503" s="45" t="s">
        <v>753</v>
      </c>
      <c r="P503" s="45" t="s">
        <v>754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</row>
    <row r="504" spans="1:29" x14ac:dyDescent="0.25">
      <c r="A504">
        <v>194</v>
      </c>
      <c r="B504">
        <v>195</v>
      </c>
      <c r="C504" s="45" t="s">
        <v>488</v>
      </c>
      <c r="D504">
        <v>3409000</v>
      </c>
      <c r="E504">
        <v>3840</v>
      </c>
      <c r="F504" s="45" t="s">
        <v>755</v>
      </c>
      <c r="G504">
        <v>3</v>
      </c>
      <c r="I504">
        <v>3</v>
      </c>
      <c r="K504">
        <v>0</v>
      </c>
      <c r="L504">
        <v>0</v>
      </c>
      <c r="M504" s="45" t="s">
        <v>755</v>
      </c>
      <c r="N504" s="45"/>
      <c r="O504" s="45" t="s">
        <v>755</v>
      </c>
      <c r="P504" s="45" t="s">
        <v>756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</row>
    <row r="505" spans="1:29" x14ac:dyDescent="0.25">
      <c r="A505">
        <v>195</v>
      </c>
      <c r="B505">
        <v>196</v>
      </c>
      <c r="C505" s="45" t="s">
        <v>64</v>
      </c>
      <c r="D505">
        <v>3410000</v>
      </c>
      <c r="E505">
        <v>3849</v>
      </c>
      <c r="F505" s="45" t="s">
        <v>757</v>
      </c>
      <c r="G505">
        <v>3</v>
      </c>
      <c r="I505">
        <v>3</v>
      </c>
      <c r="K505">
        <v>0</v>
      </c>
      <c r="L505">
        <v>0</v>
      </c>
      <c r="M505" s="45" t="s">
        <v>757</v>
      </c>
      <c r="N505" s="45"/>
      <c r="O505" s="45" t="s">
        <v>757</v>
      </c>
      <c r="P505" s="45" t="s">
        <v>758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</row>
    <row r="506" spans="1:29" x14ac:dyDescent="0.25">
      <c r="A506">
        <v>196</v>
      </c>
      <c r="B506">
        <v>197</v>
      </c>
      <c r="C506" s="45" t="s">
        <v>489</v>
      </c>
      <c r="D506">
        <v>3411000</v>
      </c>
      <c r="E506">
        <v>3860</v>
      </c>
      <c r="F506" s="45" t="s">
        <v>759</v>
      </c>
      <c r="G506">
        <v>3</v>
      </c>
      <c r="I506">
        <v>1</v>
      </c>
      <c r="J506">
        <v>2</v>
      </c>
      <c r="K506">
        <v>1</v>
      </c>
      <c r="L506">
        <v>1</v>
      </c>
      <c r="M506" s="45" t="s">
        <v>759</v>
      </c>
      <c r="N506" s="45"/>
      <c r="O506" s="45" t="s">
        <v>760</v>
      </c>
      <c r="P506" s="45" t="s">
        <v>761</v>
      </c>
      <c r="Q506">
        <v>8140000</v>
      </c>
      <c r="R506">
        <v>8140000</v>
      </c>
      <c r="S506">
        <v>8140000</v>
      </c>
      <c r="T506">
        <v>8140000</v>
      </c>
      <c r="U506">
        <v>8140000</v>
      </c>
      <c r="V506">
        <v>8140000</v>
      </c>
      <c r="W506">
        <v>8140000</v>
      </c>
      <c r="X506">
        <v>8140000</v>
      </c>
      <c r="Y506">
        <v>8140000</v>
      </c>
      <c r="Z506">
        <v>8140000</v>
      </c>
      <c r="AA506">
        <v>8140000</v>
      </c>
      <c r="AB506">
        <v>8140000</v>
      </c>
      <c r="AC506">
        <v>8140000</v>
      </c>
    </row>
    <row r="507" spans="1:29" x14ac:dyDescent="0.25">
      <c r="A507">
        <v>197</v>
      </c>
      <c r="B507">
        <v>198</v>
      </c>
      <c r="C507" s="45" t="s">
        <v>490</v>
      </c>
      <c r="D507">
        <v>3412000</v>
      </c>
      <c r="F507" s="45"/>
      <c r="G507">
        <v>3</v>
      </c>
      <c r="I507">
        <v>1</v>
      </c>
      <c r="J507">
        <v>2</v>
      </c>
      <c r="K507">
        <v>1</v>
      </c>
      <c r="L507">
        <v>1</v>
      </c>
      <c r="M507" s="45"/>
      <c r="N507" s="45"/>
      <c r="O507" s="45" t="s">
        <v>762</v>
      </c>
      <c r="P507" s="45" t="s">
        <v>763</v>
      </c>
      <c r="Q507">
        <v>69060000</v>
      </c>
      <c r="R507">
        <v>67540000</v>
      </c>
      <c r="S507">
        <v>69290000</v>
      </c>
      <c r="T507">
        <v>67840000</v>
      </c>
      <c r="U507">
        <v>68790000</v>
      </c>
      <c r="V507">
        <v>68140000</v>
      </c>
      <c r="W507">
        <v>69090000</v>
      </c>
      <c r="X507">
        <v>68746000</v>
      </c>
      <c r="Y507">
        <v>51425500</v>
      </c>
      <c r="Z507">
        <v>52305000</v>
      </c>
      <c r="AA507">
        <v>69683500</v>
      </c>
      <c r="AB507">
        <v>70638000</v>
      </c>
      <c r="AC507">
        <v>69992500</v>
      </c>
    </row>
    <row r="508" spans="1:29" x14ac:dyDescent="0.25">
      <c r="A508">
        <v>198</v>
      </c>
      <c r="B508">
        <v>199</v>
      </c>
      <c r="C508" s="45" t="s">
        <v>491</v>
      </c>
      <c r="D508">
        <v>3413000</v>
      </c>
      <c r="E508">
        <v>3800</v>
      </c>
      <c r="F508" s="45" t="s">
        <v>818</v>
      </c>
      <c r="G508">
        <v>3</v>
      </c>
      <c r="I508">
        <v>3</v>
      </c>
      <c r="K508">
        <v>1</v>
      </c>
      <c r="L508">
        <v>1</v>
      </c>
      <c r="M508" s="45" t="s">
        <v>818</v>
      </c>
      <c r="N508" s="45"/>
      <c r="O508" s="45" t="s">
        <v>818</v>
      </c>
      <c r="P508" s="45" t="s">
        <v>819</v>
      </c>
      <c r="Q508">
        <v>2860000</v>
      </c>
      <c r="R508">
        <v>2860000</v>
      </c>
      <c r="S508">
        <v>2860000</v>
      </c>
      <c r="T508">
        <v>2860000</v>
      </c>
      <c r="U508">
        <v>2860000</v>
      </c>
      <c r="V508">
        <v>2860000</v>
      </c>
      <c r="W508">
        <v>2860000</v>
      </c>
      <c r="X508">
        <v>2860000</v>
      </c>
      <c r="Y508">
        <v>2860000</v>
      </c>
      <c r="Z508">
        <v>2860000</v>
      </c>
      <c r="AA508">
        <v>2860000</v>
      </c>
      <c r="AB508">
        <v>2860000</v>
      </c>
      <c r="AC508">
        <v>2860000</v>
      </c>
    </row>
    <row r="509" spans="1:29" x14ac:dyDescent="0.25">
      <c r="A509">
        <v>199</v>
      </c>
      <c r="B509">
        <v>200</v>
      </c>
      <c r="C509" s="45" t="s">
        <v>492</v>
      </c>
      <c r="D509">
        <v>3414000</v>
      </c>
      <c r="E509">
        <v>3805</v>
      </c>
      <c r="F509" s="45" t="s">
        <v>820</v>
      </c>
      <c r="G509">
        <v>3</v>
      </c>
      <c r="I509">
        <v>3</v>
      </c>
      <c r="K509">
        <v>1</v>
      </c>
      <c r="L509">
        <v>1</v>
      </c>
      <c r="M509" s="45" t="s">
        <v>820</v>
      </c>
      <c r="N509" s="45"/>
      <c r="O509" s="45" t="s">
        <v>820</v>
      </c>
      <c r="P509" s="45" t="s">
        <v>797</v>
      </c>
      <c r="Q509">
        <v>41600000</v>
      </c>
      <c r="R509">
        <v>40000000</v>
      </c>
      <c r="S509">
        <v>40800000</v>
      </c>
      <c r="T509">
        <v>40000000</v>
      </c>
      <c r="U509">
        <v>40400000</v>
      </c>
      <c r="V509">
        <v>40000000</v>
      </c>
      <c r="W509">
        <v>40400000</v>
      </c>
      <c r="X509">
        <v>40300000</v>
      </c>
      <c r="Y509">
        <v>22600000</v>
      </c>
      <c r="Z509">
        <v>23000000</v>
      </c>
      <c r="AA509">
        <v>40600000</v>
      </c>
      <c r="AB509">
        <v>41000000</v>
      </c>
      <c r="AC509">
        <v>40600000</v>
      </c>
    </row>
    <row r="510" spans="1:29" x14ac:dyDescent="0.25">
      <c r="A510">
        <v>200</v>
      </c>
      <c r="B510">
        <v>201</v>
      </c>
      <c r="C510" s="45" t="s">
        <v>65</v>
      </c>
      <c r="D510">
        <v>3415000</v>
      </c>
      <c r="E510">
        <v>3810</v>
      </c>
      <c r="F510" s="45" t="s">
        <v>821</v>
      </c>
      <c r="G510">
        <v>3</v>
      </c>
      <c r="I510">
        <v>3</v>
      </c>
      <c r="K510">
        <v>1</v>
      </c>
      <c r="L510">
        <v>1</v>
      </c>
      <c r="M510" s="45" t="s">
        <v>821</v>
      </c>
      <c r="N510" s="45"/>
      <c r="O510" s="45" t="s">
        <v>821</v>
      </c>
      <c r="P510" s="45" t="s">
        <v>822</v>
      </c>
      <c r="Q510">
        <v>18000000</v>
      </c>
      <c r="R510">
        <v>18080000</v>
      </c>
      <c r="S510">
        <v>19030000</v>
      </c>
      <c r="T510">
        <v>18380000</v>
      </c>
      <c r="U510">
        <v>18930000</v>
      </c>
      <c r="V510">
        <v>18680000</v>
      </c>
      <c r="W510">
        <v>19230000</v>
      </c>
      <c r="X510">
        <v>18986000</v>
      </c>
      <c r="Y510">
        <v>19365500</v>
      </c>
      <c r="Z510">
        <v>19845000</v>
      </c>
      <c r="AA510">
        <v>19623500</v>
      </c>
      <c r="AB510">
        <v>20178000</v>
      </c>
      <c r="AC510">
        <v>19932500</v>
      </c>
    </row>
    <row r="511" spans="1:29" x14ac:dyDescent="0.25">
      <c r="A511">
        <v>201</v>
      </c>
      <c r="B511">
        <v>202</v>
      </c>
      <c r="C511" s="45" t="s">
        <v>493</v>
      </c>
      <c r="D511">
        <v>3416000</v>
      </c>
      <c r="E511">
        <v>3815</v>
      </c>
      <c r="F511" s="45" t="s">
        <v>823</v>
      </c>
      <c r="G511">
        <v>3</v>
      </c>
      <c r="I511">
        <v>3</v>
      </c>
      <c r="K511">
        <v>1</v>
      </c>
      <c r="L511">
        <v>1</v>
      </c>
      <c r="M511" s="45" t="s">
        <v>823</v>
      </c>
      <c r="N511" s="45"/>
      <c r="O511" s="45" t="s">
        <v>823</v>
      </c>
      <c r="P511" s="45" t="s">
        <v>824</v>
      </c>
      <c r="Q511">
        <v>6600000</v>
      </c>
      <c r="R511">
        <v>6600000</v>
      </c>
      <c r="S511">
        <v>6600000</v>
      </c>
      <c r="T511">
        <v>6600000</v>
      </c>
      <c r="U511">
        <v>6600000</v>
      </c>
      <c r="V511">
        <v>6600000</v>
      </c>
      <c r="W511">
        <v>6600000</v>
      </c>
      <c r="X511">
        <v>6600000</v>
      </c>
      <c r="Y511">
        <v>6600000</v>
      </c>
      <c r="Z511">
        <v>6600000</v>
      </c>
      <c r="AA511">
        <v>6600000</v>
      </c>
      <c r="AB511">
        <v>6600000</v>
      </c>
      <c r="AC511">
        <v>6600000</v>
      </c>
    </row>
    <row r="512" spans="1:29" x14ac:dyDescent="0.25">
      <c r="A512">
        <v>202</v>
      </c>
      <c r="B512">
        <v>203</v>
      </c>
      <c r="C512" s="45" t="s">
        <v>494</v>
      </c>
      <c r="D512">
        <v>3417000</v>
      </c>
      <c r="F512" s="45"/>
      <c r="G512">
        <v>3</v>
      </c>
      <c r="I512">
        <v>1</v>
      </c>
      <c r="J512">
        <v>2</v>
      </c>
      <c r="K512">
        <v>0</v>
      </c>
      <c r="L512">
        <v>0</v>
      </c>
      <c r="M512" s="45"/>
      <c r="N512" s="45"/>
      <c r="O512" s="45"/>
      <c r="P512" s="45" t="s">
        <v>764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</row>
    <row r="513" spans="1:29" x14ac:dyDescent="0.25">
      <c r="A513">
        <v>203</v>
      </c>
      <c r="B513">
        <v>204</v>
      </c>
      <c r="C513" s="45" t="s">
        <v>495</v>
      </c>
      <c r="D513">
        <v>3418000</v>
      </c>
      <c r="E513">
        <v>3890</v>
      </c>
      <c r="F513" s="45" t="s">
        <v>786</v>
      </c>
      <c r="G513">
        <v>3</v>
      </c>
      <c r="I513">
        <v>3</v>
      </c>
      <c r="K513">
        <v>0</v>
      </c>
      <c r="L513">
        <v>0</v>
      </c>
      <c r="M513" s="45" t="s">
        <v>786</v>
      </c>
      <c r="N513" s="45"/>
      <c r="O513" s="45" t="s">
        <v>786</v>
      </c>
      <c r="P513" s="45" t="s">
        <v>724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</row>
    <row r="514" spans="1:29" x14ac:dyDescent="0.25">
      <c r="A514">
        <v>204</v>
      </c>
      <c r="B514">
        <v>205</v>
      </c>
      <c r="C514" s="45" t="s">
        <v>496</v>
      </c>
      <c r="D514">
        <v>3419000</v>
      </c>
      <c r="F514" s="45"/>
      <c r="G514">
        <v>3</v>
      </c>
      <c r="I514">
        <v>3</v>
      </c>
      <c r="K514">
        <v>0</v>
      </c>
      <c r="L514">
        <v>0</v>
      </c>
      <c r="M514" s="45"/>
      <c r="N514" s="45"/>
      <c r="O514" s="45"/>
      <c r="P514" s="45" t="s">
        <v>764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</row>
    <row r="515" spans="1:29" x14ac:dyDescent="0.25">
      <c r="A515">
        <v>205</v>
      </c>
      <c r="B515">
        <v>206</v>
      </c>
      <c r="C515" s="45" t="s">
        <v>66</v>
      </c>
      <c r="D515">
        <v>3420000</v>
      </c>
      <c r="F515" s="45"/>
      <c r="G515">
        <v>3</v>
      </c>
      <c r="I515">
        <v>0</v>
      </c>
      <c r="K515">
        <v>1</v>
      </c>
      <c r="L515">
        <v>0</v>
      </c>
      <c r="M515" s="45"/>
      <c r="N515" s="45"/>
      <c r="O515" s="45"/>
      <c r="P515" s="45"/>
    </row>
    <row r="516" spans="1:29" x14ac:dyDescent="0.25">
      <c r="A516">
        <v>206</v>
      </c>
      <c r="B516">
        <v>207</v>
      </c>
      <c r="C516" s="45" t="s">
        <v>67</v>
      </c>
      <c r="D516">
        <v>3500000</v>
      </c>
      <c r="E516">
        <v>3600</v>
      </c>
      <c r="F516" s="45"/>
      <c r="G516">
        <v>3</v>
      </c>
      <c r="I516">
        <v>0</v>
      </c>
      <c r="J516">
        <v>1</v>
      </c>
      <c r="K516">
        <v>1</v>
      </c>
      <c r="L516">
        <v>1</v>
      </c>
      <c r="M516" s="45"/>
      <c r="N516" s="45"/>
      <c r="O516" s="45"/>
      <c r="P516" s="45" t="s">
        <v>825</v>
      </c>
      <c r="Q516">
        <v>4800000000</v>
      </c>
      <c r="R516">
        <v>4680000000</v>
      </c>
      <c r="S516">
        <v>4560000000</v>
      </c>
      <c r="T516">
        <v>4440000000</v>
      </c>
      <c r="U516">
        <v>4320000000</v>
      </c>
      <c r="V516">
        <v>4200000000</v>
      </c>
      <c r="W516">
        <v>4080000000</v>
      </c>
      <c r="X516">
        <v>4140000000</v>
      </c>
      <c r="Y516">
        <v>4017000000</v>
      </c>
      <c r="Z516">
        <v>3894000000</v>
      </c>
      <c r="AA516">
        <v>3771000000</v>
      </c>
      <c r="AB516">
        <v>3648000000</v>
      </c>
      <c r="AC516">
        <v>3525000000</v>
      </c>
    </row>
    <row r="517" spans="1:29" x14ac:dyDescent="0.25">
      <c r="A517">
        <v>207</v>
      </c>
      <c r="B517">
        <v>208</v>
      </c>
      <c r="C517" s="45" t="s">
        <v>497</v>
      </c>
      <c r="D517">
        <v>3501000</v>
      </c>
      <c r="F517" s="45"/>
      <c r="G517">
        <v>3</v>
      </c>
      <c r="I517">
        <v>1</v>
      </c>
      <c r="J517">
        <v>2</v>
      </c>
      <c r="K517">
        <v>1</v>
      </c>
      <c r="L517">
        <v>1</v>
      </c>
      <c r="M517" s="45"/>
      <c r="N517" s="45"/>
      <c r="O517" s="45"/>
      <c r="P517" s="45" t="s">
        <v>826</v>
      </c>
      <c r="Q517">
        <v>4800000000</v>
      </c>
      <c r="R517">
        <v>4680000000</v>
      </c>
      <c r="S517">
        <v>4560000000</v>
      </c>
      <c r="T517">
        <v>4440000000</v>
      </c>
      <c r="U517">
        <v>4320000000</v>
      </c>
      <c r="V517">
        <v>4200000000</v>
      </c>
      <c r="W517">
        <v>4080000000</v>
      </c>
      <c r="X517">
        <v>4140000000</v>
      </c>
      <c r="Y517">
        <v>4017000000</v>
      </c>
      <c r="Z517">
        <v>3894000000</v>
      </c>
      <c r="AA517">
        <v>3771000000</v>
      </c>
      <c r="AB517">
        <v>3648000000</v>
      </c>
      <c r="AC517">
        <v>3525000000</v>
      </c>
    </row>
    <row r="518" spans="1:29" x14ac:dyDescent="0.25">
      <c r="A518">
        <v>208</v>
      </c>
      <c r="B518">
        <v>209</v>
      </c>
      <c r="C518" s="45" t="s">
        <v>498</v>
      </c>
      <c r="D518">
        <v>3502000</v>
      </c>
      <c r="E518">
        <v>3610</v>
      </c>
      <c r="F518" s="45" t="s">
        <v>779</v>
      </c>
      <c r="G518">
        <v>3</v>
      </c>
      <c r="I518">
        <v>3</v>
      </c>
      <c r="K518">
        <v>1</v>
      </c>
      <c r="L518">
        <v>1</v>
      </c>
      <c r="M518" s="45" t="s">
        <v>779</v>
      </c>
      <c r="N518" s="45"/>
      <c r="O518" s="45" t="s">
        <v>779</v>
      </c>
      <c r="P518" s="45" t="s">
        <v>827</v>
      </c>
      <c r="Q518">
        <v>4800000000</v>
      </c>
      <c r="R518">
        <v>4680000000</v>
      </c>
      <c r="S518">
        <v>4560000000</v>
      </c>
      <c r="T518">
        <v>4440000000</v>
      </c>
      <c r="U518">
        <v>4320000000</v>
      </c>
      <c r="V518">
        <v>4200000000</v>
      </c>
      <c r="W518">
        <v>4080000000</v>
      </c>
      <c r="X518">
        <v>4140000000</v>
      </c>
      <c r="Y518">
        <v>4017000000</v>
      </c>
      <c r="Z518">
        <v>3894000000</v>
      </c>
      <c r="AA518">
        <v>3771000000</v>
      </c>
      <c r="AB518">
        <v>3648000000</v>
      </c>
      <c r="AC518">
        <v>3525000000</v>
      </c>
    </row>
    <row r="519" spans="1:29" x14ac:dyDescent="0.25">
      <c r="A519">
        <v>209</v>
      </c>
      <c r="B519">
        <v>210</v>
      </c>
      <c r="C519" s="45" t="s">
        <v>499</v>
      </c>
      <c r="D519">
        <v>3503000</v>
      </c>
      <c r="F519" s="45"/>
      <c r="G519">
        <v>3</v>
      </c>
      <c r="I519">
        <v>1</v>
      </c>
      <c r="J519">
        <v>2</v>
      </c>
      <c r="K519">
        <v>0</v>
      </c>
      <c r="L519">
        <v>0</v>
      </c>
      <c r="M519" s="45"/>
      <c r="N519" s="45"/>
      <c r="O519" s="45"/>
      <c r="P519" s="45" t="s">
        <v>828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</row>
    <row r="520" spans="1:29" x14ac:dyDescent="0.25">
      <c r="A520">
        <v>210</v>
      </c>
      <c r="B520">
        <v>211</v>
      </c>
      <c r="C520" s="45" t="s">
        <v>500</v>
      </c>
      <c r="D520">
        <v>3504000</v>
      </c>
      <c r="F520" s="45"/>
      <c r="G520">
        <v>3</v>
      </c>
      <c r="I520">
        <v>0</v>
      </c>
      <c r="K520">
        <v>1</v>
      </c>
      <c r="L520">
        <v>0</v>
      </c>
      <c r="M520" s="45"/>
      <c r="N520" s="45"/>
      <c r="O520" s="45"/>
      <c r="P520" s="45"/>
    </row>
    <row r="521" spans="1:29" x14ac:dyDescent="0.25">
      <c r="A521">
        <v>211</v>
      </c>
      <c r="B521">
        <v>212</v>
      </c>
      <c r="C521" s="45" t="s">
        <v>68</v>
      </c>
      <c r="D521">
        <v>3600000</v>
      </c>
      <c r="E521">
        <v>3500</v>
      </c>
      <c r="F521" s="45"/>
      <c r="G521">
        <v>3</v>
      </c>
      <c r="I521">
        <v>0</v>
      </c>
      <c r="J521">
        <v>1</v>
      </c>
      <c r="K521">
        <v>1</v>
      </c>
      <c r="L521">
        <v>1</v>
      </c>
      <c r="M521" s="45"/>
      <c r="N521" s="45"/>
      <c r="O521" s="45"/>
      <c r="P521" s="45" t="s">
        <v>829</v>
      </c>
      <c r="Q521">
        <v>3648750000</v>
      </c>
      <c r="R521">
        <v>3721070000</v>
      </c>
      <c r="S521">
        <v>3797190000</v>
      </c>
      <c r="T521">
        <v>3770710000</v>
      </c>
      <c r="U521">
        <v>3846430000</v>
      </c>
      <c r="V521">
        <v>3921150000</v>
      </c>
      <c r="W521">
        <v>3998070000</v>
      </c>
      <c r="X521">
        <v>4074014000</v>
      </c>
      <c r="Y521">
        <v>4151476000</v>
      </c>
      <c r="Z521">
        <v>4230856000</v>
      </c>
      <c r="AA521">
        <v>4309350000</v>
      </c>
      <c r="AB521">
        <v>4390062000</v>
      </c>
      <c r="AC521">
        <v>4469792000</v>
      </c>
    </row>
    <row r="522" spans="1:29" x14ac:dyDescent="0.25">
      <c r="A522">
        <v>212</v>
      </c>
      <c r="B522">
        <v>213</v>
      </c>
      <c r="C522" s="45" t="s">
        <v>501</v>
      </c>
      <c r="D522">
        <v>3601000</v>
      </c>
      <c r="E522">
        <v>3510</v>
      </c>
      <c r="F522" s="45" t="s">
        <v>830</v>
      </c>
      <c r="G522">
        <v>3</v>
      </c>
      <c r="I522">
        <v>1</v>
      </c>
      <c r="J522">
        <v>2</v>
      </c>
      <c r="K522">
        <v>1</v>
      </c>
      <c r="L522">
        <v>1</v>
      </c>
      <c r="M522" s="45" t="s">
        <v>830</v>
      </c>
      <c r="N522" s="45"/>
      <c r="O522" s="45" t="s">
        <v>830</v>
      </c>
      <c r="P522" s="45" t="s">
        <v>831</v>
      </c>
      <c r="Q522">
        <v>1000000000</v>
      </c>
      <c r="R522">
        <v>1000000000</v>
      </c>
      <c r="S522">
        <v>1000000000</v>
      </c>
      <c r="T522">
        <v>1000000000</v>
      </c>
      <c r="U522">
        <v>1000000000</v>
      </c>
      <c r="V522">
        <v>1000000000</v>
      </c>
      <c r="W522">
        <v>1000000000</v>
      </c>
      <c r="X522">
        <v>1000000000</v>
      </c>
      <c r="Y522">
        <v>1000000000</v>
      </c>
      <c r="Z522">
        <v>1000000000</v>
      </c>
      <c r="AA522">
        <v>1000000000</v>
      </c>
      <c r="AB522">
        <v>1000000000</v>
      </c>
      <c r="AC522">
        <v>1000000000</v>
      </c>
    </row>
    <row r="523" spans="1:29" x14ac:dyDescent="0.25">
      <c r="A523">
        <v>213</v>
      </c>
      <c r="B523">
        <v>214</v>
      </c>
      <c r="C523" s="45" t="s">
        <v>502</v>
      </c>
      <c r="D523">
        <v>3602000</v>
      </c>
      <c r="F523" s="45"/>
      <c r="G523">
        <v>3</v>
      </c>
      <c r="I523">
        <v>1</v>
      </c>
      <c r="J523">
        <v>2</v>
      </c>
      <c r="K523">
        <v>1</v>
      </c>
      <c r="L523">
        <v>1</v>
      </c>
      <c r="M523" s="45"/>
      <c r="N523" s="45"/>
      <c r="O523" s="45"/>
      <c r="P523" s="45" t="s">
        <v>725</v>
      </c>
      <c r="Q523">
        <v>2648750000</v>
      </c>
      <c r="R523">
        <v>2721070000</v>
      </c>
      <c r="S523">
        <v>2797190000</v>
      </c>
      <c r="T523">
        <v>2770710000</v>
      </c>
      <c r="U523">
        <v>2846430000</v>
      </c>
      <c r="V523">
        <v>2921150000</v>
      </c>
      <c r="W523">
        <v>2998070000</v>
      </c>
      <c r="X523">
        <v>3074014000</v>
      </c>
      <c r="Y523">
        <v>3151476000</v>
      </c>
      <c r="Z523">
        <v>3230856000</v>
      </c>
      <c r="AA523">
        <v>3309350000</v>
      </c>
      <c r="AB523">
        <v>3390062000</v>
      </c>
      <c r="AC523">
        <v>3469792000</v>
      </c>
    </row>
    <row r="524" spans="1:29" x14ac:dyDescent="0.25">
      <c r="A524">
        <v>214</v>
      </c>
      <c r="B524">
        <v>215</v>
      </c>
      <c r="C524" s="45" t="s">
        <v>503</v>
      </c>
      <c r="D524">
        <v>3603000</v>
      </c>
      <c r="E524">
        <v>3520</v>
      </c>
      <c r="F524" s="45" t="s">
        <v>832</v>
      </c>
      <c r="G524">
        <v>3</v>
      </c>
      <c r="I524">
        <v>1</v>
      </c>
      <c r="K524">
        <v>1</v>
      </c>
      <c r="L524">
        <v>1</v>
      </c>
      <c r="M524" s="45" t="s">
        <v>832</v>
      </c>
      <c r="N524" s="45"/>
      <c r="O524" s="45" t="s">
        <v>832</v>
      </c>
      <c r="P524" s="45" t="s">
        <v>725</v>
      </c>
      <c r="Q524">
        <v>2648750000</v>
      </c>
      <c r="R524">
        <v>2648750000</v>
      </c>
      <c r="S524">
        <v>2648750000</v>
      </c>
      <c r="T524">
        <v>2548750000</v>
      </c>
      <c r="U524">
        <v>2548750000</v>
      </c>
      <c r="V524">
        <v>2548750000</v>
      </c>
      <c r="W524">
        <v>2548750000</v>
      </c>
      <c r="X524">
        <v>2548750000</v>
      </c>
      <c r="Y524">
        <v>2548750000</v>
      </c>
      <c r="Z524">
        <v>2548750000</v>
      </c>
      <c r="AA524">
        <v>2548750000</v>
      </c>
      <c r="AB524">
        <v>2548750000</v>
      </c>
      <c r="AC524">
        <v>2548750000</v>
      </c>
    </row>
    <row r="525" spans="1:29" x14ac:dyDescent="0.25">
      <c r="A525">
        <v>215</v>
      </c>
      <c r="B525">
        <v>216</v>
      </c>
      <c r="C525" s="45" t="s">
        <v>504</v>
      </c>
      <c r="D525">
        <v>3604000</v>
      </c>
      <c r="E525">
        <v>3590</v>
      </c>
      <c r="F525" s="45"/>
      <c r="G525">
        <v>3</v>
      </c>
      <c r="I525">
        <v>1</v>
      </c>
      <c r="K525">
        <v>1</v>
      </c>
      <c r="L525">
        <v>1</v>
      </c>
      <c r="M525" s="45"/>
      <c r="N525" s="45"/>
      <c r="O525" s="45" t="s">
        <v>833</v>
      </c>
      <c r="P525" s="45" t="s">
        <v>722</v>
      </c>
      <c r="Q525">
        <v>0</v>
      </c>
      <c r="R525">
        <v>72320000</v>
      </c>
      <c r="S525">
        <v>148440000</v>
      </c>
      <c r="T525">
        <v>221960000</v>
      </c>
      <c r="U525">
        <v>297680000</v>
      </c>
      <c r="V525">
        <v>372400000</v>
      </c>
      <c r="W525">
        <v>449320000</v>
      </c>
      <c r="X525">
        <v>525264000</v>
      </c>
      <c r="Y525">
        <v>602726000</v>
      </c>
      <c r="Z525">
        <v>682106000</v>
      </c>
      <c r="AA525">
        <v>760600000</v>
      </c>
      <c r="AB525">
        <v>841312000</v>
      </c>
      <c r="AC525">
        <v>921042000</v>
      </c>
    </row>
    <row r="526" spans="1:29" x14ac:dyDescent="0.25">
      <c r="A526">
        <v>216</v>
      </c>
      <c r="B526">
        <v>217</v>
      </c>
      <c r="C526" s="45" t="s">
        <v>69</v>
      </c>
      <c r="D526">
        <v>3605000</v>
      </c>
      <c r="F526" s="45"/>
      <c r="G526">
        <v>3</v>
      </c>
      <c r="I526">
        <v>0</v>
      </c>
      <c r="K526">
        <v>1</v>
      </c>
      <c r="L526">
        <v>0</v>
      </c>
      <c r="M526" s="45"/>
      <c r="N526" s="45"/>
      <c r="O526" s="45"/>
      <c r="P526" s="45"/>
    </row>
    <row r="527" spans="1:29" x14ac:dyDescent="0.25">
      <c r="A527">
        <v>217</v>
      </c>
      <c r="B527">
        <v>218</v>
      </c>
      <c r="C527" s="45" t="s">
        <v>505</v>
      </c>
      <c r="D527">
        <v>3700000</v>
      </c>
      <c r="E527">
        <v>3900</v>
      </c>
      <c r="F527" s="45"/>
      <c r="G527">
        <v>3</v>
      </c>
      <c r="I527">
        <v>0</v>
      </c>
      <c r="J527">
        <v>1</v>
      </c>
      <c r="K527">
        <v>1</v>
      </c>
      <c r="L527">
        <v>1</v>
      </c>
      <c r="M527" s="45"/>
      <c r="N527" s="45"/>
      <c r="O527" s="45"/>
      <c r="P527" s="45" t="s">
        <v>834</v>
      </c>
      <c r="Q527">
        <v>8673100000</v>
      </c>
      <c r="R527">
        <v>8623150000</v>
      </c>
      <c r="S527">
        <v>8575470000</v>
      </c>
      <c r="T527">
        <v>8431590000</v>
      </c>
      <c r="U527">
        <v>8385110000</v>
      </c>
      <c r="V527">
        <v>8340830000</v>
      </c>
      <c r="W527">
        <v>8295550000</v>
      </c>
      <c r="X527">
        <v>8470270000</v>
      </c>
      <c r="Y527">
        <v>8406759000</v>
      </c>
      <c r="Z527">
        <v>8324606000</v>
      </c>
      <c r="AA527">
        <v>8299106000</v>
      </c>
      <c r="AB527">
        <v>8254600000</v>
      </c>
      <c r="AC527">
        <v>8212312000</v>
      </c>
    </row>
    <row r="528" spans="1:29" x14ac:dyDescent="0.25">
      <c r="A528">
        <v>218</v>
      </c>
      <c r="B528">
        <v>219</v>
      </c>
      <c r="C528" s="45" t="s">
        <v>506</v>
      </c>
      <c r="D528">
        <v>3701000</v>
      </c>
      <c r="F528" s="45"/>
      <c r="G528">
        <v>3</v>
      </c>
      <c r="I528">
        <v>0</v>
      </c>
      <c r="K528">
        <v>1</v>
      </c>
      <c r="L528">
        <v>0</v>
      </c>
      <c r="M528" s="45"/>
      <c r="N528" s="45"/>
      <c r="O528" s="45"/>
      <c r="P528" s="45"/>
    </row>
    <row r="529" spans="1:29" x14ac:dyDescent="0.25">
      <c r="A529">
        <v>219</v>
      </c>
      <c r="B529">
        <v>220</v>
      </c>
      <c r="C529" s="45" t="s">
        <v>507</v>
      </c>
      <c r="D529">
        <v>3702000</v>
      </c>
      <c r="F529" s="45"/>
      <c r="G529">
        <v>3</v>
      </c>
      <c r="I529">
        <v>5</v>
      </c>
      <c r="J529">
        <v>5</v>
      </c>
      <c r="K529">
        <v>0</v>
      </c>
      <c r="L529">
        <v>0</v>
      </c>
      <c r="M529" s="45"/>
      <c r="N529" s="45"/>
      <c r="O529" s="45"/>
      <c r="P529" s="45" t="s">
        <v>726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</row>
    <row r="530" spans="1:29" x14ac:dyDescent="0.25">
      <c r="A530">
        <v>220</v>
      </c>
      <c r="B530">
        <v>221</v>
      </c>
      <c r="C530" s="45" t="s">
        <v>508</v>
      </c>
      <c r="D530">
        <v>3703000</v>
      </c>
      <c r="F530" s="45"/>
      <c r="G530">
        <v>4</v>
      </c>
      <c r="I530">
        <v>0</v>
      </c>
      <c r="K530">
        <v>1</v>
      </c>
      <c r="L530">
        <v>0</v>
      </c>
      <c r="M530" s="45"/>
      <c r="N530" s="45"/>
      <c r="O530" s="45"/>
      <c r="P530" s="45"/>
    </row>
    <row r="531" spans="1:29" x14ac:dyDescent="0.25">
      <c r="A531">
        <v>221</v>
      </c>
      <c r="B531">
        <v>222</v>
      </c>
      <c r="C531" s="45" t="s">
        <v>70</v>
      </c>
      <c r="D531">
        <v>4000000</v>
      </c>
      <c r="F531" s="45"/>
      <c r="G531">
        <v>4</v>
      </c>
      <c r="I531">
        <v>0</v>
      </c>
      <c r="J531">
        <v>9</v>
      </c>
      <c r="K531">
        <v>1</v>
      </c>
      <c r="L531">
        <v>0</v>
      </c>
      <c r="M531" s="45"/>
      <c r="N531" s="45"/>
      <c r="O531" s="45"/>
      <c r="P531" s="45" t="s">
        <v>835</v>
      </c>
    </row>
    <row r="532" spans="1:29" x14ac:dyDescent="0.25">
      <c r="A532">
        <v>222</v>
      </c>
      <c r="B532">
        <v>223</v>
      </c>
      <c r="C532" s="45" t="s">
        <v>509</v>
      </c>
      <c r="D532">
        <v>4001000</v>
      </c>
      <c r="F532" s="45"/>
      <c r="G532">
        <v>4</v>
      </c>
      <c r="I532">
        <v>0</v>
      </c>
      <c r="K532">
        <v>1</v>
      </c>
      <c r="L532">
        <v>0</v>
      </c>
      <c r="M532" s="45"/>
      <c r="N532" s="45"/>
      <c r="O532" s="45"/>
      <c r="P532" s="45"/>
    </row>
    <row r="533" spans="1:29" x14ac:dyDescent="0.25">
      <c r="A533">
        <v>223</v>
      </c>
      <c r="B533">
        <v>224</v>
      </c>
      <c r="C533" s="45" t="s">
        <v>510</v>
      </c>
      <c r="D533">
        <v>4002000</v>
      </c>
      <c r="E533">
        <v>4910</v>
      </c>
      <c r="F533" s="45"/>
      <c r="G533">
        <v>4</v>
      </c>
      <c r="I533">
        <v>0</v>
      </c>
      <c r="J533">
        <v>2</v>
      </c>
      <c r="K533">
        <v>1</v>
      </c>
      <c r="L533">
        <v>1</v>
      </c>
      <c r="M533" s="45"/>
      <c r="N533" s="45"/>
      <c r="O533" s="45"/>
      <c r="P533" s="45" t="s">
        <v>789</v>
      </c>
      <c r="Q533">
        <v>500000000</v>
      </c>
      <c r="R533">
        <v>500000000</v>
      </c>
      <c r="S533">
        <v>495050000</v>
      </c>
      <c r="T533">
        <v>492370000</v>
      </c>
      <c r="U533">
        <v>393490000</v>
      </c>
      <c r="V533">
        <v>392010000</v>
      </c>
      <c r="W533">
        <v>392730000</v>
      </c>
      <c r="X533">
        <v>392450000</v>
      </c>
      <c r="Y533">
        <v>396170000</v>
      </c>
      <c r="Z533">
        <v>396034000</v>
      </c>
      <c r="AA533">
        <v>377631000</v>
      </c>
      <c r="AB533">
        <v>397881000</v>
      </c>
      <c r="AC533">
        <v>399125000</v>
      </c>
    </row>
    <row r="534" spans="1:29" x14ac:dyDescent="0.25">
      <c r="A534">
        <v>224</v>
      </c>
      <c r="B534">
        <v>225</v>
      </c>
      <c r="C534" s="45" t="s">
        <v>511</v>
      </c>
      <c r="D534">
        <v>4003000</v>
      </c>
      <c r="F534" s="45"/>
      <c r="G534">
        <v>4</v>
      </c>
      <c r="I534">
        <v>0</v>
      </c>
      <c r="K534">
        <v>1</v>
      </c>
      <c r="L534">
        <v>0</v>
      </c>
      <c r="M534" s="45"/>
      <c r="N534" s="45"/>
      <c r="O534" s="45"/>
      <c r="P534" s="45"/>
    </row>
    <row r="535" spans="1:29" x14ac:dyDescent="0.25">
      <c r="A535">
        <v>225</v>
      </c>
      <c r="B535">
        <v>226</v>
      </c>
      <c r="C535" s="45" t="s">
        <v>512</v>
      </c>
      <c r="D535">
        <v>4004000</v>
      </c>
      <c r="E535">
        <v>4010</v>
      </c>
      <c r="F535" s="45"/>
      <c r="G535">
        <v>4</v>
      </c>
      <c r="I535">
        <v>0</v>
      </c>
      <c r="J535">
        <v>2</v>
      </c>
      <c r="K535">
        <v>1</v>
      </c>
      <c r="L535">
        <v>1</v>
      </c>
      <c r="M535" s="45"/>
      <c r="N535" s="45"/>
      <c r="O535" s="45"/>
      <c r="P535" s="45" t="s">
        <v>836</v>
      </c>
      <c r="Q535">
        <v>6291720000</v>
      </c>
      <c r="R535">
        <v>504000000</v>
      </c>
      <c r="S535">
        <v>504000000</v>
      </c>
      <c r="T535">
        <v>504000000</v>
      </c>
      <c r="U535">
        <v>504000000</v>
      </c>
      <c r="V535">
        <v>504000000</v>
      </c>
      <c r="W535">
        <v>504000000</v>
      </c>
      <c r="X535">
        <v>722520000</v>
      </c>
      <c r="Y535">
        <v>509040000</v>
      </c>
      <c r="Z535">
        <v>509040000</v>
      </c>
      <c r="AA535">
        <v>509040000</v>
      </c>
      <c r="AB535">
        <v>509040000</v>
      </c>
      <c r="AC535">
        <v>509040000</v>
      </c>
    </row>
    <row r="536" spans="1:29" x14ac:dyDescent="0.25">
      <c r="A536">
        <v>226</v>
      </c>
      <c r="B536">
        <v>227</v>
      </c>
      <c r="C536" s="45" t="s">
        <v>513</v>
      </c>
      <c r="D536">
        <v>4005000</v>
      </c>
      <c r="F536" s="45"/>
      <c r="G536">
        <v>4</v>
      </c>
      <c r="I536">
        <v>0</v>
      </c>
      <c r="K536">
        <v>1</v>
      </c>
      <c r="L536">
        <v>0</v>
      </c>
      <c r="M536" s="45"/>
      <c r="N536" s="45"/>
      <c r="O536" s="45"/>
      <c r="P536" s="45"/>
    </row>
    <row r="537" spans="1:29" x14ac:dyDescent="0.25">
      <c r="A537">
        <v>227</v>
      </c>
      <c r="B537">
        <v>228</v>
      </c>
      <c r="C537" s="45" t="s">
        <v>71</v>
      </c>
      <c r="D537">
        <v>4100000</v>
      </c>
      <c r="E537">
        <v>4100</v>
      </c>
      <c r="F537" s="45"/>
      <c r="G537">
        <v>4</v>
      </c>
      <c r="I537">
        <v>0</v>
      </c>
      <c r="J537">
        <v>1</v>
      </c>
      <c r="K537">
        <v>1</v>
      </c>
      <c r="L537">
        <v>1</v>
      </c>
      <c r="M537" s="45"/>
      <c r="N537" s="45"/>
      <c r="O537" s="45"/>
      <c r="P537" s="45" t="s">
        <v>837</v>
      </c>
      <c r="Q537">
        <v>6075720000</v>
      </c>
      <c r="R537">
        <v>504000000</v>
      </c>
      <c r="S537">
        <v>504000000</v>
      </c>
      <c r="T537">
        <v>504000000</v>
      </c>
      <c r="U537">
        <v>504000000</v>
      </c>
      <c r="V537">
        <v>504000000</v>
      </c>
      <c r="W537">
        <v>504000000</v>
      </c>
      <c r="X537">
        <v>506520000</v>
      </c>
      <c r="Y537">
        <v>509040000</v>
      </c>
      <c r="Z537">
        <v>509040000</v>
      </c>
      <c r="AA537">
        <v>509040000</v>
      </c>
      <c r="AB537">
        <v>509040000</v>
      </c>
      <c r="AC537">
        <v>509040000</v>
      </c>
    </row>
    <row r="538" spans="1:29" x14ac:dyDescent="0.25">
      <c r="A538">
        <v>228</v>
      </c>
      <c r="B538">
        <v>229</v>
      </c>
      <c r="C538" s="45" t="s">
        <v>514</v>
      </c>
      <c r="D538">
        <v>4101000</v>
      </c>
      <c r="F538" s="45"/>
      <c r="G538">
        <v>4</v>
      </c>
      <c r="I538">
        <v>2</v>
      </c>
      <c r="J538">
        <v>2</v>
      </c>
      <c r="K538">
        <v>1</v>
      </c>
      <c r="L538">
        <v>1</v>
      </c>
      <c r="M538" s="45"/>
      <c r="N538" s="45"/>
      <c r="O538" s="45" t="s">
        <v>256</v>
      </c>
      <c r="P538" s="45" t="s">
        <v>838</v>
      </c>
      <c r="Q538">
        <v>6075720000</v>
      </c>
      <c r="R538">
        <v>504000000</v>
      </c>
      <c r="S538">
        <v>504000000</v>
      </c>
      <c r="T538">
        <v>504000000</v>
      </c>
      <c r="U538">
        <v>504000000</v>
      </c>
      <c r="V538">
        <v>504000000</v>
      </c>
      <c r="W538">
        <v>504000000</v>
      </c>
      <c r="X538">
        <v>506520000</v>
      </c>
      <c r="Y538">
        <v>509040000</v>
      </c>
      <c r="Z538">
        <v>509040000</v>
      </c>
      <c r="AA538">
        <v>509040000</v>
      </c>
      <c r="AB538">
        <v>509040000</v>
      </c>
      <c r="AC538">
        <v>509040000</v>
      </c>
    </row>
    <row r="539" spans="1:29" x14ac:dyDescent="0.25">
      <c r="A539">
        <v>229</v>
      </c>
      <c r="B539">
        <v>230</v>
      </c>
      <c r="C539" s="45" t="s">
        <v>515</v>
      </c>
      <c r="D539">
        <v>4102000</v>
      </c>
      <c r="E539">
        <v>4140</v>
      </c>
      <c r="F539" s="45" t="s">
        <v>733</v>
      </c>
      <c r="G539">
        <v>4</v>
      </c>
      <c r="I539">
        <v>3</v>
      </c>
      <c r="K539">
        <v>1</v>
      </c>
      <c r="L539">
        <v>1</v>
      </c>
      <c r="M539" s="45" t="s">
        <v>257</v>
      </c>
      <c r="N539" s="45"/>
      <c r="O539" s="45" t="s">
        <v>257</v>
      </c>
      <c r="P539" s="45" t="s">
        <v>615</v>
      </c>
      <c r="Q539">
        <v>6075720000</v>
      </c>
      <c r="R539">
        <v>504000000</v>
      </c>
      <c r="S539">
        <v>504000000</v>
      </c>
      <c r="T539">
        <v>504000000</v>
      </c>
      <c r="U539">
        <v>504000000</v>
      </c>
      <c r="V539">
        <v>504000000</v>
      </c>
      <c r="W539">
        <v>504000000</v>
      </c>
      <c r="X539">
        <v>506520000</v>
      </c>
      <c r="Y539">
        <v>509040000</v>
      </c>
      <c r="Z539">
        <v>509040000</v>
      </c>
      <c r="AA539">
        <v>509040000</v>
      </c>
      <c r="AB539">
        <v>509040000</v>
      </c>
      <c r="AC539">
        <v>509040000</v>
      </c>
    </row>
    <row r="540" spans="1:29" x14ac:dyDescent="0.25">
      <c r="A540">
        <v>230</v>
      </c>
      <c r="B540">
        <v>231</v>
      </c>
      <c r="C540" s="45" t="s">
        <v>516</v>
      </c>
      <c r="D540">
        <v>4103000</v>
      </c>
      <c r="E540">
        <v>4149</v>
      </c>
      <c r="F540" s="45" t="s">
        <v>735</v>
      </c>
      <c r="G540">
        <v>4</v>
      </c>
      <c r="I540">
        <v>3</v>
      </c>
      <c r="K540">
        <v>0</v>
      </c>
      <c r="L540">
        <v>0</v>
      </c>
      <c r="M540" s="45" t="s">
        <v>258</v>
      </c>
      <c r="N540" s="45"/>
      <c r="O540" s="45" t="s">
        <v>258</v>
      </c>
      <c r="P540" s="45" t="s">
        <v>624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</row>
    <row r="541" spans="1:29" x14ac:dyDescent="0.25">
      <c r="A541">
        <v>231</v>
      </c>
      <c r="B541">
        <v>232</v>
      </c>
      <c r="C541" s="45" t="s">
        <v>517</v>
      </c>
      <c r="D541">
        <v>4104000</v>
      </c>
      <c r="F541" s="45"/>
      <c r="G541">
        <v>4</v>
      </c>
      <c r="I541">
        <v>2</v>
      </c>
      <c r="J541">
        <v>2</v>
      </c>
      <c r="K541">
        <v>0</v>
      </c>
      <c r="L541">
        <v>0</v>
      </c>
      <c r="M541" s="45"/>
      <c r="N541" s="45"/>
      <c r="O541" s="45" t="s">
        <v>72</v>
      </c>
      <c r="P541" s="45" t="s">
        <v>839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</row>
    <row r="542" spans="1:29" x14ac:dyDescent="0.25">
      <c r="A542">
        <v>232</v>
      </c>
      <c r="B542">
        <v>233</v>
      </c>
      <c r="C542" s="45" t="s">
        <v>518</v>
      </c>
      <c r="D542">
        <v>4105000</v>
      </c>
      <c r="F542" s="45"/>
      <c r="G542">
        <v>4</v>
      </c>
      <c r="I542">
        <v>3</v>
      </c>
      <c r="K542">
        <v>0</v>
      </c>
      <c r="L542">
        <v>0</v>
      </c>
      <c r="M542" s="45" t="s">
        <v>73</v>
      </c>
      <c r="N542" s="45"/>
      <c r="O542" s="45" t="s">
        <v>73</v>
      </c>
      <c r="P542" s="45" t="s">
        <v>840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</row>
    <row r="543" spans="1:29" x14ac:dyDescent="0.25">
      <c r="A543">
        <v>233</v>
      </c>
      <c r="B543">
        <v>234</v>
      </c>
      <c r="C543" s="45" t="s">
        <v>519</v>
      </c>
      <c r="D543">
        <v>4106000</v>
      </c>
      <c r="F543" s="45"/>
      <c r="G543">
        <v>4</v>
      </c>
      <c r="I543">
        <v>3</v>
      </c>
      <c r="K543">
        <v>0</v>
      </c>
      <c r="L543">
        <v>0</v>
      </c>
      <c r="M543" s="45" t="s">
        <v>74</v>
      </c>
      <c r="N543" s="45"/>
      <c r="O543" s="45" t="s">
        <v>74</v>
      </c>
      <c r="P543" s="45" t="s">
        <v>841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</row>
    <row r="544" spans="1:29" x14ac:dyDescent="0.25">
      <c r="A544">
        <v>234</v>
      </c>
      <c r="B544">
        <v>235</v>
      </c>
      <c r="C544" s="45" t="s">
        <v>520</v>
      </c>
      <c r="D544">
        <v>4107000</v>
      </c>
      <c r="F544" s="45"/>
      <c r="G544">
        <v>4</v>
      </c>
      <c r="I544">
        <v>2</v>
      </c>
      <c r="J544">
        <v>2</v>
      </c>
      <c r="K544">
        <v>0</v>
      </c>
      <c r="L544">
        <v>0</v>
      </c>
      <c r="M544" s="45"/>
      <c r="N544" s="45"/>
      <c r="O544" s="45" t="s">
        <v>33</v>
      </c>
      <c r="P544" s="45" t="s">
        <v>842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</row>
    <row r="545" spans="1:29" x14ac:dyDescent="0.25">
      <c r="A545">
        <v>235</v>
      </c>
      <c r="B545">
        <v>236</v>
      </c>
      <c r="C545" s="45" t="s">
        <v>521</v>
      </c>
      <c r="D545">
        <v>4108000</v>
      </c>
      <c r="F545" s="45"/>
      <c r="G545">
        <v>4</v>
      </c>
      <c r="I545">
        <v>3</v>
      </c>
      <c r="K545">
        <v>0</v>
      </c>
      <c r="L545">
        <v>0</v>
      </c>
      <c r="M545" s="45" t="s">
        <v>34</v>
      </c>
      <c r="N545" s="45"/>
      <c r="O545" s="45" t="s">
        <v>34</v>
      </c>
      <c r="P545" s="45" t="s">
        <v>710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</row>
    <row r="546" spans="1:29" x14ac:dyDescent="0.25">
      <c r="A546">
        <v>236</v>
      </c>
      <c r="B546">
        <v>237</v>
      </c>
      <c r="C546" s="45" t="s">
        <v>522</v>
      </c>
      <c r="D546">
        <v>4109000</v>
      </c>
      <c r="F546" s="45"/>
      <c r="G546">
        <v>4</v>
      </c>
      <c r="I546">
        <v>3</v>
      </c>
      <c r="K546">
        <v>0</v>
      </c>
      <c r="L546">
        <v>0</v>
      </c>
      <c r="M546" s="45" t="s">
        <v>35</v>
      </c>
      <c r="N546" s="45"/>
      <c r="O546" s="45" t="s">
        <v>35</v>
      </c>
      <c r="P546" s="45" t="s">
        <v>843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</row>
    <row r="547" spans="1:29" x14ac:dyDescent="0.25">
      <c r="A547">
        <v>237</v>
      </c>
      <c r="B547">
        <v>238</v>
      </c>
      <c r="C547" s="45" t="s">
        <v>523</v>
      </c>
      <c r="D547">
        <v>4110000</v>
      </c>
      <c r="F547" s="45"/>
      <c r="G547">
        <v>4</v>
      </c>
      <c r="I547">
        <v>0</v>
      </c>
      <c r="K547">
        <v>1</v>
      </c>
      <c r="L547">
        <v>0</v>
      </c>
      <c r="M547" s="45"/>
      <c r="N547" s="45"/>
      <c r="O547" s="45"/>
      <c r="P547" s="45"/>
    </row>
    <row r="548" spans="1:29" x14ac:dyDescent="0.25">
      <c r="A548">
        <v>238</v>
      </c>
      <c r="B548">
        <v>239</v>
      </c>
      <c r="C548" s="45" t="s">
        <v>75</v>
      </c>
      <c r="D548">
        <v>4300000</v>
      </c>
      <c r="E548">
        <v>4400</v>
      </c>
      <c r="F548" s="45"/>
      <c r="G548">
        <v>4</v>
      </c>
      <c r="I548">
        <v>1</v>
      </c>
      <c r="J548">
        <v>1</v>
      </c>
      <c r="K548">
        <v>1</v>
      </c>
      <c r="L548">
        <v>1</v>
      </c>
      <c r="M548" s="45"/>
      <c r="N548" s="45"/>
      <c r="O548" s="45" t="s">
        <v>844</v>
      </c>
      <c r="P548" s="45" t="s">
        <v>778</v>
      </c>
      <c r="Q548">
        <v>216000000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216000000</v>
      </c>
      <c r="Y548">
        <v>0</v>
      </c>
      <c r="Z548">
        <v>0</v>
      </c>
      <c r="AA548">
        <v>0</v>
      </c>
      <c r="AB548">
        <v>0</v>
      </c>
      <c r="AC548">
        <v>0</v>
      </c>
    </row>
    <row r="549" spans="1:29" x14ac:dyDescent="0.25">
      <c r="A549">
        <v>239</v>
      </c>
      <c r="B549">
        <v>240</v>
      </c>
      <c r="C549" s="45" t="s">
        <v>524</v>
      </c>
      <c r="D549">
        <v>4301000</v>
      </c>
      <c r="E549">
        <v>4410</v>
      </c>
      <c r="F549" s="45" t="s">
        <v>779</v>
      </c>
      <c r="G549">
        <v>4</v>
      </c>
      <c r="I549">
        <v>3</v>
      </c>
      <c r="K549">
        <v>1</v>
      </c>
      <c r="L549">
        <v>1</v>
      </c>
      <c r="M549" s="45" t="s">
        <v>49</v>
      </c>
      <c r="N549" s="45"/>
      <c r="O549" s="45" t="s">
        <v>49</v>
      </c>
      <c r="P549" s="45" t="s">
        <v>780</v>
      </c>
      <c r="Q549">
        <v>36000000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36000000</v>
      </c>
      <c r="Y549">
        <v>0</v>
      </c>
      <c r="Z549">
        <v>0</v>
      </c>
      <c r="AA549">
        <v>0</v>
      </c>
      <c r="AB549">
        <v>0</v>
      </c>
      <c r="AC549">
        <v>0</v>
      </c>
    </row>
    <row r="550" spans="1:29" x14ac:dyDescent="0.25">
      <c r="A550">
        <v>240</v>
      </c>
      <c r="B550">
        <v>241</v>
      </c>
      <c r="C550" s="45" t="s">
        <v>525</v>
      </c>
      <c r="D550">
        <v>4302000</v>
      </c>
      <c r="E550">
        <v>4420</v>
      </c>
      <c r="F550" s="45" t="s">
        <v>781</v>
      </c>
      <c r="G550">
        <v>4</v>
      </c>
      <c r="I550">
        <v>3</v>
      </c>
      <c r="K550">
        <v>1</v>
      </c>
      <c r="L550">
        <v>1</v>
      </c>
      <c r="M550" s="45" t="s">
        <v>50</v>
      </c>
      <c r="N550" s="45"/>
      <c r="O550" s="45" t="s">
        <v>50</v>
      </c>
      <c r="P550" s="45" t="s">
        <v>782</v>
      </c>
      <c r="Q550">
        <v>180000000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180000000</v>
      </c>
      <c r="Y550">
        <v>0</v>
      </c>
      <c r="Z550">
        <v>0</v>
      </c>
      <c r="AA550">
        <v>0</v>
      </c>
      <c r="AB550">
        <v>0</v>
      </c>
      <c r="AC550">
        <v>0</v>
      </c>
    </row>
    <row r="551" spans="1:29" x14ac:dyDescent="0.25">
      <c r="A551">
        <v>241</v>
      </c>
      <c r="B551">
        <v>242</v>
      </c>
      <c r="C551" s="45" t="s">
        <v>526</v>
      </c>
      <c r="D551">
        <v>4303000</v>
      </c>
      <c r="F551" s="45"/>
      <c r="G551">
        <v>4</v>
      </c>
      <c r="I551">
        <v>0</v>
      </c>
      <c r="K551">
        <v>1</v>
      </c>
      <c r="L551">
        <v>0</v>
      </c>
      <c r="M551" s="45"/>
      <c r="N551" s="45"/>
      <c r="O551" s="45"/>
      <c r="P551" s="45"/>
    </row>
    <row r="552" spans="1:29" x14ac:dyDescent="0.25">
      <c r="A552">
        <v>242</v>
      </c>
      <c r="B552">
        <v>243</v>
      </c>
      <c r="C552" s="45" t="s">
        <v>76</v>
      </c>
      <c r="D552">
        <v>4400000</v>
      </c>
      <c r="E552">
        <v>4490</v>
      </c>
      <c r="F552" s="45"/>
      <c r="G552">
        <v>4</v>
      </c>
      <c r="I552">
        <v>0</v>
      </c>
      <c r="J552">
        <v>2</v>
      </c>
      <c r="K552">
        <v>1</v>
      </c>
      <c r="L552">
        <v>1</v>
      </c>
      <c r="M552" s="45"/>
      <c r="N552" s="45"/>
      <c r="O552" s="45"/>
      <c r="P552" s="45" t="s">
        <v>845</v>
      </c>
      <c r="Q552">
        <v>4798133000</v>
      </c>
      <c r="R552">
        <v>388950000</v>
      </c>
      <c r="S552">
        <v>386680000</v>
      </c>
      <c r="T552">
        <v>382880000</v>
      </c>
      <c r="U552">
        <v>385480000</v>
      </c>
      <c r="V552">
        <v>383280000</v>
      </c>
      <c r="W552">
        <v>384280000</v>
      </c>
      <c r="X552">
        <v>598800000</v>
      </c>
      <c r="Y552">
        <v>386176000</v>
      </c>
      <c r="Z552">
        <v>368443000</v>
      </c>
      <c r="AA552">
        <v>365790000</v>
      </c>
      <c r="AB552">
        <v>384796000</v>
      </c>
      <c r="AC552">
        <v>382578000</v>
      </c>
    </row>
    <row r="553" spans="1:29" x14ac:dyDescent="0.25">
      <c r="A553">
        <v>243</v>
      </c>
      <c r="B553">
        <v>244</v>
      </c>
      <c r="C553" s="45" t="s">
        <v>527</v>
      </c>
      <c r="D553">
        <v>4401000</v>
      </c>
      <c r="F553" s="45"/>
      <c r="G553">
        <v>4</v>
      </c>
      <c r="I553">
        <v>0</v>
      </c>
      <c r="K553">
        <v>1</v>
      </c>
      <c r="L553">
        <v>0</v>
      </c>
      <c r="M553" s="45"/>
      <c r="N553" s="45"/>
      <c r="O553" s="45"/>
      <c r="P553" s="45"/>
    </row>
    <row r="554" spans="1:29" x14ac:dyDescent="0.25">
      <c r="A554">
        <v>244</v>
      </c>
      <c r="B554">
        <v>245</v>
      </c>
      <c r="C554" s="45" t="s">
        <v>77</v>
      </c>
      <c r="D554">
        <v>4500000</v>
      </c>
      <c r="E554">
        <v>4500</v>
      </c>
      <c r="F554" s="45"/>
      <c r="G554">
        <v>4</v>
      </c>
      <c r="I554">
        <v>0</v>
      </c>
      <c r="J554">
        <v>1</v>
      </c>
      <c r="K554">
        <v>1</v>
      </c>
      <c r="L554">
        <v>1</v>
      </c>
      <c r="M554" s="45"/>
      <c r="N554" s="45"/>
      <c r="O554" s="45"/>
      <c r="P554" s="45" t="s">
        <v>846</v>
      </c>
      <c r="Q554">
        <v>4582133000</v>
      </c>
      <c r="R554">
        <v>388950000</v>
      </c>
      <c r="S554">
        <v>386680000</v>
      </c>
      <c r="T554">
        <v>382880000</v>
      </c>
      <c r="U554">
        <v>385480000</v>
      </c>
      <c r="V554">
        <v>383280000</v>
      </c>
      <c r="W554">
        <v>384280000</v>
      </c>
      <c r="X554">
        <v>382800000</v>
      </c>
      <c r="Y554">
        <v>386176000</v>
      </c>
      <c r="Z554">
        <v>368443000</v>
      </c>
      <c r="AA554">
        <v>365790000</v>
      </c>
      <c r="AB554">
        <v>384796000</v>
      </c>
      <c r="AC554">
        <v>382578000</v>
      </c>
    </row>
    <row r="555" spans="1:29" x14ac:dyDescent="0.25">
      <c r="A555">
        <v>245</v>
      </c>
      <c r="B555">
        <v>246</v>
      </c>
      <c r="C555" s="45" t="s">
        <v>78</v>
      </c>
      <c r="D555">
        <v>4510000</v>
      </c>
      <c r="F555" s="45"/>
      <c r="G555">
        <v>4</v>
      </c>
      <c r="I555">
        <v>2</v>
      </c>
      <c r="J555">
        <v>2</v>
      </c>
      <c r="K555">
        <v>1</v>
      </c>
      <c r="L555">
        <v>1</v>
      </c>
      <c r="M555" s="45"/>
      <c r="N555" s="45"/>
      <c r="O555" s="45" t="s">
        <v>528</v>
      </c>
      <c r="P555" s="45" t="s">
        <v>626</v>
      </c>
      <c r="Q555">
        <v>3046320000</v>
      </c>
      <c r="R555">
        <v>254400000</v>
      </c>
      <c r="S555">
        <v>254400000</v>
      </c>
      <c r="T555">
        <v>249600000</v>
      </c>
      <c r="U555">
        <v>254400000</v>
      </c>
      <c r="V555">
        <v>252000000</v>
      </c>
      <c r="W555">
        <v>254400000</v>
      </c>
      <c r="X555">
        <v>252720000</v>
      </c>
      <c r="Y555">
        <v>255840000</v>
      </c>
      <c r="Z555">
        <v>255840000</v>
      </c>
      <c r="AA555">
        <v>253440000</v>
      </c>
      <c r="AB555">
        <v>255840000</v>
      </c>
      <c r="AC555">
        <v>253440000</v>
      </c>
    </row>
    <row r="556" spans="1:29" x14ac:dyDescent="0.25">
      <c r="A556">
        <v>246</v>
      </c>
      <c r="B556">
        <v>247</v>
      </c>
      <c r="C556" s="45" t="s">
        <v>529</v>
      </c>
      <c r="D556">
        <v>4511000</v>
      </c>
      <c r="F556" s="45"/>
      <c r="G556">
        <v>4</v>
      </c>
      <c r="I556">
        <v>3</v>
      </c>
      <c r="K556">
        <v>1</v>
      </c>
      <c r="L556">
        <v>1</v>
      </c>
      <c r="M556" s="45" t="s">
        <v>341</v>
      </c>
      <c r="N556" s="45"/>
      <c r="O556" s="45" t="s">
        <v>341</v>
      </c>
      <c r="P556" s="45" t="s">
        <v>628</v>
      </c>
      <c r="Q556">
        <v>1301940000</v>
      </c>
      <c r="R556">
        <v>108000000</v>
      </c>
      <c r="S556">
        <v>108000000</v>
      </c>
      <c r="T556">
        <v>108000000</v>
      </c>
      <c r="U556">
        <v>108000000</v>
      </c>
      <c r="V556">
        <v>108000000</v>
      </c>
      <c r="W556">
        <v>108000000</v>
      </c>
      <c r="X556">
        <v>108540000</v>
      </c>
      <c r="Y556">
        <v>109080000</v>
      </c>
      <c r="Z556">
        <v>109080000</v>
      </c>
      <c r="AA556">
        <v>109080000</v>
      </c>
      <c r="AB556">
        <v>109080000</v>
      </c>
      <c r="AC556">
        <v>109080000</v>
      </c>
    </row>
    <row r="557" spans="1:29" x14ac:dyDescent="0.25">
      <c r="A557">
        <v>247</v>
      </c>
      <c r="B557">
        <v>248</v>
      </c>
      <c r="C557" s="45" t="s">
        <v>530</v>
      </c>
      <c r="D557">
        <v>4512000</v>
      </c>
      <c r="F557" s="45"/>
      <c r="G557">
        <v>4</v>
      </c>
      <c r="I557">
        <v>3</v>
      </c>
      <c r="K557">
        <v>1</v>
      </c>
      <c r="L557">
        <v>1</v>
      </c>
      <c r="M557" s="45" t="s">
        <v>343</v>
      </c>
      <c r="N557" s="45"/>
      <c r="O557" s="45" t="s">
        <v>343</v>
      </c>
      <c r="P557" s="45" t="s">
        <v>633</v>
      </c>
      <c r="Q557">
        <v>433980000</v>
      </c>
      <c r="R557">
        <v>36000000</v>
      </c>
      <c r="S557">
        <v>36000000</v>
      </c>
      <c r="T557">
        <v>36000000</v>
      </c>
      <c r="U557">
        <v>36000000</v>
      </c>
      <c r="V557">
        <v>36000000</v>
      </c>
      <c r="W557">
        <v>36000000</v>
      </c>
      <c r="X557">
        <v>36180000</v>
      </c>
      <c r="Y557">
        <v>36360000</v>
      </c>
      <c r="Z557">
        <v>36360000</v>
      </c>
      <c r="AA557">
        <v>36360000</v>
      </c>
      <c r="AB557">
        <v>36360000</v>
      </c>
      <c r="AC557">
        <v>36360000</v>
      </c>
    </row>
    <row r="558" spans="1:29" x14ac:dyDescent="0.25">
      <c r="A558">
        <v>248</v>
      </c>
      <c r="B558">
        <v>249</v>
      </c>
      <c r="C558" s="45" t="s">
        <v>531</v>
      </c>
      <c r="D558">
        <v>4513000</v>
      </c>
      <c r="F558" s="45"/>
      <c r="G558">
        <v>4</v>
      </c>
      <c r="I558">
        <v>3</v>
      </c>
      <c r="K558">
        <v>1</v>
      </c>
      <c r="L558">
        <v>1</v>
      </c>
      <c r="M558" s="45" t="s">
        <v>345</v>
      </c>
      <c r="N558" s="45"/>
      <c r="O558" s="45" t="s">
        <v>345</v>
      </c>
      <c r="P558" s="45" t="s">
        <v>638</v>
      </c>
      <c r="Q558">
        <v>878400000</v>
      </c>
      <c r="R558">
        <v>74400000</v>
      </c>
      <c r="S558">
        <v>74400000</v>
      </c>
      <c r="T558">
        <v>69600000</v>
      </c>
      <c r="U558">
        <v>74400000</v>
      </c>
      <c r="V558">
        <v>72000000</v>
      </c>
      <c r="W558">
        <v>74400000</v>
      </c>
      <c r="X558">
        <v>72000000</v>
      </c>
      <c r="Y558">
        <v>74400000</v>
      </c>
      <c r="Z558">
        <v>74400000</v>
      </c>
      <c r="AA558">
        <v>72000000</v>
      </c>
      <c r="AB558">
        <v>74400000</v>
      </c>
      <c r="AC558">
        <v>72000000</v>
      </c>
    </row>
    <row r="559" spans="1:29" x14ac:dyDescent="0.25">
      <c r="A559">
        <v>249</v>
      </c>
      <c r="B559">
        <v>250</v>
      </c>
      <c r="C559" s="45" t="s">
        <v>532</v>
      </c>
      <c r="D559">
        <v>4514000</v>
      </c>
      <c r="F559" s="45"/>
      <c r="G559">
        <v>4</v>
      </c>
      <c r="I559">
        <v>3</v>
      </c>
      <c r="K559">
        <v>1</v>
      </c>
      <c r="L559">
        <v>1</v>
      </c>
      <c r="M559" s="45" t="s">
        <v>347</v>
      </c>
      <c r="N559" s="45"/>
      <c r="O559" s="45" t="s">
        <v>347</v>
      </c>
      <c r="P559" s="45" t="s">
        <v>643</v>
      </c>
      <c r="Q559">
        <v>144000000</v>
      </c>
      <c r="R559">
        <v>12000000</v>
      </c>
      <c r="S559">
        <v>12000000</v>
      </c>
      <c r="T559">
        <v>12000000</v>
      </c>
      <c r="U559">
        <v>12000000</v>
      </c>
      <c r="V559">
        <v>12000000</v>
      </c>
      <c r="W559">
        <v>12000000</v>
      </c>
      <c r="X559">
        <v>12000000</v>
      </c>
      <c r="Y559">
        <v>12000000</v>
      </c>
      <c r="Z559">
        <v>12000000</v>
      </c>
      <c r="AA559">
        <v>12000000</v>
      </c>
      <c r="AB559">
        <v>12000000</v>
      </c>
      <c r="AC559">
        <v>12000000</v>
      </c>
    </row>
    <row r="560" spans="1:29" x14ac:dyDescent="0.25">
      <c r="A560">
        <v>250</v>
      </c>
      <c r="B560">
        <v>251</v>
      </c>
      <c r="C560" s="45" t="s">
        <v>79</v>
      </c>
      <c r="D560">
        <v>4515000</v>
      </c>
      <c r="F560" s="45"/>
      <c r="G560">
        <v>4</v>
      </c>
      <c r="I560">
        <v>3</v>
      </c>
      <c r="K560">
        <v>1</v>
      </c>
      <c r="L560">
        <v>1</v>
      </c>
      <c r="M560" s="45" t="s">
        <v>349</v>
      </c>
      <c r="N560" s="45"/>
      <c r="O560" s="45" t="s">
        <v>349</v>
      </c>
      <c r="P560" s="45" t="s">
        <v>648</v>
      </c>
      <c r="Q560">
        <v>288000000</v>
      </c>
      <c r="R560">
        <v>24000000</v>
      </c>
      <c r="S560">
        <v>24000000</v>
      </c>
      <c r="T560">
        <v>24000000</v>
      </c>
      <c r="U560">
        <v>24000000</v>
      </c>
      <c r="V560">
        <v>24000000</v>
      </c>
      <c r="W560">
        <v>24000000</v>
      </c>
      <c r="X560">
        <v>24000000</v>
      </c>
      <c r="Y560">
        <v>24000000</v>
      </c>
      <c r="Z560">
        <v>24000000</v>
      </c>
      <c r="AA560">
        <v>24000000</v>
      </c>
      <c r="AB560">
        <v>24000000</v>
      </c>
      <c r="AC560">
        <v>24000000</v>
      </c>
    </row>
    <row r="561" spans="1:29" x14ac:dyDescent="0.25">
      <c r="A561">
        <v>251</v>
      </c>
      <c r="B561">
        <v>252</v>
      </c>
      <c r="C561" s="45" t="s">
        <v>533</v>
      </c>
      <c r="D561">
        <v>4516000</v>
      </c>
      <c r="F561" s="45"/>
      <c r="G561">
        <v>4</v>
      </c>
      <c r="I561">
        <v>3</v>
      </c>
      <c r="K561">
        <v>0</v>
      </c>
      <c r="L561">
        <v>0</v>
      </c>
      <c r="M561" s="45" t="s">
        <v>359</v>
      </c>
      <c r="N561" s="45"/>
      <c r="O561" s="45" t="s">
        <v>359</v>
      </c>
      <c r="P561" s="45" t="s">
        <v>673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</row>
    <row r="562" spans="1:29" x14ac:dyDescent="0.25">
      <c r="A562">
        <v>252</v>
      </c>
      <c r="B562">
        <v>253</v>
      </c>
      <c r="C562" s="45" t="s">
        <v>80</v>
      </c>
      <c r="D562">
        <v>4520000</v>
      </c>
      <c r="F562" s="45"/>
      <c r="G562">
        <v>4</v>
      </c>
      <c r="I562">
        <v>2</v>
      </c>
      <c r="J562">
        <v>2</v>
      </c>
      <c r="K562">
        <v>0</v>
      </c>
      <c r="L562">
        <v>0</v>
      </c>
      <c r="M562" s="45"/>
      <c r="N562" s="45"/>
      <c r="O562" s="45" t="s">
        <v>30</v>
      </c>
      <c r="P562" s="45" t="s">
        <v>677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</row>
    <row r="563" spans="1:29" x14ac:dyDescent="0.25">
      <c r="A563">
        <v>253</v>
      </c>
      <c r="B563">
        <v>254</v>
      </c>
      <c r="C563" s="45" t="s">
        <v>534</v>
      </c>
      <c r="D563">
        <v>4521000</v>
      </c>
      <c r="F563" s="45"/>
      <c r="G563">
        <v>4</v>
      </c>
      <c r="I563">
        <v>3</v>
      </c>
      <c r="K563">
        <v>0</v>
      </c>
      <c r="L563">
        <v>0</v>
      </c>
      <c r="M563" s="45" t="s">
        <v>31</v>
      </c>
      <c r="N563" s="45"/>
      <c r="O563" s="45" t="s">
        <v>31</v>
      </c>
      <c r="P563" s="45" t="s">
        <v>683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</row>
    <row r="564" spans="1:29" x14ac:dyDescent="0.25">
      <c r="A564">
        <v>254</v>
      </c>
      <c r="B564">
        <v>255</v>
      </c>
      <c r="C564" s="45" t="s">
        <v>535</v>
      </c>
      <c r="D564">
        <v>4530000</v>
      </c>
      <c r="F564" s="45"/>
      <c r="G564">
        <v>4</v>
      </c>
      <c r="I564">
        <v>2</v>
      </c>
      <c r="J564">
        <v>2</v>
      </c>
      <c r="K564">
        <v>1</v>
      </c>
      <c r="L564">
        <v>1</v>
      </c>
      <c r="M564" s="45"/>
      <c r="N564" s="45"/>
      <c r="O564" s="45" t="s">
        <v>536</v>
      </c>
      <c r="P564" s="45" t="s">
        <v>684</v>
      </c>
      <c r="Q564">
        <v>86400000</v>
      </c>
      <c r="R564">
        <v>7200000</v>
      </c>
      <c r="S564">
        <v>7200000</v>
      </c>
      <c r="T564">
        <v>7200000</v>
      </c>
      <c r="U564">
        <v>7200000</v>
      </c>
      <c r="V564">
        <v>7200000</v>
      </c>
      <c r="W564">
        <v>7200000</v>
      </c>
      <c r="X564">
        <v>7200000</v>
      </c>
      <c r="Y564">
        <v>7200000</v>
      </c>
      <c r="Z564">
        <v>7200000</v>
      </c>
      <c r="AA564">
        <v>7200000</v>
      </c>
      <c r="AB564">
        <v>7200000</v>
      </c>
      <c r="AC564">
        <v>7200000</v>
      </c>
    </row>
    <row r="565" spans="1:29" x14ac:dyDescent="0.25">
      <c r="A565">
        <v>255</v>
      </c>
      <c r="B565">
        <v>256</v>
      </c>
      <c r="C565" s="45" t="s">
        <v>537</v>
      </c>
      <c r="D565">
        <v>4531000</v>
      </c>
      <c r="F565" s="45"/>
      <c r="G565">
        <v>4</v>
      </c>
      <c r="I565">
        <v>3</v>
      </c>
      <c r="K565">
        <v>1</v>
      </c>
      <c r="L565">
        <v>1</v>
      </c>
      <c r="M565" s="45" t="s">
        <v>370</v>
      </c>
      <c r="N565" s="45"/>
      <c r="O565" s="45" t="s">
        <v>370</v>
      </c>
      <c r="P565" s="45" t="s">
        <v>686</v>
      </c>
      <c r="Q565">
        <v>43200000</v>
      </c>
      <c r="R565">
        <v>3600000</v>
      </c>
      <c r="S565">
        <v>3600000</v>
      </c>
      <c r="T565">
        <v>3600000</v>
      </c>
      <c r="U565">
        <v>3600000</v>
      </c>
      <c r="V565">
        <v>3600000</v>
      </c>
      <c r="W565">
        <v>3600000</v>
      </c>
      <c r="X565">
        <v>3600000</v>
      </c>
      <c r="Y565">
        <v>3600000</v>
      </c>
      <c r="Z565">
        <v>3600000</v>
      </c>
      <c r="AA565">
        <v>3600000</v>
      </c>
      <c r="AB565">
        <v>3600000</v>
      </c>
      <c r="AC565">
        <v>3600000</v>
      </c>
    </row>
    <row r="566" spans="1:29" x14ac:dyDescent="0.25">
      <c r="A566">
        <v>256</v>
      </c>
      <c r="B566">
        <v>257</v>
      </c>
      <c r="C566" s="45" t="s">
        <v>538</v>
      </c>
      <c r="D566">
        <v>4532000</v>
      </c>
      <c r="F566" s="45"/>
      <c r="G566">
        <v>4</v>
      </c>
      <c r="I566">
        <v>3</v>
      </c>
      <c r="K566">
        <v>1</v>
      </c>
      <c r="L566">
        <v>1</v>
      </c>
      <c r="M566" s="45" t="s">
        <v>372</v>
      </c>
      <c r="N566" s="45"/>
      <c r="O566" s="45" t="s">
        <v>372</v>
      </c>
      <c r="P566" s="45" t="s">
        <v>688</v>
      </c>
      <c r="Q566">
        <v>43200000</v>
      </c>
      <c r="R566">
        <v>3600000</v>
      </c>
      <c r="S566">
        <v>3600000</v>
      </c>
      <c r="T566">
        <v>3600000</v>
      </c>
      <c r="U566">
        <v>3600000</v>
      </c>
      <c r="V566">
        <v>3600000</v>
      </c>
      <c r="W566">
        <v>3600000</v>
      </c>
      <c r="X566">
        <v>3600000</v>
      </c>
      <c r="Y566">
        <v>3600000</v>
      </c>
      <c r="Z566">
        <v>3600000</v>
      </c>
      <c r="AA566">
        <v>3600000</v>
      </c>
      <c r="AB566">
        <v>3600000</v>
      </c>
      <c r="AC566">
        <v>3600000</v>
      </c>
    </row>
    <row r="567" spans="1:29" x14ac:dyDescent="0.25">
      <c r="A567">
        <v>257</v>
      </c>
      <c r="B567">
        <v>258</v>
      </c>
      <c r="C567" s="45" t="s">
        <v>539</v>
      </c>
      <c r="D567">
        <v>4533000</v>
      </c>
      <c r="F567" s="45"/>
      <c r="G567">
        <v>4</v>
      </c>
      <c r="I567">
        <v>3</v>
      </c>
      <c r="K567">
        <v>0</v>
      </c>
      <c r="L567">
        <v>0</v>
      </c>
      <c r="M567" s="45" t="s">
        <v>378</v>
      </c>
      <c r="N567" s="45"/>
      <c r="O567" s="45" t="s">
        <v>378</v>
      </c>
      <c r="P567" s="45" t="s">
        <v>694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</row>
    <row r="568" spans="1:29" x14ac:dyDescent="0.25">
      <c r="A568">
        <v>258</v>
      </c>
      <c r="B568">
        <v>259</v>
      </c>
      <c r="C568" s="45" t="s">
        <v>540</v>
      </c>
      <c r="D568">
        <v>4540000</v>
      </c>
      <c r="F568" s="45"/>
      <c r="G568">
        <v>4</v>
      </c>
      <c r="I568">
        <v>2</v>
      </c>
      <c r="J568">
        <v>2</v>
      </c>
      <c r="K568">
        <v>1</v>
      </c>
      <c r="L568">
        <v>1</v>
      </c>
      <c r="M568" s="45" t="s">
        <v>84</v>
      </c>
      <c r="N568" s="45"/>
      <c r="O568" s="45" t="s">
        <v>84</v>
      </c>
      <c r="P568" s="45" t="s">
        <v>847</v>
      </c>
      <c r="Q568">
        <v>28800000</v>
      </c>
      <c r="R568">
        <v>2400000</v>
      </c>
      <c r="S568">
        <v>2400000</v>
      </c>
      <c r="T568">
        <v>2400000</v>
      </c>
      <c r="U568">
        <v>2400000</v>
      </c>
      <c r="V568">
        <v>2400000</v>
      </c>
      <c r="W568">
        <v>2400000</v>
      </c>
      <c r="X568">
        <v>2400000</v>
      </c>
      <c r="Y568">
        <v>2400000</v>
      </c>
      <c r="Z568">
        <v>2400000</v>
      </c>
      <c r="AA568">
        <v>2400000</v>
      </c>
      <c r="AB568">
        <v>2400000</v>
      </c>
      <c r="AC568">
        <v>2400000</v>
      </c>
    </row>
    <row r="569" spans="1:29" x14ac:dyDescent="0.25">
      <c r="A569">
        <v>259</v>
      </c>
      <c r="B569">
        <v>260</v>
      </c>
      <c r="C569" s="45" t="s">
        <v>81</v>
      </c>
      <c r="D569">
        <v>4550000</v>
      </c>
      <c r="E569">
        <v>4660</v>
      </c>
      <c r="F569" s="45" t="s">
        <v>759</v>
      </c>
      <c r="G569">
        <v>4</v>
      </c>
      <c r="I569">
        <v>2</v>
      </c>
      <c r="J569">
        <v>2</v>
      </c>
      <c r="K569">
        <v>1</v>
      </c>
      <c r="L569">
        <v>1</v>
      </c>
      <c r="M569" s="45" t="s">
        <v>541</v>
      </c>
      <c r="N569" s="45"/>
      <c r="O569" s="45" t="s">
        <v>541</v>
      </c>
      <c r="P569" s="45" t="s">
        <v>848</v>
      </c>
      <c r="Q569">
        <v>229680000</v>
      </c>
      <c r="R569">
        <v>19140000</v>
      </c>
      <c r="S569">
        <v>19140000</v>
      </c>
      <c r="T569">
        <v>19140000</v>
      </c>
      <c r="U569">
        <v>19140000</v>
      </c>
      <c r="V569">
        <v>19140000</v>
      </c>
      <c r="W569">
        <v>19140000</v>
      </c>
      <c r="X569">
        <v>19140000</v>
      </c>
      <c r="Y569">
        <v>19140000</v>
      </c>
      <c r="Z569">
        <v>19140000</v>
      </c>
      <c r="AA569">
        <v>19140000</v>
      </c>
      <c r="AB569">
        <v>19140000</v>
      </c>
      <c r="AC569">
        <v>19140000</v>
      </c>
    </row>
    <row r="570" spans="1:29" x14ac:dyDescent="0.25">
      <c r="A570">
        <v>260</v>
      </c>
      <c r="B570">
        <v>261</v>
      </c>
      <c r="C570" s="45" t="s">
        <v>82</v>
      </c>
      <c r="D570">
        <v>4560000</v>
      </c>
      <c r="F570" s="45"/>
      <c r="G570">
        <v>4</v>
      </c>
      <c r="I570">
        <v>2</v>
      </c>
      <c r="J570">
        <v>2</v>
      </c>
      <c r="K570">
        <v>1</v>
      </c>
      <c r="L570">
        <v>1</v>
      </c>
      <c r="M570" s="45"/>
      <c r="N570" s="45"/>
      <c r="O570" s="45" t="s">
        <v>542</v>
      </c>
      <c r="P570" s="45" t="s">
        <v>849</v>
      </c>
      <c r="Q570">
        <v>792548000</v>
      </c>
      <c r="R570">
        <v>69060000</v>
      </c>
      <c r="S570">
        <v>67540000</v>
      </c>
      <c r="T570">
        <v>69290000</v>
      </c>
      <c r="U570">
        <v>67840000</v>
      </c>
      <c r="V570">
        <v>68790000</v>
      </c>
      <c r="W570">
        <v>68140000</v>
      </c>
      <c r="X570">
        <v>69090000</v>
      </c>
      <c r="Y570">
        <v>68746000</v>
      </c>
      <c r="Z570">
        <v>51425500</v>
      </c>
      <c r="AA570">
        <v>52305000</v>
      </c>
      <c r="AB570">
        <v>69683500</v>
      </c>
      <c r="AC570">
        <v>70638000</v>
      </c>
    </row>
    <row r="571" spans="1:29" x14ac:dyDescent="0.25">
      <c r="A571">
        <v>261</v>
      </c>
      <c r="B571">
        <v>262</v>
      </c>
      <c r="C571" s="45" t="s">
        <v>543</v>
      </c>
      <c r="D571">
        <v>4561000</v>
      </c>
      <c r="E571">
        <v>4600</v>
      </c>
      <c r="F571" s="45" t="s">
        <v>818</v>
      </c>
      <c r="G571">
        <v>4</v>
      </c>
      <c r="I571">
        <v>3</v>
      </c>
      <c r="K571">
        <v>1</v>
      </c>
      <c r="L571">
        <v>1</v>
      </c>
      <c r="M571" s="45" t="s">
        <v>544</v>
      </c>
      <c r="N571" s="45"/>
      <c r="O571" s="45" t="s">
        <v>544</v>
      </c>
      <c r="P571" s="45" t="s">
        <v>819</v>
      </c>
      <c r="Q571">
        <v>34320000</v>
      </c>
      <c r="R571">
        <v>2860000</v>
      </c>
      <c r="S571">
        <v>2860000</v>
      </c>
      <c r="T571">
        <v>2860000</v>
      </c>
      <c r="U571">
        <v>2860000</v>
      </c>
      <c r="V571">
        <v>2860000</v>
      </c>
      <c r="W571">
        <v>2860000</v>
      </c>
      <c r="X571">
        <v>2860000</v>
      </c>
      <c r="Y571">
        <v>2860000</v>
      </c>
      <c r="Z571">
        <v>2860000</v>
      </c>
      <c r="AA571">
        <v>2860000</v>
      </c>
      <c r="AB571">
        <v>2860000</v>
      </c>
      <c r="AC571">
        <v>2860000</v>
      </c>
    </row>
    <row r="572" spans="1:29" x14ac:dyDescent="0.25">
      <c r="A572">
        <v>262</v>
      </c>
      <c r="B572">
        <v>263</v>
      </c>
      <c r="C572" s="45" t="s">
        <v>545</v>
      </c>
      <c r="D572">
        <v>4562000</v>
      </c>
      <c r="E572">
        <v>4605</v>
      </c>
      <c r="F572" s="45" t="s">
        <v>820</v>
      </c>
      <c r="G572">
        <v>4</v>
      </c>
      <c r="I572">
        <v>3</v>
      </c>
      <c r="K572">
        <v>1</v>
      </c>
      <c r="L572">
        <v>1</v>
      </c>
      <c r="M572" s="45" t="s">
        <v>546</v>
      </c>
      <c r="N572" s="45"/>
      <c r="O572" s="45" t="s">
        <v>546</v>
      </c>
      <c r="P572" s="45" t="s">
        <v>797</v>
      </c>
      <c r="Q572">
        <v>450700000</v>
      </c>
      <c r="R572">
        <v>41600000</v>
      </c>
      <c r="S572">
        <v>40000000</v>
      </c>
      <c r="T572">
        <v>40800000</v>
      </c>
      <c r="U572">
        <v>40000000</v>
      </c>
      <c r="V572">
        <v>40400000</v>
      </c>
      <c r="W572">
        <v>40000000</v>
      </c>
      <c r="X572">
        <v>40400000</v>
      </c>
      <c r="Y572">
        <v>40300000</v>
      </c>
      <c r="Z572">
        <v>22600000</v>
      </c>
      <c r="AA572">
        <v>23000000</v>
      </c>
      <c r="AB572">
        <v>40600000</v>
      </c>
      <c r="AC572">
        <v>41000000</v>
      </c>
    </row>
    <row r="573" spans="1:29" x14ac:dyDescent="0.25">
      <c r="A573">
        <v>263</v>
      </c>
      <c r="B573">
        <v>264</v>
      </c>
      <c r="C573" s="45" t="s">
        <v>547</v>
      </c>
      <c r="D573">
        <v>4563000</v>
      </c>
      <c r="E573">
        <v>4610</v>
      </c>
      <c r="F573" s="45" t="s">
        <v>821</v>
      </c>
      <c r="G573">
        <v>4</v>
      </c>
      <c r="I573">
        <v>3</v>
      </c>
      <c r="K573">
        <v>1</v>
      </c>
      <c r="L573">
        <v>1</v>
      </c>
      <c r="M573" s="45" t="s">
        <v>398</v>
      </c>
      <c r="N573" s="45"/>
      <c r="O573" s="45" t="s">
        <v>398</v>
      </c>
      <c r="P573" s="45" t="s">
        <v>822</v>
      </c>
      <c r="Q573">
        <v>228328000</v>
      </c>
      <c r="R573">
        <v>18000000</v>
      </c>
      <c r="S573">
        <v>18080000</v>
      </c>
      <c r="T573">
        <v>19030000</v>
      </c>
      <c r="U573">
        <v>18380000</v>
      </c>
      <c r="V573">
        <v>18930000</v>
      </c>
      <c r="W573">
        <v>18680000</v>
      </c>
      <c r="X573">
        <v>19230000</v>
      </c>
      <c r="Y573">
        <v>18986000</v>
      </c>
      <c r="Z573">
        <v>19365500</v>
      </c>
      <c r="AA573">
        <v>19845000</v>
      </c>
      <c r="AB573">
        <v>19623500</v>
      </c>
      <c r="AC573">
        <v>20178000</v>
      </c>
    </row>
    <row r="574" spans="1:29" x14ac:dyDescent="0.25">
      <c r="A574">
        <v>264</v>
      </c>
      <c r="B574">
        <v>265</v>
      </c>
      <c r="C574" s="45" t="s">
        <v>548</v>
      </c>
      <c r="D574">
        <v>4564000</v>
      </c>
      <c r="E574">
        <v>4615</v>
      </c>
      <c r="F574" s="45" t="s">
        <v>823</v>
      </c>
      <c r="G574">
        <v>4</v>
      </c>
      <c r="I574">
        <v>3</v>
      </c>
      <c r="K574">
        <v>1</v>
      </c>
      <c r="L574">
        <v>1</v>
      </c>
      <c r="M574" s="45" t="s">
        <v>549</v>
      </c>
      <c r="N574" s="45"/>
      <c r="O574" s="45" t="s">
        <v>549</v>
      </c>
      <c r="P574" s="45" t="s">
        <v>824</v>
      </c>
      <c r="Q574">
        <v>79200000</v>
      </c>
      <c r="R574">
        <v>6600000</v>
      </c>
      <c r="S574">
        <v>6600000</v>
      </c>
      <c r="T574">
        <v>6600000</v>
      </c>
      <c r="U574">
        <v>6600000</v>
      </c>
      <c r="V574">
        <v>6600000</v>
      </c>
      <c r="W574">
        <v>6600000</v>
      </c>
      <c r="X574">
        <v>6600000</v>
      </c>
      <c r="Y574">
        <v>6600000</v>
      </c>
      <c r="Z574">
        <v>6600000</v>
      </c>
      <c r="AA574">
        <v>6600000</v>
      </c>
      <c r="AB574">
        <v>6600000</v>
      </c>
      <c r="AC574">
        <v>6600000</v>
      </c>
    </row>
    <row r="575" spans="1:29" x14ac:dyDescent="0.25">
      <c r="A575">
        <v>265</v>
      </c>
      <c r="B575">
        <v>266</v>
      </c>
      <c r="C575" s="45" t="s">
        <v>83</v>
      </c>
      <c r="D575">
        <v>4570000</v>
      </c>
      <c r="F575" s="45"/>
      <c r="G575">
        <v>4</v>
      </c>
      <c r="I575">
        <v>2</v>
      </c>
      <c r="J575">
        <v>2</v>
      </c>
      <c r="K575">
        <v>0</v>
      </c>
      <c r="L575">
        <v>0</v>
      </c>
      <c r="M575" s="45"/>
      <c r="N575" s="45"/>
      <c r="O575" s="45" t="s">
        <v>85</v>
      </c>
      <c r="P575" s="45" t="s">
        <v>839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</row>
    <row r="576" spans="1:29" x14ac:dyDescent="0.25">
      <c r="A576">
        <v>266</v>
      </c>
      <c r="B576">
        <v>267</v>
      </c>
      <c r="C576" s="45" t="s">
        <v>550</v>
      </c>
      <c r="D576">
        <v>4571000</v>
      </c>
      <c r="F576" s="45"/>
      <c r="G576">
        <v>4</v>
      </c>
      <c r="I576">
        <v>3</v>
      </c>
      <c r="K576">
        <v>0</v>
      </c>
      <c r="L576">
        <v>0</v>
      </c>
      <c r="M576" s="45" t="s">
        <v>86</v>
      </c>
      <c r="N576" s="45"/>
      <c r="O576" s="45" t="s">
        <v>86</v>
      </c>
      <c r="P576" s="45" t="s">
        <v>850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</row>
    <row r="577" spans="1:29" x14ac:dyDescent="0.25">
      <c r="A577">
        <v>267</v>
      </c>
      <c r="B577">
        <v>268</v>
      </c>
      <c r="C577" s="45" t="s">
        <v>551</v>
      </c>
      <c r="D577">
        <v>4572000</v>
      </c>
      <c r="F577" s="45"/>
      <c r="G577">
        <v>4</v>
      </c>
      <c r="I577">
        <v>3</v>
      </c>
      <c r="K577">
        <v>0</v>
      </c>
      <c r="L577">
        <v>0</v>
      </c>
      <c r="M577" s="45" t="s">
        <v>87</v>
      </c>
      <c r="N577" s="45"/>
      <c r="O577" s="45" t="s">
        <v>87</v>
      </c>
      <c r="P577" s="45" t="s">
        <v>851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</row>
    <row r="578" spans="1:29" x14ac:dyDescent="0.25">
      <c r="A578">
        <v>268</v>
      </c>
      <c r="B578">
        <v>269</v>
      </c>
      <c r="C578" s="45" t="s">
        <v>552</v>
      </c>
      <c r="D578">
        <v>4580000</v>
      </c>
      <c r="F578" s="45"/>
      <c r="G578">
        <v>4</v>
      </c>
      <c r="I578">
        <v>2</v>
      </c>
      <c r="J578">
        <v>2</v>
      </c>
      <c r="K578">
        <v>0</v>
      </c>
      <c r="L578">
        <v>0</v>
      </c>
      <c r="M578" s="45"/>
      <c r="N578" s="45"/>
      <c r="O578" s="45" t="s">
        <v>36</v>
      </c>
      <c r="P578" s="45" t="s">
        <v>852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</row>
    <row r="579" spans="1:29" x14ac:dyDescent="0.25">
      <c r="A579">
        <v>269</v>
      </c>
      <c r="B579">
        <v>270</v>
      </c>
      <c r="C579" s="45" t="s">
        <v>553</v>
      </c>
      <c r="D579">
        <v>4581000</v>
      </c>
      <c r="F579" s="45"/>
      <c r="G579">
        <v>4</v>
      </c>
      <c r="I579">
        <v>3</v>
      </c>
      <c r="K579">
        <v>0</v>
      </c>
      <c r="L579">
        <v>0</v>
      </c>
      <c r="M579" s="45" t="s">
        <v>37</v>
      </c>
      <c r="N579" s="45"/>
      <c r="O579" s="45" t="s">
        <v>37</v>
      </c>
      <c r="P579" s="45" t="s">
        <v>715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</row>
    <row r="580" spans="1:29" x14ac:dyDescent="0.25">
      <c r="A580">
        <v>270</v>
      </c>
      <c r="B580">
        <v>271</v>
      </c>
      <c r="C580" s="45" t="s">
        <v>554</v>
      </c>
      <c r="D580">
        <v>4582000</v>
      </c>
      <c r="F580" s="45"/>
      <c r="G580">
        <v>4</v>
      </c>
      <c r="I580">
        <v>3</v>
      </c>
      <c r="K580">
        <v>0</v>
      </c>
      <c r="L580">
        <v>0</v>
      </c>
      <c r="M580" s="45" t="s">
        <v>38</v>
      </c>
      <c r="N580" s="45"/>
      <c r="O580" s="45" t="s">
        <v>38</v>
      </c>
      <c r="P580" s="45" t="s">
        <v>853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</row>
    <row r="581" spans="1:29" x14ac:dyDescent="0.25">
      <c r="A581">
        <v>271</v>
      </c>
      <c r="B581">
        <v>272</v>
      </c>
      <c r="C581" s="45" t="s">
        <v>88</v>
      </c>
      <c r="D581">
        <v>4590000</v>
      </c>
      <c r="F581" s="45"/>
      <c r="G581">
        <v>4</v>
      </c>
      <c r="I581">
        <v>2</v>
      </c>
      <c r="J581">
        <v>2</v>
      </c>
      <c r="K581">
        <v>1</v>
      </c>
      <c r="L581">
        <v>1</v>
      </c>
      <c r="M581" s="45"/>
      <c r="N581" s="45"/>
      <c r="O581" s="45" t="s">
        <v>40</v>
      </c>
      <c r="P581" s="45" t="s">
        <v>770</v>
      </c>
      <c r="Q581">
        <v>398385000</v>
      </c>
      <c r="R581">
        <v>36750000</v>
      </c>
      <c r="S581">
        <v>36000000</v>
      </c>
      <c r="T581">
        <v>35250000</v>
      </c>
      <c r="U581">
        <v>34500000</v>
      </c>
      <c r="V581">
        <v>33750000</v>
      </c>
      <c r="W581">
        <v>33000000</v>
      </c>
      <c r="X581">
        <v>32250000</v>
      </c>
      <c r="Y581">
        <v>32850000</v>
      </c>
      <c r="Z581">
        <v>32437500</v>
      </c>
      <c r="AA581">
        <v>31305000</v>
      </c>
      <c r="AB581">
        <v>30532500</v>
      </c>
      <c r="AC581">
        <v>29760000</v>
      </c>
    </row>
    <row r="582" spans="1:29" x14ac:dyDescent="0.25">
      <c r="A582">
        <v>272</v>
      </c>
      <c r="B582">
        <v>273</v>
      </c>
      <c r="C582" s="45" t="s">
        <v>555</v>
      </c>
      <c r="D582">
        <v>4591000</v>
      </c>
      <c r="E582">
        <v>4585</v>
      </c>
      <c r="F582" s="45" t="s">
        <v>766</v>
      </c>
      <c r="G582">
        <v>4</v>
      </c>
      <c r="I582">
        <v>3</v>
      </c>
      <c r="K582">
        <v>1</v>
      </c>
      <c r="L582">
        <v>1</v>
      </c>
      <c r="M582" s="45" t="s">
        <v>41</v>
      </c>
      <c r="N582" s="45"/>
      <c r="O582" s="45" t="s">
        <v>41</v>
      </c>
      <c r="P582" s="45" t="s">
        <v>699</v>
      </c>
      <c r="Q582">
        <v>360000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360000</v>
      </c>
      <c r="AA582">
        <v>0</v>
      </c>
      <c r="AB582">
        <v>0</v>
      </c>
      <c r="AC582">
        <v>0</v>
      </c>
    </row>
    <row r="583" spans="1:29" x14ac:dyDescent="0.25">
      <c r="A583">
        <v>273</v>
      </c>
      <c r="B583">
        <v>274</v>
      </c>
      <c r="C583" s="45" t="s">
        <v>556</v>
      </c>
      <c r="D583">
        <v>4592000</v>
      </c>
      <c r="E583">
        <v>4590</v>
      </c>
      <c r="F583" s="45" t="s">
        <v>768</v>
      </c>
      <c r="G583">
        <v>4</v>
      </c>
      <c r="I583">
        <v>3</v>
      </c>
      <c r="K583">
        <v>1</v>
      </c>
      <c r="L583">
        <v>1</v>
      </c>
      <c r="M583" s="45" t="s">
        <v>42</v>
      </c>
      <c r="N583" s="45"/>
      <c r="O583" s="45" t="s">
        <v>42</v>
      </c>
      <c r="P583" s="45" t="s">
        <v>704</v>
      </c>
      <c r="Q583">
        <v>398025000</v>
      </c>
      <c r="R583">
        <v>36750000</v>
      </c>
      <c r="S583">
        <v>36000000</v>
      </c>
      <c r="T583">
        <v>35250000</v>
      </c>
      <c r="U583">
        <v>34500000</v>
      </c>
      <c r="V583">
        <v>33750000</v>
      </c>
      <c r="W583">
        <v>33000000</v>
      </c>
      <c r="X583">
        <v>32250000</v>
      </c>
      <c r="Y583">
        <v>32850000</v>
      </c>
      <c r="Z583">
        <v>32077500</v>
      </c>
      <c r="AA583">
        <v>31305000</v>
      </c>
      <c r="AB583">
        <v>30532500</v>
      </c>
      <c r="AC583">
        <v>29760000</v>
      </c>
    </row>
    <row r="584" spans="1:29" x14ac:dyDescent="0.25">
      <c r="A584">
        <v>274</v>
      </c>
      <c r="B584">
        <v>275</v>
      </c>
      <c r="C584" s="45" t="s">
        <v>557</v>
      </c>
      <c r="D584">
        <v>4593000</v>
      </c>
      <c r="F584" s="45"/>
      <c r="G584">
        <v>4</v>
      </c>
      <c r="I584">
        <v>0</v>
      </c>
      <c r="K584">
        <v>1</v>
      </c>
      <c r="L584">
        <v>0</v>
      </c>
      <c r="M584" s="45"/>
      <c r="N584" s="45"/>
      <c r="O584" s="45"/>
      <c r="P584" s="45"/>
    </row>
    <row r="585" spans="1:29" x14ac:dyDescent="0.25">
      <c r="A585">
        <v>275</v>
      </c>
      <c r="B585">
        <v>276</v>
      </c>
      <c r="C585" s="45" t="s">
        <v>89</v>
      </c>
      <c r="D585">
        <v>4600000</v>
      </c>
      <c r="F585" s="45"/>
      <c r="G585">
        <v>4</v>
      </c>
      <c r="I585">
        <v>1</v>
      </c>
      <c r="J585">
        <v>1</v>
      </c>
      <c r="K585">
        <v>1</v>
      </c>
      <c r="L585">
        <v>1</v>
      </c>
      <c r="M585" s="45"/>
      <c r="N585" s="45"/>
      <c r="O585" s="45"/>
      <c r="P585" s="45" t="s">
        <v>854</v>
      </c>
      <c r="Q585">
        <v>216000000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216000000</v>
      </c>
      <c r="Y585">
        <v>0</v>
      </c>
      <c r="Z585">
        <v>0</v>
      </c>
      <c r="AA585">
        <v>0</v>
      </c>
      <c r="AB585">
        <v>0</v>
      </c>
      <c r="AC585">
        <v>0</v>
      </c>
    </row>
    <row r="586" spans="1:29" x14ac:dyDescent="0.25">
      <c r="A586">
        <v>276</v>
      </c>
      <c r="B586">
        <v>277</v>
      </c>
      <c r="C586" s="45" t="s">
        <v>558</v>
      </c>
      <c r="D586">
        <v>4601000</v>
      </c>
      <c r="E586">
        <v>4710</v>
      </c>
      <c r="F586" s="45" t="s">
        <v>774</v>
      </c>
      <c r="G586">
        <v>4</v>
      </c>
      <c r="I586">
        <v>2</v>
      </c>
      <c r="K586">
        <v>1</v>
      </c>
      <c r="L586">
        <v>1</v>
      </c>
      <c r="M586" s="45" t="s">
        <v>329</v>
      </c>
      <c r="N586" s="45"/>
      <c r="O586" s="45" t="s">
        <v>61</v>
      </c>
      <c r="P586" s="45" t="s">
        <v>855</v>
      </c>
      <c r="Q586">
        <v>216000000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216000000</v>
      </c>
      <c r="Y586">
        <v>0</v>
      </c>
      <c r="Z586">
        <v>0</v>
      </c>
      <c r="AA586">
        <v>0</v>
      </c>
      <c r="AB586">
        <v>0</v>
      </c>
      <c r="AC586">
        <v>0</v>
      </c>
    </row>
    <row r="587" spans="1:29" x14ac:dyDescent="0.25">
      <c r="A587">
        <v>277</v>
      </c>
      <c r="B587">
        <v>278</v>
      </c>
      <c r="C587" s="45" t="s">
        <v>559</v>
      </c>
      <c r="D587">
        <v>4602000</v>
      </c>
      <c r="F587" s="45"/>
      <c r="G587">
        <v>4</v>
      </c>
      <c r="I587">
        <v>0</v>
      </c>
      <c r="K587">
        <v>1</v>
      </c>
      <c r="L587">
        <v>0</v>
      </c>
      <c r="M587" s="45"/>
      <c r="N587" s="45"/>
      <c r="O587" s="45"/>
      <c r="P587" s="45"/>
    </row>
    <row r="588" spans="1:29" x14ac:dyDescent="0.25">
      <c r="A588">
        <v>278</v>
      </c>
      <c r="B588">
        <v>279</v>
      </c>
      <c r="C588" s="45" t="s">
        <v>560</v>
      </c>
      <c r="D588">
        <v>4700000</v>
      </c>
      <c r="F588" s="45"/>
      <c r="G588">
        <v>4</v>
      </c>
      <c r="I588">
        <v>1</v>
      </c>
      <c r="J588">
        <v>1</v>
      </c>
      <c r="K588">
        <v>1</v>
      </c>
      <c r="L588">
        <v>1</v>
      </c>
      <c r="M588" s="45"/>
      <c r="N588" s="45"/>
      <c r="O588" s="45"/>
      <c r="P588" s="45" t="s">
        <v>856</v>
      </c>
      <c r="Q588">
        <v>1591000000</v>
      </c>
      <c r="R588">
        <v>120000000</v>
      </c>
      <c r="S588">
        <v>120000000</v>
      </c>
      <c r="T588">
        <v>220000000</v>
      </c>
      <c r="U588">
        <v>120000000</v>
      </c>
      <c r="V588">
        <v>120000000</v>
      </c>
      <c r="W588">
        <v>120000000</v>
      </c>
      <c r="X588">
        <v>120000000</v>
      </c>
      <c r="Y588">
        <v>123000000</v>
      </c>
      <c r="Z588">
        <v>159000000</v>
      </c>
      <c r="AA588">
        <v>123000000</v>
      </c>
      <c r="AB588">
        <v>123000000</v>
      </c>
      <c r="AC588">
        <v>123000000</v>
      </c>
    </row>
    <row r="589" spans="1:29" x14ac:dyDescent="0.25">
      <c r="A589">
        <v>279</v>
      </c>
      <c r="B589">
        <v>280</v>
      </c>
      <c r="C589" s="45" t="s">
        <v>561</v>
      </c>
      <c r="D589">
        <v>4701000</v>
      </c>
      <c r="F589" s="45"/>
      <c r="G589">
        <v>4</v>
      </c>
      <c r="I589">
        <v>2</v>
      </c>
      <c r="J589">
        <v>2</v>
      </c>
      <c r="K589">
        <v>1</v>
      </c>
      <c r="L589">
        <v>1</v>
      </c>
      <c r="M589" s="45"/>
      <c r="N589" s="45"/>
      <c r="O589" s="45" t="s">
        <v>90</v>
      </c>
      <c r="P589" s="45" t="s">
        <v>783</v>
      </c>
      <c r="Q589">
        <v>1491000000</v>
      </c>
      <c r="R589">
        <v>120000000</v>
      </c>
      <c r="S589">
        <v>120000000</v>
      </c>
      <c r="T589">
        <v>120000000</v>
      </c>
      <c r="U589">
        <v>120000000</v>
      </c>
      <c r="V589">
        <v>120000000</v>
      </c>
      <c r="W589">
        <v>120000000</v>
      </c>
      <c r="X589">
        <v>120000000</v>
      </c>
      <c r="Y589">
        <v>123000000</v>
      </c>
      <c r="Z589">
        <v>159000000</v>
      </c>
      <c r="AA589">
        <v>123000000</v>
      </c>
      <c r="AB589">
        <v>123000000</v>
      </c>
      <c r="AC589">
        <v>123000000</v>
      </c>
    </row>
    <row r="590" spans="1:29" x14ac:dyDescent="0.25">
      <c r="A590">
        <v>280</v>
      </c>
      <c r="B590">
        <v>281</v>
      </c>
      <c r="C590" s="45" t="s">
        <v>562</v>
      </c>
      <c r="D590">
        <v>4702000</v>
      </c>
      <c r="E590">
        <v>4810</v>
      </c>
      <c r="F590" s="45" t="s">
        <v>779</v>
      </c>
      <c r="G590">
        <v>4</v>
      </c>
      <c r="I590">
        <v>3</v>
      </c>
      <c r="K590">
        <v>1</v>
      </c>
      <c r="L590">
        <v>1</v>
      </c>
      <c r="M590" s="45" t="s">
        <v>51</v>
      </c>
      <c r="N590" s="45"/>
      <c r="O590" s="45" t="s">
        <v>51</v>
      </c>
      <c r="P590" s="45" t="s">
        <v>784</v>
      </c>
      <c r="Q590">
        <v>36000000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36000000</v>
      </c>
      <c r="AA590">
        <v>0</v>
      </c>
      <c r="AB590">
        <v>0</v>
      </c>
      <c r="AC590">
        <v>0</v>
      </c>
    </row>
    <row r="591" spans="1:29" x14ac:dyDescent="0.25">
      <c r="A591">
        <v>281</v>
      </c>
      <c r="B591">
        <v>282</v>
      </c>
      <c r="C591" s="45" t="s">
        <v>563</v>
      </c>
      <c r="D591">
        <v>4703000</v>
      </c>
      <c r="E591">
        <v>4820</v>
      </c>
      <c r="F591" s="45" t="s">
        <v>781</v>
      </c>
      <c r="G591">
        <v>4</v>
      </c>
      <c r="I591">
        <v>3</v>
      </c>
      <c r="K591">
        <v>1</v>
      </c>
      <c r="L591">
        <v>1</v>
      </c>
      <c r="M591" s="45" t="s">
        <v>52</v>
      </c>
      <c r="N591" s="45"/>
      <c r="O591" s="45" t="s">
        <v>52</v>
      </c>
      <c r="P591" s="45" t="s">
        <v>785</v>
      </c>
      <c r="Q591">
        <v>1455000000</v>
      </c>
      <c r="R591">
        <v>120000000</v>
      </c>
      <c r="S591">
        <v>120000000</v>
      </c>
      <c r="T591">
        <v>120000000</v>
      </c>
      <c r="U591">
        <v>120000000</v>
      </c>
      <c r="V591">
        <v>120000000</v>
      </c>
      <c r="W591">
        <v>120000000</v>
      </c>
      <c r="X591">
        <v>120000000</v>
      </c>
      <c r="Y591">
        <v>123000000</v>
      </c>
      <c r="Z591">
        <v>123000000</v>
      </c>
      <c r="AA591">
        <v>123000000</v>
      </c>
      <c r="AB591">
        <v>123000000</v>
      </c>
      <c r="AC591">
        <v>123000000</v>
      </c>
    </row>
    <row r="592" spans="1:29" x14ac:dyDescent="0.25">
      <c r="A592">
        <v>282</v>
      </c>
      <c r="B592">
        <v>283</v>
      </c>
      <c r="C592" s="45" t="s">
        <v>564</v>
      </c>
      <c r="D592">
        <v>4704000</v>
      </c>
      <c r="E592">
        <v>4990</v>
      </c>
      <c r="F592" s="45" t="s">
        <v>786</v>
      </c>
      <c r="G592">
        <v>4</v>
      </c>
      <c r="I592">
        <v>2</v>
      </c>
      <c r="J592">
        <v>2</v>
      </c>
      <c r="K592">
        <v>1</v>
      </c>
      <c r="L592">
        <v>1</v>
      </c>
      <c r="M592" s="45" t="s">
        <v>403</v>
      </c>
      <c r="N592" s="45"/>
      <c r="O592" s="45" t="s">
        <v>403</v>
      </c>
      <c r="P592" s="45" t="s">
        <v>724</v>
      </c>
      <c r="Q592">
        <v>100000000</v>
      </c>
      <c r="R592">
        <v>0</v>
      </c>
      <c r="S592">
        <v>0</v>
      </c>
      <c r="T592">
        <v>100000000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</row>
    <row r="593" spans="1:29" x14ac:dyDescent="0.25">
      <c r="A593">
        <v>283</v>
      </c>
      <c r="B593">
        <v>284</v>
      </c>
      <c r="C593" s="45" t="s">
        <v>565</v>
      </c>
      <c r="D593">
        <v>4705000</v>
      </c>
      <c r="F593" s="45"/>
      <c r="G593">
        <v>4</v>
      </c>
      <c r="I593">
        <v>0</v>
      </c>
      <c r="K593">
        <v>1</v>
      </c>
      <c r="L593">
        <v>0</v>
      </c>
      <c r="M593" s="45"/>
      <c r="N593" s="45"/>
      <c r="O593" s="45"/>
      <c r="P593" s="45"/>
    </row>
    <row r="594" spans="1:29" x14ac:dyDescent="0.25">
      <c r="A594">
        <v>284</v>
      </c>
      <c r="B594">
        <v>285</v>
      </c>
      <c r="C594" s="45" t="s">
        <v>91</v>
      </c>
      <c r="D594">
        <v>4800000</v>
      </c>
      <c r="E594">
        <v>4920</v>
      </c>
      <c r="F594" s="45"/>
      <c r="G594">
        <v>4</v>
      </c>
      <c r="I594">
        <v>0</v>
      </c>
      <c r="J594">
        <v>2</v>
      </c>
      <c r="K594">
        <v>1</v>
      </c>
      <c r="L594">
        <v>1</v>
      </c>
      <c r="M594" s="45"/>
      <c r="N594" s="45"/>
      <c r="O594" s="45"/>
      <c r="P594" s="45" t="s">
        <v>790</v>
      </c>
      <c r="Q594">
        <v>402587000</v>
      </c>
      <c r="R594">
        <v>495050000</v>
      </c>
      <c r="S594">
        <v>492370000</v>
      </c>
      <c r="T594">
        <v>393490000</v>
      </c>
      <c r="U594">
        <v>392010000</v>
      </c>
      <c r="V594">
        <v>392730000</v>
      </c>
      <c r="W594">
        <v>392450000</v>
      </c>
      <c r="X594">
        <v>396170000</v>
      </c>
      <c r="Y594">
        <v>396034000</v>
      </c>
      <c r="Z594">
        <v>377631000</v>
      </c>
      <c r="AA594">
        <v>397881000</v>
      </c>
      <c r="AB594">
        <v>399125000</v>
      </c>
      <c r="AC594">
        <v>402587000</v>
      </c>
    </row>
    <row r="595" spans="1:29" x14ac:dyDescent="0.25">
      <c r="A595">
        <v>285</v>
      </c>
      <c r="B595">
        <v>286</v>
      </c>
      <c r="C595" s="45" t="s">
        <v>566</v>
      </c>
      <c r="D595">
        <v>4801000</v>
      </c>
      <c r="F595" s="45"/>
      <c r="G595">
        <v>4</v>
      </c>
      <c r="I595">
        <v>0</v>
      </c>
      <c r="K595">
        <v>1</v>
      </c>
      <c r="L595">
        <v>0</v>
      </c>
      <c r="M595" s="45"/>
      <c r="N595" s="45"/>
      <c r="O595" s="45"/>
      <c r="P595" s="45"/>
    </row>
    <row r="596" spans="1:29" x14ac:dyDescent="0.25">
      <c r="A596">
        <v>286</v>
      </c>
      <c r="B596">
        <v>287</v>
      </c>
      <c r="C596" s="45" t="s">
        <v>567</v>
      </c>
      <c r="D596">
        <v>4802000</v>
      </c>
      <c r="F596" s="45"/>
      <c r="G596">
        <v>4</v>
      </c>
      <c r="I596">
        <v>3</v>
      </c>
      <c r="K596">
        <v>1</v>
      </c>
      <c r="L596">
        <v>1</v>
      </c>
      <c r="M596" s="45" t="s">
        <v>329</v>
      </c>
      <c r="N596" s="45"/>
      <c r="O596" s="45" t="s">
        <v>329</v>
      </c>
      <c r="P596" s="45" t="s">
        <v>857</v>
      </c>
      <c r="Q596">
        <v>36000000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18000000</v>
      </c>
      <c r="Y596">
        <v>18000000</v>
      </c>
      <c r="Z596">
        <v>0</v>
      </c>
      <c r="AA596">
        <v>0</v>
      </c>
      <c r="AB596">
        <v>0</v>
      </c>
      <c r="AC596">
        <v>0</v>
      </c>
    </row>
    <row r="597" spans="1:29" x14ac:dyDescent="0.25">
      <c r="A597">
        <v>287</v>
      </c>
      <c r="B597">
        <v>288</v>
      </c>
      <c r="C597" s="45" t="s">
        <v>568</v>
      </c>
      <c r="D597">
        <v>4803000</v>
      </c>
      <c r="F597" s="45"/>
      <c r="G597">
        <v>4</v>
      </c>
      <c r="I597">
        <v>3</v>
      </c>
      <c r="K597">
        <v>0</v>
      </c>
      <c r="L597">
        <v>0</v>
      </c>
      <c r="M597" s="45"/>
      <c r="N597" s="45"/>
      <c r="O597" s="45"/>
      <c r="P597" s="45"/>
    </row>
    <row r="598" spans="1:29" x14ac:dyDescent="0.25">
      <c r="A598">
        <v>288</v>
      </c>
      <c r="B598">
        <v>289</v>
      </c>
      <c r="C598" s="45" t="s">
        <v>92</v>
      </c>
      <c r="D598">
        <v>4810000</v>
      </c>
      <c r="E598">
        <v>4950</v>
      </c>
      <c r="F598" s="45"/>
      <c r="G598">
        <v>4</v>
      </c>
      <c r="I598">
        <v>2</v>
      </c>
      <c r="J598">
        <v>2</v>
      </c>
      <c r="K598">
        <v>1</v>
      </c>
      <c r="L598">
        <v>1</v>
      </c>
      <c r="M598" s="45"/>
      <c r="N598" s="45"/>
      <c r="O598" s="45"/>
      <c r="P598" s="45" t="s">
        <v>858</v>
      </c>
      <c r="Q598">
        <v>1457587000</v>
      </c>
      <c r="R598">
        <v>115050000</v>
      </c>
      <c r="S598">
        <v>117320000</v>
      </c>
      <c r="T598">
        <v>121120000</v>
      </c>
      <c r="U598">
        <v>118520000</v>
      </c>
      <c r="V598">
        <v>120720000</v>
      </c>
      <c r="W598">
        <v>119720000</v>
      </c>
      <c r="X598">
        <v>105720000</v>
      </c>
      <c r="Y598">
        <v>104864000</v>
      </c>
      <c r="Z598">
        <v>140597000</v>
      </c>
      <c r="AA598">
        <v>143250000</v>
      </c>
      <c r="AB598">
        <v>124244000</v>
      </c>
      <c r="AC598">
        <v>126462000</v>
      </c>
    </row>
    <row r="599" spans="1:29" x14ac:dyDescent="0.25">
      <c r="A599">
        <v>289</v>
      </c>
      <c r="B599">
        <v>290</v>
      </c>
      <c r="C599" s="45" t="s">
        <v>93</v>
      </c>
      <c r="D599">
        <v>4820000</v>
      </c>
      <c r="E599">
        <v>4960</v>
      </c>
      <c r="F599" s="45"/>
      <c r="G599">
        <v>4</v>
      </c>
      <c r="I599">
        <v>2</v>
      </c>
      <c r="J599">
        <v>2</v>
      </c>
      <c r="K599">
        <v>1</v>
      </c>
      <c r="L599">
        <v>1</v>
      </c>
      <c r="M599" s="45"/>
      <c r="N599" s="45"/>
      <c r="O599" s="45"/>
      <c r="P599" s="45" t="s">
        <v>859</v>
      </c>
      <c r="Q599">
        <v>-180000000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-198000000</v>
      </c>
      <c r="Y599">
        <v>18000000</v>
      </c>
      <c r="Z599">
        <v>0</v>
      </c>
      <c r="AA599">
        <v>0</v>
      </c>
      <c r="AB599">
        <v>0</v>
      </c>
      <c r="AC599">
        <v>0</v>
      </c>
    </row>
    <row r="600" spans="1:29" x14ac:dyDescent="0.25">
      <c r="A600">
        <v>290</v>
      </c>
      <c r="B600">
        <v>291</v>
      </c>
      <c r="C600" s="45" t="s">
        <v>94</v>
      </c>
      <c r="D600">
        <v>4830000</v>
      </c>
      <c r="E600">
        <v>4970</v>
      </c>
      <c r="F600" s="45"/>
      <c r="G600">
        <v>4</v>
      </c>
      <c r="I600">
        <v>2</v>
      </c>
      <c r="J600">
        <v>2</v>
      </c>
      <c r="K600">
        <v>1</v>
      </c>
      <c r="L600">
        <v>1</v>
      </c>
      <c r="M600" s="45"/>
      <c r="N600" s="45"/>
      <c r="O600" s="45"/>
      <c r="P600" s="45" t="s">
        <v>860</v>
      </c>
      <c r="Q600">
        <v>-1375000000</v>
      </c>
      <c r="R600">
        <v>-120000000</v>
      </c>
      <c r="S600">
        <v>-120000000</v>
      </c>
      <c r="T600">
        <v>-220000000</v>
      </c>
      <c r="U600">
        <v>-120000000</v>
      </c>
      <c r="V600">
        <v>-120000000</v>
      </c>
      <c r="W600">
        <v>-120000000</v>
      </c>
      <c r="X600">
        <v>96000000</v>
      </c>
      <c r="Y600">
        <v>-123000000</v>
      </c>
      <c r="Z600">
        <v>-159000000</v>
      </c>
      <c r="AA600">
        <v>-123000000</v>
      </c>
      <c r="AB600">
        <v>-123000000</v>
      </c>
      <c r="AC600">
        <v>-123000000</v>
      </c>
    </row>
    <row r="601" spans="1:29" x14ac:dyDescent="0.25">
      <c r="A601">
        <v>291</v>
      </c>
      <c r="B601">
        <v>292</v>
      </c>
      <c r="C601" s="45" t="s">
        <v>95</v>
      </c>
      <c r="D601">
        <v>4890000</v>
      </c>
      <c r="E601">
        <v>4900</v>
      </c>
      <c r="F601" s="45"/>
      <c r="G601">
        <v>4</v>
      </c>
      <c r="I601">
        <v>0</v>
      </c>
      <c r="J601">
        <v>1</v>
      </c>
      <c r="K601">
        <v>1</v>
      </c>
      <c r="L601">
        <v>1</v>
      </c>
      <c r="M601" s="45"/>
      <c r="N601" s="45"/>
      <c r="O601" s="45"/>
      <c r="P601" s="45" t="s">
        <v>788</v>
      </c>
      <c r="Q601">
        <v>-97413000</v>
      </c>
      <c r="R601">
        <v>-4950000</v>
      </c>
      <c r="S601">
        <v>-2680000</v>
      </c>
      <c r="T601">
        <v>-98880000</v>
      </c>
      <c r="U601">
        <v>-1480000</v>
      </c>
      <c r="V601">
        <v>720000</v>
      </c>
      <c r="W601">
        <v>-280000</v>
      </c>
      <c r="X601">
        <v>3720000</v>
      </c>
      <c r="Y601">
        <v>-136000</v>
      </c>
      <c r="Z601">
        <v>-18403000</v>
      </c>
      <c r="AA601">
        <v>20250000</v>
      </c>
      <c r="AB601">
        <v>1244000</v>
      </c>
      <c r="AC601">
        <v>3462000</v>
      </c>
    </row>
    <row r="602" spans="1:29" x14ac:dyDescent="0.25">
      <c r="A602">
        <v>292</v>
      </c>
      <c r="B602">
        <v>293</v>
      </c>
      <c r="C602" s="45" t="s">
        <v>569</v>
      </c>
      <c r="D602">
        <v>4891000</v>
      </c>
      <c r="F602" s="45"/>
      <c r="G602">
        <v>4</v>
      </c>
      <c r="I602">
        <v>0</v>
      </c>
      <c r="K602">
        <v>1</v>
      </c>
      <c r="L602">
        <v>0</v>
      </c>
      <c r="M602" s="45"/>
      <c r="N602" s="45"/>
      <c r="O602" s="45"/>
      <c r="P602" s="45"/>
    </row>
    <row r="603" spans="1:29" x14ac:dyDescent="0.25">
      <c r="A603">
        <v>293</v>
      </c>
      <c r="B603">
        <v>294</v>
      </c>
      <c r="C603" s="45" t="s">
        <v>570</v>
      </c>
      <c r="D603">
        <v>4892000</v>
      </c>
      <c r="F603" s="45"/>
      <c r="G603">
        <v>4</v>
      </c>
      <c r="I603">
        <v>5</v>
      </c>
      <c r="J603">
        <v>5</v>
      </c>
      <c r="K603">
        <v>0</v>
      </c>
      <c r="L603">
        <v>0</v>
      </c>
      <c r="M603" s="45"/>
      <c r="N603" s="45"/>
      <c r="O603" s="45"/>
      <c r="P603" s="45" t="s">
        <v>726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</row>
    <row r="604" spans="1:29" x14ac:dyDescent="0.25">
      <c r="A604">
        <v>294</v>
      </c>
      <c r="B604">
        <v>295</v>
      </c>
      <c r="C604" s="45" t="s">
        <v>571</v>
      </c>
      <c r="D604">
        <v>4893000</v>
      </c>
      <c r="F604" s="45"/>
      <c r="G604">
        <v>5</v>
      </c>
      <c r="I604">
        <v>0</v>
      </c>
      <c r="K604">
        <v>1</v>
      </c>
      <c r="L604">
        <v>0</v>
      </c>
      <c r="M604" s="45"/>
      <c r="N604" s="45"/>
      <c r="O604" s="45"/>
      <c r="P604" s="45"/>
    </row>
    <row r="605" spans="1:29" x14ac:dyDescent="0.25">
      <c r="A605">
        <v>295</v>
      </c>
      <c r="B605">
        <v>296</v>
      </c>
      <c r="C605" s="45" t="s">
        <v>309</v>
      </c>
      <c r="D605">
        <v>5000000</v>
      </c>
      <c r="F605" s="45"/>
      <c r="G605">
        <v>5</v>
      </c>
      <c r="I605">
        <v>0</v>
      </c>
      <c r="J605">
        <v>9</v>
      </c>
      <c r="K605">
        <v>1</v>
      </c>
      <c r="L605">
        <v>0</v>
      </c>
      <c r="M605" s="45"/>
      <c r="N605" s="45"/>
      <c r="O605" s="45"/>
      <c r="P605" s="45" t="s">
        <v>797</v>
      </c>
    </row>
    <row r="606" spans="1:29" x14ac:dyDescent="0.25">
      <c r="A606">
        <v>296</v>
      </c>
      <c r="B606">
        <v>297</v>
      </c>
      <c r="C606" s="45" t="s">
        <v>572</v>
      </c>
      <c r="D606">
        <v>5001000</v>
      </c>
      <c r="F606" s="45"/>
      <c r="G606">
        <v>5</v>
      </c>
      <c r="I606">
        <v>0</v>
      </c>
      <c r="K606">
        <v>1</v>
      </c>
      <c r="L606">
        <v>0</v>
      </c>
      <c r="M606" s="45"/>
      <c r="N606" s="45"/>
      <c r="O606" s="45"/>
      <c r="P606" s="45"/>
    </row>
    <row r="607" spans="1:29" x14ac:dyDescent="0.25">
      <c r="A607">
        <v>297</v>
      </c>
      <c r="B607">
        <v>298</v>
      </c>
      <c r="C607" s="45" t="s">
        <v>573</v>
      </c>
      <c r="D607">
        <v>5002000</v>
      </c>
      <c r="E607">
        <v>5205</v>
      </c>
      <c r="F607" s="45" t="s">
        <v>820</v>
      </c>
      <c r="G607">
        <v>5</v>
      </c>
      <c r="I607">
        <v>0</v>
      </c>
      <c r="K607">
        <v>1</v>
      </c>
      <c r="L607">
        <v>1</v>
      </c>
      <c r="M607" s="45" t="s">
        <v>96</v>
      </c>
      <c r="N607" s="45"/>
      <c r="O607" s="45"/>
      <c r="P607" s="45" t="s">
        <v>861</v>
      </c>
      <c r="Q607">
        <v>1012620000</v>
      </c>
      <c r="R607">
        <v>84000000</v>
      </c>
      <c r="S607">
        <v>84000000</v>
      </c>
      <c r="T607">
        <v>84000000</v>
      </c>
      <c r="U607">
        <v>84000000</v>
      </c>
      <c r="V607">
        <v>84000000</v>
      </c>
      <c r="W607">
        <v>84000000</v>
      </c>
      <c r="X607">
        <v>84420000</v>
      </c>
      <c r="Y607">
        <v>84840000</v>
      </c>
      <c r="Z607">
        <v>84840000</v>
      </c>
      <c r="AA607">
        <v>84840000</v>
      </c>
      <c r="AB607">
        <v>84840000</v>
      </c>
      <c r="AC607">
        <v>84840000</v>
      </c>
    </row>
    <row r="608" spans="1:29" x14ac:dyDescent="0.25">
      <c r="A608">
        <v>298</v>
      </c>
      <c r="B608">
        <v>299</v>
      </c>
      <c r="C608" s="45" t="s">
        <v>574</v>
      </c>
      <c r="D608">
        <v>5003000</v>
      </c>
      <c r="E608">
        <v>5337</v>
      </c>
      <c r="F608" s="45" t="s">
        <v>802</v>
      </c>
      <c r="G608">
        <v>5</v>
      </c>
      <c r="I608">
        <v>0</v>
      </c>
      <c r="K608">
        <v>1</v>
      </c>
      <c r="L608">
        <v>1</v>
      </c>
      <c r="M608" s="45" t="s">
        <v>97</v>
      </c>
      <c r="N608" s="45"/>
      <c r="O608" s="45"/>
      <c r="P608" s="45" t="s">
        <v>803</v>
      </c>
      <c r="Q608">
        <v>-522120000</v>
      </c>
      <c r="R608">
        <v>-43600000</v>
      </c>
      <c r="S608">
        <v>-42800000</v>
      </c>
      <c r="T608">
        <v>-43600000</v>
      </c>
      <c r="U608">
        <v>-43200000</v>
      </c>
      <c r="V608">
        <v>-43600000</v>
      </c>
      <c r="W608">
        <v>-43200000</v>
      </c>
      <c r="X608">
        <v>-43720000</v>
      </c>
      <c r="Y608">
        <v>-43840000</v>
      </c>
      <c r="Z608">
        <v>-43440000</v>
      </c>
      <c r="AA608">
        <v>-43840000</v>
      </c>
      <c r="AB608">
        <v>-43440000</v>
      </c>
      <c r="AC608">
        <v>-43840000</v>
      </c>
    </row>
    <row r="609" spans="1:29" x14ac:dyDescent="0.25">
      <c r="A609">
        <v>299</v>
      </c>
      <c r="B609">
        <v>300</v>
      </c>
      <c r="C609" s="45" t="s">
        <v>575</v>
      </c>
      <c r="D609">
        <v>5004000</v>
      </c>
      <c r="F609" s="45"/>
      <c r="G609">
        <v>5</v>
      </c>
      <c r="I609">
        <v>0</v>
      </c>
      <c r="K609">
        <v>1</v>
      </c>
      <c r="L609">
        <v>1</v>
      </c>
      <c r="M609" s="45" t="s">
        <v>259</v>
      </c>
      <c r="N609" s="45"/>
      <c r="O609" s="45"/>
      <c r="P609" s="45" t="s">
        <v>862</v>
      </c>
      <c r="Q609">
        <v>-40800000</v>
      </c>
      <c r="R609">
        <v>-400000</v>
      </c>
      <c r="S609">
        <v>-400000</v>
      </c>
      <c r="T609">
        <v>-400000</v>
      </c>
      <c r="U609">
        <v>-400000</v>
      </c>
      <c r="V609">
        <v>-400000</v>
      </c>
      <c r="W609">
        <v>-400000</v>
      </c>
      <c r="X609">
        <v>-18400000</v>
      </c>
      <c r="Y609">
        <v>-18400000</v>
      </c>
      <c r="Z609">
        <v>-400000</v>
      </c>
      <c r="AA609">
        <v>-400000</v>
      </c>
      <c r="AB609">
        <v>-400000</v>
      </c>
      <c r="AC609">
        <v>-400000</v>
      </c>
    </row>
    <row r="610" spans="1:29" x14ac:dyDescent="0.25">
      <c r="A610">
        <v>300</v>
      </c>
      <c r="B610">
        <v>301</v>
      </c>
      <c r="C610" s="45" t="s">
        <v>576</v>
      </c>
      <c r="D610">
        <v>5005000</v>
      </c>
      <c r="E610">
        <v>5700</v>
      </c>
      <c r="F610" s="45"/>
      <c r="G610">
        <v>5</v>
      </c>
      <c r="I610">
        <v>0</v>
      </c>
      <c r="J610">
        <v>2</v>
      </c>
      <c r="K610">
        <v>1</v>
      </c>
      <c r="L610">
        <v>1</v>
      </c>
      <c r="M610" s="45"/>
      <c r="N610" s="45"/>
      <c r="O610" s="45"/>
      <c r="P610" s="45" t="s">
        <v>863</v>
      </c>
      <c r="Q610">
        <v>449700000</v>
      </c>
      <c r="R610">
        <v>40000000</v>
      </c>
      <c r="S610">
        <v>40800000</v>
      </c>
      <c r="T610">
        <v>40000000</v>
      </c>
      <c r="U610">
        <v>40400000</v>
      </c>
      <c r="V610">
        <v>40000000</v>
      </c>
      <c r="W610">
        <v>40400000</v>
      </c>
      <c r="X610">
        <v>22300000</v>
      </c>
      <c r="Y610">
        <v>22600000</v>
      </c>
      <c r="Z610">
        <v>41000000</v>
      </c>
      <c r="AA610">
        <v>40600000</v>
      </c>
      <c r="AB610">
        <v>41000000</v>
      </c>
      <c r="AC610">
        <v>40600000</v>
      </c>
    </row>
    <row r="611" spans="1:29" x14ac:dyDescent="0.25">
      <c r="A611">
        <v>301</v>
      </c>
      <c r="B611">
        <v>302</v>
      </c>
      <c r="C611" s="45" t="s">
        <v>577</v>
      </c>
      <c r="D611">
        <v>5006000</v>
      </c>
      <c r="F611" s="45"/>
      <c r="G611">
        <v>5</v>
      </c>
      <c r="I611">
        <v>0</v>
      </c>
      <c r="K611">
        <v>1</v>
      </c>
      <c r="L611">
        <v>0</v>
      </c>
      <c r="M611" s="45"/>
      <c r="N611" s="45"/>
      <c r="O611" s="45"/>
      <c r="P611" s="45"/>
    </row>
    <row r="612" spans="1:29" x14ac:dyDescent="0.25">
      <c r="A612">
        <v>302</v>
      </c>
      <c r="B612">
        <v>303</v>
      </c>
      <c r="C612" s="45"/>
      <c r="F612" s="45"/>
      <c r="M612" s="45"/>
      <c r="N612" s="45"/>
      <c r="O612" s="45"/>
      <c r="P612" s="45"/>
    </row>
    <row r="613" spans="1:29" x14ac:dyDescent="0.25">
      <c r="A613" t="s">
        <v>867</v>
      </c>
      <c r="C613" s="45"/>
      <c r="F613" s="45"/>
      <c r="M613" s="45"/>
      <c r="N613" s="45"/>
      <c r="O613" s="45"/>
      <c r="P613" s="45"/>
    </row>
  </sheetData>
  <dataValidations count="1">
    <dataValidation allowBlank="1" showInputMessage="1" showErrorMessage="1" sqref="A1" xr:uid="{6BA3BDED-9096-4FFE-A787-562ABBA5AA12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0BB0A-B246-41EF-8E66-2E2EE2AD3D01}">
  <sheetPr codeName="Sheet9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2" t="s">
        <v>98</v>
      </c>
    </row>
  </sheetData>
  <dataValidations count="1">
    <dataValidation allowBlank="1" showInputMessage="1" showErrorMessage="1" sqref="A1" xr:uid="{A60F98B4-23AB-4134-AE01-5AA9B6467D05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Readme</vt:lpstr>
      <vt:lpstr>Reports</vt:lpstr>
      <vt:lpstr>Reports_setup</vt:lpstr>
      <vt:lpstr>BaseReport</vt:lpstr>
      <vt:lpstr>CurrentReport</vt:lpstr>
      <vt:lpstr>Reports!ColumnFilters</vt:lpstr>
      <vt:lpstr>BaseReport!Print_Area</vt:lpstr>
      <vt:lpstr>CurrentReport!Print_Area</vt:lpstr>
      <vt:lpstr>Readme!Print_Area</vt:lpstr>
      <vt:lpstr>report</vt:lpstr>
      <vt:lpstr>Reports!RowFilters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Vaselenko</dc:creator>
  <cp:lastModifiedBy>Sergey Vaselenko</cp:lastModifiedBy>
  <dcterms:created xsi:type="dcterms:W3CDTF">2019-01-08T15:21:26Z</dcterms:created>
  <dcterms:modified xsi:type="dcterms:W3CDTF">2023-03-12T23:57:08Z</dcterms:modified>
</cp:coreProperties>
</file>