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4" activeTab="19"/>
  </bookViews>
  <sheets>
    <sheet name="501" sheetId="5" r:id="rId1"/>
    <sheet name="502" sheetId="7" r:id="rId2"/>
    <sheet name="503" sheetId="6" r:id="rId3"/>
    <sheet name="504" sheetId="8" r:id="rId4"/>
    <sheet name="505" sheetId="9" r:id="rId5"/>
    <sheet name="506" sheetId="10" r:id="rId6"/>
    <sheet name="507" sheetId="11" r:id="rId7"/>
    <sheet name="508" sheetId="12" r:id="rId8"/>
    <sheet name="509" sheetId="13" r:id="rId9"/>
    <sheet name="510" sheetId="14" r:id="rId10"/>
    <sheet name="511" sheetId="15" r:id="rId11"/>
    <sheet name="512" sheetId="16" r:id="rId12"/>
    <sheet name="513" sheetId="17" r:id="rId13"/>
    <sheet name="514" sheetId="18" r:id="rId14"/>
    <sheet name="515" sheetId="19" r:id="rId15"/>
    <sheet name="516" sheetId="20" r:id="rId16"/>
    <sheet name="517" sheetId="21" r:id="rId17"/>
    <sheet name="518" sheetId="22" r:id="rId18"/>
    <sheet name="519" sheetId="23" r:id="rId19"/>
    <sheet name="520" sheetId="24" r:id="rId20"/>
  </sheets>
  <calcPr calcId="124519"/>
</workbook>
</file>

<file path=xl/calcChain.xml><?xml version="1.0" encoding="utf-8"?>
<calcChain xmlns="http://schemas.openxmlformats.org/spreadsheetml/2006/main">
  <c r="G214" i="12"/>
  <c r="B202"/>
  <c r="C229"/>
  <c r="B229"/>
  <c r="D228"/>
  <c r="D227"/>
  <c r="B226"/>
  <c r="D226" s="1"/>
  <c r="D225"/>
  <c r="B214"/>
  <c r="B215" s="1"/>
  <c r="D213"/>
  <c r="B202" i="11"/>
  <c r="C225"/>
  <c r="D224"/>
  <c r="D223"/>
  <c r="D222"/>
  <c r="B222"/>
  <c r="D221"/>
  <c r="D210"/>
  <c r="B210"/>
  <c r="B211" s="1"/>
  <c r="D209"/>
  <c r="B202" i="10"/>
  <c r="C225"/>
  <c r="D224"/>
  <c r="D223"/>
  <c r="B222"/>
  <c r="D222" s="1"/>
  <c r="D221"/>
  <c r="B210"/>
  <c r="B211" s="1"/>
  <c r="D209"/>
  <c r="B225" i="9"/>
  <c r="B202"/>
  <c r="G210" s="1"/>
  <c r="C225"/>
  <c r="D224"/>
  <c r="D223"/>
  <c r="B222"/>
  <c r="D222" s="1"/>
  <c r="D221"/>
  <c r="D210"/>
  <c r="B210"/>
  <c r="B211" s="1"/>
  <c r="D209"/>
  <c r="B202" i="8"/>
  <c r="C226"/>
  <c r="D225"/>
  <c r="D224"/>
  <c r="D223"/>
  <c r="B223"/>
  <c r="D222"/>
  <c r="D211"/>
  <c r="B211"/>
  <c r="B212" s="1"/>
  <c r="D210"/>
  <c r="G211" i="6"/>
  <c r="B226"/>
  <c r="B202"/>
  <c r="C226"/>
  <c r="D225"/>
  <c r="D224"/>
  <c r="D223"/>
  <c r="B223"/>
  <c r="D222"/>
  <c r="D211"/>
  <c r="B211"/>
  <c r="B212" s="1"/>
  <c r="D210"/>
  <c r="B225" i="7"/>
  <c r="G210"/>
  <c r="C202"/>
  <c r="G213" s="1"/>
  <c r="B202"/>
  <c r="C225"/>
  <c r="D224"/>
  <c r="D223"/>
  <c r="B222"/>
  <c r="D222" s="1"/>
  <c r="D221"/>
  <c r="D210"/>
  <c r="B210"/>
  <c r="B211" s="1"/>
  <c r="D209"/>
  <c r="D229" i="12" l="1"/>
  <c r="D210" i="10"/>
  <c r="D214" i="12"/>
  <c r="B216"/>
  <c r="D215"/>
  <c r="B212" i="11"/>
  <c r="D211"/>
  <c r="B212" i="10"/>
  <c r="D211"/>
  <c r="D225" i="9"/>
  <c r="B212"/>
  <c r="D211"/>
  <c r="B213" i="8"/>
  <c r="D212"/>
  <c r="D226" i="6"/>
  <c r="B213"/>
  <c r="D212"/>
  <c r="D211" i="7"/>
  <c r="B212"/>
  <c r="B202" i="5"/>
  <c r="C227"/>
  <c r="D226"/>
  <c r="D225"/>
  <c r="D224"/>
  <c r="B224"/>
  <c r="D223"/>
  <c r="B213"/>
  <c r="B214" s="1"/>
  <c r="D212"/>
  <c r="B212"/>
  <c r="D211"/>
  <c r="B227" l="1"/>
  <c r="G212"/>
  <c r="D216" i="12"/>
  <c r="B217"/>
  <c r="D212" i="11"/>
  <c r="B213"/>
  <c r="D212" i="10"/>
  <c r="B213"/>
  <c r="D212" i="9"/>
  <c r="B213"/>
  <c r="D213" i="8"/>
  <c r="B214"/>
  <c r="D213" i="6"/>
  <c r="B214"/>
  <c r="D212" i="7"/>
  <c r="B213"/>
  <c r="B215" i="5"/>
  <c r="D214"/>
  <c r="D213"/>
  <c r="D217" i="12" l="1"/>
  <c r="B218"/>
  <c r="D213" i="11"/>
  <c r="B214"/>
  <c r="D213" i="10"/>
  <c r="B214"/>
  <c r="D213" i="9"/>
  <c r="B214"/>
  <c r="D214" i="8"/>
  <c r="B215"/>
  <c r="D214" i="6"/>
  <c r="B215"/>
  <c r="B214" i="7"/>
  <c r="D213"/>
  <c r="D215" i="5"/>
  <c r="B216"/>
  <c r="B219" i="12" l="1"/>
  <c r="D218"/>
  <c r="B215" i="11"/>
  <c r="D214"/>
  <c r="B215" i="10"/>
  <c r="D214"/>
  <c r="B215" i="9"/>
  <c r="D214"/>
  <c r="B216" i="8"/>
  <c r="D215"/>
  <c r="B216" i="6"/>
  <c r="D215"/>
  <c r="D214" i="7"/>
  <c r="B215"/>
  <c r="B217" i="5"/>
  <c r="D216"/>
  <c r="D219" i="12" l="1"/>
  <c r="B220"/>
  <c r="D215" i="11"/>
  <c r="B216"/>
  <c r="D215" i="10"/>
  <c r="B216"/>
  <c r="D215" i="9"/>
  <c r="B216"/>
  <c r="D216" i="8"/>
  <c r="B217"/>
  <c r="D216" i="6"/>
  <c r="B217"/>
  <c r="D215" i="7"/>
  <c r="B216"/>
  <c r="D217" i="5"/>
  <c r="B218"/>
  <c r="D220" i="12" l="1"/>
  <c r="B221"/>
  <c r="D216" i="11"/>
  <c r="B217"/>
  <c r="D216" i="10"/>
  <c r="B217"/>
  <c r="D216" i="9"/>
  <c r="B217"/>
  <c r="D217" i="8"/>
  <c r="B218"/>
  <c r="D217" i="6"/>
  <c r="B218"/>
  <c r="D216" i="7"/>
  <c r="B217"/>
  <c r="B219" i="5"/>
  <c r="D218"/>
  <c r="D221" i="12" l="1"/>
  <c r="B222"/>
  <c r="D217" i="11"/>
  <c r="B218"/>
  <c r="D217" i="10"/>
  <c r="B218"/>
  <c r="D217" i="9"/>
  <c r="B218"/>
  <c r="D218" i="8"/>
  <c r="B219"/>
  <c r="D218" i="6"/>
  <c r="B219"/>
  <c r="D217" i="7"/>
  <c r="B218"/>
  <c r="B220" i="5"/>
  <c r="D219"/>
  <c r="D222" i="12" l="1"/>
  <c r="B223"/>
  <c r="D218" i="11"/>
  <c r="B219"/>
  <c r="D218" i="10"/>
  <c r="B219"/>
  <c r="D218" i="9"/>
  <c r="B219"/>
  <c r="D219" i="8"/>
  <c r="B220"/>
  <c r="D219" i="6"/>
  <c r="B220"/>
  <c r="D218" i="7"/>
  <c r="B219"/>
  <c r="B221" i="5"/>
  <c r="D220"/>
  <c r="D223" i="12" l="1"/>
  <c r="B224"/>
  <c r="D224" s="1"/>
  <c r="D219" i="11"/>
  <c r="B220"/>
  <c r="D220" s="1"/>
  <c r="D219" i="10"/>
  <c r="B220"/>
  <c r="D220" s="1"/>
  <c r="D219" i="9"/>
  <c r="B220"/>
  <c r="D220" s="1"/>
  <c r="D220" i="8"/>
  <c r="B221"/>
  <c r="D221" s="1"/>
  <c r="D220" i="6"/>
  <c r="B221"/>
  <c r="D221" s="1"/>
  <c r="D219" i="7"/>
  <c r="B220"/>
  <c r="B222" i="5"/>
  <c r="D221"/>
  <c r="D220" i="7" l="1"/>
  <c r="D225"/>
  <c r="D222" i="5"/>
  <c r="D227"/>
  <c r="D20" l="1"/>
  <c r="L195" i="23"/>
  <c r="G202" i="24"/>
  <c r="E14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D14" i="22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G202"/>
  <c r="E14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G202" i="21"/>
  <c r="E14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20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9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8"/>
  <c r="E14" s="1"/>
  <c r="E15" s="1"/>
  <c r="C202"/>
  <c r="D202" s="1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7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C202" i="6"/>
  <c r="G214" s="1"/>
  <c r="D170" i="8"/>
  <c r="D171"/>
  <c r="D172"/>
  <c r="D173"/>
  <c r="D174"/>
  <c r="D175"/>
  <c r="D176"/>
  <c r="D177"/>
  <c r="D178"/>
  <c r="D179"/>
  <c r="D180"/>
  <c r="D181"/>
  <c r="G202" i="16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5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4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B202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G217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D178" i="11"/>
  <c r="H178"/>
  <c r="G20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G213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10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G213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9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G213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8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202"/>
  <c r="G214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H180"/>
  <c r="H179"/>
  <c r="H178"/>
  <c r="H177"/>
  <c r="H176"/>
  <c r="H175"/>
  <c r="H174"/>
  <c r="H173"/>
  <c r="H172"/>
  <c r="H171"/>
  <c r="H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0"/>
  <c r="D70"/>
  <c r="H69"/>
  <c r="D69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7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9"/>
  <c r="D139"/>
  <c r="H138"/>
  <c r="D138"/>
  <c r="H137"/>
  <c r="D137"/>
  <c r="H136"/>
  <c r="D136"/>
  <c r="H135"/>
  <c r="D135"/>
  <c r="H134"/>
  <c r="D134"/>
  <c r="H133"/>
  <c r="D133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G202" i="6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H201"/>
  <c r="D201"/>
  <c r="H200"/>
  <c r="D200"/>
  <c r="H199"/>
  <c r="D199"/>
  <c r="H198"/>
  <c r="D198"/>
  <c r="H197"/>
  <c r="D197"/>
  <c r="H196"/>
  <c r="D196"/>
  <c r="H195"/>
  <c r="D195"/>
  <c r="H194"/>
  <c r="D194"/>
  <c r="H193"/>
  <c r="D193"/>
  <c r="H192"/>
  <c r="D192"/>
  <c r="H191"/>
  <c r="D191"/>
  <c r="H190"/>
  <c r="D190"/>
  <c r="H189"/>
  <c r="D189"/>
  <c r="H188"/>
  <c r="D188"/>
  <c r="H187"/>
  <c r="D187"/>
  <c r="H186"/>
  <c r="D186"/>
  <c r="H185"/>
  <c r="D185"/>
  <c r="H184"/>
  <c r="D184"/>
  <c r="H183"/>
  <c r="D183"/>
  <c r="H182"/>
  <c r="D182"/>
  <c r="H181"/>
  <c r="D181"/>
  <c r="H180"/>
  <c r="D180"/>
  <c r="H179"/>
  <c r="D179"/>
  <c r="H178"/>
  <c r="D178"/>
  <c r="H177"/>
  <c r="D177"/>
  <c r="H176"/>
  <c r="D176"/>
  <c r="H175"/>
  <c r="D175"/>
  <c r="H174"/>
  <c r="D174"/>
  <c r="H173"/>
  <c r="D173"/>
  <c r="H172"/>
  <c r="D172"/>
  <c r="H171"/>
  <c r="D171"/>
  <c r="H170"/>
  <c r="D170"/>
  <c r="H169"/>
  <c r="D169"/>
  <c r="H168"/>
  <c r="D168"/>
  <c r="H167"/>
  <c r="D167"/>
  <c r="H166"/>
  <c r="D166"/>
  <c r="H165"/>
  <c r="D165"/>
  <c r="H164"/>
  <c r="D164"/>
  <c r="H163"/>
  <c r="D163"/>
  <c r="H162"/>
  <c r="D162"/>
  <c r="H161"/>
  <c r="D161"/>
  <c r="H160"/>
  <c r="D160"/>
  <c r="H159"/>
  <c r="D159"/>
  <c r="H158"/>
  <c r="D158"/>
  <c r="H157"/>
  <c r="D157"/>
  <c r="H156"/>
  <c r="D156"/>
  <c r="H155"/>
  <c r="D155"/>
  <c r="H154"/>
  <c r="D154"/>
  <c r="H153"/>
  <c r="D153"/>
  <c r="H152"/>
  <c r="D152"/>
  <c r="H151"/>
  <c r="D151"/>
  <c r="H150"/>
  <c r="D150"/>
  <c r="H149"/>
  <c r="D149"/>
  <c r="H148"/>
  <c r="D148"/>
  <c r="H147"/>
  <c r="D147"/>
  <c r="H146"/>
  <c r="D146"/>
  <c r="H145"/>
  <c r="D145"/>
  <c r="H144"/>
  <c r="D144"/>
  <c r="H143"/>
  <c r="D143"/>
  <c r="H142"/>
  <c r="D142"/>
  <c r="H141"/>
  <c r="D141"/>
  <c r="H140"/>
  <c r="D140"/>
  <c r="H138"/>
  <c r="D138"/>
  <c r="H137"/>
  <c r="D137"/>
  <c r="H136"/>
  <c r="D136"/>
  <c r="H135"/>
  <c r="D135"/>
  <c r="H134"/>
  <c r="D134"/>
  <c r="H133"/>
  <c r="D133"/>
  <c r="H132"/>
  <c r="D132"/>
  <c r="H131"/>
  <c r="D131"/>
  <c r="H130"/>
  <c r="D130"/>
  <c r="H129"/>
  <c r="D129"/>
  <c r="H128"/>
  <c r="D128"/>
  <c r="H127"/>
  <c r="D127"/>
  <c r="H126"/>
  <c r="D126"/>
  <c r="H125"/>
  <c r="D125"/>
  <c r="H124"/>
  <c r="D124"/>
  <c r="H123"/>
  <c r="D123"/>
  <c r="H122"/>
  <c r="D122"/>
  <c r="H121"/>
  <c r="D121"/>
  <c r="H120"/>
  <c r="D120"/>
  <c r="H119"/>
  <c r="D119"/>
  <c r="H118"/>
  <c r="D118"/>
  <c r="H117"/>
  <c r="D117"/>
  <c r="H116"/>
  <c r="D116"/>
  <c r="H115"/>
  <c r="D115"/>
  <c r="H114"/>
  <c r="D114"/>
  <c r="H113"/>
  <c r="D113"/>
  <c r="H112"/>
  <c r="D112"/>
  <c r="H111"/>
  <c r="D111"/>
  <c r="H110"/>
  <c r="D110"/>
  <c r="H109"/>
  <c r="D109"/>
  <c r="H108"/>
  <c r="D108"/>
  <c r="H107"/>
  <c r="D107"/>
  <c r="H106"/>
  <c r="D106"/>
  <c r="H105"/>
  <c r="D105"/>
  <c r="H104"/>
  <c r="D104"/>
  <c r="H103"/>
  <c r="D103"/>
  <c r="H102"/>
  <c r="D102"/>
  <c r="H101"/>
  <c r="D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H82"/>
  <c r="D82"/>
  <c r="H81"/>
  <c r="D81"/>
  <c r="H80"/>
  <c r="D80"/>
  <c r="H79"/>
  <c r="D79"/>
  <c r="H78"/>
  <c r="D78"/>
  <c r="H77"/>
  <c r="D77"/>
  <c r="H76"/>
  <c r="D76"/>
  <c r="H75"/>
  <c r="D75"/>
  <c r="H74"/>
  <c r="D74"/>
  <c r="H73"/>
  <c r="D73"/>
  <c r="H72"/>
  <c r="D72"/>
  <c r="H71"/>
  <c r="D71"/>
  <c r="H70"/>
  <c r="D70"/>
  <c r="H68"/>
  <c r="D68"/>
  <c r="H67"/>
  <c r="D67"/>
  <c r="H66"/>
  <c r="D66"/>
  <c r="H65"/>
  <c r="D65"/>
  <c r="H64"/>
  <c r="D64"/>
  <c r="H63"/>
  <c r="D63"/>
  <c r="H62"/>
  <c r="D62"/>
  <c r="H61"/>
  <c r="D61"/>
  <c r="H60"/>
  <c r="D60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D48"/>
  <c r="H47"/>
  <c r="D47"/>
  <c r="H46"/>
  <c r="D46"/>
  <c r="H45"/>
  <c r="D45"/>
  <c r="H44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H14"/>
  <c r="D14"/>
  <c r="H20" i="5"/>
  <c r="H19"/>
  <c r="H18"/>
  <c r="H17"/>
  <c r="H16"/>
  <c r="H15"/>
  <c r="H14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D69"/>
  <c r="H72"/>
  <c r="H148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D15"/>
  <c r="D16"/>
  <c r="D17"/>
  <c r="D18"/>
  <c r="D19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14"/>
  <c r="G202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C202"/>
  <c r="G215" s="1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0"/>
  <c r="D68"/>
  <c r="D67"/>
  <c r="D66"/>
  <c r="D65"/>
  <c r="D64"/>
  <c r="D63"/>
  <c r="D62"/>
  <c r="D61"/>
  <c r="D60"/>
  <c r="D59"/>
  <c r="D58"/>
  <c r="D57"/>
  <c r="F50" i="9" l="1"/>
  <c r="B225" i="11"/>
  <c r="D225" s="1"/>
  <c r="G210"/>
  <c r="B225" i="10"/>
  <c r="D225" s="1"/>
  <c r="G210"/>
  <c r="G211" i="8"/>
  <c r="B226"/>
  <c r="D226" s="1"/>
  <c r="D202" i="24"/>
  <c r="E15"/>
  <c r="E16" s="1"/>
  <c r="F14"/>
  <c r="F17" i="23"/>
  <c r="F21"/>
  <c r="F25"/>
  <c r="F29"/>
  <c r="F33"/>
  <c r="F39"/>
  <c r="F45"/>
  <c r="F55"/>
  <c r="F15"/>
  <c r="F19"/>
  <c r="F23"/>
  <c r="F27"/>
  <c r="F31"/>
  <c r="F35"/>
  <c r="F37"/>
  <c r="F41"/>
  <c r="F43"/>
  <c r="F47"/>
  <c r="F49"/>
  <c r="F51"/>
  <c r="F53"/>
  <c r="F57"/>
  <c r="F14"/>
  <c r="D202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D202" i="22"/>
  <c r="F14"/>
  <c r="E15"/>
  <c r="E15" i="21"/>
  <c r="E16" s="1"/>
  <c r="F14"/>
  <c r="D202"/>
  <c r="D202" i="20"/>
  <c r="F14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95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14" i="19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8"/>
  <c r="E16"/>
  <c r="F15"/>
  <c r="F14" i="17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2"/>
  <c r="F14" i="16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5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4"/>
  <c r="D202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3"/>
  <c r="D202"/>
  <c r="F18"/>
  <c r="F22"/>
  <c r="F28"/>
  <c r="F34"/>
  <c r="F48"/>
  <c r="F52"/>
  <c r="F58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6"/>
  <c r="F24"/>
  <c r="F30"/>
  <c r="F38"/>
  <c r="F54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0"/>
  <c r="F26"/>
  <c r="F32"/>
  <c r="F36"/>
  <c r="F40"/>
  <c r="F42"/>
  <c r="F44"/>
  <c r="F46"/>
  <c r="F50"/>
  <c r="F56"/>
  <c r="F14" i="12"/>
  <c r="D202"/>
  <c r="F15"/>
  <c r="F19"/>
  <c r="F21"/>
  <c r="F23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14" i="11"/>
  <c r="D202"/>
  <c r="F15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F16"/>
  <c r="F18"/>
  <c r="F20"/>
  <c r="F22"/>
  <c r="F26"/>
  <c r="F28"/>
  <c r="F30"/>
  <c r="F32"/>
  <c r="F34"/>
  <c r="F36"/>
  <c r="F38"/>
  <c r="F40"/>
  <c r="F42"/>
  <c r="F44"/>
  <c r="F46"/>
  <c r="F48"/>
  <c r="F50"/>
  <c r="F52"/>
  <c r="F54"/>
  <c r="F56"/>
  <c r="F58"/>
  <c r="F14" i="10"/>
  <c r="D202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2"/>
  <c r="F28"/>
  <c r="F34"/>
  <c r="F40"/>
  <c r="F46"/>
  <c r="F52"/>
  <c r="F56"/>
  <c r="F15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F16"/>
  <c r="F26"/>
  <c r="F32"/>
  <c r="F38"/>
  <c r="F44"/>
  <c r="F50"/>
  <c r="F18"/>
  <c r="F24"/>
  <c r="F30"/>
  <c r="F36"/>
  <c r="F42"/>
  <c r="F48"/>
  <c r="F54"/>
  <c r="F58"/>
  <c r="F14" i="9"/>
  <c r="D202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20"/>
  <c r="F22"/>
  <c r="F26"/>
  <c r="F30"/>
  <c r="F34"/>
  <c r="F36"/>
  <c r="F38"/>
  <c r="F40"/>
  <c r="F44"/>
  <c r="F46"/>
  <c r="F48"/>
  <c r="F52"/>
  <c r="F54"/>
  <c r="F56"/>
  <c r="F15"/>
  <c r="F17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F18"/>
  <c r="F24"/>
  <c r="F32"/>
  <c r="F42"/>
  <c r="F58"/>
  <c r="F28"/>
  <c r="D202" i="8"/>
  <c r="F14"/>
  <c r="F18"/>
  <c r="F28"/>
  <c r="F36"/>
  <c r="F48"/>
  <c r="F52"/>
  <c r="F58"/>
  <c r="F15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16"/>
  <c r="F22"/>
  <c r="F32"/>
  <c r="F38"/>
  <c r="F42"/>
  <c r="F46"/>
  <c r="F54"/>
  <c r="E59"/>
  <c r="E60" s="1"/>
  <c r="E61" s="1"/>
  <c r="E62" s="1"/>
  <c r="E63" s="1"/>
  <c r="E64" s="1"/>
  <c r="E65" s="1"/>
  <c r="E66" s="1"/>
  <c r="E67" s="1"/>
  <c r="E68" s="1"/>
  <c r="E69" s="1"/>
  <c r="E70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0"/>
  <c r="F26"/>
  <c r="F30"/>
  <c r="F34"/>
  <c r="F40"/>
  <c r="F44"/>
  <c r="F50"/>
  <c r="F56"/>
  <c r="F14" i="7"/>
  <c r="D202"/>
  <c r="F18"/>
  <c r="F22"/>
  <c r="F26"/>
  <c r="F32"/>
  <c r="F38"/>
  <c r="F44"/>
  <c r="F50"/>
  <c r="F58"/>
  <c r="F15"/>
  <c r="F17"/>
  <c r="F19"/>
  <c r="F21"/>
  <c r="F23"/>
  <c r="F27"/>
  <c r="F29"/>
  <c r="F31"/>
  <c r="F33"/>
  <c r="F35"/>
  <c r="F37"/>
  <c r="F39"/>
  <c r="F41"/>
  <c r="F43"/>
  <c r="F45"/>
  <c r="F47"/>
  <c r="F49"/>
  <c r="F51"/>
  <c r="F53"/>
  <c r="F55"/>
  <c r="F57"/>
  <c r="F16"/>
  <c r="F24"/>
  <c r="F30"/>
  <c r="F36"/>
  <c r="F42"/>
  <c r="F48"/>
  <c r="F56"/>
  <c r="F54"/>
  <c r="E59"/>
  <c r="E60" s="1"/>
  <c r="E61" s="1"/>
  <c r="E62" s="1"/>
  <c r="E63" s="1"/>
  <c r="E64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28"/>
  <c r="F34"/>
  <c r="F40"/>
  <c r="F46"/>
  <c r="F52"/>
  <c r="D202" i="6"/>
  <c r="F14"/>
  <c r="F18"/>
  <c r="F20"/>
  <c r="F24"/>
  <c r="F28"/>
  <c r="F32"/>
  <c r="F34"/>
  <c r="F38"/>
  <c r="F42"/>
  <c r="F44"/>
  <c r="F48"/>
  <c r="F52"/>
  <c r="F56"/>
  <c r="F58"/>
  <c r="F15"/>
  <c r="F19"/>
  <c r="F21"/>
  <c r="F23"/>
  <c r="F29"/>
  <c r="F31"/>
  <c r="F33"/>
  <c r="F35"/>
  <c r="F37"/>
  <c r="F39"/>
  <c r="F41"/>
  <c r="F43"/>
  <c r="F45"/>
  <c r="F47"/>
  <c r="F49"/>
  <c r="F51"/>
  <c r="F53"/>
  <c r="F55"/>
  <c r="F57"/>
  <c r="E59"/>
  <c r="E60" s="1"/>
  <c r="E61" s="1"/>
  <c r="E62" s="1"/>
  <c r="E63" s="1"/>
  <c r="E64" s="1"/>
  <c r="E65" s="1"/>
  <c r="E66" s="1"/>
  <c r="E67" s="1"/>
  <c r="E68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F201" s="1"/>
  <c r="F16"/>
  <c r="F22"/>
  <c r="F26"/>
  <c r="F30"/>
  <c r="F36"/>
  <c r="F40"/>
  <c r="F46"/>
  <c r="F50"/>
  <c r="F54"/>
  <c r="F54" i="5"/>
  <c r="F50"/>
  <c r="F38"/>
  <c r="F34"/>
  <c r="F22"/>
  <c r="F18"/>
  <c r="F15"/>
  <c r="F66"/>
  <c r="F58"/>
  <c r="F62"/>
  <c r="F42"/>
  <c r="F26"/>
  <c r="F46"/>
  <c r="F30"/>
  <c r="F68"/>
  <c r="F63"/>
  <c r="F55"/>
  <c r="F47"/>
  <c r="F39"/>
  <c r="F31"/>
  <c r="F23"/>
  <c r="F60"/>
  <c r="F65"/>
  <c r="F61"/>
  <c r="F57"/>
  <c r="F53"/>
  <c r="F49"/>
  <c r="F45"/>
  <c r="F41"/>
  <c r="F37"/>
  <c r="F33"/>
  <c r="F29"/>
  <c r="F25"/>
  <c r="F21"/>
  <c r="F17"/>
  <c r="F67"/>
  <c r="F59"/>
  <c r="F51"/>
  <c r="F43"/>
  <c r="F35"/>
  <c r="F27"/>
  <c r="F19"/>
  <c r="F64"/>
  <c r="F56"/>
  <c r="F52"/>
  <c r="F48"/>
  <c r="F44"/>
  <c r="F40"/>
  <c r="F36"/>
  <c r="F32"/>
  <c r="F16"/>
  <c r="E69"/>
  <c r="F69" s="1"/>
  <c r="D202"/>
  <c r="F15" i="24" l="1"/>
  <c r="E17"/>
  <c r="F16"/>
  <c r="F125" i="23"/>
  <c r="F77"/>
  <c r="F67"/>
  <c r="F155"/>
  <c r="F166"/>
  <c r="F116"/>
  <c r="F101"/>
  <c r="F151"/>
  <c r="F171"/>
  <c r="F120"/>
  <c r="F84"/>
  <c r="F182"/>
  <c r="F133"/>
  <c r="F103"/>
  <c r="F85"/>
  <c r="F60"/>
  <c r="F165"/>
  <c r="F86"/>
  <c r="F183"/>
  <c r="F136"/>
  <c r="F88"/>
  <c r="F190"/>
  <c r="F150"/>
  <c r="F109"/>
  <c r="F87"/>
  <c r="F68"/>
  <c r="F181"/>
  <c r="F102"/>
  <c r="F149"/>
  <c r="F104"/>
  <c r="F198"/>
  <c r="F158"/>
  <c r="F117"/>
  <c r="F93"/>
  <c r="F70"/>
  <c r="F118"/>
  <c r="F167"/>
  <c r="F132"/>
  <c r="F100"/>
  <c r="F63"/>
  <c r="F174"/>
  <c r="F141"/>
  <c r="F111"/>
  <c r="F95"/>
  <c r="F79"/>
  <c r="F62"/>
  <c r="F197"/>
  <c r="F134"/>
  <c r="F72"/>
  <c r="F195"/>
  <c r="F179"/>
  <c r="F163"/>
  <c r="F144"/>
  <c r="F128"/>
  <c r="F112"/>
  <c r="F96"/>
  <c r="F80"/>
  <c r="F59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77"/>
  <c r="F161"/>
  <c r="F146"/>
  <c r="F130"/>
  <c r="F114"/>
  <c r="F98"/>
  <c r="F82"/>
  <c r="F69"/>
  <c r="E202"/>
  <c r="F185"/>
  <c r="F200"/>
  <c r="F192"/>
  <c r="F184"/>
  <c r="F176"/>
  <c r="F168"/>
  <c r="F160"/>
  <c r="F152"/>
  <c r="F143"/>
  <c r="F135"/>
  <c r="F127"/>
  <c r="F119"/>
  <c r="F199"/>
  <c r="F187"/>
  <c r="F169"/>
  <c r="F153"/>
  <c r="F138"/>
  <c r="F122"/>
  <c r="F106"/>
  <c r="F90"/>
  <c r="F76"/>
  <c r="F61"/>
  <c r="F189"/>
  <c r="F175"/>
  <c r="F159"/>
  <c r="F140"/>
  <c r="F124"/>
  <c r="F108"/>
  <c r="F92"/>
  <c r="F74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1"/>
  <c r="F173"/>
  <c r="F157"/>
  <c r="F142"/>
  <c r="F126"/>
  <c r="F110"/>
  <c r="F94"/>
  <c r="F78"/>
  <c r="F65"/>
  <c r="F15" i="22"/>
  <c r="E16"/>
  <c r="F15" i="21"/>
  <c r="E17"/>
  <c r="F16"/>
  <c r="F168" i="20"/>
  <c r="F184"/>
  <c r="F125"/>
  <c r="F109"/>
  <c r="F192"/>
  <c r="F141"/>
  <c r="F87"/>
  <c r="F143"/>
  <c r="F95"/>
  <c r="F152"/>
  <c r="F119"/>
  <c r="F79"/>
  <c r="F174"/>
  <c r="E202"/>
  <c r="F106"/>
  <c r="F190"/>
  <c r="F160"/>
  <c r="F127"/>
  <c r="F103"/>
  <c r="F77"/>
  <c r="F130"/>
  <c r="F138"/>
  <c r="F65"/>
  <c r="F200"/>
  <c r="F176"/>
  <c r="F158"/>
  <c r="F135"/>
  <c r="F111"/>
  <c r="F93"/>
  <c r="F70"/>
  <c r="F171"/>
  <c r="F74"/>
  <c r="F163"/>
  <c r="F98"/>
  <c r="F179"/>
  <c r="F146"/>
  <c r="F114"/>
  <c r="F82"/>
  <c r="F198"/>
  <c r="F182"/>
  <c r="F166"/>
  <c r="F150"/>
  <c r="F133"/>
  <c r="F117"/>
  <c r="F101"/>
  <c r="F85"/>
  <c r="F68"/>
  <c r="F187"/>
  <c r="F155"/>
  <c r="F122"/>
  <c r="F90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62" i="19"/>
  <c r="F192"/>
  <c r="F160"/>
  <c r="F127"/>
  <c r="F111"/>
  <c r="F79"/>
  <c r="F198"/>
  <c r="F166"/>
  <c r="F133"/>
  <c r="F122"/>
  <c r="F200"/>
  <c r="F184"/>
  <c r="F168"/>
  <c r="F152"/>
  <c r="F135"/>
  <c r="F119"/>
  <c r="F103"/>
  <c r="F87"/>
  <c r="F70"/>
  <c r="F195"/>
  <c r="F163"/>
  <c r="F130"/>
  <c r="F98"/>
  <c r="F65"/>
  <c r="F190"/>
  <c r="F174"/>
  <c r="F158"/>
  <c r="F141"/>
  <c r="F125"/>
  <c r="F109"/>
  <c r="F93"/>
  <c r="F77"/>
  <c r="F60"/>
  <c r="E202"/>
  <c r="F171"/>
  <c r="F138"/>
  <c r="F106"/>
  <c r="F74"/>
  <c r="F179"/>
  <c r="F146"/>
  <c r="F114"/>
  <c r="F82"/>
  <c r="F176"/>
  <c r="F143"/>
  <c r="F95"/>
  <c r="F182"/>
  <c r="F150"/>
  <c r="F117"/>
  <c r="F101"/>
  <c r="F85"/>
  <c r="F68"/>
  <c r="F187"/>
  <c r="F155"/>
  <c r="F90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60" i="17"/>
  <c r="F163"/>
  <c r="E17" i="18"/>
  <c r="F16"/>
  <c r="F160" i="17"/>
  <c r="F119"/>
  <c r="F125"/>
  <c r="F87"/>
  <c r="F103"/>
  <c r="F152"/>
  <c r="F95"/>
  <c r="F176"/>
  <c r="F127"/>
  <c r="F77"/>
  <c r="F192"/>
  <c r="F143"/>
  <c r="F109"/>
  <c r="F79"/>
  <c r="F65"/>
  <c r="F200"/>
  <c r="F168"/>
  <c r="F135"/>
  <c r="F111"/>
  <c r="F93"/>
  <c r="F70"/>
  <c r="F130"/>
  <c r="F184"/>
  <c r="F195"/>
  <c r="F98"/>
  <c r="F190"/>
  <c r="F174"/>
  <c r="F158"/>
  <c r="F141"/>
  <c r="E202"/>
  <c r="F171"/>
  <c r="F138"/>
  <c r="F106"/>
  <c r="F74"/>
  <c r="F179"/>
  <c r="F146"/>
  <c r="F114"/>
  <c r="F82"/>
  <c r="F198"/>
  <c r="F182"/>
  <c r="F166"/>
  <c r="F150"/>
  <c r="F133"/>
  <c r="F117"/>
  <c r="F101"/>
  <c r="F85"/>
  <c r="F68"/>
  <c r="F187"/>
  <c r="F155"/>
  <c r="F122"/>
  <c r="F90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11" i="15"/>
  <c r="F160"/>
  <c r="F70"/>
  <c r="F200"/>
  <c r="F103"/>
  <c r="F143"/>
  <c r="F62"/>
  <c r="F195"/>
  <c r="F168"/>
  <c r="F127"/>
  <c r="F79"/>
  <c r="F192"/>
  <c r="F135"/>
  <c r="F95"/>
  <c r="F65"/>
  <c r="F68" i="16"/>
  <c r="F60"/>
  <c r="F187"/>
  <c r="F163"/>
  <c r="F146"/>
  <c r="F130"/>
  <c r="F106"/>
  <c r="F200"/>
  <c r="F192"/>
  <c r="F184"/>
  <c r="F176"/>
  <c r="F168"/>
  <c r="F152"/>
  <c r="F143"/>
  <c r="F135"/>
  <c r="F127"/>
  <c r="F119"/>
  <c r="F111"/>
  <c r="F103"/>
  <c r="F95"/>
  <c r="F87"/>
  <c r="F79"/>
  <c r="F70"/>
  <c r="F62"/>
  <c r="E202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98"/>
  <c r="F174"/>
  <c r="F158"/>
  <c r="F141"/>
  <c r="F125"/>
  <c r="F109"/>
  <c r="F93"/>
  <c r="F171"/>
  <c r="F138"/>
  <c r="F114"/>
  <c r="F98"/>
  <c r="F90"/>
  <c r="F82"/>
  <c r="F74"/>
  <c r="F65"/>
  <c r="F190"/>
  <c r="F182"/>
  <c r="F166"/>
  <c r="F150"/>
  <c r="F133"/>
  <c r="F117"/>
  <c r="F101"/>
  <c r="F85"/>
  <c r="F77"/>
  <c r="F195"/>
  <c r="F179"/>
  <c r="F155"/>
  <c r="F122"/>
  <c r="F160"/>
  <c r="F176" i="15"/>
  <c r="F130"/>
  <c r="F98"/>
  <c r="F184"/>
  <c r="F152"/>
  <c r="F119"/>
  <c r="F87"/>
  <c r="F163"/>
  <c r="F190"/>
  <c r="F174"/>
  <c r="F158"/>
  <c r="F141"/>
  <c r="F125"/>
  <c r="F109"/>
  <c r="F93"/>
  <c r="F77"/>
  <c r="F60"/>
  <c r="E202"/>
  <c r="F171"/>
  <c r="F138"/>
  <c r="F106"/>
  <c r="F74"/>
  <c r="F179"/>
  <c r="F146"/>
  <c r="F114"/>
  <c r="F82"/>
  <c r="F198"/>
  <c r="F182"/>
  <c r="F166"/>
  <c r="F150"/>
  <c r="F133"/>
  <c r="F117"/>
  <c r="F101"/>
  <c r="F85"/>
  <c r="F68"/>
  <c r="F187"/>
  <c r="F155"/>
  <c r="F122"/>
  <c r="F90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43" i="14"/>
  <c r="F79"/>
  <c r="F160"/>
  <c r="F95"/>
  <c r="F176"/>
  <c r="F111"/>
  <c r="F192"/>
  <c r="F127"/>
  <c r="F62"/>
  <c r="F200"/>
  <c r="F184"/>
  <c r="F168"/>
  <c r="F152"/>
  <c r="F135"/>
  <c r="F119"/>
  <c r="F103"/>
  <c r="F87"/>
  <c r="F70"/>
  <c r="F195"/>
  <c r="F163"/>
  <c r="F130"/>
  <c r="F98"/>
  <c r="F65"/>
  <c r="F190"/>
  <c r="F174"/>
  <c r="F158"/>
  <c r="F141"/>
  <c r="F125"/>
  <c r="F109"/>
  <c r="F93"/>
  <c r="F77"/>
  <c r="F60"/>
  <c r="E202"/>
  <c r="F171"/>
  <c r="F138"/>
  <c r="F106"/>
  <c r="F74"/>
  <c r="F179"/>
  <c r="F146"/>
  <c r="F114"/>
  <c r="F82"/>
  <c r="F198"/>
  <c r="F182"/>
  <c r="F166"/>
  <c r="F150"/>
  <c r="F133"/>
  <c r="F117"/>
  <c r="F101"/>
  <c r="F85"/>
  <c r="F68"/>
  <c r="F187"/>
  <c r="F155"/>
  <c r="F122"/>
  <c r="F90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6"/>
  <c r="F178"/>
  <c r="F170"/>
  <c r="F162"/>
  <c r="F154"/>
  <c r="F145"/>
  <c r="F137"/>
  <c r="F129"/>
  <c r="F121"/>
  <c r="F113"/>
  <c r="F105"/>
  <c r="F97"/>
  <c r="F89"/>
  <c r="F81"/>
  <c r="F73"/>
  <c r="F64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96"/>
  <c r="F188"/>
  <c r="F180"/>
  <c r="F172"/>
  <c r="F164"/>
  <c r="F156"/>
  <c r="F148"/>
  <c r="F139"/>
  <c r="F131"/>
  <c r="F123"/>
  <c r="F115"/>
  <c r="F107"/>
  <c r="F99"/>
  <c r="F91"/>
  <c r="F83"/>
  <c r="F75"/>
  <c r="F66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81" i="13"/>
  <c r="F64"/>
  <c r="F180"/>
  <c r="F164"/>
  <c r="F145"/>
  <c r="F127"/>
  <c r="F109"/>
  <c r="F93"/>
  <c r="F79"/>
  <c r="F60"/>
  <c r="E202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88"/>
  <c r="F174"/>
  <c r="F160"/>
  <c r="F143"/>
  <c r="F129"/>
  <c r="F115"/>
  <c r="F99"/>
  <c r="F83"/>
  <c r="F66"/>
  <c r="F187"/>
  <c r="F179"/>
  <c r="F171"/>
  <c r="F163"/>
  <c r="F155"/>
  <c r="F146"/>
  <c r="F138"/>
  <c r="F130"/>
  <c r="F122"/>
  <c r="F114"/>
  <c r="F106"/>
  <c r="F98"/>
  <c r="F90"/>
  <c r="F82"/>
  <c r="F74"/>
  <c r="F65"/>
  <c r="F192"/>
  <c r="F178"/>
  <c r="F162"/>
  <c r="F148"/>
  <c r="F133"/>
  <c r="F119"/>
  <c r="F103"/>
  <c r="F87"/>
  <c r="F70"/>
  <c r="F184"/>
  <c r="F168"/>
  <c r="F150"/>
  <c r="F131"/>
  <c r="F113"/>
  <c r="F97"/>
  <c r="F195"/>
  <c r="F190"/>
  <c r="F172"/>
  <c r="F154"/>
  <c r="F135"/>
  <c r="F117"/>
  <c r="F101"/>
  <c r="F85"/>
  <c r="F68"/>
  <c r="F196"/>
  <c r="F197"/>
  <c r="F189"/>
  <c r="F181"/>
  <c r="F173"/>
  <c r="F165"/>
  <c r="F157"/>
  <c r="F149"/>
  <c r="F140"/>
  <c r="F132"/>
  <c r="F124"/>
  <c r="F116"/>
  <c r="F108"/>
  <c r="F100"/>
  <c r="F92"/>
  <c r="F84"/>
  <c r="F76"/>
  <c r="F67"/>
  <c r="F59"/>
  <c r="F194"/>
  <c r="F182"/>
  <c r="F166"/>
  <c r="F152"/>
  <c r="F137"/>
  <c r="F123"/>
  <c r="F107"/>
  <c r="F91"/>
  <c r="F75"/>
  <c r="F198"/>
  <c r="F176"/>
  <c r="F158"/>
  <c r="F141"/>
  <c r="F121"/>
  <c r="F105"/>
  <c r="F89"/>
  <c r="F73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200"/>
  <c r="F186"/>
  <c r="F170"/>
  <c r="F156"/>
  <c r="F139"/>
  <c r="F125"/>
  <c r="F111"/>
  <c r="F95"/>
  <c r="F77"/>
  <c r="F62"/>
  <c r="F79" i="12"/>
  <c r="F143"/>
  <c r="F95"/>
  <c r="F111"/>
  <c r="F127"/>
  <c r="F62"/>
  <c r="F118"/>
  <c r="F74"/>
  <c r="F200"/>
  <c r="F184"/>
  <c r="F168"/>
  <c r="F150"/>
  <c r="F133"/>
  <c r="F117"/>
  <c r="F101"/>
  <c r="F85"/>
  <c r="F68"/>
  <c r="F128"/>
  <c r="F86"/>
  <c r="F186"/>
  <c r="F152"/>
  <c r="F135"/>
  <c r="F119"/>
  <c r="F103"/>
  <c r="F87"/>
  <c r="F70"/>
  <c r="F193"/>
  <c r="F138"/>
  <c r="F96"/>
  <c r="F192"/>
  <c r="F176"/>
  <c r="F160"/>
  <c r="F141"/>
  <c r="F125"/>
  <c r="F109"/>
  <c r="F93"/>
  <c r="F77"/>
  <c r="F60"/>
  <c r="E202"/>
  <c r="F151"/>
  <c r="F106"/>
  <c r="F63"/>
  <c r="F194"/>
  <c r="F178"/>
  <c r="F162"/>
  <c r="F161"/>
  <c r="F195"/>
  <c r="F185"/>
  <c r="F175"/>
  <c r="F163"/>
  <c r="F153"/>
  <c r="F142"/>
  <c r="F130"/>
  <c r="F120"/>
  <c r="F110"/>
  <c r="F98"/>
  <c r="F88"/>
  <c r="F78"/>
  <c r="F65"/>
  <c r="F196"/>
  <c r="F188"/>
  <c r="F180"/>
  <c r="F172"/>
  <c r="F164"/>
  <c r="F154"/>
  <c r="F145"/>
  <c r="F137"/>
  <c r="F129"/>
  <c r="F121"/>
  <c r="F113"/>
  <c r="F105"/>
  <c r="F97"/>
  <c r="F89"/>
  <c r="F81"/>
  <c r="F73"/>
  <c r="F64"/>
  <c r="F199"/>
  <c r="F187"/>
  <c r="F167"/>
  <c r="F155"/>
  <c r="F144"/>
  <c r="F134"/>
  <c r="F122"/>
  <c r="F112"/>
  <c r="F102"/>
  <c r="F90"/>
  <c r="F80"/>
  <c r="F69"/>
  <c r="F198"/>
  <c r="F190"/>
  <c r="F182"/>
  <c r="F174"/>
  <c r="F166"/>
  <c r="F158"/>
  <c r="F148"/>
  <c r="F139"/>
  <c r="F131"/>
  <c r="F123"/>
  <c r="F115"/>
  <c r="F107"/>
  <c r="F99"/>
  <c r="F91"/>
  <c r="F83"/>
  <c r="F75"/>
  <c r="F66"/>
  <c r="F191"/>
  <c r="F179"/>
  <c r="F169"/>
  <c r="F159"/>
  <c r="F146"/>
  <c r="F136"/>
  <c r="F126"/>
  <c r="F114"/>
  <c r="F104"/>
  <c r="F94"/>
  <c r="F82"/>
  <c r="F72"/>
  <c r="F61"/>
  <c r="F183"/>
  <c r="F197"/>
  <c r="F189"/>
  <c r="F181"/>
  <c r="F165"/>
  <c r="F157"/>
  <c r="F149"/>
  <c r="F140"/>
  <c r="F132"/>
  <c r="F124"/>
  <c r="F116"/>
  <c r="F108"/>
  <c r="F100"/>
  <c r="F92"/>
  <c r="F84"/>
  <c r="F76"/>
  <c r="F67"/>
  <c r="F59"/>
  <c r="F156"/>
  <c r="E178" i="11"/>
  <c r="F62"/>
  <c r="F164"/>
  <c r="F154"/>
  <c r="F127"/>
  <c r="F107"/>
  <c r="F85"/>
  <c r="F177"/>
  <c r="F128"/>
  <c r="F63"/>
  <c r="F168"/>
  <c r="F156"/>
  <c r="F145"/>
  <c r="F131"/>
  <c r="F119"/>
  <c r="F109"/>
  <c r="F99"/>
  <c r="F87"/>
  <c r="F77"/>
  <c r="F66"/>
  <c r="F163"/>
  <c r="F146"/>
  <c r="F130"/>
  <c r="F114"/>
  <c r="F98"/>
  <c r="F82"/>
  <c r="F65"/>
  <c r="F161"/>
  <c r="F112"/>
  <c r="F80"/>
  <c r="F139"/>
  <c r="F160"/>
  <c r="F148"/>
  <c r="F133"/>
  <c r="F123"/>
  <c r="F111"/>
  <c r="F101"/>
  <c r="F91"/>
  <c r="F79"/>
  <c r="F68"/>
  <c r="F169"/>
  <c r="F153"/>
  <c r="F136"/>
  <c r="F120"/>
  <c r="F104"/>
  <c r="F88"/>
  <c r="F72"/>
  <c r="F176"/>
  <c r="F141"/>
  <c r="F117"/>
  <c r="F95"/>
  <c r="F75"/>
  <c r="F144"/>
  <c r="F96"/>
  <c r="F172"/>
  <c r="F162"/>
  <c r="F152"/>
  <c r="F135"/>
  <c r="F125"/>
  <c r="F115"/>
  <c r="F103"/>
  <c r="F93"/>
  <c r="F83"/>
  <c r="F70"/>
  <c r="F60"/>
  <c r="F155"/>
  <c r="F138"/>
  <c r="F122"/>
  <c r="F106"/>
  <c r="F90"/>
  <c r="F74"/>
  <c r="F165"/>
  <c r="F157"/>
  <c r="F149"/>
  <c r="F140"/>
  <c r="F132"/>
  <c r="F124"/>
  <c r="F116"/>
  <c r="F108"/>
  <c r="F100"/>
  <c r="F92"/>
  <c r="F84"/>
  <c r="F76"/>
  <c r="F67"/>
  <c r="F59"/>
  <c r="F166"/>
  <c r="F158"/>
  <c r="F150"/>
  <c r="F137"/>
  <c r="F129"/>
  <c r="F121"/>
  <c r="F113"/>
  <c r="F105"/>
  <c r="F97"/>
  <c r="F89"/>
  <c r="F81"/>
  <c r="F73"/>
  <c r="F64"/>
  <c r="F167"/>
  <c r="F159"/>
  <c r="F151"/>
  <c r="F142"/>
  <c r="F134"/>
  <c r="F126"/>
  <c r="F118"/>
  <c r="F110"/>
  <c r="F102"/>
  <c r="F94"/>
  <c r="F86"/>
  <c r="F78"/>
  <c r="F69"/>
  <c r="F61"/>
  <c r="F143"/>
  <c r="F104" i="10"/>
  <c r="F190"/>
  <c r="F136"/>
  <c r="F72"/>
  <c r="F129"/>
  <c r="F103"/>
  <c r="F169"/>
  <c r="F88"/>
  <c r="F83"/>
  <c r="F120"/>
  <c r="F95"/>
  <c r="F152"/>
  <c r="F185"/>
  <c r="F153"/>
  <c r="F154"/>
  <c r="F107"/>
  <c r="F68"/>
  <c r="F193"/>
  <c r="F161"/>
  <c r="F128"/>
  <c r="F96"/>
  <c r="F63"/>
  <c r="F166"/>
  <c r="F113"/>
  <c r="F198"/>
  <c r="F127"/>
  <c r="F144"/>
  <c r="F112"/>
  <c r="F80"/>
  <c r="F141"/>
  <c r="F79"/>
  <c r="F123"/>
  <c r="F89"/>
  <c r="F64"/>
  <c r="F192"/>
  <c r="F156"/>
  <c r="F133"/>
  <c r="F109"/>
  <c r="F75"/>
  <c r="F195"/>
  <c r="F187"/>
  <c r="F179"/>
  <c r="F163"/>
  <c r="F155"/>
  <c r="F146"/>
  <c r="F138"/>
  <c r="F130"/>
  <c r="F122"/>
  <c r="F114"/>
  <c r="F106"/>
  <c r="F98"/>
  <c r="F90"/>
  <c r="F82"/>
  <c r="F74"/>
  <c r="F65"/>
  <c r="F158"/>
  <c r="F143"/>
  <c r="F131"/>
  <c r="F117"/>
  <c r="F99"/>
  <c r="F81"/>
  <c r="F62"/>
  <c r="F200"/>
  <c r="F97"/>
  <c r="F70"/>
  <c r="F194"/>
  <c r="F182"/>
  <c r="F162"/>
  <c r="F139"/>
  <c r="F115"/>
  <c r="F85"/>
  <c r="F197"/>
  <c r="F181"/>
  <c r="F165"/>
  <c r="F157"/>
  <c r="F149"/>
  <c r="F140"/>
  <c r="F132"/>
  <c r="F124"/>
  <c r="F116"/>
  <c r="F108"/>
  <c r="F100"/>
  <c r="F92"/>
  <c r="F84"/>
  <c r="F76"/>
  <c r="F67"/>
  <c r="F59"/>
  <c r="F188"/>
  <c r="F172"/>
  <c r="F160"/>
  <c r="F148"/>
  <c r="F135"/>
  <c r="F121"/>
  <c r="F105"/>
  <c r="F87"/>
  <c r="F66"/>
  <c r="F101"/>
  <c r="F77"/>
  <c r="F196"/>
  <c r="F186"/>
  <c r="F168"/>
  <c r="F145"/>
  <c r="F119"/>
  <c r="F93"/>
  <c r="F60"/>
  <c r="F199"/>
  <c r="F191"/>
  <c r="F183"/>
  <c r="F175"/>
  <c r="F167"/>
  <c r="F159"/>
  <c r="F151"/>
  <c r="F142"/>
  <c r="F134"/>
  <c r="F126"/>
  <c r="F118"/>
  <c r="F110"/>
  <c r="F102"/>
  <c r="F94"/>
  <c r="F86"/>
  <c r="F78"/>
  <c r="F69"/>
  <c r="F61"/>
  <c r="F176"/>
  <c r="F164"/>
  <c r="F150"/>
  <c r="F137"/>
  <c r="F125"/>
  <c r="F111"/>
  <c r="F91"/>
  <c r="F73"/>
  <c r="E202"/>
  <c r="F114" i="9"/>
  <c r="F195"/>
  <c r="F125"/>
  <c r="F146"/>
  <c r="F82"/>
  <c r="F192"/>
  <c r="F91"/>
  <c r="F163"/>
  <c r="F98"/>
  <c r="F109"/>
  <c r="F130"/>
  <c r="F65"/>
  <c r="F158"/>
  <c r="F75"/>
  <c r="F179"/>
  <c r="F141"/>
  <c r="F187"/>
  <c r="F155"/>
  <c r="F122"/>
  <c r="F90"/>
  <c r="F184"/>
  <c r="F150"/>
  <c r="F117"/>
  <c r="F83"/>
  <c r="F138"/>
  <c r="F106"/>
  <c r="F74"/>
  <c r="F200"/>
  <c r="F166"/>
  <c r="F133"/>
  <c r="F101"/>
  <c r="F66"/>
  <c r="F99"/>
  <c r="F197"/>
  <c r="F189"/>
  <c r="F181"/>
  <c r="F165"/>
  <c r="F157"/>
  <c r="F149"/>
  <c r="F140"/>
  <c r="F132"/>
  <c r="F124"/>
  <c r="F116"/>
  <c r="F108"/>
  <c r="F100"/>
  <c r="F92"/>
  <c r="F84"/>
  <c r="F76"/>
  <c r="F67"/>
  <c r="F59"/>
  <c r="F194"/>
  <c r="F186"/>
  <c r="F168"/>
  <c r="F160"/>
  <c r="F152"/>
  <c r="F143"/>
  <c r="F135"/>
  <c r="F127"/>
  <c r="F119"/>
  <c r="F111"/>
  <c r="F103"/>
  <c r="F93"/>
  <c r="F85"/>
  <c r="F77"/>
  <c r="F68"/>
  <c r="F60"/>
  <c r="F199"/>
  <c r="F191"/>
  <c r="F175"/>
  <c r="F167"/>
  <c r="F159"/>
  <c r="F151"/>
  <c r="F142"/>
  <c r="F134"/>
  <c r="F126"/>
  <c r="F118"/>
  <c r="F110"/>
  <c r="F102"/>
  <c r="F94"/>
  <c r="F86"/>
  <c r="F78"/>
  <c r="F69"/>
  <c r="F61"/>
  <c r="F196"/>
  <c r="F180"/>
  <c r="F162"/>
  <c r="F154"/>
  <c r="F145"/>
  <c r="F137"/>
  <c r="F129"/>
  <c r="F121"/>
  <c r="F113"/>
  <c r="F105"/>
  <c r="F95"/>
  <c r="F87"/>
  <c r="F79"/>
  <c r="F70"/>
  <c r="F62"/>
  <c r="F172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98"/>
  <c r="F190"/>
  <c r="F182"/>
  <c r="F164"/>
  <c r="F156"/>
  <c r="F148"/>
  <c r="F139"/>
  <c r="F131"/>
  <c r="F123"/>
  <c r="F115"/>
  <c r="F107"/>
  <c r="F97"/>
  <c r="F89"/>
  <c r="F81"/>
  <c r="F73"/>
  <c r="F64"/>
  <c r="E202"/>
  <c r="F102" i="8"/>
  <c r="F101"/>
  <c r="F180"/>
  <c r="F179"/>
  <c r="F200"/>
  <c r="E202"/>
  <c r="F68"/>
  <c r="F199"/>
  <c r="F116"/>
  <c r="F59"/>
  <c r="F103"/>
  <c r="F111"/>
  <c r="F134"/>
  <c r="F74"/>
  <c r="F145"/>
  <c r="F77"/>
  <c r="F152"/>
  <c r="F157"/>
  <c r="F86"/>
  <c r="F184"/>
  <c r="F123"/>
  <c r="F183"/>
  <c r="F163"/>
  <c r="F118"/>
  <c r="F106"/>
  <c r="F92"/>
  <c r="F76"/>
  <c r="F61"/>
  <c r="F160"/>
  <c r="F117"/>
  <c r="F62"/>
  <c r="F113"/>
  <c r="F89"/>
  <c r="F64"/>
  <c r="F190"/>
  <c r="F168"/>
  <c r="F135"/>
  <c r="F85"/>
  <c r="F189"/>
  <c r="F167"/>
  <c r="F146"/>
  <c r="F124"/>
  <c r="F108"/>
  <c r="F94"/>
  <c r="F82"/>
  <c r="F65"/>
  <c r="F129"/>
  <c r="F75"/>
  <c r="F107"/>
  <c r="F83"/>
  <c r="F162"/>
  <c r="F79"/>
  <c r="F140"/>
  <c r="F127"/>
  <c r="F95"/>
  <c r="F70"/>
  <c r="F196"/>
  <c r="F174"/>
  <c r="F148"/>
  <c r="F105"/>
  <c r="F195"/>
  <c r="F151"/>
  <c r="F130"/>
  <c r="F114"/>
  <c r="F98"/>
  <c r="F84"/>
  <c r="F69"/>
  <c r="F137"/>
  <c r="F93"/>
  <c r="F198"/>
  <c r="F188"/>
  <c r="F176"/>
  <c r="F164"/>
  <c r="F191"/>
  <c r="F159"/>
  <c r="F149"/>
  <c r="F138"/>
  <c r="F126"/>
  <c r="F166"/>
  <c r="F143"/>
  <c r="F121"/>
  <c r="F99"/>
  <c r="F73"/>
  <c r="F192"/>
  <c r="F182"/>
  <c r="F172"/>
  <c r="F156"/>
  <c r="F131"/>
  <c r="F97"/>
  <c r="F197"/>
  <c r="F187"/>
  <c r="F165"/>
  <c r="F155"/>
  <c r="F142"/>
  <c r="F132"/>
  <c r="F122"/>
  <c r="F110"/>
  <c r="F100"/>
  <c r="F90"/>
  <c r="F78"/>
  <c r="F67"/>
  <c r="F150"/>
  <c r="F133"/>
  <c r="F115"/>
  <c r="F81"/>
  <c r="F194"/>
  <c r="F186"/>
  <c r="F158"/>
  <c r="F141"/>
  <c r="F119"/>
  <c r="F91"/>
  <c r="F60"/>
  <c r="F193"/>
  <c r="F185"/>
  <c r="F177"/>
  <c r="F169"/>
  <c r="F161"/>
  <c r="F153"/>
  <c r="F144"/>
  <c r="F136"/>
  <c r="F128"/>
  <c r="F120"/>
  <c r="F112"/>
  <c r="F104"/>
  <c r="F96"/>
  <c r="F88"/>
  <c r="F80"/>
  <c r="F72"/>
  <c r="F63"/>
  <c r="F154"/>
  <c r="F139"/>
  <c r="F125"/>
  <c r="F109"/>
  <c r="F87"/>
  <c r="F66"/>
  <c r="F123" i="7"/>
  <c r="F95"/>
  <c r="F67"/>
  <c r="F190"/>
  <c r="F146"/>
  <c r="F105"/>
  <c r="F199"/>
  <c r="F183"/>
  <c r="F167"/>
  <c r="F151"/>
  <c r="F135"/>
  <c r="F118"/>
  <c r="F102"/>
  <c r="F86"/>
  <c r="F70"/>
  <c r="F61"/>
  <c r="F192"/>
  <c r="F168"/>
  <c r="F140"/>
  <c r="F97"/>
  <c r="F75"/>
  <c r="F138"/>
  <c r="F73"/>
  <c r="F150"/>
  <c r="F111"/>
  <c r="F89"/>
  <c r="F193"/>
  <c r="F161"/>
  <c r="F145"/>
  <c r="F128"/>
  <c r="F112"/>
  <c r="F104"/>
  <c r="F96"/>
  <c r="F88"/>
  <c r="F80"/>
  <c r="F72"/>
  <c r="F63"/>
  <c r="F194"/>
  <c r="F172"/>
  <c r="F158"/>
  <c r="F144"/>
  <c r="F125"/>
  <c r="F103"/>
  <c r="F81"/>
  <c r="F198"/>
  <c r="F107"/>
  <c r="F79"/>
  <c r="F176"/>
  <c r="F156"/>
  <c r="F136"/>
  <c r="F115"/>
  <c r="F93"/>
  <c r="F69"/>
  <c r="F195"/>
  <c r="F187"/>
  <c r="F179"/>
  <c r="F163"/>
  <c r="F155"/>
  <c r="F147"/>
  <c r="F139"/>
  <c r="F130"/>
  <c r="F122"/>
  <c r="F114"/>
  <c r="F106"/>
  <c r="F98"/>
  <c r="F90"/>
  <c r="F82"/>
  <c r="F74"/>
  <c r="F66"/>
  <c r="F196"/>
  <c r="F174"/>
  <c r="F162"/>
  <c r="F148"/>
  <c r="F129"/>
  <c r="F109"/>
  <c r="F85"/>
  <c r="F64"/>
  <c r="F166"/>
  <c r="F127"/>
  <c r="F83"/>
  <c r="F191"/>
  <c r="F159"/>
  <c r="F143"/>
  <c r="F126"/>
  <c r="F110"/>
  <c r="F94"/>
  <c r="F78"/>
  <c r="F154"/>
  <c r="F119"/>
  <c r="F101"/>
  <c r="F131"/>
  <c r="F62"/>
  <c r="F185"/>
  <c r="F169"/>
  <c r="F153"/>
  <c r="F137"/>
  <c r="F120"/>
  <c r="F117"/>
  <c r="F87"/>
  <c r="F60"/>
  <c r="E202"/>
  <c r="F160"/>
  <c r="F142"/>
  <c r="F121"/>
  <c r="F99"/>
  <c r="F77"/>
  <c r="F197"/>
  <c r="F189"/>
  <c r="F165"/>
  <c r="F157"/>
  <c r="F149"/>
  <c r="F141"/>
  <c r="F133"/>
  <c r="F124"/>
  <c r="F116"/>
  <c r="F108"/>
  <c r="F100"/>
  <c r="F92"/>
  <c r="F84"/>
  <c r="F76"/>
  <c r="F68"/>
  <c r="F59"/>
  <c r="F200"/>
  <c r="F188"/>
  <c r="F164"/>
  <c r="F152"/>
  <c r="F134"/>
  <c r="F113"/>
  <c r="F91"/>
  <c r="F71"/>
  <c r="F75" i="6"/>
  <c r="F136"/>
  <c r="F60"/>
  <c r="F104"/>
  <c r="F72"/>
  <c r="F120"/>
  <c r="F88"/>
  <c r="F73"/>
  <c r="F185"/>
  <c r="F169"/>
  <c r="F153"/>
  <c r="F190"/>
  <c r="F158"/>
  <c r="F142"/>
  <c r="F123"/>
  <c r="F107"/>
  <c r="F91"/>
  <c r="F64"/>
  <c r="E202"/>
  <c r="F187"/>
  <c r="F171"/>
  <c r="F155"/>
  <c r="F138"/>
  <c r="F122"/>
  <c r="F106"/>
  <c r="F90"/>
  <c r="F74"/>
  <c r="F192"/>
  <c r="F176"/>
  <c r="F160"/>
  <c r="F144"/>
  <c r="F125"/>
  <c r="F109"/>
  <c r="F93"/>
  <c r="F77"/>
  <c r="F193"/>
  <c r="F177"/>
  <c r="F161"/>
  <c r="F145"/>
  <c r="F128"/>
  <c r="F112"/>
  <c r="F96"/>
  <c r="F80"/>
  <c r="F63"/>
  <c r="F198"/>
  <c r="F182"/>
  <c r="F166"/>
  <c r="F150"/>
  <c r="F133"/>
  <c r="F115"/>
  <c r="F99"/>
  <c r="F83"/>
  <c r="F62"/>
  <c r="F195"/>
  <c r="F179"/>
  <c r="F163"/>
  <c r="F147"/>
  <c r="F130"/>
  <c r="F114"/>
  <c r="F98"/>
  <c r="F82"/>
  <c r="F65"/>
  <c r="F200"/>
  <c r="F184"/>
  <c r="F168"/>
  <c r="F152"/>
  <c r="F135"/>
  <c r="F117"/>
  <c r="F101"/>
  <c r="F85"/>
  <c r="F66"/>
  <c r="F197"/>
  <c r="F189"/>
  <c r="F181"/>
  <c r="F165"/>
  <c r="F157"/>
  <c r="F149"/>
  <c r="F141"/>
  <c r="F132"/>
  <c r="F124"/>
  <c r="F116"/>
  <c r="F108"/>
  <c r="F100"/>
  <c r="F92"/>
  <c r="F84"/>
  <c r="F76"/>
  <c r="F67"/>
  <c r="F59"/>
  <c r="F194"/>
  <c r="F186"/>
  <c r="F178"/>
  <c r="F162"/>
  <c r="F154"/>
  <c r="F146"/>
  <c r="F137"/>
  <c r="F127"/>
  <c r="F119"/>
  <c r="F111"/>
  <c r="F103"/>
  <c r="F95"/>
  <c r="F87"/>
  <c r="F79"/>
  <c r="F68"/>
  <c r="F129"/>
  <c r="F199"/>
  <c r="F191"/>
  <c r="F183"/>
  <c r="F175"/>
  <c r="F167"/>
  <c r="F159"/>
  <c r="F151"/>
  <c r="F143"/>
  <c r="F134"/>
  <c r="F126"/>
  <c r="F118"/>
  <c r="F110"/>
  <c r="F102"/>
  <c r="F94"/>
  <c r="F86"/>
  <c r="F78"/>
  <c r="F70"/>
  <c r="F61"/>
  <c r="F196"/>
  <c r="F188"/>
  <c r="F180"/>
  <c r="F164"/>
  <c r="F156"/>
  <c r="F148"/>
  <c r="F140"/>
  <c r="F131"/>
  <c r="F121"/>
  <c r="F113"/>
  <c r="F105"/>
  <c r="F97"/>
  <c r="F89"/>
  <c r="F81"/>
  <c r="F71"/>
  <c r="E70" i="5"/>
  <c r="F14"/>
  <c r="E18" i="24" l="1"/>
  <c r="F17"/>
  <c r="F202" i="23"/>
  <c r="H202" s="1"/>
  <c r="E17" i="22"/>
  <c r="F16"/>
  <c r="E18" i="21"/>
  <c r="F17"/>
  <c r="F202" i="20"/>
  <c r="H202" s="1"/>
  <c r="F202" i="19"/>
  <c r="H202" s="1"/>
  <c r="E18" i="18"/>
  <c r="F17"/>
  <c r="F202" i="17"/>
  <c r="H202" s="1"/>
  <c r="F202" i="16"/>
  <c r="H202" s="1"/>
  <c r="F202" i="15"/>
  <c r="H202" s="1"/>
  <c r="F202" i="14"/>
  <c r="H202" s="1"/>
  <c r="F202" i="13"/>
  <c r="H202" s="1"/>
  <c r="F202" i="12"/>
  <c r="E179" i="11"/>
  <c r="F202" i="10"/>
  <c r="F202" i="9"/>
  <c r="F202" i="8"/>
  <c r="F202" i="7"/>
  <c r="F202" i="6"/>
  <c r="E72" i="5"/>
  <c r="F70"/>
  <c r="H202" i="12" l="1"/>
  <c r="G215"/>
  <c r="G216"/>
  <c r="G218" s="1"/>
  <c r="H202" i="9"/>
  <c r="G211"/>
  <c r="G212"/>
  <c r="G214" s="1"/>
  <c r="H202" i="6"/>
  <c r="G212"/>
  <c r="G213"/>
  <c r="G215" s="1"/>
  <c r="H202" i="7"/>
  <c r="G211"/>
  <c r="G212"/>
  <c r="G214" s="1"/>
  <c r="H202" i="10"/>
  <c r="G212"/>
  <c r="G214" s="1"/>
  <c r="G211"/>
  <c r="H202" i="8"/>
  <c r="G212"/>
  <c r="G213"/>
  <c r="G215" s="1"/>
  <c r="E19" i="24"/>
  <c r="F18"/>
  <c r="E18" i="22"/>
  <c r="F17"/>
  <c r="E19" i="21"/>
  <c r="F18"/>
  <c r="E19" i="18"/>
  <c r="F18"/>
  <c r="E180" i="11"/>
  <c r="E73" i="5"/>
  <c r="F72"/>
  <c r="E20" i="24" l="1"/>
  <c r="F19"/>
  <c r="E19" i="22"/>
  <c r="F18"/>
  <c r="E20" i="21"/>
  <c r="F19"/>
  <c r="E20" i="18"/>
  <c r="F19"/>
  <c r="E181" i="11"/>
  <c r="E74" i="5"/>
  <c r="F73"/>
  <c r="E21" i="24" l="1"/>
  <c r="F20"/>
  <c r="E20" i="22"/>
  <c r="F19"/>
  <c r="E21" i="21"/>
  <c r="F20"/>
  <c r="E21" i="18"/>
  <c r="F20"/>
  <c r="E182" i="11"/>
  <c r="E75" i="5"/>
  <c r="F74"/>
  <c r="E22" i="24" l="1"/>
  <c r="F21"/>
  <c r="E21" i="22"/>
  <c r="F20"/>
  <c r="E22" i="21"/>
  <c r="F21"/>
  <c r="E22" i="18"/>
  <c r="F21"/>
  <c r="E183" i="11"/>
  <c r="E76" i="5"/>
  <c r="F75"/>
  <c r="E23" i="24" l="1"/>
  <c r="F22"/>
  <c r="E22" i="22"/>
  <c r="F21"/>
  <c r="E23" i="21"/>
  <c r="F22"/>
  <c r="E23" i="18"/>
  <c r="F22"/>
  <c r="E184" i="11"/>
  <c r="E77" i="5"/>
  <c r="F76"/>
  <c r="E24" i="24" l="1"/>
  <c r="F23"/>
  <c r="E23" i="22"/>
  <c r="F22"/>
  <c r="E24" i="21"/>
  <c r="F23"/>
  <c r="E24" i="18"/>
  <c r="F23"/>
  <c r="E185" i="11"/>
  <c r="E78" i="5"/>
  <c r="F77"/>
  <c r="E25" i="24" l="1"/>
  <c r="F24"/>
  <c r="E24" i="22"/>
  <c r="F24" s="1"/>
  <c r="F23"/>
  <c r="E25" i="21"/>
  <c r="F24"/>
  <c r="E25" i="18"/>
  <c r="F24"/>
  <c r="E186" i="11"/>
  <c r="E79" i="5"/>
  <c r="F78"/>
  <c r="E26" i="24" l="1"/>
  <c r="F25"/>
  <c r="E25" i="22"/>
  <c r="E26" s="1"/>
  <c r="E26" i="21"/>
  <c r="F25"/>
  <c r="E26" i="18"/>
  <c r="F25"/>
  <c r="E187" i="11"/>
  <c r="E80" i="5"/>
  <c r="F79"/>
  <c r="E27" i="24" l="1"/>
  <c r="F26"/>
  <c r="F25" i="22"/>
  <c r="E27"/>
  <c r="F26"/>
  <c r="E27" i="21"/>
  <c r="F26"/>
  <c r="E27" i="18"/>
  <c r="F26"/>
  <c r="E188" i="11"/>
  <c r="E81" i="5"/>
  <c r="F80"/>
  <c r="E28" i="24" l="1"/>
  <c r="F27"/>
  <c r="E28" i="22"/>
  <c r="F27"/>
  <c r="E28" i="21"/>
  <c r="F27"/>
  <c r="E28" i="18"/>
  <c r="F27"/>
  <c r="E189" i="11"/>
  <c r="E82" i="5"/>
  <c r="F81"/>
  <c r="E29" i="24" l="1"/>
  <c r="F28"/>
  <c r="E29" i="22"/>
  <c r="F28"/>
  <c r="E29" i="21"/>
  <c r="F28"/>
  <c r="E29" i="18"/>
  <c r="F28"/>
  <c r="E190" i="11"/>
  <c r="E83" i="5"/>
  <c r="F82"/>
  <c r="E30" i="24" l="1"/>
  <c r="F29"/>
  <c r="E30" i="22"/>
  <c r="F29"/>
  <c r="E30" i="21"/>
  <c r="F29"/>
  <c r="E30" i="18"/>
  <c r="F29"/>
  <c r="E191" i="11"/>
  <c r="F190"/>
  <c r="E84" i="5"/>
  <c r="F83"/>
  <c r="E31" i="24" l="1"/>
  <c r="F30"/>
  <c r="E31" i="22"/>
  <c r="F30"/>
  <c r="E31" i="21"/>
  <c r="F30"/>
  <c r="E31" i="18"/>
  <c r="F30"/>
  <c r="E192" i="11"/>
  <c r="F191"/>
  <c r="E85" i="5"/>
  <c r="F84"/>
  <c r="E32" i="24" l="1"/>
  <c r="F31"/>
  <c r="E32" i="22"/>
  <c r="F31"/>
  <c r="E32" i="21"/>
  <c r="F31"/>
  <c r="E32" i="18"/>
  <c r="F31"/>
  <c r="E193" i="11"/>
  <c r="F192"/>
  <c r="E86" i="5"/>
  <c r="E87" s="1"/>
  <c r="F85"/>
  <c r="E33" i="24" l="1"/>
  <c r="F32"/>
  <c r="E33" i="22"/>
  <c r="F32"/>
  <c r="E33" i="21"/>
  <c r="F32"/>
  <c r="E33" i="18"/>
  <c r="F32"/>
  <c r="E194" i="11"/>
  <c r="F193"/>
  <c r="E88" i="5"/>
  <c r="F87"/>
  <c r="E34" i="24" l="1"/>
  <c r="F33"/>
  <c r="E34" i="22"/>
  <c r="F33"/>
  <c r="E34" i="21"/>
  <c r="F33"/>
  <c r="E34" i="18"/>
  <c r="F33"/>
  <c r="E195" i="11"/>
  <c r="F194"/>
  <c r="E89" i="5"/>
  <c r="F88"/>
  <c r="E35" i="24" l="1"/>
  <c r="F34"/>
  <c r="E35" i="22"/>
  <c r="F34"/>
  <c r="E35" i="21"/>
  <c r="F34"/>
  <c r="E35" i="18"/>
  <c r="F34"/>
  <c r="E196" i="11"/>
  <c r="F195"/>
  <c r="E90" i="5"/>
  <c r="F89"/>
  <c r="E36" i="24" l="1"/>
  <c r="F35"/>
  <c r="E36" i="22"/>
  <c r="F35"/>
  <c r="E36" i="21"/>
  <c r="F35"/>
  <c r="E36" i="18"/>
  <c r="F35"/>
  <c r="E197" i="11"/>
  <c r="F196"/>
  <c r="E91" i="5"/>
  <c r="F90"/>
  <c r="E37" i="24" l="1"/>
  <c r="F36"/>
  <c r="E37" i="22"/>
  <c r="F36"/>
  <c r="E37" i="21"/>
  <c r="F36"/>
  <c r="E37" i="18"/>
  <c r="F36"/>
  <c r="E198" i="11"/>
  <c r="F197"/>
  <c r="F202" s="1"/>
  <c r="E202"/>
  <c r="E92" i="5"/>
  <c r="F91"/>
  <c r="H202" i="11" l="1"/>
  <c r="G211"/>
  <c r="G212"/>
  <c r="G214" s="1"/>
  <c r="E38" i="24"/>
  <c r="F37"/>
  <c r="E38" i="22"/>
  <c r="F37"/>
  <c r="E38" i="21"/>
  <c r="F37"/>
  <c r="E38" i="18"/>
  <c r="F37"/>
  <c r="E199" i="11"/>
  <c r="F198"/>
  <c r="E93" i="5"/>
  <c r="F92"/>
  <c r="E39" i="24" l="1"/>
  <c r="F38"/>
  <c r="E39" i="22"/>
  <c r="F38"/>
  <c r="E39" i="21"/>
  <c r="F38"/>
  <c r="E39" i="18"/>
  <c r="F38"/>
  <c r="E200" i="11"/>
  <c r="F199"/>
  <c r="E94" i="5"/>
  <c r="F93"/>
  <c r="E40" i="24" l="1"/>
  <c r="F39"/>
  <c r="E40" i="22"/>
  <c r="F39"/>
  <c r="E40" i="21"/>
  <c r="F39"/>
  <c r="E40" i="18"/>
  <c r="F39"/>
  <c r="E201" i="11"/>
  <c r="F201" s="1"/>
  <c r="F200"/>
  <c r="E95" i="5"/>
  <c r="F94"/>
  <c r="E41" i="24" l="1"/>
  <c r="F40"/>
  <c r="E41" i="22"/>
  <c r="F40"/>
  <c r="E41" i="21"/>
  <c r="F40"/>
  <c r="E41" i="18"/>
  <c r="F40"/>
  <c r="E96" i="5"/>
  <c r="F95"/>
  <c r="E42" i="24" l="1"/>
  <c r="F41"/>
  <c r="E42" i="22"/>
  <c r="F41"/>
  <c r="E42" i="21"/>
  <c r="F41"/>
  <c r="E42" i="18"/>
  <c r="F41"/>
  <c r="E97" i="5"/>
  <c r="F96"/>
  <c r="E43" i="24" l="1"/>
  <c r="F42"/>
  <c r="E43" i="22"/>
  <c r="F42"/>
  <c r="E43" i="21"/>
  <c r="F42"/>
  <c r="E43" i="18"/>
  <c r="F42"/>
  <c r="E98" i="5"/>
  <c r="F97"/>
  <c r="E44" i="24" l="1"/>
  <c r="F43"/>
  <c r="E44" i="22"/>
  <c r="F43"/>
  <c r="E44" i="21"/>
  <c r="F43"/>
  <c r="E44" i="18"/>
  <c r="F43"/>
  <c r="E99" i="5"/>
  <c r="F98"/>
  <c r="E45" i="24" l="1"/>
  <c r="F44"/>
  <c r="E45" i="22"/>
  <c r="F44"/>
  <c r="E45" i="21"/>
  <c r="F44"/>
  <c r="E45" i="18"/>
  <c r="F44"/>
  <c r="E100" i="5"/>
  <c r="F99"/>
  <c r="F86"/>
  <c r="E46" i="24" l="1"/>
  <c r="F45"/>
  <c r="E46" i="22"/>
  <c r="F45"/>
  <c r="E46" i="21"/>
  <c r="F45"/>
  <c r="E46" i="18"/>
  <c r="F45"/>
  <c r="E101" i="5"/>
  <c r="F100"/>
  <c r="E47" i="24" l="1"/>
  <c r="F46"/>
  <c r="E47" i="22"/>
  <c r="F46"/>
  <c r="E47" i="21"/>
  <c r="F46"/>
  <c r="E47" i="18"/>
  <c r="F46"/>
  <c r="E102" i="5"/>
  <c r="F101"/>
  <c r="E48" i="24" l="1"/>
  <c r="F47"/>
  <c r="E48" i="22"/>
  <c r="F47"/>
  <c r="E48" i="21"/>
  <c r="F47"/>
  <c r="E48" i="18"/>
  <c r="F47"/>
  <c r="E103" i="5"/>
  <c r="F102"/>
  <c r="E49" i="24" l="1"/>
  <c r="F48"/>
  <c r="E49" i="22"/>
  <c r="F48"/>
  <c r="E49" i="21"/>
  <c r="F48"/>
  <c r="E49" i="18"/>
  <c r="F48"/>
  <c r="E104" i="5"/>
  <c r="F103"/>
  <c r="E50" i="24" l="1"/>
  <c r="F49"/>
  <c r="E50" i="22"/>
  <c r="F49"/>
  <c r="E50" i="21"/>
  <c r="F49"/>
  <c r="E50" i="18"/>
  <c r="F49"/>
  <c r="E105" i="5"/>
  <c r="F104"/>
  <c r="E51" i="24" l="1"/>
  <c r="F50"/>
  <c r="E51" i="22"/>
  <c r="F50"/>
  <c r="E51" i="21"/>
  <c r="F50"/>
  <c r="E51" i="18"/>
  <c r="F50"/>
  <c r="E106" i="5"/>
  <c r="F105"/>
  <c r="E52" i="24" l="1"/>
  <c r="F51"/>
  <c r="E52" i="22"/>
  <c r="F51"/>
  <c r="E52" i="21"/>
  <c r="F51"/>
  <c r="E52" i="18"/>
  <c r="F51"/>
  <c r="E107" i="5"/>
  <c r="F106"/>
  <c r="E53" i="24" l="1"/>
  <c r="F52"/>
  <c r="E53" i="22"/>
  <c r="F52"/>
  <c r="E53" i="21"/>
  <c r="F52"/>
  <c r="E53" i="18"/>
  <c r="F52"/>
  <c r="E108" i="5"/>
  <c r="F107"/>
  <c r="E54" i="24" l="1"/>
  <c r="F53"/>
  <c r="E54" i="22"/>
  <c r="F53"/>
  <c r="E54" i="21"/>
  <c r="F53"/>
  <c r="E54" i="18"/>
  <c r="F53"/>
  <c r="E109" i="5"/>
  <c r="F108"/>
  <c r="E55" i="24" l="1"/>
  <c r="F54"/>
  <c r="E55" i="22"/>
  <c r="F54"/>
  <c r="E55" i="21"/>
  <c r="F54"/>
  <c r="E55" i="18"/>
  <c r="F54"/>
  <c r="E110" i="5"/>
  <c r="F109"/>
  <c r="E56" i="24" l="1"/>
  <c r="F55"/>
  <c r="E56" i="22"/>
  <c r="F55"/>
  <c r="E56" i="21"/>
  <c r="F55"/>
  <c r="E56" i="18"/>
  <c r="F55"/>
  <c r="E111" i="5"/>
  <c r="F110"/>
  <c r="E57" i="24" l="1"/>
  <c r="F56"/>
  <c r="E57" i="22"/>
  <c r="F56"/>
  <c r="E57" i="21"/>
  <c r="F56"/>
  <c r="E57" i="18"/>
  <c r="F56"/>
  <c r="E112" i="5"/>
  <c r="F111"/>
  <c r="E58" i="24" l="1"/>
  <c r="F57"/>
  <c r="E58" i="22"/>
  <c r="F57"/>
  <c r="E58" i="21"/>
  <c r="F57"/>
  <c r="E58" i="18"/>
  <c r="F57"/>
  <c r="E113" i="5"/>
  <c r="F112"/>
  <c r="E59" i="24" l="1"/>
  <c r="F58"/>
  <c r="E59" i="22"/>
  <c r="F58"/>
  <c r="E59" i="21"/>
  <c r="F58"/>
  <c r="E59" i="18"/>
  <c r="F58"/>
  <c r="E114" i="5"/>
  <c r="F113"/>
  <c r="E60" i="24" l="1"/>
  <c r="F59"/>
  <c r="E60" i="22"/>
  <c r="F59"/>
  <c r="E60" i="21"/>
  <c r="F59"/>
  <c r="E60" i="18"/>
  <c r="F59"/>
  <c r="E115" i="5"/>
  <c r="F114"/>
  <c r="E61" i="24" l="1"/>
  <c r="F60"/>
  <c r="E61" i="22"/>
  <c r="F60"/>
  <c r="E61" i="21"/>
  <c r="F60"/>
  <c r="E61" i="18"/>
  <c r="F60"/>
  <c r="E116" i="5"/>
  <c r="F115"/>
  <c r="E62" i="24" l="1"/>
  <c r="F61"/>
  <c r="E62" i="22"/>
  <c r="F61"/>
  <c r="E62" i="21"/>
  <c r="F61"/>
  <c r="E62" i="18"/>
  <c r="F61"/>
  <c r="E117" i="5"/>
  <c r="F116"/>
  <c r="E63" i="24" l="1"/>
  <c r="F62"/>
  <c r="E63" i="22"/>
  <c r="F62"/>
  <c r="E63" i="21"/>
  <c r="F62"/>
  <c r="E63" i="18"/>
  <c r="F62"/>
  <c r="E118" i="5"/>
  <c r="F117"/>
  <c r="E64" i="24" l="1"/>
  <c r="F63"/>
  <c r="E64" i="22"/>
  <c r="F63"/>
  <c r="E64" i="21"/>
  <c r="F63"/>
  <c r="E64" i="18"/>
  <c r="F63"/>
  <c r="E119" i="5"/>
  <c r="F118"/>
  <c r="E65" i="24" l="1"/>
  <c r="F64"/>
  <c r="E65" i="22"/>
  <c r="F64"/>
  <c r="E65" i="21"/>
  <c r="F64"/>
  <c r="E65" i="18"/>
  <c r="F64"/>
  <c r="E120" i="5"/>
  <c r="F119"/>
  <c r="E66" i="24" l="1"/>
  <c r="F65"/>
  <c r="E66" i="22"/>
  <c r="F65"/>
  <c r="E66" i="21"/>
  <c r="F65"/>
  <c r="E66" i="18"/>
  <c r="F65"/>
  <c r="E121" i="5"/>
  <c r="F120"/>
  <c r="E67" i="24" l="1"/>
  <c r="F66"/>
  <c r="E67" i="22"/>
  <c r="F66"/>
  <c r="E67" i="21"/>
  <c r="F66"/>
  <c r="E67" i="18"/>
  <c r="F66"/>
  <c r="E122" i="5"/>
  <c r="F121"/>
  <c r="E68" i="24" l="1"/>
  <c r="F67"/>
  <c r="E68" i="22"/>
  <c r="F67"/>
  <c r="E68" i="21"/>
  <c r="F67"/>
  <c r="E68" i="18"/>
  <c r="F67"/>
  <c r="E123" i="5"/>
  <c r="F122"/>
  <c r="E69" i="24" l="1"/>
  <c r="F68"/>
  <c r="E69" i="22"/>
  <c r="F68"/>
  <c r="E69" i="21"/>
  <c r="F68"/>
  <c r="E69" i="18"/>
  <c r="F68"/>
  <c r="E124" i="5"/>
  <c r="F123"/>
  <c r="E70" i="24" l="1"/>
  <c r="F69"/>
  <c r="E70" i="22"/>
  <c r="F69"/>
  <c r="E70" i="21"/>
  <c r="F69"/>
  <c r="E70" i="18"/>
  <c r="F69"/>
  <c r="E125" i="5"/>
  <c r="F124"/>
  <c r="E72" i="24" l="1"/>
  <c r="F70"/>
  <c r="E72" i="22"/>
  <c r="F70"/>
  <c r="E72" i="21"/>
  <c r="F70"/>
  <c r="E72" i="18"/>
  <c r="F70"/>
  <c r="E126" i="5"/>
  <c r="F125"/>
  <c r="E73" i="24" l="1"/>
  <c r="F72"/>
  <c r="E73" i="22"/>
  <c r="F72"/>
  <c r="E73" i="21"/>
  <c r="F72"/>
  <c r="E73" i="18"/>
  <c r="F72"/>
  <c r="E127" i="5"/>
  <c r="F126"/>
  <c r="E74" i="24" l="1"/>
  <c r="F73"/>
  <c r="E74" i="22"/>
  <c r="F73"/>
  <c r="E74" i="21"/>
  <c r="F73"/>
  <c r="E74" i="18"/>
  <c r="F73"/>
  <c r="E128" i="5"/>
  <c r="F127"/>
  <c r="E75" i="24" l="1"/>
  <c r="F74"/>
  <c r="E75" i="22"/>
  <c r="F74"/>
  <c r="E75" i="21"/>
  <c r="F74"/>
  <c r="E75" i="18"/>
  <c r="F74"/>
  <c r="E129" i="5"/>
  <c r="F128"/>
  <c r="E76" i="24" l="1"/>
  <c r="F75"/>
  <c r="E76" i="22"/>
  <c r="F75"/>
  <c r="E76" i="21"/>
  <c r="F75"/>
  <c r="E76" i="18"/>
  <c r="F75"/>
  <c r="E130" i="5"/>
  <c r="F129"/>
  <c r="E77" i="24" l="1"/>
  <c r="F76"/>
  <c r="E77" i="22"/>
  <c r="F76"/>
  <c r="E77" i="21"/>
  <c r="F76"/>
  <c r="E77" i="18"/>
  <c r="F76"/>
  <c r="E131" i="5"/>
  <c r="F130"/>
  <c r="E78" i="24" l="1"/>
  <c r="F77"/>
  <c r="E78" i="22"/>
  <c r="F77"/>
  <c r="E78" i="21"/>
  <c r="F77"/>
  <c r="E78" i="18"/>
  <c r="F77"/>
  <c r="E132" i="5"/>
  <c r="F131"/>
  <c r="E79" i="24" l="1"/>
  <c r="F78"/>
  <c r="E79" i="22"/>
  <c r="F78"/>
  <c r="E79" i="21"/>
  <c r="F78"/>
  <c r="E79" i="18"/>
  <c r="F78"/>
  <c r="E133" i="5"/>
  <c r="F132"/>
  <c r="E80" i="24" l="1"/>
  <c r="F79"/>
  <c r="E80" i="22"/>
  <c r="F79"/>
  <c r="E80" i="21"/>
  <c r="F79"/>
  <c r="E80" i="18"/>
  <c r="F79"/>
  <c r="E134" i="5"/>
  <c r="F133"/>
  <c r="E81" i="24" l="1"/>
  <c r="F80"/>
  <c r="E81" i="22"/>
  <c r="F80"/>
  <c r="E81" i="21"/>
  <c r="F80"/>
  <c r="E81" i="18"/>
  <c r="F80"/>
  <c r="E135" i="5"/>
  <c r="F134"/>
  <c r="E82" i="24" l="1"/>
  <c r="F81"/>
  <c r="E82" i="22"/>
  <c r="F81"/>
  <c r="E82" i="21"/>
  <c r="F81"/>
  <c r="E82" i="18"/>
  <c r="F81"/>
  <c r="E136" i="5"/>
  <c r="F135"/>
  <c r="E83" i="24" l="1"/>
  <c r="F82"/>
  <c r="E83" i="22"/>
  <c r="F82"/>
  <c r="E83" i="21"/>
  <c r="F82"/>
  <c r="E83" i="18"/>
  <c r="F82"/>
  <c r="E137" i="5"/>
  <c r="F136"/>
  <c r="E84" i="24" l="1"/>
  <c r="F83"/>
  <c r="E84" i="22"/>
  <c r="F83"/>
  <c r="E84" i="21"/>
  <c r="F83"/>
  <c r="E84" i="18"/>
  <c r="F83"/>
  <c r="E138" i="5"/>
  <c r="F137"/>
  <c r="E85" i="24" l="1"/>
  <c r="F84"/>
  <c r="E85" i="22"/>
  <c r="F84"/>
  <c r="E85" i="21"/>
  <c r="F84"/>
  <c r="E85" i="18"/>
  <c r="F84"/>
  <c r="E139" i="5"/>
  <c r="F138"/>
  <c r="E86" i="24" l="1"/>
  <c r="F85"/>
  <c r="E86" i="22"/>
  <c r="F85"/>
  <c r="E86" i="21"/>
  <c r="F85"/>
  <c r="E86" i="18"/>
  <c r="F85"/>
  <c r="E140" i="5"/>
  <c r="F139"/>
  <c r="E87" i="24" l="1"/>
  <c r="F86"/>
  <c r="E87" i="22"/>
  <c r="F86"/>
  <c r="E87" i="21"/>
  <c r="F86"/>
  <c r="E87" i="18"/>
  <c r="F86"/>
  <c r="E141" i="5"/>
  <c r="F140"/>
  <c r="E88" i="24" l="1"/>
  <c r="F87"/>
  <c r="E88" i="22"/>
  <c r="F87"/>
  <c r="E88" i="21"/>
  <c r="F87"/>
  <c r="E88" i="18"/>
  <c r="F87"/>
  <c r="E142" i="5"/>
  <c r="F141"/>
  <c r="E89" i="24" l="1"/>
  <c r="F88"/>
  <c r="E89" i="22"/>
  <c r="F88"/>
  <c r="E89" i="21"/>
  <c r="F88"/>
  <c r="E89" i="18"/>
  <c r="F88"/>
  <c r="E143" i="5"/>
  <c r="F142"/>
  <c r="E90" i="24" l="1"/>
  <c r="F89"/>
  <c r="E90" i="22"/>
  <c r="F89"/>
  <c r="E90" i="21"/>
  <c r="F89"/>
  <c r="E90" i="18"/>
  <c r="F89"/>
  <c r="E144" i="5"/>
  <c r="F143"/>
  <c r="E91" i="24" l="1"/>
  <c r="F90"/>
  <c r="E91" i="22"/>
  <c r="F90"/>
  <c r="E91" i="21"/>
  <c r="F90"/>
  <c r="E91" i="18"/>
  <c r="F90"/>
  <c r="E145" i="5"/>
  <c r="F144"/>
  <c r="E92" i="24" l="1"/>
  <c r="F91"/>
  <c r="E92" i="22"/>
  <c r="F91"/>
  <c r="E92" i="21"/>
  <c r="F91"/>
  <c r="E92" i="18"/>
  <c r="F91"/>
  <c r="E146" i="5"/>
  <c r="F145"/>
  <c r="E93" i="24" l="1"/>
  <c r="F92"/>
  <c r="E93" i="22"/>
  <c r="F92"/>
  <c r="E93" i="21"/>
  <c r="F92"/>
  <c r="E93" i="18"/>
  <c r="F92"/>
  <c r="E148" i="5"/>
  <c r="F146"/>
  <c r="E94" i="24" l="1"/>
  <c r="F93"/>
  <c r="E94" i="22"/>
  <c r="F93"/>
  <c r="E94" i="21"/>
  <c r="F93"/>
  <c r="E94" i="18"/>
  <c r="F93"/>
  <c r="E149" i="5"/>
  <c r="F148"/>
  <c r="E95" i="24" l="1"/>
  <c r="F94"/>
  <c r="E95" i="22"/>
  <c r="F94"/>
  <c r="E95" i="21"/>
  <c r="F94"/>
  <c r="E95" i="18"/>
  <c r="F94"/>
  <c r="E150" i="5"/>
  <c r="F149"/>
  <c r="E96" i="24" l="1"/>
  <c r="F95"/>
  <c r="E96" i="22"/>
  <c r="F95"/>
  <c r="E96" i="21"/>
  <c r="F95"/>
  <c r="E96" i="18"/>
  <c r="F95"/>
  <c r="E151" i="5"/>
  <c r="F150"/>
  <c r="E97" i="24" l="1"/>
  <c r="F96"/>
  <c r="E97" i="22"/>
  <c r="F96"/>
  <c r="E97" i="21"/>
  <c r="F96"/>
  <c r="E97" i="18"/>
  <c r="F96"/>
  <c r="E152" i="5"/>
  <c r="F151"/>
  <c r="E98" i="24" l="1"/>
  <c r="F97"/>
  <c r="E98" i="22"/>
  <c r="F97"/>
  <c r="E98" i="21"/>
  <c r="F97"/>
  <c r="E98" i="18"/>
  <c r="F97"/>
  <c r="E153" i="5"/>
  <c r="F152"/>
  <c r="E99" i="24" l="1"/>
  <c r="F98"/>
  <c r="E99" i="22"/>
  <c r="F98"/>
  <c r="E99" i="21"/>
  <c r="F98"/>
  <c r="E99" i="18"/>
  <c r="F98"/>
  <c r="E154" i="5"/>
  <c r="F153"/>
  <c r="E100" i="24" l="1"/>
  <c r="F99"/>
  <c r="E100" i="22"/>
  <c r="F99"/>
  <c r="E100" i="21"/>
  <c r="F99"/>
  <c r="E100" i="18"/>
  <c r="F99"/>
  <c r="E155" i="5"/>
  <c r="F154"/>
  <c r="E101" i="24" l="1"/>
  <c r="F100"/>
  <c r="E101" i="22"/>
  <c r="F100"/>
  <c r="E101" i="21"/>
  <c r="F100"/>
  <c r="E101" i="18"/>
  <c r="F100"/>
  <c r="E156" i="5"/>
  <c r="F155"/>
  <c r="E102" i="24" l="1"/>
  <c r="F101"/>
  <c r="E102" i="22"/>
  <c r="F101"/>
  <c r="E102" i="21"/>
  <c r="F101"/>
  <c r="E102" i="18"/>
  <c r="F101"/>
  <c r="E157" i="5"/>
  <c r="F156"/>
  <c r="E103" i="24" l="1"/>
  <c r="F102"/>
  <c r="E103" i="22"/>
  <c r="F102"/>
  <c r="E103" i="21"/>
  <c r="F102"/>
  <c r="E103" i="18"/>
  <c r="F102"/>
  <c r="E158" i="5"/>
  <c r="F157"/>
  <c r="E104" i="24" l="1"/>
  <c r="F103"/>
  <c r="E104" i="22"/>
  <c r="F103"/>
  <c r="E104" i="21"/>
  <c r="F103"/>
  <c r="E104" i="18"/>
  <c r="F103"/>
  <c r="E159" i="5"/>
  <c r="F158"/>
  <c r="E105" i="24" l="1"/>
  <c r="F104"/>
  <c r="E105" i="22"/>
  <c r="F104"/>
  <c r="E105" i="21"/>
  <c r="F104"/>
  <c r="E105" i="18"/>
  <c r="F104"/>
  <c r="E160" i="5"/>
  <c r="F159"/>
  <c r="E106" i="24" l="1"/>
  <c r="F105"/>
  <c r="E106" i="22"/>
  <c r="F105"/>
  <c r="E106" i="21"/>
  <c r="F105"/>
  <c r="E106" i="18"/>
  <c r="F105"/>
  <c r="E161" i="5"/>
  <c r="F160"/>
  <c r="E107" i="24" l="1"/>
  <c r="F106"/>
  <c r="E107" i="22"/>
  <c r="F106"/>
  <c r="E107" i="21"/>
  <c r="F106"/>
  <c r="E107" i="18"/>
  <c r="F106"/>
  <c r="E162" i="5"/>
  <c r="F161"/>
  <c r="E108" i="24" l="1"/>
  <c r="F107"/>
  <c r="E108" i="22"/>
  <c r="F107"/>
  <c r="E108" i="21"/>
  <c r="F107"/>
  <c r="E108" i="18"/>
  <c r="F107"/>
  <c r="E163" i="5"/>
  <c r="F162"/>
  <c r="E109" i="24" l="1"/>
  <c r="F108"/>
  <c r="E109" i="22"/>
  <c r="F108"/>
  <c r="E109" i="21"/>
  <c r="F108"/>
  <c r="E109" i="18"/>
  <c r="F108"/>
  <c r="E164" i="5"/>
  <c r="F163"/>
  <c r="E110" i="24" l="1"/>
  <c r="F109"/>
  <c r="E110" i="22"/>
  <c r="F109"/>
  <c r="E110" i="21"/>
  <c r="F109"/>
  <c r="E110" i="18"/>
  <c r="F109"/>
  <c r="E165" i="5"/>
  <c r="F164"/>
  <c r="E111" i="24" l="1"/>
  <c r="F110"/>
  <c r="E111" i="22"/>
  <c r="F110"/>
  <c r="E111" i="21"/>
  <c r="F110"/>
  <c r="E111" i="18"/>
  <c r="F110"/>
  <c r="E166" i="5"/>
  <c r="F165"/>
  <c r="E112" i="24" l="1"/>
  <c r="F111"/>
  <c r="E112" i="22"/>
  <c r="F111"/>
  <c r="E112" i="21"/>
  <c r="F111"/>
  <c r="E112" i="18"/>
  <c r="F111"/>
  <c r="E167" i="5"/>
  <c r="F166"/>
  <c r="E113" i="24" l="1"/>
  <c r="F112"/>
  <c r="E113" i="22"/>
  <c r="F112"/>
  <c r="E113" i="21"/>
  <c r="F112"/>
  <c r="E113" i="18"/>
  <c r="F112"/>
  <c r="E168" i="5"/>
  <c r="F167"/>
  <c r="E114" i="24" l="1"/>
  <c r="F113"/>
  <c r="E114" i="22"/>
  <c r="F113"/>
  <c r="E114" i="21"/>
  <c r="F113"/>
  <c r="E114" i="18"/>
  <c r="F113"/>
  <c r="E169" i="5"/>
  <c r="F168"/>
  <c r="E115" i="24" l="1"/>
  <c r="F114"/>
  <c r="E115" i="22"/>
  <c r="F114"/>
  <c r="E115" i="21"/>
  <c r="F114"/>
  <c r="E115" i="18"/>
  <c r="F114"/>
  <c r="E170" i="5"/>
  <c r="F169"/>
  <c r="E116" i="24" l="1"/>
  <c r="F115"/>
  <c r="E116" i="22"/>
  <c r="F115"/>
  <c r="E116" i="21"/>
  <c r="F115"/>
  <c r="E116" i="18"/>
  <c r="F115"/>
  <c r="E171" i="5"/>
  <c r="E117" i="24" l="1"/>
  <c r="F116"/>
  <c r="E117" i="22"/>
  <c r="F116"/>
  <c r="E117" i="21"/>
  <c r="F116"/>
  <c r="E117" i="18"/>
  <c r="F116"/>
  <c r="E172" i="5"/>
  <c r="E118" i="24" l="1"/>
  <c r="F117"/>
  <c r="E118" i="22"/>
  <c r="F117"/>
  <c r="E118" i="21"/>
  <c r="F117"/>
  <c r="E118" i="18"/>
  <c r="F117"/>
  <c r="E173" i="5"/>
  <c r="F172"/>
  <c r="E119" i="24" l="1"/>
  <c r="F118"/>
  <c r="E119" i="22"/>
  <c r="F118"/>
  <c r="E119" i="21"/>
  <c r="F118"/>
  <c r="E119" i="18"/>
  <c r="F118"/>
  <c r="E174" i="5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20" i="24" l="1"/>
  <c r="F119"/>
  <c r="E120" i="22"/>
  <c r="F119"/>
  <c r="E120" i="21"/>
  <c r="F119"/>
  <c r="E120" i="18"/>
  <c r="F119"/>
  <c r="F195" i="5"/>
  <c r="E196"/>
  <c r="E121" i="24" l="1"/>
  <c r="F120"/>
  <c r="E121" i="22"/>
  <c r="F120"/>
  <c r="E121" i="21"/>
  <c r="F120"/>
  <c r="E121" i="18"/>
  <c r="F120"/>
  <c r="F196" i="5"/>
  <c r="E197"/>
  <c r="E122" i="24" l="1"/>
  <c r="F121"/>
  <c r="E122" i="22"/>
  <c r="F121"/>
  <c r="E122" i="21"/>
  <c r="F121"/>
  <c r="E122" i="18"/>
  <c r="F121"/>
  <c r="F197" i="5"/>
  <c r="E198"/>
  <c r="E123" i="24" l="1"/>
  <c r="F122"/>
  <c r="E123" i="22"/>
  <c r="F122"/>
  <c r="E123" i="21"/>
  <c r="F122"/>
  <c r="E123" i="18"/>
  <c r="F122"/>
  <c r="F198" i="5"/>
  <c r="E199"/>
  <c r="E124" i="24" l="1"/>
  <c r="F123"/>
  <c r="E124" i="22"/>
  <c r="F123"/>
  <c r="E124" i="21"/>
  <c r="F123"/>
  <c r="E124" i="18"/>
  <c r="F123"/>
  <c r="F199" i="5"/>
  <c r="E200"/>
  <c r="E125" i="24" l="1"/>
  <c r="F124"/>
  <c r="E125" i="22"/>
  <c r="F124"/>
  <c r="E125" i="21"/>
  <c r="F124"/>
  <c r="E125" i="18"/>
  <c r="F124"/>
  <c r="F200" i="5"/>
  <c r="E201"/>
  <c r="F201" s="1"/>
  <c r="E126" i="24" l="1"/>
  <c r="F125"/>
  <c r="E126" i="22"/>
  <c r="F125"/>
  <c r="E126" i="21"/>
  <c r="F125"/>
  <c r="E126" i="18"/>
  <c r="F125"/>
  <c r="E127" i="24" l="1"/>
  <c r="F126"/>
  <c r="E127" i="22"/>
  <c r="F126"/>
  <c r="E127" i="21"/>
  <c r="F126"/>
  <c r="E127" i="18"/>
  <c r="F126"/>
  <c r="E128" i="24" l="1"/>
  <c r="F127"/>
  <c r="E128" i="22"/>
  <c r="F127"/>
  <c r="E128" i="21"/>
  <c r="F127"/>
  <c r="E128" i="18"/>
  <c r="F127"/>
  <c r="F176" i="5"/>
  <c r="E129" i="24" l="1"/>
  <c r="F128"/>
  <c r="E129" i="22"/>
  <c r="F128"/>
  <c r="E129" i="21"/>
  <c r="F128"/>
  <c r="E129" i="18"/>
  <c r="F128"/>
  <c r="E130" i="24" l="1"/>
  <c r="F129"/>
  <c r="E130" i="22"/>
  <c r="F129"/>
  <c r="E130" i="21"/>
  <c r="F129"/>
  <c r="E130" i="18"/>
  <c r="F129"/>
  <c r="E131" i="24" l="1"/>
  <c r="F130"/>
  <c r="E131" i="22"/>
  <c r="F130"/>
  <c r="E131" i="21"/>
  <c r="F130"/>
  <c r="E131" i="18"/>
  <c r="F130"/>
  <c r="F179" i="5"/>
  <c r="E132" i="24" l="1"/>
  <c r="F131"/>
  <c r="E132" i="22"/>
  <c r="F131"/>
  <c r="E132" i="21"/>
  <c r="F131"/>
  <c r="E132" i="18"/>
  <c r="F131"/>
  <c r="E133" i="24" l="1"/>
  <c r="F132"/>
  <c r="E133" i="22"/>
  <c r="F132"/>
  <c r="E133" i="21"/>
  <c r="F132"/>
  <c r="E133" i="18"/>
  <c r="F132"/>
  <c r="E134" i="24" l="1"/>
  <c r="F133"/>
  <c r="E134" i="22"/>
  <c r="F133"/>
  <c r="E134" i="21"/>
  <c r="F133"/>
  <c r="E134" i="18"/>
  <c r="F133"/>
  <c r="E135" i="24" l="1"/>
  <c r="F134"/>
  <c r="E135" i="22"/>
  <c r="F134"/>
  <c r="E135" i="21"/>
  <c r="F134"/>
  <c r="E135" i="18"/>
  <c r="F134"/>
  <c r="F183" i="5"/>
  <c r="E136" i="24" l="1"/>
  <c r="F135"/>
  <c r="E136" i="22"/>
  <c r="F135"/>
  <c r="E136" i="21"/>
  <c r="F135"/>
  <c r="E136" i="18"/>
  <c r="F135"/>
  <c r="F184" i="5"/>
  <c r="E137" i="24" l="1"/>
  <c r="F136"/>
  <c r="E137" i="22"/>
  <c r="F136"/>
  <c r="E137" i="21"/>
  <c r="F136"/>
  <c r="E137" i="18"/>
  <c r="F136"/>
  <c r="E138" i="24" l="1"/>
  <c r="F137"/>
  <c r="E138" i="22"/>
  <c r="F137"/>
  <c r="E138" i="21"/>
  <c r="F137"/>
  <c r="E138" i="18"/>
  <c r="F137"/>
  <c r="F186" i="5"/>
  <c r="E139" i="24" l="1"/>
  <c r="F138"/>
  <c r="E139" i="22"/>
  <c r="F138"/>
  <c r="E139" i="21"/>
  <c r="F138"/>
  <c r="E139" i="18"/>
  <c r="F138"/>
  <c r="F187" i="5"/>
  <c r="E140" i="24" l="1"/>
  <c r="F139"/>
  <c r="E140" i="22"/>
  <c r="F139"/>
  <c r="E140" i="21"/>
  <c r="F139"/>
  <c r="E140" i="18"/>
  <c r="F139"/>
  <c r="F188" i="5"/>
  <c r="E141" i="24" l="1"/>
  <c r="F140"/>
  <c r="E141" i="22"/>
  <c r="F140"/>
  <c r="E141" i="21"/>
  <c r="F140"/>
  <c r="E141" i="18"/>
  <c r="F140"/>
  <c r="F189" i="5"/>
  <c r="E142" i="24" l="1"/>
  <c r="F141"/>
  <c r="E142" i="22"/>
  <c r="F141"/>
  <c r="E142" i="21"/>
  <c r="F141"/>
  <c r="E142" i="18"/>
  <c r="F141"/>
  <c r="F190" i="5"/>
  <c r="E143" i="24" l="1"/>
  <c r="F142"/>
  <c r="E143" i="22"/>
  <c r="F142"/>
  <c r="E143" i="21"/>
  <c r="F142"/>
  <c r="E143" i="18"/>
  <c r="F142"/>
  <c r="F191" i="5"/>
  <c r="E144" i="24" l="1"/>
  <c r="F143"/>
  <c r="E144" i="22"/>
  <c r="F143"/>
  <c r="E144" i="21"/>
  <c r="F143"/>
  <c r="E144" i="18"/>
  <c r="F143"/>
  <c r="F192" i="5"/>
  <c r="E145" i="24" l="1"/>
  <c r="F144"/>
  <c r="E145" i="22"/>
  <c r="F144"/>
  <c r="E145" i="21"/>
  <c r="F144"/>
  <c r="E145" i="18"/>
  <c r="F144"/>
  <c r="F193" i="5"/>
  <c r="E146" i="24" l="1"/>
  <c r="F145"/>
  <c r="E146" i="22"/>
  <c r="F145"/>
  <c r="E146" i="21"/>
  <c r="F145"/>
  <c r="E146" i="18"/>
  <c r="F145"/>
  <c r="F194" i="5"/>
  <c r="F202" s="1"/>
  <c r="E202"/>
  <c r="H202" l="1"/>
  <c r="G213"/>
  <c r="G214"/>
  <c r="G216" s="1"/>
  <c r="E148" i="24"/>
  <c r="F146"/>
  <c r="E148" i="22"/>
  <c r="F146"/>
  <c r="E148" i="21"/>
  <c r="F146"/>
  <c r="E148" i="18"/>
  <c r="F146"/>
  <c r="E149" i="24" l="1"/>
  <c r="F148"/>
  <c r="E149" i="22"/>
  <c r="F148"/>
  <c r="E149" i="21"/>
  <c r="F148"/>
  <c r="E149" i="18"/>
  <c r="F148"/>
  <c r="E150" i="24" l="1"/>
  <c r="F149"/>
  <c r="E150" i="22"/>
  <c r="F149"/>
  <c r="E150" i="21"/>
  <c r="F149"/>
  <c r="E150" i="18"/>
  <c r="F149"/>
  <c r="E151" i="24" l="1"/>
  <c r="F150"/>
  <c r="E151" i="22"/>
  <c r="F150"/>
  <c r="E151" i="21"/>
  <c r="F150"/>
  <c r="E151" i="18"/>
  <c r="F150"/>
  <c r="E152" i="24" l="1"/>
  <c r="F151"/>
  <c r="E152" i="22"/>
  <c r="F151"/>
  <c r="E152" i="21"/>
  <c r="F151"/>
  <c r="E152" i="18"/>
  <c r="F151"/>
  <c r="E153" i="24" l="1"/>
  <c r="F152"/>
  <c r="E153" i="22"/>
  <c r="F152"/>
  <c r="E153" i="21"/>
  <c r="F152"/>
  <c r="E153" i="18"/>
  <c r="F152"/>
  <c r="E154" i="24" l="1"/>
  <c r="F153"/>
  <c r="E154" i="22"/>
  <c r="F153"/>
  <c r="E154" i="21"/>
  <c r="F153"/>
  <c r="E154" i="18"/>
  <c r="F153"/>
  <c r="E155" i="24" l="1"/>
  <c r="F154"/>
  <c r="E155" i="22"/>
  <c r="F154"/>
  <c r="E155" i="21"/>
  <c r="F154"/>
  <c r="E155" i="18"/>
  <c r="F154"/>
  <c r="E156" i="24" l="1"/>
  <c r="F155"/>
  <c r="E156" i="22"/>
  <c r="F155"/>
  <c r="E156" i="21"/>
  <c r="F155"/>
  <c r="E156" i="18"/>
  <c r="F155"/>
  <c r="E157" i="24" l="1"/>
  <c r="F156"/>
  <c r="E157" i="22"/>
  <c r="F156"/>
  <c r="E157" i="21"/>
  <c r="F156"/>
  <c r="E157" i="18"/>
  <c r="F156"/>
  <c r="E158" i="24" l="1"/>
  <c r="F157"/>
  <c r="E158" i="22"/>
  <c r="F157"/>
  <c r="E158" i="21"/>
  <c r="F157"/>
  <c r="E158" i="18"/>
  <c r="F157"/>
  <c r="E159" i="24" l="1"/>
  <c r="F158"/>
  <c r="E159" i="22"/>
  <c r="F158"/>
  <c r="E159" i="21"/>
  <c r="F158"/>
  <c r="E159" i="18"/>
  <c r="F158"/>
  <c r="E160" i="24" l="1"/>
  <c r="F159"/>
  <c r="E160" i="22"/>
  <c r="F159"/>
  <c r="E160" i="21"/>
  <c r="F159"/>
  <c r="E160" i="18"/>
  <c r="F159"/>
  <c r="E161" i="24" l="1"/>
  <c r="F160"/>
  <c r="E161" i="22"/>
  <c r="F160"/>
  <c r="E161" i="21"/>
  <c r="F160"/>
  <c r="E161" i="18"/>
  <c r="F160"/>
  <c r="E162" i="24" l="1"/>
  <c r="F161"/>
  <c r="E162" i="22"/>
  <c r="F161"/>
  <c r="E162" i="21"/>
  <c r="F161"/>
  <c r="E162" i="18"/>
  <c r="F161"/>
  <c r="E163" i="24" l="1"/>
  <c r="F162"/>
  <c r="E163" i="22"/>
  <c r="F162"/>
  <c r="E163" i="21"/>
  <c r="F162"/>
  <c r="E163" i="18"/>
  <c r="F162"/>
  <c r="E164" i="24" l="1"/>
  <c r="F163"/>
  <c r="E164" i="22"/>
  <c r="F163"/>
  <c r="E164" i="21"/>
  <c r="F163"/>
  <c r="E164" i="18"/>
  <c r="F163"/>
  <c r="E165" i="24" l="1"/>
  <c r="F164"/>
  <c r="E165" i="22"/>
  <c r="F164"/>
  <c r="E165" i="21"/>
  <c r="F164"/>
  <c r="E165" i="18"/>
  <c r="F164"/>
  <c r="E166" i="24" l="1"/>
  <c r="F165"/>
  <c r="E166" i="22"/>
  <c r="F165"/>
  <c r="E166" i="21"/>
  <c r="F165"/>
  <c r="E166" i="18"/>
  <c r="F165"/>
  <c r="E167" i="24" l="1"/>
  <c r="F166"/>
  <c r="E167" i="22"/>
  <c r="F166"/>
  <c r="E167" i="21"/>
  <c r="F166"/>
  <c r="E167" i="18"/>
  <c r="F166"/>
  <c r="E168" i="24" l="1"/>
  <c r="F167"/>
  <c r="E168" i="22"/>
  <c r="F167"/>
  <c r="E168" i="21"/>
  <c r="F167"/>
  <c r="E168" i="18"/>
  <c r="F167"/>
  <c r="E169" i="24" l="1"/>
  <c r="F168"/>
  <c r="E169" i="22"/>
  <c r="F168"/>
  <c r="E169" i="21"/>
  <c r="F168"/>
  <c r="E169" i="18"/>
  <c r="F168"/>
  <c r="E170" i="24" l="1"/>
  <c r="F169"/>
  <c r="E170" i="22"/>
  <c r="F169"/>
  <c r="E170" i="21"/>
  <c r="F169"/>
  <c r="E170" i="18"/>
  <c r="F169"/>
  <c r="E171" i="24" l="1"/>
  <c r="F170"/>
  <c r="E171" i="22"/>
  <c r="F170"/>
  <c r="E171" i="21"/>
  <c r="F170"/>
  <c r="E171" i="18"/>
  <c r="F170"/>
  <c r="E172" i="24" l="1"/>
  <c r="F171"/>
  <c r="E172" i="22"/>
  <c r="F171"/>
  <c r="E172" i="21"/>
  <c r="F171"/>
  <c r="E172" i="18"/>
  <c r="F171"/>
  <c r="E173" i="24" l="1"/>
  <c r="F172"/>
  <c r="E173" i="22"/>
  <c r="F172"/>
  <c r="E173" i="21"/>
  <c r="F172"/>
  <c r="E173" i="18"/>
  <c r="F172"/>
  <c r="E174" i="24" l="1"/>
  <c r="F173"/>
  <c r="E174" i="22"/>
  <c r="F173"/>
  <c r="E174" i="21"/>
  <c r="F173"/>
  <c r="E174" i="18"/>
  <c r="F173"/>
  <c r="E175" i="24" l="1"/>
  <c r="F174"/>
  <c r="E175" i="22"/>
  <c r="F174"/>
  <c r="E175" i="21"/>
  <c r="F174"/>
  <c r="E175" i="18"/>
  <c r="F174"/>
  <c r="E176" i="24" l="1"/>
  <c r="F175"/>
  <c r="E176" i="22"/>
  <c r="F175"/>
  <c r="E176" i="21"/>
  <c r="F175"/>
  <c r="E176" i="18"/>
  <c r="F175"/>
  <c r="E177" i="24" l="1"/>
  <c r="F176"/>
  <c r="E177" i="22"/>
  <c r="F176"/>
  <c r="E177" i="21"/>
  <c r="F176"/>
  <c r="E177" i="18"/>
  <c r="F176"/>
  <c r="E178" i="24" l="1"/>
  <c r="F177"/>
  <c r="E178" i="22"/>
  <c r="F177"/>
  <c r="E178" i="21"/>
  <c r="F177"/>
  <c r="E178" i="18"/>
  <c r="F177"/>
  <c r="E179" i="24" l="1"/>
  <c r="F178"/>
  <c r="E179" i="22"/>
  <c r="F178"/>
  <c r="E179" i="21"/>
  <c r="F178"/>
  <c r="E179" i="18"/>
  <c r="F178"/>
  <c r="E180" i="24" l="1"/>
  <c r="F179"/>
  <c r="E180" i="22"/>
  <c r="F179"/>
  <c r="E180" i="21"/>
  <c r="F179"/>
  <c r="E180" i="18"/>
  <c r="F179"/>
  <c r="E181" i="24" l="1"/>
  <c r="F180"/>
  <c r="E181" i="22"/>
  <c r="F180"/>
  <c r="E181" i="21"/>
  <c r="F180"/>
  <c r="E181" i="18"/>
  <c r="F180"/>
  <c r="E182" i="24" l="1"/>
  <c r="F181"/>
  <c r="E182" i="22"/>
  <c r="F181"/>
  <c r="E182" i="21"/>
  <c r="F181"/>
  <c r="E182" i="18"/>
  <c r="F181"/>
  <c r="E183" i="24" l="1"/>
  <c r="F182"/>
  <c r="E183" i="22"/>
  <c r="F182"/>
  <c r="E183" i="21"/>
  <c r="F182"/>
  <c r="E183" i="18"/>
  <c r="F182"/>
  <c r="E184" i="24" l="1"/>
  <c r="F183"/>
  <c r="E184" i="22"/>
  <c r="F183"/>
  <c r="E184" i="21"/>
  <c r="F183"/>
  <c r="E184" i="18"/>
  <c r="F183"/>
  <c r="E185" i="24" l="1"/>
  <c r="F184"/>
  <c r="E185" i="22"/>
  <c r="F184"/>
  <c r="E185" i="21"/>
  <c r="F184"/>
  <c r="E185" i="18"/>
  <c r="F184"/>
  <c r="E186" i="24" l="1"/>
  <c r="F185"/>
  <c r="E186" i="22"/>
  <c r="F185"/>
  <c r="E186" i="21"/>
  <c r="F185"/>
  <c r="E186" i="18"/>
  <c r="F185"/>
  <c r="E187" i="24" l="1"/>
  <c r="F186"/>
  <c r="E187" i="22"/>
  <c r="F186"/>
  <c r="E187" i="21"/>
  <c r="F186"/>
  <c r="E187" i="18"/>
  <c r="F186"/>
  <c r="E188" i="24" l="1"/>
  <c r="F187"/>
  <c r="E188" i="22"/>
  <c r="F187"/>
  <c r="E188" i="21"/>
  <c r="F187"/>
  <c r="E188" i="18"/>
  <c r="F187"/>
  <c r="E189" i="24" l="1"/>
  <c r="F188"/>
  <c r="E189" i="22"/>
  <c r="F188"/>
  <c r="E189" i="21"/>
  <c r="F188"/>
  <c r="E189" i="18"/>
  <c r="F188"/>
  <c r="E190" i="24" l="1"/>
  <c r="F189"/>
  <c r="E190" i="22"/>
  <c r="F189"/>
  <c r="E190" i="21"/>
  <c r="F189"/>
  <c r="E190" i="18"/>
  <c r="F189"/>
  <c r="E191" i="24" l="1"/>
  <c r="F190"/>
  <c r="E191" i="22"/>
  <c r="F190"/>
  <c r="E191" i="21"/>
  <c r="F190"/>
  <c r="E191" i="18"/>
  <c r="F190"/>
  <c r="E192" i="24" l="1"/>
  <c r="F191"/>
  <c r="E192" i="22"/>
  <c r="F191"/>
  <c r="E192" i="21"/>
  <c r="F191"/>
  <c r="E192" i="18"/>
  <c r="F191"/>
  <c r="E193" i="24" l="1"/>
  <c r="F192"/>
  <c r="E193" i="22"/>
  <c r="F192"/>
  <c r="E193" i="21"/>
  <c r="F192"/>
  <c r="E193" i="18"/>
  <c r="F192"/>
  <c r="E194" i="24" l="1"/>
  <c r="F193"/>
  <c r="E194" i="22"/>
  <c r="F193"/>
  <c r="E194" i="21"/>
  <c r="F193"/>
  <c r="E194" i="18"/>
  <c r="F193"/>
  <c r="E195" i="24" l="1"/>
  <c r="F194"/>
  <c r="E195" i="22"/>
  <c r="F194"/>
  <c r="E195" i="21"/>
  <c r="F194"/>
  <c r="E195" i="18"/>
  <c r="F194"/>
  <c r="E196" i="24" l="1"/>
  <c r="F195"/>
  <c r="E196" i="22"/>
  <c r="F195"/>
  <c r="E196" i="21"/>
  <c r="F195"/>
  <c r="E196" i="18"/>
  <c r="F195"/>
  <c r="E197" i="24" l="1"/>
  <c r="F196"/>
  <c r="E197" i="22"/>
  <c r="F196"/>
  <c r="E197" i="21"/>
  <c r="F196"/>
  <c r="E197" i="18"/>
  <c r="F196"/>
  <c r="E198" i="24" l="1"/>
  <c r="F197"/>
  <c r="F202" s="1"/>
  <c r="H202" s="1"/>
  <c r="E202"/>
  <c r="E198" i="22"/>
  <c r="F197"/>
  <c r="F202" s="1"/>
  <c r="H202" s="1"/>
  <c r="E202"/>
  <c r="E198" i="21"/>
  <c r="F197"/>
  <c r="F202" s="1"/>
  <c r="H202" s="1"/>
  <c r="E202"/>
  <c r="E198" i="18"/>
  <c r="F197"/>
  <c r="F202" s="1"/>
  <c r="H202" s="1"/>
  <c r="E202"/>
  <c r="E199" i="24" l="1"/>
  <c r="F198"/>
  <c r="E199" i="22"/>
  <c r="F198"/>
  <c r="E199" i="21"/>
  <c r="F198"/>
  <c r="E199" i="18"/>
  <c r="F198"/>
  <c r="E200" i="24" l="1"/>
  <c r="F199"/>
  <c r="E200" i="22"/>
  <c r="F199"/>
  <c r="E200" i="21"/>
  <c r="F199"/>
  <c r="E200" i="18"/>
  <c r="F199"/>
  <c r="E201" i="24" l="1"/>
  <c r="F201" s="1"/>
  <c r="F200"/>
  <c r="E201" i="22"/>
  <c r="F201" s="1"/>
  <c r="F200"/>
  <c r="E201" i="21"/>
  <c r="F201" s="1"/>
  <c r="F200"/>
  <c r="E201" i="18"/>
  <c r="F201" s="1"/>
  <c r="F200"/>
</calcChain>
</file>

<file path=xl/sharedStrings.xml><?xml version="1.0" encoding="utf-8"?>
<sst xmlns="http://schemas.openxmlformats.org/spreadsheetml/2006/main" count="2845" uniqueCount="549">
  <si>
    <t>Rent</t>
  </si>
  <si>
    <t>Name:</t>
  </si>
  <si>
    <t>Area</t>
  </si>
  <si>
    <t>125 sq.yd</t>
  </si>
  <si>
    <t>Security advance taken by o/o BDPO U.T.</t>
  </si>
  <si>
    <t>Sh. Banwari Lal S/o Sh. Lachhman Singh</t>
  </si>
  <si>
    <t>12/102</t>
  </si>
  <si>
    <t>80/102</t>
  </si>
  <si>
    <t>95/102</t>
  </si>
  <si>
    <t>61/106</t>
  </si>
  <si>
    <t>64/102</t>
  </si>
  <si>
    <t>6/117     13.09.06</t>
  </si>
  <si>
    <t>Total</t>
  </si>
  <si>
    <t>PROVISIONAL STATEMENT OF PLOT No. 501, KUMHAR COLONY, MALOYA, U.T. CHANDIGARH</t>
  </si>
  <si>
    <t xml:space="preserve">Intereset </t>
  </si>
  <si>
    <t>24% P.A. as per Clause 15 of Lease Deed</t>
  </si>
  <si>
    <t>Monthly Rent</t>
  </si>
  <si>
    <t>Rs.4/- per sq.yd. as per Clause 1 of Lease Deed</t>
  </si>
  <si>
    <t>Yr. Rent (increase as per Clause 4 of Lease deed)</t>
  </si>
  <si>
    <t>Days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</si>
  <si>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</si>
  <si>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</si>
  <si>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</si>
  <si>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</si>
  <si>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</si>
  <si>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</si>
  <si>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</si>
  <si>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</si>
  <si>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</si>
  <si>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</si>
  <si>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</si>
  <si>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</si>
  <si>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</si>
  <si>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</si>
  <si>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</si>
  <si>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</si>
  <si>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</si>
  <si>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</si>
  <si>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</si>
  <si>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</si>
  <si>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</si>
  <si>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</si>
  <si>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</si>
  <si>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</si>
  <si>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</si>
  <si>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</si>
  <si>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</si>
  <si>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</si>
  <si>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</si>
  <si>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</si>
  <si>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</si>
  <si>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</si>
  <si>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</si>
  <si>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</si>
  <si>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</si>
  <si>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</si>
  <si>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</si>
  <si>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</si>
  <si>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</si>
  <si>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</si>
  <si>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</si>
  <si>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</si>
  <si>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</si>
  <si>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</si>
  <si>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</si>
  <si>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</si>
  <si>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</si>
  <si>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</si>
  <si>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</si>
  <si>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</si>
  <si>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</si>
  <si>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</si>
  <si>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</si>
  <si>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</si>
  <si>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</si>
  <si>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</si>
  <si>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</si>
  <si>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</si>
  <si>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</si>
  <si>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</si>
  <si>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</si>
  <si>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</si>
  <si>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</si>
  <si>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</si>
  <si>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</si>
  <si>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</si>
  <si>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</si>
  <si>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</si>
  <si>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</si>
  <si>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</si>
  <si>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</si>
  <si>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</si>
  <si>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</si>
  <si>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</si>
  <si>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</si>
  <si>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</si>
  <si>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</si>
  <si>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</si>
  <si>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</si>
  <si>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</si>
  <si>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</si>
  <si>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</si>
  <si>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</si>
  <si>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</si>
  <si>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</si>
  <si>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</si>
  <si>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</si>
  <si>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</si>
  <si>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</si>
  <si>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</si>
  <si>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</si>
  <si>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</si>
  <si>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</si>
  <si>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</si>
  <si>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</si>
  <si>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</si>
  <si>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</si>
  <si>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</si>
  <si>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April-17</t>
  </si>
  <si>
    <t>May-17</t>
  </si>
  <si>
    <t>June-17</t>
  </si>
  <si>
    <t>July-17</t>
  </si>
  <si>
    <t>Aug-17</t>
  </si>
  <si>
    <t>Sep-17</t>
  </si>
  <si>
    <t>Oct-17</t>
  </si>
  <si>
    <t>Nov-17</t>
  </si>
  <si>
    <t>Dec-17</t>
  </si>
  <si>
    <t>Jan-18</t>
  </si>
  <si>
    <t>Feb-18</t>
  </si>
  <si>
    <t>March-18</t>
  </si>
  <si>
    <t>April-18</t>
  </si>
  <si>
    <t>May-18</t>
  </si>
  <si>
    <t>June-18</t>
  </si>
  <si>
    <t>July-18</t>
  </si>
  <si>
    <t>Aug-18</t>
  </si>
  <si>
    <t>Sept-18</t>
  </si>
  <si>
    <t>Oct-18</t>
  </si>
  <si>
    <t>Nov-18</t>
  </si>
  <si>
    <t>Dec-18</t>
  </si>
  <si>
    <t>Jan-19</t>
  </si>
  <si>
    <t>Feb-19</t>
  </si>
  <si>
    <t>March-19</t>
  </si>
  <si>
    <t>April-19</t>
  </si>
  <si>
    <t>May-19</t>
  </si>
  <si>
    <t>June-19</t>
  </si>
  <si>
    <t>July-19</t>
  </si>
  <si>
    <t>Aug-19</t>
  </si>
  <si>
    <t>Sept-19</t>
  </si>
  <si>
    <t>Oct-19</t>
  </si>
  <si>
    <t>Nov-19</t>
  </si>
  <si>
    <t>Dec-19</t>
  </si>
  <si>
    <t>Jan-20</t>
  </si>
  <si>
    <t>Feb-20</t>
  </si>
  <si>
    <t>March-20</t>
  </si>
  <si>
    <t>April-20</t>
  </si>
  <si>
    <t>May-20</t>
  </si>
  <si>
    <t>June-20</t>
  </si>
  <si>
    <t>July-20</t>
  </si>
  <si>
    <t>Aug.-20</t>
  </si>
  <si>
    <t>Month</t>
  </si>
  <si>
    <t>Assessment Amount</t>
  </si>
  <si>
    <t>Realization Amount</t>
  </si>
  <si>
    <t>Balance Amount</t>
  </si>
  <si>
    <t>Total Days</t>
  </si>
  <si>
    <t>Per day Interest Calculation</t>
  </si>
  <si>
    <t>Interest @ 24% p.a.</t>
  </si>
  <si>
    <t>Sep. 20</t>
  </si>
  <si>
    <t>Oct. 20</t>
  </si>
  <si>
    <t>Nov. 20</t>
  </si>
  <si>
    <t>Dec. 20</t>
  </si>
  <si>
    <t>Receipt No. &amp; Date</t>
  </si>
  <si>
    <t xml:space="preserve">3179/36   17.05.18  </t>
  </si>
  <si>
    <t xml:space="preserve">3450/43  08.08.18     3452/19  16.08.18  </t>
  </si>
  <si>
    <t>3456/43     12.09.18</t>
  </si>
  <si>
    <t>3462/39     16.10.18</t>
  </si>
  <si>
    <t xml:space="preserve">3647/45    12.12.18  </t>
  </si>
  <si>
    <t>3428/1       30.01.19</t>
  </si>
  <si>
    <t>3423/38       09.05.19</t>
  </si>
  <si>
    <t>3423/43      03.06.19</t>
  </si>
  <si>
    <t>3424/12    09.07.19</t>
  </si>
  <si>
    <t>3424/22     05.08.19</t>
  </si>
  <si>
    <t>Date of Allotment as per Lease Deed</t>
  </si>
  <si>
    <t>Plot No.</t>
  </si>
  <si>
    <t>1500</t>
  </si>
  <si>
    <t>Jul-05</t>
  </si>
  <si>
    <t>90/106        10/10</t>
  </si>
  <si>
    <t>37/106          25/01</t>
  </si>
  <si>
    <t>82/106    06.06.06</t>
  </si>
  <si>
    <t xml:space="preserve">41/113     10 Jul </t>
  </si>
  <si>
    <t xml:space="preserve">Sh. Nand Ram S/o Sh. Biru Ram </t>
  </si>
  <si>
    <t>4/102</t>
  </si>
  <si>
    <t>35/106     21/10</t>
  </si>
  <si>
    <t>86/106    06.06.06</t>
  </si>
  <si>
    <t>3456/21  10.09.18   3457/40  17.09.18</t>
  </si>
  <si>
    <t>PROVISIONAL STATEMENT OF PLOT No. 503, KUMHAR COLONY, MALOYA, U.T. CHANDIGARH</t>
  </si>
  <si>
    <t>Sh. Ved Parkash S/o Sh. Lachhman Singh</t>
  </si>
  <si>
    <t>24/102</t>
  </si>
  <si>
    <t>81/102</t>
  </si>
  <si>
    <t>90/102</t>
  </si>
  <si>
    <t>79/106    05.06.06</t>
  </si>
  <si>
    <t xml:space="preserve">12/113     26/06 </t>
  </si>
  <si>
    <t>40/113     10.07.06</t>
  </si>
  <si>
    <t xml:space="preserve">3179/23   16.05.18  </t>
  </si>
  <si>
    <t xml:space="preserve">3450/18  07.08.18     3452/43  20.08.18  </t>
  </si>
  <si>
    <t xml:space="preserve">3648/32    20.12.18  </t>
  </si>
  <si>
    <t>3424/16    15.07.19</t>
  </si>
  <si>
    <t>3424/34    07.11.19</t>
  </si>
  <si>
    <t>3424/41    05.12.19</t>
  </si>
  <si>
    <t>38/106    26/01/06</t>
  </si>
  <si>
    <t>13/06    10/10</t>
  </si>
  <si>
    <t>Receipt No. &amp;     Date</t>
  </si>
  <si>
    <t>3423/23    12.03.19</t>
  </si>
  <si>
    <t>3423/37    09.05.19</t>
  </si>
  <si>
    <t>3423/44    10.06.19</t>
  </si>
  <si>
    <t>3424/21    05.08.19</t>
  </si>
  <si>
    <t>3424/27    06.09.19</t>
  </si>
  <si>
    <t>3424/31    10.10.19</t>
  </si>
  <si>
    <t>3462/48    17.10.18</t>
  </si>
  <si>
    <t>3423/2      30.01.19</t>
  </si>
  <si>
    <t>PROVISIONAL STATEMENT OF PLOT No. 504, KUMHAR COLONY, MALOYA, U.T. CHANDIGARH</t>
  </si>
  <si>
    <t>06/102</t>
  </si>
  <si>
    <t>60/102</t>
  </si>
  <si>
    <t>34/106        21/10</t>
  </si>
  <si>
    <t>40/106          26/01/06</t>
  </si>
  <si>
    <t>60/106   9/5/06</t>
  </si>
  <si>
    <t>70/106    03.06.06</t>
  </si>
  <si>
    <t xml:space="preserve">31/113     10 Jul </t>
  </si>
  <si>
    <t>69/113   5/8/06</t>
  </si>
  <si>
    <t xml:space="preserve">3179/18   16.05.18  </t>
  </si>
  <si>
    <t>3190/28     26.06.18</t>
  </si>
  <si>
    <t>3450/26     7/8/18</t>
  </si>
  <si>
    <t>3462/40     16.10.18</t>
  </si>
  <si>
    <t>3651/9   8/1/19</t>
  </si>
  <si>
    <t>3423/31   08/04/19</t>
  </si>
  <si>
    <t>PROVISIONAL STATEMENT OF PLOT No. 505, KUMHAR COLONY, MALOYA, U.T. CHANDIGARH</t>
  </si>
  <si>
    <t>3179/17       16/5/18</t>
  </si>
  <si>
    <t>3191/19     28.06.18</t>
  </si>
  <si>
    <t xml:space="preserve">3450/25  07.08.18     3452/37  20.08.18  </t>
  </si>
  <si>
    <t>3458/36     20.09.18</t>
  </si>
  <si>
    <t>3467/36    19/11/18</t>
  </si>
  <si>
    <t>3651/20    09/01/19</t>
  </si>
  <si>
    <t>3423/47    19/6/19</t>
  </si>
  <si>
    <t>3424/37    15/11/19</t>
  </si>
  <si>
    <t>PROVISIONAL STATEMENT OF PLOT No. 506, KUMHAR COLONY, MALOYA, U.T. CHANDIGARH</t>
  </si>
  <si>
    <t>Sh. Gopi Chand S/o Sh.Kishori Lal</t>
  </si>
  <si>
    <t>Sh. Ishwar Singh S/o Sh. Duli Chand</t>
  </si>
  <si>
    <t>2/102</t>
  </si>
  <si>
    <t>62/102</t>
  </si>
  <si>
    <t xml:space="preserve">14/106     </t>
  </si>
  <si>
    <t>46/106         26/01/06</t>
  </si>
  <si>
    <t>63/106</t>
  </si>
  <si>
    <t>47/113    10/7</t>
  </si>
  <si>
    <t>65/113   5/8/06</t>
  </si>
  <si>
    <t>94/113   7/9/06</t>
  </si>
  <si>
    <t xml:space="preserve">3179/39   17.05.18  </t>
  </si>
  <si>
    <t>3191/4   27/6/18</t>
  </si>
  <si>
    <t>3451/10    08/8/18</t>
  </si>
  <si>
    <t>3457/34    17/9/18</t>
  </si>
  <si>
    <t>3646/01     05/12/18</t>
  </si>
  <si>
    <t>3423/9   31.1.19</t>
  </si>
  <si>
    <t>3423/19   8/3/19</t>
  </si>
  <si>
    <t>3424/7    2/7/19</t>
  </si>
  <si>
    <t>3424/49   31/12/19</t>
  </si>
  <si>
    <t>PROVISIONAL STATEMENT OF PLOT No. 507, KUMHAR COLONY, MALOYA, U.T. CHANDIGARH</t>
  </si>
  <si>
    <t>26/102</t>
  </si>
  <si>
    <t>63/102</t>
  </si>
  <si>
    <t>16/106   10/10</t>
  </si>
  <si>
    <t>47/106      26/1/06</t>
  </si>
  <si>
    <t>62/106  1/6/06</t>
  </si>
  <si>
    <t>69/106     2/6/06</t>
  </si>
  <si>
    <t>48/113   10/7/06</t>
  </si>
  <si>
    <t>66/113    5/8/06</t>
  </si>
  <si>
    <t>99/113      8/9/06</t>
  </si>
  <si>
    <t xml:space="preserve">3179/40   17.05.18  </t>
  </si>
  <si>
    <t>3190/33     26.06.18</t>
  </si>
  <si>
    <t>3457/1     13.09.18</t>
  </si>
  <si>
    <t>3462/47     17.10.18</t>
  </si>
  <si>
    <t xml:space="preserve">3451/16    09.08.18     3452/41    20.08.18  </t>
  </si>
  <si>
    <t>3423/14     14/2/19</t>
  </si>
  <si>
    <t>3423/35    20/03/19</t>
  </si>
  <si>
    <t>3423/36     15/4/19</t>
  </si>
  <si>
    <t>3423/40     16/5/19</t>
  </si>
  <si>
    <t>3423/46    19/6/19</t>
  </si>
  <si>
    <t>3424/19     18/7/19</t>
  </si>
  <si>
    <t>3424/23      19/8/19</t>
  </si>
  <si>
    <t>3424/29     18/9/19</t>
  </si>
  <si>
    <t>3424/32    22/10/19</t>
  </si>
  <si>
    <t>3424/39     20/11/19</t>
  </si>
  <si>
    <t>3424/48   19/12/19</t>
  </si>
  <si>
    <t>PROVISIONAL STATEMENT OF PLOT No. 508, KUMHAR COLONY, MALOYA, U.T. CHANDIGARH</t>
  </si>
  <si>
    <t>28/102</t>
  </si>
  <si>
    <t>82/102</t>
  </si>
  <si>
    <t>21/106  10/10</t>
  </si>
  <si>
    <t>89/106     6/6</t>
  </si>
  <si>
    <t>67/113  5/8/06</t>
  </si>
  <si>
    <t>3451/08    08/08/18          3454/6       28/08/18</t>
  </si>
  <si>
    <t>3179/37      17/05/18</t>
  </si>
  <si>
    <t>3191/5      27/06/18</t>
  </si>
  <si>
    <t>3647/14      12/12/18</t>
  </si>
  <si>
    <t>PROVISIONAL STATEMENT OF PLOT No. 509, KUMHAR COLONY, MALOYA, U.T. CHANDIGARH</t>
  </si>
  <si>
    <t>30/102</t>
  </si>
  <si>
    <t>75/102</t>
  </si>
  <si>
    <t>17/106  10/10</t>
  </si>
  <si>
    <t>45/106  26/1/06</t>
  </si>
  <si>
    <t>57/113     03/06</t>
  </si>
  <si>
    <t>96/113   7/9/06</t>
  </si>
  <si>
    <t>5/           23/6/06</t>
  </si>
  <si>
    <t>3179/44   17/5/18</t>
  </si>
  <si>
    <t>3195/31      12/7/18</t>
  </si>
  <si>
    <t>3451/7     08/8/18</t>
  </si>
  <si>
    <t>3458/35    20/9/18</t>
  </si>
  <si>
    <t>3467/44    20/11/18</t>
  </si>
  <si>
    <t>Sh. Om Parkash S/o Sh. Bharthu Ram</t>
  </si>
  <si>
    <t>Sh. Mam Chand S/o Sh. Duli Chand</t>
  </si>
  <si>
    <t>PROVISIONAL STATEMENT OF PLOT No. 510, KUMHAR COLONY, MALOYA, U.T. CHANDIGARH</t>
  </si>
  <si>
    <t>Sh. Jai Bhagwan S/o Sh. Lal Chand</t>
  </si>
  <si>
    <t>46/102</t>
  </si>
  <si>
    <t>85/102</t>
  </si>
  <si>
    <t>28/106  10/10</t>
  </si>
  <si>
    <t>70/113    5/8/06</t>
  </si>
  <si>
    <t>3179/45   17/5/18</t>
  </si>
  <si>
    <t>3190/35    26/6/18</t>
  </si>
  <si>
    <t>3451/5     08/08/18</t>
  </si>
  <si>
    <t>3456/44    12/9/18</t>
  </si>
  <si>
    <t>3460/48    08/10/18</t>
  </si>
  <si>
    <t>3648/45    21/12/2018</t>
  </si>
  <si>
    <t>PROVISIONAL STATEMENT OF PLOT No. 511, KUMHAR COLONY, MALOYA, U.T. CHANDIGARH</t>
  </si>
  <si>
    <t>Sh. Sher Singh S/o Sh. Ram Dhan</t>
  </si>
  <si>
    <t>32/102</t>
  </si>
  <si>
    <t>65/102</t>
  </si>
  <si>
    <t>99/102</t>
  </si>
  <si>
    <t>23/106</t>
  </si>
  <si>
    <t>57/106    26/1/06</t>
  </si>
  <si>
    <t>3181/10       22/5/18</t>
  </si>
  <si>
    <t>3190/20   26/6/18</t>
  </si>
  <si>
    <t>3457/3       13/9/18</t>
  </si>
  <si>
    <t>3463/9    18/10/18</t>
  </si>
  <si>
    <t>3645/30     30/11/18</t>
  </si>
  <si>
    <t>Sh. Ashok Kumar S/o Sh. Roop Chand</t>
  </si>
  <si>
    <t>Sh. Ram Singh S/o Sh. Kishori  Lal</t>
  </si>
  <si>
    <t>PROVISIONAL STATEMENT OF PLOT No. 512, KUMHAR COLONY, MALOYA, U.T. CHANDIGARH</t>
  </si>
  <si>
    <t>Sh. Ram Chander S/o Sh. Girdhari Lal</t>
  </si>
  <si>
    <t>50/102</t>
  </si>
  <si>
    <t>72/102</t>
  </si>
  <si>
    <t>19/106   10/10</t>
  </si>
  <si>
    <t>43/106    26/1/06</t>
  </si>
  <si>
    <t>74/106  5/6/06</t>
  </si>
  <si>
    <t>3190/29      26/6/18</t>
  </si>
  <si>
    <t>3449/2    02/8/18    3453/16    23/8/18</t>
  </si>
  <si>
    <t>3457/42   17/9/18</t>
  </si>
  <si>
    <t>3462/41   16/10/18</t>
  </si>
  <si>
    <t>3649/46    31/12/18</t>
  </si>
  <si>
    <t>Dealing Hand</t>
  </si>
  <si>
    <t>Sr. Asstt.</t>
  </si>
  <si>
    <t>Supdt. (C )</t>
  </si>
  <si>
    <t>S.O.</t>
  </si>
  <si>
    <t>3191/18    28.06.18</t>
  </si>
  <si>
    <t xml:space="preserve">3423/33    11.04.19  </t>
  </si>
  <si>
    <t>52/113     2/8/06  71/113     7/8/06</t>
  </si>
  <si>
    <t>36/106     05/11</t>
  </si>
  <si>
    <t xml:space="preserve">106/88 </t>
  </si>
  <si>
    <t>3651/23   09/1/19   3423/10      31/01/19</t>
  </si>
  <si>
    <t>11/106  04/06</t>
  </si>
  <si>
    <t xml:space="preserve">Interest </t>
  </si>
  <si>
    <t>80/106   5/6/06</t>
  </si>
  <si>
    <t>99/106    13/6</t>
  </si>
  <si>
    <t xml:space="preserve">59/113    4/8/16   88/113  25/8    </t>
  </si>
  <si>
    <t>3450/24     7/8/18</t>
  </si>
  <si>
    <t>3656/35    11/2/19   3423/15  22.02.19</t>
  </si>
  <si>
    <t>83/113   21/8/06    84/113  22/8/06</t>
  </si>
  <si>
    <t>3180/19    18/5/18</t>
  </si>
  <si>
    <t>3423/7  30.01.19</t>
  </si>
  <si>
    <t>3423/30  05.04.19</t>
  </si>
  <si>
    <t>Sep-20</t>
  </si>
  <si>
    <t>Oct-20</t>
  </si>
  <si>
    <t>Nov-20</t>
  </si>
  <si>
    <t>Dec-20</t>
  </si>
  <si>
    <t>39/106    26/01/06</t>
  </si>
  <si>
    <t xml:space="preserve">3180/23  18.05.18  </t>
  </si>
  <si>
    <t>3192/48  04/07/18</t>
  </si>
  <si>
    <t>3451/04    8/08/18</t>
  </si>
  <si>
    <t>PROVISIONAL STATEMENT OF PLOT No. 502, KUMHAR COLONY, MALOYA, U.T. CHANDIGARH</t>
  </si>
  <si>
    <t>PROVISIONAL STATEMENT OF PLOT No. 513, KUMHAR COLONY, MALOYA, U.T. CHANDIGARH</t>
  </si>
  <si>
    <t>56/102</t>
  </si>
  <si>
    <t>73/102</t>
  </si>
  <si>
    <t>18/106        10/10</t>
  </si>
  <si>
    <t>42/106         26/01/06</t>
  </si>
  <si>
    <t>75/106      5/6/06</t>
  </si>
  <si>
    <t>43/113    10/7</t>
  </si>
  <si>
    <t>82/113    21/8/06</t>
  </si>
  <si>
    <t xml:space="preserve">3180/21   18.05.18  </t>
  </si>
  <si>
    <t>3190/30    26.06.18</t>
  </si>
  <si>
    <t xml:space="preserve">3449/01  02.08.18     3453/17  23.08.18  </t>
  </si>
  <si>
    <t>3457/39     17.09.18</t>
  </si>
  <si>
    <t>3647/23    13/12/18</t>
  </si>
  <si>
    <t>3423/11   8/2/19</t>
  </si>
  <si>
    <t>3423/18     06/3/19</t>
  </si>
  <si>
    <t>3423/28    05/4/19</t>
  </si>
  <si>
    <t>3651/22     09/1/19</t>
  </si>
  <si>
    <t>3424/15     11/7/2019</t>
  </si>
  <si>
    <t>PROVISIONAL STATEMENT OF PLOT No. 514, KUMHAR COLONY, MALOYA, U.T. CHANDIGARH</t>
  </si>
  <si>
    <t>Sh. Rohtas Kumar  S/o Sh.Girdhri Lal</t>
  </si>
  <si>
    <t>69/102</t>
  </si>
  <si>
    <t>100/102</t>
  </si>
  <si>
    <t>22/106    10/10</t>
  </si>
  <si>
    <t>56/106  26/1/06</t>
  </si>
  <si>
    <t>84/106   6/6/06</t>
  </si>
  <si>
    <t>50/113   10/7</t>
  </si>
  <si>
    <t>62/113  5/8/06</t>
  </si>
  <si>
    <t>97/113  7/9/06</t>
  </si>
  <si>
    <t>3180/17   18/5/18</t>
  </si>
  <si>
    <t>3190/34   26/6/18</t>
  </si>
  <si>
    <t xml:space="preserve">3450/44       8/8/18     3452/18      16/8/18    </t>
  </si>
  <si>
    <t>3456/45   12/9/18</t>
  </si>
  <si>
    <t>3467/43    20/11/18</t>
  </si>
  <si>
    <t>3648/33      20/12/18</t>
  </si>
  <si>
    <t>3423/4      30/1/19</t>
  </si>
  <si>
    <t>3424/46    09/12/19</t>
  </si>
  <si>
    <t>Sh. Sada Ram S/o Sh.Jai Karan</t>
  </si>
  <si>
    <t>PROVISIONAL STATEMENT OF PLOT No. 515, KUMHAR COLONY, MALOYA, U.T. CHANDIGARH</t>
  </si>
  <si>
    <t>58/102</t>
  </si>
  <si>
    <t>68/102</t>
  </si>
  <si>
    <t>34/102</t>
  </si>
  <si>
    <t>89/102</t>
  </si>
  <si>
    <t>30/106    10/10</t>
  </si>
  <si>
    <t>75/113  7/9/06</t>
  </si>
  <si>
    <t>83/106   6/6/06   7/113   23/6/06</t>
  </si>
  <si>
    <t>3180/22   18/5/18</t>
  </si>
  <si>
    <t>3190/31   26/6/18</t>
  </si>
  <si>
    <t xml:space="preserve">3450/23       7/8/18     3452/22      16/8/18    </t>
  </si>
  <si>
    <t>3456/43   17/9/18</t>
  </si>
  <si>
    <t>3462/38   16/10/18</t>
  </si>
  <si>
    <t>3648/44     21/12/18</t>
  </si>
  <si>
    <t>3423/3    30/1/19</t>
  </si>
  <si>
    <t>3423/16     26/2/19</t>
  </si>
  <si>
    <t>3423/42    24/5/19</t>
  </si>
  <si>
    <t>3424/17    15/7/19</t>
  </si>
  <si>
    <t>3424/35    08/11/19</t>
  </si>
  <si>
    <t>PROVISIONAL STATEMENT OF PLOT No. 516, KUMHAR COLONY, MALOYA, U.T. CHANDIGARH</t>
  </si>
  <si>
    <t>14/102</t>
  </si>
  <si>
    <t>67/102</t>
  </si>
  <si>
    <t>97/102</t>
  </si>
  <si>
    <t>25/106    10/10</t>
  </si>
  <si>
    <t>48/106  26/1/06</t>
  </si>
  <si>
    <t>64/106   1/6/06   8/113   23/6/06</t>
  </si>
  <si>
    <t>34/113   10/7/06</t>
  </si>
  <si>
    <t>55/113  3/8/06</t>
  </si>
  <si>
    <t xml:space="preserve">    1/117       8/9/06</t>
  </si>
  <si>
    <t>3179/19   16/5/18</t>
  </si>
  <si>
    <t>Sh. Prabhati Ram  S/o Sh.Jia Lal</t>
  </si>
  <si>
    <t>3191/17   28/6/18</t>
  </si>
  <si>
    <t>3199/23   26/7/18</t>
  </si>
  <si>
    <t>3454/8   28/8/18</t>
  </si>
  <si>
    <t>3457/45   17/9/18</t>
  </si>
  <si>
    <t>3651/16   9/1/19     3423/5     30/1/19</t>
  </si>
  <si>
    <t>3423/17   1/319    3423/26    28/3/19</t>
  </si>
  <si>
    <t>3423/50     25/6/19</t>
  </si>
  <si>
    <t>3424/20    22/7/19</t>
  </si>
  <si>
    <t>3424/26     28/8/19</t>
  </si>
  <si>
    <t>3424/33   29/10/19</t>
  </si>
  <si>
    <t>3424/50    31/12/19</t>
  </si>
  <si>
    <t>3428/3     21/1/2020</t>
  </si>
  <si>
    <t>PROVISIONAL STATEMENT OF PLOT No. 517, KUMHAR COLONY, MALOYA, U.T. CHANDIGARH</t>
  </si>
  <si>
    <t>48/102</t>
  </si>
  <si>
    <t>66/102</t>
  </si>
  <si>
    <t>98/102</t>
  </si>
  <si>
    <t>24/106    10/10</t>
  </si>
  <si>
    <t>65/106                         9/113   23/6/06</t>
  </si>
  <si>
    <t>36/113   10/7/06</t>
  </si>
  <si>
    <t>56/113  3/8/06</t>
  </si>
  <si>
    <t xml:space="preserve">    2/117       8/9/06</t>
  </si>
  <si>
    <t>3180/18   18/5/18</t>
  </si>
  <si>
    <t>3191/32   26/6/18</t>
  </si>
  <si>
    <t>3200/50     2/8/18    3452/42      20/8/18</t>
  </si>
  <si>
    <t xml:space="preserve"> 3457/37      17/9/18</t>
  </si>
  <si>
    <t>3462/37      16/1018</t>
  </si>
  <si>
    <t>3649/45     31/12/18</t>
  </si>
  <si>
    <t>3424/45      9/12/19</t>
  </si>
  <si>
    <t>3424/13      10/7/19</t>
  </si>
  <si>
    <t>PROVISIONAL STATEMENT OF PLOT No. 519, KUMHAR COLONY, MALOYA, U.T. CHANDIGARH</t>
  </si>
  <si>
    <t>PROVISIONAL STATEMENT OF PLOT No. 518, KUMHAR COLONY, MALOYA, U.T. CHANDIGARH</t>
  </si>
  <si>
    <t>Sh. Surta Ram  S/o Sh.Jia Ram</t>
  </si>
  <si>
    <t>68/106    1/6                     10/113   23/6/06</t>
  </si>
  <si>
    <t>37/113   10/7/06</t>
  </si>
  <si>
    <t>64/113  5/8/06</t>
  </si>
  <si>
    <t xml:space="preserve">    3/117       8/9/06</t>
  </si>
  <si>
    <t>3179/16   16/5/18</t>
  </si>
  <si>
    <t>3192/17    2/7/18</t>
  </si>
  <si>
    <t>3451/14    9/8/18</t>
  </si>
  <si>
    <t>3456/20    10/9/18   3459/20    26/9/18</t>
  </si>
  <si>
    <t>3463/12    18/10/18</t>
  </si>
  <si>
    <t>3468/12    22/11/18</t>
  </si>
  <si>
    <t>3649/43     31/12/18</t>
  </si>
  <si>
    <t>3423/8   31/1/19</t>
  </si>
  <si>
    <t>Sh. Zile Singh  S/o Sh.Jawahar Singh</t>
  </si>
  <si>
    <t>22/102</t>
  </si>
  <si>
    <t>74/102</t>
  </si>
  <si>
    <t>92/102</t>
  </si>
  <si>
    <t>52/106   26/1/06</t>
  </si>
  <si>
    <t xml:space="preserve">72/106    5/6/06                     </t>
  </si>
  <si>
    <t>33/113   10/7/06</t>
  </si>
  <si>
    <t>63/113  5/8/06</t>
  </si>
  <si>
    <t>3179/46  17/5/18</t>
  </si>
  <si>
    <t>3191/12    27/6/18</t>
  </si>
  <si>
    <t>3451/15     9/8/18    3452/33    20/8/18</t>
  </si>
  <si>
    <t>3459/40    27/9/18</t>
  </si>
  <si>
    <t>3645/34       30/11/18</t>
  </si>
  <si>
    <t>3651/6     8/1/19</t>
  </si>
  <si>
    <t>3424/5    1/7/19</t>
  </si>
  <si>
    <t>3424/36     14/11/19</t>
  </si>
  <si>
    <t>PROVISIONAL STATEMENT OF PLOT No. 520, KUMHAR COLONY, MALOYA, U.T. CHANDIGARH</t>
  </si>
  <si>
    <t>Sh. Bishan Lal  S/o Sh.Balu Ram</t>
  </si>
  <si>
    <t>2/106</t>
  </si>
  <si>
    <t>3181/13   22/5/18</t>
  </si>
  <si>
    <t>3191/3      27/6/18</t>
  </si>
  <si>
    <t>3451/9   8/8/18    3452/35    20/8/18</t>
  </si>
  <si>
    <t>3457/38    17/9/18</t>
  </si>
  <si>
    <t>3463/43  23/10/18</t>
  </si>
  <si>
    <t>3662/38    22/3/18     3423/24      12/3/19</t>
  </si>
  <si>
    <t>3423/35    15/4/19</t>
  </si>
  <si>
    <t>3424/30    25/9/19</t>
  </si>
  <si>
    <t>Year-wise abstract</t>
  </si>
  <si>
    <t xml:space="preserve">         Details of Demand</t>
  </si>
  <si>
    <t>Year</t>
  </si>
  <si>
    <t>Dues</t>
  </si>
  <si>
    <t>Realisaton</t>
  </si>
  <si>
    <t>Payable</t>
  </si>
  <si>
    <t>Particulars</t>
  </si>
  <si>
    <t xml:space="preserve">Amount </t>
  </si>
  <si>
    <t>2005-06</t>
  </si>
  <si>
    <t>2006-07</t>
  </si>
  <si>
    <t>Principal Amt</t>
  </si>
  <si>
    <t>2007-08</t>
  </si>
  <si>
    <t>Interest</t>
  </si>
  <si>
    <t>2008-09</t>
  </si>
  <si>
    <t>2009-10</t>
  </si>
  <si>
    <t>Less Realisation</t>
  </si>
  <si>
    <t>2010-11</t>
  </si>
  <si>
    <t>G.Total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</si>
  <si>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</si>
  <si>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</si>
  <si>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</si>
  <si>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</si>
  <si>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</si>
  <si>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</si>
  <si>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</si>
  <si>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</si>
  <si>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</si>
  <si>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Jul'2020 to Dec'2020</t>
  </si>
</sst>
</file>

<file path=xl/styles.xml><?xml version="1.0" encoding="utf-8"?>
<styleSheet xmlns="http://schemas.openxmlformats.org/spreadsheetml/2006/main">
  <numFmts count="1">
    <numFmt numFmtId="164" formatCode="0.000000000"/>
  </numFmts>
  <fonts count="45">
    <font>
      <sz val="11"/>
      <color theme="1"/>
      <name val="Calibri"/>
      <family val="2"/>
      <scheme val="minor"/>
    </font>
    <font>
      <sz val="11"/>
      <name val="Arial Unicode MS"/>
      <family val="2"/>
    </font>
    <font>
      <sz val="12"/>
      <name val="Arial Unicode MS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0"/>
      <name val="Arial Unicode MS"/>
      <family val="2"/>
    </font>
    <font>
      <sz val="14"/>
      <name val="Arial Unicode MS"/>
      <family val="2"/>
    </font>
    <font>
      <b/>
      <u/>
      <sz val="10"/>
      <name val="Bookman Old Style"/>
      <family val="1"/>
    </font>
    <font>
      <b/>
      <sz val="14"/>
      <name val="Arial Narrow"/>
      <family val="2"/>
    </font>
    <font>
      <b/>
      <u/>
      <sz val="11"/>
      <name val="Arial"/>
      <family val="2"/>
    </font>
    <font>
      <b/>
      <u/>
      <sz val="11"/>
      <name val="Bookman Old Style"/>
      <family val="1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b/>
      <sz val="12"/>
      <name val="Arial Unicode MS"/>
      <family val="2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Arial Narrow"/>
      <family val="2"/>
    </font>
    <font>
      <b/>
      <u/>
      <sz val="12"/>
      <name val="Bookman Old Style"/>
      <family val="1"/>
    </font>
    <font>
      <sz val="12"/>
      <color theme="0"/>
      <name val="Arial Unicode MS"/>
      <family val="2"/>
    </font>
    <font>
      <b/>
      <u/>
      <sz val="14"/>
      <name val="Arial"/>
      <family val="2"/>
    </font>
    <font>
      <sz val="11"/>
      <name val="Arial Narrow"/>
      <family val="2"/>
    </font>
    <font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7030A0"/>
      <name val="Arial"/>
      <family val="2"/>
    </font>
    <font>
      <i/>
      <sz val="12"/>
      <color theme="1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8" fillId="0" borderId="0" xfId="0" applyFont="1" applyAlignment="1">
      <alignment horizontal="center" vertical="top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4" fontId="2" fillId="0" borderId="0" xfId="0" applyNumberFormat="1" applyFont="1"/>
    <xf numFmtId="16" fontId="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1" fillId="2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2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center" vertical="top"/>
    </xf>
    <xf numFmtId="1" fontId="9" fillId="0" borderId="10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0" fillId="0" borderId="1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0" fontId="6" fillId="0" borderId="0" xfId="0" applyFont="1" applyBorder="1" applyAlignme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0" fontId="2" fillId="0" borderId="0" xfId="0" applyFont="1" applyBorder="1"/>
    <xf numFmtId="0" fontId="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top" wrapText="1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/>
    <xf numFmtId="0" fontId="13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horizontal="center" vertical="top" wrapText="1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top"/>
    </xf>
    <xf numFmtId="1" fontId="15" fillId="0" borderId="0" xfId="0" quotePrefix="1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3" fillId="0" borderId="0" xfId="0" applyFont="1" applyBorder="1" applyAlignment="1"/>
    <xf numFmtId="0" fontId="16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9" fontId="20" fillId="0" borderId="5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7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9" fontId="20" fillId="0" borderId="5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center"/>
    </xf>
    <xf numFmtId="0" fontId="22" fillId="0" borderId="11" xfId="0" applyFont="1" applyBorder="1" applyAlignment="1">
      <alignment horizontal="center" vertical="top" wrapText="1"/>
    </xf>
    <xf numFmtId="1" fontId="22" fillId="0" borderId="12" xfId="0" applyNumberFormat="1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" fontId="20" fillId="0" borderId="3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0" borderId="1" xfId="0" applyFont="1" applyBorder="1"/>
    <xf numFmtId="0" fontId="22" fillId="3" borderId="8" xfId="0" applyFont="1" applyFill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center"/>
    </xf>
    <xf numFmtId="1" fontId="22" fillId="3" borderId="9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/>
    </xf>
    <xf numFmtId="2" fontId="22" fillId="3" borderId="9" xfId="0" applyNumberFormat="1" applyFont="1" applyFill="1" applyBorder="1" applyAlignment="1">
      <alignment horizontal="center"/>
    </xf>
    <xf numFmtId="164" fontId="22" fillId="3" borderId="6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21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2" fontId="1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/>
    </xf>
    <xf numFmtId="1" fontId="12" fillId="0" borderId="0" xfId="0" applyNumberFormat="1" applyFont="1" applyBorder="1" applyAlignment="1">
      <alignment horizontal="left"/>
    </xf>
    <xf numFmtId="1" fontId="14" fillId="0" borderId="0" xfId="0" applyNumberFormat="1" applyFont="1" applyBorder="1" applyAlignment="1">
      <alignment horizontal="left" vertical="top" wrapText="1"/>
    </xf>
    <xf numFmtId="1" fontId="15" fillId="0" borderId="0" xfId="0" applyNumberFormat="1" applyFont="1" applyBorder="1" applyAlignment="1">
      <alignment horizontal="left" vertical="center"/>
    </xf>
    <xf numFmtId="1" fontId="14" fillId="0" borderId="0" xfId="0" applyNumberFormat="1" applyFont="1" applyBorder="1" applyAlignment="1">
      <alignment horizontal="left"/>
    </xf>
    <xf numFmtId="1" fontId="12" fillId="0" borderId="0" xfId="0" applyNumberFormat="1" applyFont="1" applyAlignment="1">
      <alignment horizontal="left"/>
    </xf>
    <xf numFmtId="0" fontId="22" fillId="3" borderId="1" xfId="0" applyFont="1" applyFill="1" applyBorder="1" applyAlignment="1">
      <alignment horizontal="left" vertical="top" wrapText="1"/>
    </xf>
    <xf numFmtId="1" fontId="22" fillId="3" borderId="9" xfId="0" applyNumberFormat="1" applyFont="1" applyFill="1" applyBorder="1" applyAlignment="1">
      <alignment horizontal="left" vertical="top"/>
    </xf>
    <xf numFmtId="0" fontId="22" fillId="3" borderId="9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" fontId="10" fillId="0" borderId="10" xfId="0" applyNumberFormat="1" applyFont="1" applyBorder="1" applyAlignment="1">
      <alignment horizontal="left" vertical="top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Border="1" applyAlignment="1" applyProtection="1">
      <alignment horizontal="left" vertical="center"/>
    </xf>
    <xf numFmtId="1" fontId="1" fillId="0" borderId="0" xfId="0" applyNumberFormat="1" applyFont="1" applyBorder="1" applyAlignment="1">
      <alignment horizontal="left"/>
    </xf>
    <xf numFmtId="1" fontId="13" fillId="0" borderId="0" xfId="0" applyNumberFormat="1" applyFont="1" applyBorder="1" applyAlignment="1">
      <alignment horizontal="left" vertical="center"/>
    </xf>
    <xf numFmtId="1" fontId="7" fillId="0" borderId="0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20" fillId="3" borderId="1" xfId="0" applyFont="1" applyFill="1" applyBorder="1" applyAlignment="1"/>
    <xf numFmtId="0" fontId="22" fillId="3" borderId="1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 wrapText="1"/>
    </xf>
    <xf numFmtId="0" fontId="2" fillId="3" borderId="0" xfId="0" applyFont="1" applyFill="1"/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14" fontId="21" fillId="3" borderId="1" xfId="0" applyNumberFormat="1" applyFont="1" applyFill="1" applyBorder="1" applyAlignment="1">
      <alignment horizontal="center"/>
    </xf>
    <xf numFmtId="14" fontId="21" fillId="3" borderId="1" xfId="0" applyNumberFormat="1" applyFont="1" applyFill="1" applyBorder="1" applyAlignment="1">
      <alignment horizontal="left" wrapText="1"/>
    </xf>
    <xf numFmtId="0" fontId="21" fillId="0" borderId="2" xfId="0" applyFont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23" fillId="0" borderId="0" xfId="0" applyFont="1" applyBorder="1" applyAlignment="1"/>
    <xf numFmtId="1" fontId="23" fillId="0" borderId="0" xfId="0" applyNumberFormat="1" applyFont="1" applyBorder="1" applyAlignment="1">
      <alignment horizontal="center"/>
    </xf>
    <xf numFmtId="1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top"/>
    </xf>
    <xf numFmtId="0" fontId="24" fillId="0" borderId="11" xfId="0" applyFont="1" applyBorder="1" applyAlignment="1">
      <alignment horizontal="center" vertical="top" wrapText="1"/>
    </xf>
    <xf numFmtId="1" fontId="24" fillId="0" borderId="12" xfId="0" applyNumberFormat="1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center"/>
    </xf>
    <xf numFmtId="0" fontId="26" fillId="3" borderId="0" xfId="0" applyFont="1" applyFill="1"/>
    <xf numFmtId="0" fontId="24" fillId="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 wrapText="1"/>
    </xf>
    <xf numFmtId="17" fontId="20" fillId="0" borderId="5" xfId="0" applyNumberFormat="1" applyFont="1" applyBorder="1" applyAlignment="1">
      <alignment horizontal="center" vertical="center"/>
    </xf>
    <xf numFmtId="17" fontId="20" fillId="0" borderId="7" xfId="0" applyNumberFormat="1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17" fontId="21" fillId="0" borderId="1" xfId="0" applyNumberFormat="1" applyFont="1" applyBorder="1" applyAlignment="1">
      <alignment horizontal="center" vertical="top"/>
    </xf>
    <xf numFmtId="1" fontId="20" fillId="0" borderId="1" xfId="0" applyNumberFormat="1" applyFont="1" applyBorder="1" applyAlignment="1" applyProtection="1">
      <alignment horizontal="center" vertical="top"/>
    </xf>
    <xf numFmtId="0" fontId="21" fillId="0" borderId="1" xfId="0" applyFont="1" applyBorder="1" applyAlignment="1">
      <alignment horizontal="center" vertical="top"/>
    </xf>
    <xf numFmtId="1" fontId="20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" fontId="20" fillId="0" borderId="4" xfId="0" applyNumberFormat="1" applyFont="1" applyBorder="1" applyAlignment="1" applyProtection="1">
      <alignment horizontal="center" vertical="center"/>
    </xf>
    <xf numFmtId="17" fontId="20" fillId="0" borderId="15" xfId="0" applyNumberFormat="1" applyFont="1" applyBorder="1" applyAlignment="1">
      <alignment horizontal="center" vertical="center"/>
    </xf>
    <xf numFmtId="17" fontId="20" fillId="0" borderId="1" xfId="0" applyNumberFormat="1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top"/>
    </xf>
    <xf numFmtId="0" fontId="29" fillId="3" borderId="1" xfId="0" applyFont="1" applyFill="1" applyBorder="1" applyAlignment="1">
      <alignment horizontal="left" vertical="center" wrapText="1"/>
    </xf>
    <xf numFmtId="2" fontId="20" fillId="0" borderId="1" xfId="0" applyNumberFormat="1" applyFont="1" applyBorder="1" applyAlignment="1">
      <alignment horizontal="right" vertical="center"/>
    </xf>
    <xf numFmtId="2" fontId="20" fillId="0" borderId="1" xfId="0" applyNumberFormat="1" applyFont="1" applyBorder="1" applyAlignment="1">
      <alignment horizontal="right" vertical="top"/>
    </xf>
    <xf numFmtId="2" fontId="20" fillId="0" borderId="1" xfId="0" applyNumberFormat="1" applyFont="1" applyBorder="1" applyAlignment="1">
      <alignment vertical="top"/>
    </xf>
    <xf numFmtId="2" fontId="20" fillId="0" borderId="1" xfId="0" applyNumberFormat="1" applyFont="1" applyBorder="1" applyAlignment="1">
      <alignment vertical="center"/>
    </xf>
    <xf numFmtId="1" fontId="22" fillId="0" borderId="12" xfId="0" applyNumberFormat="1" applyFont="1" applyBorder="1" applyAlignment="1">
      <alignment horizontal="right" vertical="top" wrapText="1"/>
    </xf>
    <xf numFmtId="2" fontId="22" fillId="3" borderId="9" xfId="0" applyNumberFormat="1" applyFont="1" applyFill="1" applyBorder="1" applyAlignment="1">
      <alignment horizontal="right" vertical="top"/>
    </xf>
    <xf numFmtId="164" fontId="22" fillId="3" borderId="6" xfId="0" applyNumberFormat="1" applyFont="1" applyFill="1" applyBorder="1" applyAlignment="1">
      <alignment horizontal="center" vertical="top"/>
    </xf>
    <xf numFmtId="0" fontId="2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17" fontId="21" fillId="0" borderId="1" xfId="0" applyNumberFormat="1" applyFont="1" applyBorder="1" applyAlignment="1">
      <alignment vertical="center"/>
    </xf>
    <xf numFmtId="0" fontId="2" fillId="3" borderId="5" xfId="0" applyFont="1" applyFill="1" applyBorder="1"/>
    <xf numFmtId="0" fontId="31" fillId="0" borderId="0" xfId="0" applyFont="1" applyAlignment="1">
      <alignment horizontal="center" vertical="top"/>
    </xf>
    <xf numFmtId="0" fontId="32" fillId="0" borderId="0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1" fontId="32" fillId="0" borderId="10" xfId="0" applyNumberFormat="1" applyFont="1" applyBorder="1" applyAlignment="1">
      <alignment horizontal="center" vertical="top"/>
    </xf>
    <xf numFmtId="0" fontId="32" fillId="0" borderId="10" xfId="0" applyFont="1" applyBorder="1" applyAlignment="1">
      <alignment vertical="top"/>
    </xf>
    <xf numFmtId="0" fontId="25" fillId="0" borderId="11" xfId="0" applyFont="1" applyBorder="1" applyAlignment="1">
      <alignment horizontal="center" vertical="top" wrapText="1"/>
    </xf>
    <xf numFmtId="1" fontId="25" fillId="0" borderId="12" xfId="0" applyNumberFormat="1" applyFont="1" applyBorder="1" applyAlignment="1">
      <alignment horizontal="center" vertical="top" wrapText="1"/>
    </xf>
    <xf numFmtId="0" fontId="25" fillId="0" borderId="12" xfId="0" applyFont="1" applyBorder="1" applyAlignment="1">
      <alignment horizontal="center" vertical="top" wrapText="1"/>
    </xf>
    <xf numFmtId="0" fontId="25" fillId="0" borderId="13" xfId="0" applyFont="1" applyBorder="1" applyAlignment="1">
      <alignment horizontal="center" vertical="top" wrapText="1"/>
    </xf>
    <xf numFmtId="17" fontId="26" fillId="0" borderId="5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17" fontId="29" fillId="0" borderId="1" xfId="0" applyNumberFormat="1" applyFont="1" applyBorder="1" applyAlignment="1">
      <alignment horizontal="center"/>
    </xf>
    <xf numFmtId="17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17" fontId="26" fillId="0" borderId="5" xfId="0" applyNumberFormat="1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6" fillId="3" borderId="1" xfId="0" applyFont="1" applyFill="1" applyBorder="1" applyAlignment="1">
      <alignment horizontal="center" vertical="top"/>
    </xf>
    <xf numFmtId="0" fontId="29" fillId="0" borderId="2" xfId="0" applyFont="1" applyBorder="1" applyAlignment="1">
      <alignment horizontal="center"/>
    </xf>
    <xf numFmtId="17" fontId="26" fillId="0" borderId="7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25" fillId="3" borderId="1" xfId="0" applyFont="1" applyFill="1" applyBorder="1" applyAlignment="1">
      <alignment horizontal="center" vertical="top"/>
    </xf>
    <xf numFmtId="1" fontId="26" fillId="0" borderId="3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3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wrapText="1"/>
    </xf>
    <xf numFmtId="0" fontId="29" fillId="0" borderId="1" xfId="0" applyFont="1" applyBorder="1"/>
    <xf numFmtId="49" fontId="26" fillId="0" borderId="7" xfId="0" applyNumberFormat="1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/>
    </xf>
    <xf numFmtId="1" fontId="25" fillId="3" borderId="1" xfId="0" applyNumberFormat="1" applyFont="1" applyFill="1" applyBorder="1" applyAlignment="1" applyProtection="1">
      <alignment horizontal="center" vertical="center"/>
    </xf>
    <xf numFmtId="1" fontId="25" fillId="3" borderId="9" xfId="0" applyNumberFormat="1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/>
    </xf>
    <xf numFmtId="2" fontId="25" fillId="3" borderId="9" xfId="0" applyNumberFormat="1" applyFont="1" applyFill="1" applyBorder="1" applyAlignment="1">
      <alignment horizontal="center"/>
    </xf>
    <xf numFmtId="164" fontId="25" fillId="3" borderId="6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3" fillId="0" borderId="0" xfId="0" applyNumberFormat="1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25" fillId="0" borderId="0" xfId="0" applyFont="1" applyBorder="1" applyAlignment="1"/>
    <xf numFmtId="1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left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Border="1" applyAlignment="1"/>
    <xf numFmtId="0" fontId="35" fillId="0" borderId="0" xfId="0" applyFont="1" applyBorder="1"/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top"/>
    </xf>
    <xf numFmtId="0" fontId="37" fillId="0" borderId="0" xfId="0" applyFont="1"/>
    <xf numFmtId="0" fontId="36" fillId="0" borderId="0" xfId="0" applyFont="1"/>
    <xf numFmtId="0" fontId="38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1" fontId="41" fillId="2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wrapText="1"/>
    </xf>
    <xf numFmtId="0" fontId="44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1" fontId="40" fillId="0" borderId="1" xfId="0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41" fillId="0" borderId="1" xfId="0" applyFont="1" applyBorder="1" applyAlignment="1">
      <alignment horizontal="center" vertical="top"/>
    </xf>
    <xf numFmtId="0" fontId="41" fillId="0" borderId="0" xfId="0" applyFont="1"/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 vertical="top"/>
    </xf>
    <xf numFmtId="0" fontId="39" fillId="0" borderId="0" xfId="0" applyFont="1" applyBorder="1" applyAlignment="1">
      <alignment horizontal="center"/>
    </xf>
    <xf numFmtId="0" fontId="39" fillId="0" borderId="0" xfId="0" applyFont="1" applyBorder="1"/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" fontId="42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top" wrapText="1"/>
    </xf>
    <xf numFmtId="1" fontId="21" fillId="0" borderId="2" xfId="0" applyNumberFormat="1" applyFont="1" applyBorder="1" applyAlignment="1">
      <alignment horizontal="center" vertical="top" wrapText="1"/>
    </xf>
    <xf numFmtId="1" fontId="21" fillId="0" borderId="14" xfId="0" applyNumberFormat="1" applyFont="1" applyBorder="1" applyAlignment="1">
      <alignment horizontal="center" vertical="top" wrapText="1"/>
    </xf>
    <xf numFmtId="1" fontId="21" fillId="0" borderId="4" xfId="0" applyNumberFormat="1" applyFont="1" applyBorder="1" applyAlignment="1">
      <alignment horizontal="center" vertical="top" wrapText="1"/>
    </xf>
    <xf numFmtId="2" fontId="21" fillId="0" borderId="2" xfId="0" applyNumberFormat="1" applyFont="1" applyBorder="1" applyAlignment="1">
      <alignment horizontal="center" vertical="top"/>
    </xf>
    <xf numFmtId="2" fontId="21" fillId="0" borderId="14" xfId="0" applyNumberFormat="1" applyFont="1" applyBorder="1" applyAlignment="1">
      <alignment horizontal="center" vertical="top"/>
    </xf>
    <xf numFmtId="2" fontId="21" fillId="0" borderId="4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14" xfId="0" applyNumberFormat="1" applyFont="1" applyBorder="1" applyAlignment="1">
      <alignment horizontal="center" vertical="top"/>
    </xf>
    <xf numFmtId="10" fontId="21" fillId="0" borderId="4" xfId="0" applyNumberFormat="1" applyFont="1" applyBorder="1" applyAlignment="1">
      <alignment horizontal="center" vertical="top"/>
    </xf>
    <xf numFmtId="1" fontId="21" fillId="0" borderId="2" xfId="0" applyNumberFormat="1" applyFont="1" applyBorder="1" applyAlignment="1">
      <alignment horizontal="center" vertical="top"/>
    </xf>
    <xf numFmtId="1" fontId="21" fillId="0" borderId="14" xfId="0" applyNumberFormat="1" applyFont="1" applyBorder="1" applyAlignment="1">
      <alignment horizontal="center" vertical="top"/>
    </xf>
    <xf numFmtId="1" fontId="21" fillId="0" borderId="4" xfId="0" applyNumberFormat="1" applyFont="1" applyBorder="1" applyAlignment="1">
      <alignment horizontal="center" vertical="top"/>
    </xf>
    <xf numFmtId="17" fontId="21" fillId="0" borderId="2" xfId="0" applyNumberFormat="1" applyFont="1" applyBorder="1" applyAlignment="1">
      <alignment horizontal="center" vertical="top" wrapText="1"/>
    </xf>
    <xf numFmtId="17" fontId="21" fillId="0" borderId="14" xfId="0" applyNumberFormat="1" applyFont="1" applyBorder="1" applyAlignment="1">
      <alignment horizontal="center" vertical="top" wrapText="1"/>
    </xf>
    <xf numFmtId="17" fontId="21" fillId="0" borderId="4" xfId="0" applyNumberFormat="1" applyFont="1" applyBorder="1" applyAlignment="1">
      <alignment horizontal="center" vertical="top" wrapText="1"/>
    </xf>
    <xf numFmtId="1" fontId="21" fillId="0" borderId="2" xfId="0" applyNumberFormat="1" applyFont="1" applyBorder="1" applyAlignment="1">
      <alignment horizontal="left" vertical="top" wrapText="1"/>
    </xf>
    <xf numFmtId="1" fontId="21" fillId="0" borderId="14" xfId="0" applyNumberFormat="1" applyFont="1" applyBorder="1" applyAlignment="1">
      <alignment horizontal="left" vertical="top" wrapText="1"/>
    </xf>
    <xf numFmtId="1" fontId="21" fillId="0" borderId="4" xfId="0" applyNumberFormat="1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/>
    </xf>
    <xf numFmtId="0" fontId="17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wrapText="1"/>
    </xf>
    <xf numFmtId="0" fontId="28" fillId="0" borderId="4" xfId="0" applyFont="1" applyBorder="1" applyAlignment="1">
      <alignment horizontal="left" wrapText="1"/>
    </xf>
    <xf numFmtId="0" fontId="23" fillId="0" borderId="0" xfId="0" applyFont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19" fillId="0" borderId="1" xfId="0" applyFont="1" applyBorder="1" applyAlignment="1">
      <alignment horizontal="left" vertical="top" wrapText="1"/>
    </xf>
    <xf numFmtId="10" fontId="18" fillId="0" borderId="2" xfId="0" applyNumberFormat="1" applyFont="1" applyBorder="1" applyAlignment="1">
      <alignment horizontal="center" vertical="top"/>
    </xf>
    <xf numFmtId="10" fontId="18" fillId="0" borderId="14" xfId="0" applyNumberFormat="1" applyFont="1" applyBorder="1" applyAlignment="1">
      <alignment horizontal="center" vertical="top"/>
    </xf>
    <xf numFmtId="10" fontId="18" fillId="0" borderId="4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center" vertical="top"/>
    </xf>
    <xf numFmtId="1" fontId="18" fillId="0" borderId="14" xfId="0" applyNumberFormat="1" applyFont="1" applyBorder="1" applyAlignment="1">
      <alignment horizontal="center" vertical="top"/>
    </xf>
    <xf numFmtId="1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left" vertical="top" wrapText="1"/>
    </xf>
    <xf numFmtId="1" fontId="18" fillId="0" borderId="14" xfId="0" applyNumberFormat="1" applyFont="1" applyBorder="1" applyAlignment="1">
      <alignment horizontal="left" vertical="top" wrapText="1"/>
    </xf>
    <xf numFmtId="1" fontId="18" fillId="0" borderId="4" xfId="0" applyNumberFormat="1" applyFont="1" applyBorder="1" applyAlignment="1">
      <alignment horizontal="left" vertical="top" wrapText="1"/>
    </xf>
    <xf numFmtId="2" fontId="18" fillId="0" borderId="2" xfId="0" applyNumberFormat="1" applyFont="1" applyBorder="1" applyAlignment="1">
      <alignment horizontal="center" vertical="top"/>
    </xf>
    <xf numFmtId="2" fontId="18" fillId="0" borderId="14" xfId="0" applyNumberFormat="1" applyFont="1" applyBorder="1" applyAlignment="1">
      <alignment horizontal="center" vertical="top"/>
    </xf>
    <xf numFmtId="2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center" vertical="top" wrapText="1"/>
    </xf>
    <xf numFmtId="1" fontId="18" fillId="0" borderId="14" xfId="0" applyNumberFormat="1" applyFont="1" applyBorder="1" applyAlignment="1">
      <alignment horizontal="center" vertical="top" wrapText="1"/>
    </xf>
    <xf numFmtId="1" fontId="18" fillId="0" borderId="4" xfId="0" applyNumberFormat="1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17" fontId="18" fillId="0" borderId="2" xfId="0" applyNumberFormat="1" applyFont="1" applyBorder="1" applyAlignment="1">
      <alignment horizontal="center" vertical="top" wrapText="1"/>
    </xf>
    <xf numFmtId="17" fontId="18" fillId="0" borderId="14" xfId="0" applyNumberFormat="1" applyFont="1" applyBorder="1" applyAlignment="1">
      <alignment horizontal="center" vertical="top" wrapText="1"/>
    </xf>
    <xf numFmtId="17" fontId="18" fillId="0" borderId="4" xfId="0" applyNumberFormat="1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17" fontId="18" fillId="0" borderId="2" xfId="0" applyNumberFormat="1" applyFont="1" applyBorder="1" applyAlignment="1">
      <alignment horizontal="center" vertical="center" wrapText="1"/>
    </xf>
    <xf numFmtId="17" fontId="18" fillId="0" borderId="14" xfId="0" applyNumberFormat="1" applyFont="1" applyBorder="1" applyAlignment="1">
      <alignment horizontal="center" vertical="center" wrapText="1"/>
    </xf>
    <xf numFmtId="17" fontId="18" fillId="0" borderId="4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left" vertical="top" wrapText="1"/>
    </xf>
    <xf numFmtId="10" fontId="29" fillId="0" borderId="2" xfId="0" applyNumberFormat="1" applyFont="1" applyBorder="1" applyAlignment="1">
      <alignment horizontal="center" vertical="top"/>
    </xf>
    <xf numFmtId="10" fontId="29" fillId="0" borderId="14" xfId="0" applyNumberFormat="1" applyFont="1" applyBorder="1" applyAlignment="1">
      <alignment horizontal="center" vertical="top"/>
    </xf>
    <xf numFmtId="10" fontId="29" fillId="0" borderId="4" xfId="0" applyNumberFormat="1" applyFont="1" applyBorder="1" applyAlignment="1">
      <alignment horizontal="center" vertical="top"/>
    </xf>
    <xf numFmtId="0" fontId="30" fillId="0" borderId="1" xfId="0" applyFont="1" applyBorder="1" applyAlignment="1">
      <alignment horizontal="left" vertical="top"/>
    </xf>
    <xf numFmtId="1" fontId="29" fillId="0" borderId="2" xfId="0" applyNumberFormat="1" applyFont="1" applyBorder="1" applyAlignment="1">
      <alignment horizontal="center" vertical="top"/>
    </xf>
    <xf numFmtId="1" fontId="29" fillId="0" borderId="14" xfId="0" applyNumberFormat="1" applyFont="1" applyBorder="1" applyAlignment="1">
      <alignment horizontal="center" vertical="top"/>
    </xf>
    <xf numFmtId="1" fontId="29" fillId="0" borderId="4" xfId="0" applyNumberFormat="1" applyFont="1" applyBorder="1" applyAlignment="1">
      <alignment horizontal="center" vertical="top"/>
    </xf>
    <xf numFmtId="1" fontId="29" fillId="0" borderId="2" xfId="0" applyNumberFormat="1" applyFont="1" applyBorder="1" applyAlignment="1">
      <alignment horizontal="center" vertical="top" wrapText="1"/>
    </xf>
    <xf numFmtId="1" fontId="29" fillId="0" borderId="14" xfId="0" applyNumberFormat="1" applyFont="1" applyBorder="1" applyAlignment="1">
      <alignment horizontal="center" vertical="top" wrapText="1"/>
    </xf>
    <xf numFmtId="1" fontId="29" fillId="0" borderId="4" xfId="0" applyNumberFormat="1" applyFont="1" applyBorder="1" applyAlignment="1">
      <alignment horizontal="center" vertical="top" wrapText="1"/>
    </xf>
    <xf numFmtId="1" fontId="29" fillId="0" borderId="2" xfId="0" applyNumberFormat="1" applyFont="1" applyBorder="1" applyAlignment="1">
      <alignment horizontal="left" vertical="top" wrapText="1"/>
    </xf>
    <xf numFmtId="1" fontId="29" fillId="0" borderId="14" xfId="0" applyNumberFormat="1" applyFont="1" applyBorder="1" applyAlignment="1">
      <alignment horizontal="left" vertical="top" wrapText="1"/>
    </xf>
    <xf numFmtId="1" fontId="29" fillId="0" borderId="4" xfId="0" applyNumberFormat="1" applyFont="1" applyBorder="1" applyAlignment="1">
      <alignment horizontal="left" vertical="top" wrapText="1"/>
    </xf>
    <xf numFmtId="2" fontId="29" fillId="0" borderId="2" xfId="0" applyNumberFormat="1" applyFont="1" applyBorder="1" applyAlignment="1">
      <alignment horizontal="center" vertical="top"/>
    </xf>
    <xf numFmtId="2" fontId="29" fillId="0" borderId="14" xfId="0" applyNumberFormat="1" applyFont="1" applyBorder="1" applyAlignment="1">
      <alignment horizontal="center" vertical="top"/>
    </xf>
    <xf numFmtId="2" fontId="29" fillId="0" borderId="4" xfId="0" applyNumberFormat="1" applyFont="1" applyBorder="1" applyAlignment="1">
      <alignment horizontal="center" vertical="top"/>
    </xf>
    <xf numFmtId="0" fontId="30" fillId="0" borderId="0" xfId="0" applyFont="1" applyAlignment="1">
      <alignment horizontal="center" vertical="center" wrapText="1"/>
    </xf>
    <xf numFmtId="0" fontId="30" fillId="0" borderId="2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17" fontId="29" fillId="0" borderId="2" xfId="0" applyNumberFormat="1" applyFont="1" applyBorder="1" applyAlignment="1">
      <alignment horizontal="center" vertical="top" wrapText="1"/>
    </xf>
    <xf numFmtId="17" fontId="29" fillId="0" borderId="14" xfId="0" applyNumberFormat="1" applyFont="1" applyBorder="1" applyAlignment="1">
      <alignment horizontal="center" vertical="top" wrapText="1"/>
    </xf>
    <xf numFmtId="17" fontId="29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5"/>
  <sheetViews>
    <sheetView topLeftCell="A214" workbookViewId="0">
      <selection activeCell="H234" sqref="H234"/>
    </sheetView>
  </sheetViews>
  <sheetFormatPr defaultColWidth="10.5703125" defaultRowHeight="15.75"/>
  <cols>
    <col min="1" max="1" width="11.85546875" style="18" customWidth="1"/>
    <col min="2" max="2" width="13.85546875" style="26" customWidth="1"/>
    <col min="3" max="3" width="14.7109375" style="26" customWidth="1"/>
    <col min="4" max="4" width="9.7109375" style="26" customWidth="1"/>
    <col min="5" max="5" width="10.7109375" style="17" customWidth="1"/>
    <col min="6" max="6" width="16.42578125" style="21" customWidth="1"/>
    <col min="7" max="7" width="11.425781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 customHeight="1">
      <c r="A1" s="373" t="s">
        <v>13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23.25" customHeight="1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 customHeight="1">
      <c r="B3" s="372" t="s">
        <v>1</v>
      </c>
      <c r="C3" s="372"/>
      <c r="D3" s="354" t="s">
        <v>5</v>
      </c>
      <c r="E3" s="355"/>
      <c r="F3" s="355"/>
      <c r="G3" s="356"/>
      <c r="H3" s="75"/>
    </row>
    <row r="4" spans="1:9" s="7" customFormat="1" ht="35.25" customHeight="1">
      <c r="B4" s="378" t="s">
        <v>181</v>
      </c>
      <c r="C4" s="379"/>
      <c r="D4" s="366">
        <v>38534</v>
      </c>
      <c r="E4" s="367"/>
      <c r="F4" s="367"/>
      <c r="G4" s="368"/>
      <c r="H4" s="75"/>
    </row>
    <row r="5" spans="1:9" s="7" customFormat="1" ht="18">
      <c r="B5" s="372" t="s">
        <v>182</v>
      </c>
      <c r="C5" s="372"/>
      <c r="D5" s="363">
        <v>501</v>
      </c>
      <c r="E5" s="364"/>
      <c r="F5" s="364"/>
      <c r="G5" s="365"/>
      <c r="H5" s="75"/>
    </row>
    <row r="6" spans="1:9" s="7" customFormat="1" ht="18">
      <c r="B6" s="372" t="s">
        <v>2</v>
      </c>
      <c r="C6" s="372"/>
      <c r="D6" s="363" t="s">
        <v>3</v>
      </c>
      <c r="E6" s="364"/>
      <c r="F6" s="364"/>
      <c r="G6" s="365"/>
      <c r="H6" s="75"/>
    </row>
    <row r="7" spans="1:9" s="7" customFormat="1" ht="32.25" customHeight="1">
      <c r="B7" s="372" t="s">
        <v>0</v>
      </c>
      <c r="C7" s="372"/>
      <c r="D7" s="369" t="s">
        <v>17</v>
      </c>
      <c r="E7" s="370"/>
      <c r="F7" s="370"/>
      <c r="G7" s="371"/>
      <c r="H7" s="75"/>
    </row>
    <row r="8" spans="1:9" s="7" customFormat="1" ht="33" customHeight="1">
      <c r="B8" s="353" t="s">
        <v>4</v>
      </c>
      <c r="C8" s="353"/>
      <c r="D8" s="357" t="s">
        <v>183</v>
      </c>
      <c r="E8" s="358"/>
      <c r="F8" s="358"/>
      <c r="G8" s="359"/>
      <c r="H8" s="75"/>
    </row>
    <row r="9" spans="1:9" s="7" customFormat="1" ht="33" customHeight="1">
      <c r="B9" s="353" t="s">
        <v>18</v>
      </c>
      <c r="C9" s="353"/>
      <c r="D9" s="360">
        <v>0.05</v>
      </c>
      <c r="E9" s="361"/>
      <c r="F9" s="361"/>
      <c r="G9" s="362"/>
      <c r="H9" s="75"/>
    </row>
    <row r="10" spans="1:9" s="7" customFormat="1" ht="18">
      <c r="B10" s="372" t="s">
        <v>16</v>
      </c>
      <c r="C10" s="372"/>
      <c r="D10" s="363">
        <v>500</v>
      </c>
      <c r="E10" s="364"/>
      <c r="F10" s="364"/>
      <c r="G10" s="365"/>
      <c r="H10" s="75"/>
    </row>
    <row r="11" spans="1:9" s="7" customFormat="1" ht="22.5" customHeight="1">
      <c r="B11" s="372" t="s">
        <v>14</v>
      </c>
      <c r="C11" s="372"/>
      <c r="D11" s="354" t="s">
        <v>15</v>
      </c>
      <c r="E11" s="355"/>
      <c r="F11" s="355"/>
      <c r="G11" s="356"/>
      <c r="H11" s="75"/>
    </row>
    <row r="12" spans="1:9" s="7" customFormat="1" ht="18.75" thickBot="1">
      <c r="A12" s="206"/>
      <c r="B12" s="24"/>
      <c r="C12" s="27"/>
      <c r="D12" s="27"/>
      <c r="E12" s="9"/>
      <c r="F12" s="9"/>
      <c r="G12" s="9"/>
      <c r="H12" s="9"/>
    </row>
    <row r="13" spans="1:9" s="202" customFormat="1" ht="33" customHeight="1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</row>
    <row r="14" spans="1:9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4879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6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56" si="0">B15-C15</f>
        <v>0</v>
      </c>
      <c r="E15" s="80">
        <f>E14-G14</f>
        <v>4879</v>
      </c>
      <c r="F15" s="81">
        <f t="shared" ref="F15:F79" si="1">(D15*E15*H15)</f>
        <v>0</v>
      </c>
      <c r="G15" s="78">
        <v>0</v>
      </c>
      <c r="H15" s="82">
        <f t="shared" ref="H15:H20" si="2">0.24/365</f>
        <v>6.5753424657534248E-4</v>
      </c>
      <c r="I15" s="83" t="s">
        <v>7</v>
      </c>
    </row>
    <row r="16" spans="1:9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80" si="3">E15-G15</f>
        <v>4879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8</v>
      </c>
    </row>
    <row r="17" spans="1:9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4879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185</v>
      </c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4879</v>
      </c>
      <c r="F18" s="81">
        <f t="shared" si="1"/>
        <v>1604.0547945205481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4849</v>
      </c>
      <c r="F19" s="81">
        <f t="shared" si="1"/>
        <v>1594.1917808219177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4818</v>
      </c>
      <c r="F20" s="81"/>
      <c r="G20" s="78">
        <v>24</v>
      </c>
      <c r="H20" s="82">
        <f t="shared" si="2"/>
        <v>6.5753424657534248E-4</v>
      </c>
      <c r="I20" s="83" t="s">
        <v>186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4794</v>
      </c>
      <c r="F21" s="81">
        <f t="shared" si="1"/>
        <v>1576.1095890410959</v>
      </c>
      <c r="G21" s="78">
        <v>28</v>
      </c>
      <c r="H21" s="82">
        <f t="shared" ref="H21:H70" si="4">0.24/365</f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4766</v>
      </c>
      <c r="F22" s="81">
        <f t="shared" si="1"/>
        <v>1566.9041095890411</v>
      </c>
      <c r="G22" s="78">
        <v>31</v>
      </c>
      <c r="H22" s="82">
        <f t="shared" si="4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4735</v>
      </c>
      <c r="F23" s="81">
        <f t="shared" si="1"/>
        <v>1556.7123287671234</v>
      </c>
      <c r="G23" s="78">
        <v>30</v>
      </c>
      <c r="H23" s="82">
        <f t="shared" si="4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2000</v>
      </c>
      <c r="D24" s="79">
        <f t="shared" si="0"/>
        <v>-1500</v>
      </c>
      <c r="E24" s="80">
        <f t="shared" si="3"/>
        <v>4705</v>
      </c>
      <c r="F24" s="81"/>
      <c r="G24" s="78">
        <v>0</v>
      </c>
      <c r="H24" s="82">
        <f t="shared" si="4"/>
        <v>6.5753424657534248E-4</v>
      </c>
      <c r="I24" s="83" t="s">
        <v>9</v>
      </c>
    </row>
    <row r="25" spans="1:9" s="1" customFormat="1" ht="17.25">
      <c r="A25" s="84">
        <v>38869</v>
      </c>
      <c r="B25" s="77">
        <v>500</v>
      </c>
      <c r="C25" s="78">
        <v>500</v>
      </c>
      <c r="D25" s="79">
        <f t="shared" si="0"/>
        <v>0</v>
      </c>
      <c r="E25" s="80">
        <f t="shared" si="3"/>
        <v>4705</v>
      </c>
      <c r="F25" s="81">
        <f t="shared" si="1"/>
        <v>0</v>
      </c>
      <c r="G25" s="78">
        <v>0</v>
      </c>
      <c r="H25" s="82">
        <f t="shared" si="4"/>
        <v>6.5753424657534248E-4</v>
      </c>
      <c r="I25" s="83" t="s">
        <v>187</v>
      </c>
    </row>
    <row r="26" spans="1:9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4705</v>
      </c>
      <c r="F26" s="81">
        <f t="shared" si="1"/>
        <v>0</v>
      </c>
      <c r="G26" s="78">
        <v>0</v>
      </c>
      <c r="H26" s="82">
        <f t="shared" si="4"/>
        <v>6.5753424657534248E-4</v>
      </c>
      <c r="I26" s="83" t="s">
        <v>188</v>
      </c>
    </row>
    <row r="27" spans="1:9" s="1" customFormat="1" ht="17.25">
      <c r="A27" s="84">
        <v>38930</v>
      </c>
      <c r="B27" s="77">
        <v>525</v>
      </c>
      <c r="C27" s="78">
        <v>0</v>
      </c>
      <c r="D27" s="79">
        <f t="shared" si="0"/>
        <v>525</v>
      </c>
      <c r="E27" s="80">
        <f t="shared" si="3"/>
        <v>4705</v>
      </c>
      <c r="F27" s="81">
        <f t="shared" si="1"/>
        <v>1624.1917808219177</v>
      </c>
      <c r="G27" s="85">
        <v>31</v>
      </c>
      <c r="H27" s="82">
        <f t="shared" si="4"/>
        <v>6.5753424657534248E-4</v>
      </c>
      <c r="I27" s="83"/>
    </row>
    <row r="28" spans="1:9" s="1" customFormat="1" ht="17.25">
      <c r="A28" s="84">
        <v>38961</v>
      </c>
      <c r="B28" s="77">
        <v>525</v>
      </c>
      <c r="C28" s="78">
        <v>1050</v>
      </c>
      <c r="D28" s="79">
        <f t="shared" si="0"/>
        <v>-525</v>
      </c>
      <c r="E28" s="80">
        <f t="shared" si="3"/>
        <v>4674</v>
      </c>
      <c r="F28" s="81"/>
      <c r="G28" s="78">
        <v>12</v>
      </c>
      <c r="H28" s="82">
        <f t="shared" si="4"/>
        <v>6.5753424657534248E-4</v>
      </c>
      <c r="I28" s="83" t="s">
        <v>11</v>
      </c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4662</v>
      </c>
      <c r="F29" s="81">
        <f t="shared" si="1"/>
        <v>1609.3479452054794</v>
      </c>
      <c r="G29" s="78">
        <v>31</v>
      </c>
      <c r="H29" s="82">
        <f t="shared" si="4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4631</v>
      </c>
      <c r="F30" s="81">
        <f t="shared" si="1"/>
        <v>1598.6465753424659</v>
      </c>
      <c r="G30" s="78">
        <v>30</v>
      </c>
      <c r="H30" s="82">
        <f t="shared" si="4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4601</v>
      </c>
      <c r="F31" s="81">
        <f t="shared" si="1"/>
        <v>1588.2904109589042</v>
      </c>
      <c r="G31" s="78">
        <v>31</v>
      </c>
      <c r="H31" s="82">
        <f t="shared" si="4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4570</v>
      </c>
      <c r="F32" s="81">
        <f t="shared" si="1"/>
        <v>1577.5890410958905</v>
      </c>
      <c r="G32" s="78">
        <v>31</v>
      </c>
      <c r="H32" s="82">
        <f t="shared" si="4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4539</v>
      </c>
      <c r="F33" s="81">
        <f t="shared" si="1"/>
        <v>1566.8876712328768</v>
      </c>
      <c r="G33" s="78">
        <v>28</v>
      </c>
      <c r="H33" s="82">
        <f t="shared" si="4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4511</v>
      </c>
      <c r="F34" s="81">
        <f t="shared" si="1"/>
        <v>1557.2219178082191</v>
      </c>
      <c r="G34" s="78">
        <v>31</v>
      </c>
      <c r="H34" s="82">
        <f t="shared" si="4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4480</v>
      </c>
      <c r="F35" s="81">
        <f t="shared" si="1"/>
        <v>1546.5205479452056</v>
      </c>
      <c r="G35" s="78">
        <v>30</v>
      </c>
      <c r="H35" s="82">
        <f t="shared" si="4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4450</v>
      </c>
      <c r="F36" s="81">
        <f t="shared" si="1"/>
        <v>1536.1643835616439</v>
      </c>
      <c r="G36" s="78">
        <v>31</v>
      </c>
      <c r="H36" s="82">
        <f t="shared" si="4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4419</v>
      </c>
      <c r="F37" s="81">
        <f t="shared" si="1"/>
        <v>1525.4630136986302</v>
      </c>
      <c r="G37" s="78">
        <v>30</v>
      </c>
      <c r="H37" s="82">
        <f t="shared" si="4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4389</v>
      </c>
      <c r="F38" s="81">
        <f t="shared" si="1"/>
        <v>1590.8621917808221</v>
      </c>
      <c r="G38" s="78">
        <v>31</v>
      </c>
      <c r="H38" s="82">
        <f t="shared" si="4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4358</v>
      </c>
      <c r="F39" s="81">
        <f t="shared" si="1"/>
        <v>1579.6257534246577</v>
      </c>
      <c r="G39" s="78">
        <v>31</v>
      </c>
      <c r="H39" s="82">
        <f t="shared" si="4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4327</v>
      </c>
      <c r="F40" s="81">
        <f t="shared" si="1"/>
        <v>1568.3893150684933</v>
      </c>
      <c r="G40" s="78">
        <v>30</v>
      </c>
      <c r="H40" s="82">
        <f t="shared" si="4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4297</v>
      </c>
      <c r="F41" s="81">
        <f t="shared" si="1"/>
        <v>1557.5153424657535</v>
      </c>
      <c r="G41" s="78">
        <v>31</v>
      </c>
      <c r="H41" s="82">
        <f t="shared" si="4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4266</v>
      </c>
      <c r="F42" s="81">
        <f t="shared" si="1"/>
        <v>1546.2789041095891</v>
      </c>
      <c r="G42" s="78">
        <v>30</v>
      </c>
      <c r="H42" s="82">
        <f t="shared" si="4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4236</v>
      </c>
      <c r="F43" s="81">
        <f t="shared" si="1"/>
        <v>1535.4049315068494</v>
      </c>
      <c r="G43" s="78">
        <v>31</v>
      </c>
      <c r="H43" s="82">
        <f t="shared" si="4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4205</v>
      </c>
      <c r="F44" s="81">
        <f t="shared" si="1"/>
        <v>1524.168493150685</v>
      </c>
      <c r="G44" s="78">
        <v>31</v>
      </c>
      <c r="H44" s="82">
        <f t="shared" si="4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4174</v>
      </c>
      <c r="F45" s="81">
        <f t="shared" si="1"/>
        <v>1512.9320547945206</v>
      </c>
      <c r="G45" s="78">
        <v>29</v>
      </c>
      <c r="H45" s="82">
        <f t="shared" si="4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4145</v>
      </c>
      <c r="F46" s="81">
        <f t="shared" si="1"/>
        <v>1502.4205479452055</v>
      </c>
      <c r="G46" s="78">
        <v>31</v>
      </c>
      <c r="H46" s="82">
        <f t="shared" si="4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4114</v>
      </c>
      <c r="F47" s="81">
        <f t="shared" si="1"/>
        <v>1491.1841095890411</v>
      </c>
      <c r="G47" s="78">
        <v>30</v>
      </c>
      <c r="H47" s="82">
        <f t="shared" si="4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4084</v>
      </c>
      <c r="F48" s="81">
        <f t="shared" si="1"/>
        <v>1480.3101369863014</v>
      </c>
      <c r="G48" s="78">
        <v>31</v>
      </c>
      <c r="H48" s="82">
        <f t="shared" si="4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4053</v>
      </c>
      <c r="F49" s="81">
        <f t="shared" si="1"/>
        <v>1469.073698630137</v>
      </c>
      <c r="G49" s="78">
        <v>30</v>
      </c>
      <c r="H49" s="82">
        <f t="shared" si="4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4023</v>
      </c>
      <c r="F50" s="81">
        <f t="shared" si="1"/>
        <v>1531.1097123287673</v>
      </c>
      <c r="G50" s="78">
        <v>31</v>
      </c>
      <c r="H50" s="82">
        <f t="shared" si="4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3992</v>
      </c>
      <c r="F51" s="81">
        <f t="shared" si="1"/>
        <v>1519.3114520547945</v>
      </c>
      <c r="G51" s="78">
        <v>31</v>
      </c>
      <c r="H51" s="82">
        <f t="shared" si="4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3961</v>
      </c>
      <c r="F52" s="81">
        <f t="shared" si="1"/>
        <v>1507.5131917808219</v>
      </c>
      <c r="G52" s="78">
        <v>30</v>
      </c>
      <c r="H52" s="82">
        <f t="shared" si="4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3931</v>
      </c>
      <c r="F53" s="81">
        <f t="shared" si="1"/>
        <v>1496.0955205479452</v>
      </c>
      <c r="G53" s="78">
        <v>31</v>
      </c>
      <c r="H53" s="82">
        <f t="shared" si="4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3900</v>
      </c>
      <c r="F54" s="81">
        <f t="shared" si="1"/>
        <v>1484.2972602739726</v>
      </c>
      <c r="G54" s="78">
        <v>30</v>
      </c>
      <c r="H54" s="82">
        <f t="shared" si="4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3870</v>
      </c>
      <c r="F55" s="81">
        <f t="shared" si="1"/>
        <v>1472.8795890410959</v>
      </c>
      <c r="G55" s="78">
        <v>31</v>
      </c>
      <c r="H55" s="82">
        <f t="shared" si="4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3839</v>
      </c>
      <c r="F56" s="81">
        <f t="shared" si="1"/>
        <v>1461.0813287671233</v>
      </c>
      <c r="G56" s="78">
        <v>31</v>
      </c>
      <c r="H56" s="82">
        <f t="shared" si="4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ref="D57:D120" si="5">B57-C57</f>
        <v>578.8125</v>
      </c>
      <c r="E57" s="80">
        <f t="shared" si="3"/>
        <v>3808</v>
      </c>
      <c r="F57" s="81">
        <f t="shared" si="1"/>
        <v>1449.2830684931507</v>
      </c>
      <c r="G57" s="80">
        <v>28</v>
      </c>
      <c r="H57" s="82">
        <f t="shared" si="4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5"/>
        <v>578.8125</v>
      </c>
      <c r="E58" s="80">
        <f t="shared" si="3"/>
        <v>3780</v>
      </c>
      <c r="F58" s="81">
        <f t="shared" si="1"/>
        <v>1438.6265753424657</v>
      </c>
      <c r="G58" s="87">
        <v>31</v>
      </c>
      <c r="H58" s="82">
        <f t="shared" si="4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5"/>
        <v>578.8125</v>
      </c>
      <c r="E59" s="80">
        <f t="shared" si="3"/>
        <v>3749</v>
      </c>
      <c r="F59" s="81">
        <f t="shared" si="1"/>
        <v>1426.8283150684931</v>
      </c>
      <c r="G59" s="87">
        <v>30</v>
      </c>
      <c r="H59" s="82">
        <f t="shared" si="4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5"/>
        <v>578.8125</v>
      </c>
      <c r="E60" s="80">
        <f t="shared" si="3"/>
        <v>3719</v>
      </c>
      <c r="F60" s="81">
        <f t="shared" si="1"/>
        <v>1415.4106438356164</v>
      </c>
      <c r="G60" s="87">
        <v>31</v>
      </c>
      <c r="H60" s="82">
        <f t="shared" si="4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5"/>
        <v>578.8125</v>
      </c>
      <c r="E61" s="80">
        <f t="shared" si="3"/>
        <v>3688</v>
      </c>
      <c r="F61" s="81">
        <f t="shared" si="1"/>
        <v>1403.6123835616438</v>
      </c>
      <c r="G61" s="87">
        <v>30</v>
      </c>
      <c r="H61" s="82">
        <f t="shared" si="4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5"/>
        <v>607.75312499999995</v>
      </c>
      <c r="E62" s="80">
        <f t="shared" si="3"/>
        <v>3658</v>
      </c>
      <c r="F62" s="81">
        <f t="shared" si="1"/>
        <v>1461.8044479452055</v>
      </c>
      <c r="G62" s="87">
        <v>31</v>
      </c>
      <c r="H62" s="82">
        <f t="shared" si="4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5"/>
        <v>607.75312499999995</v>
      </c>
      <c r="E63" s="80">
        <f t="shared" si="3"/>
        <v>3627</v>
      </c>
      <c r="F63" s="81">
        <f t="shared" si="1"/>
        <v>1449.4162746575341</v>
      </c>
      <c r="G63" s="87">
        <v>31</v>
      </c>
      <c r="H63" s="82">
        <f t="shared" si="4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5"/>
        <v>607.75312499999995</v>
      </c>
      <c r="E64" s="80">
        <f t="shared" si="3"/>
        <v>3596</v>
      </c>
      <c r="F64" s="81">
        <f t="shared" si="1"/>
        <v>1437.028101369863</v>
      </c>
      <c r="G64" s="87">
        <v>30</v>
      </c>
      <c r="H64" s="82">
        <f t="shared" si="4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5"/>
        <v>607.75312499999995</v>
      </c>
      <c r="E65" s="80">
        <f t="shared" si="3"/>
        <v>3566</v>
      </c>
      <c r="F65" s="81">
        <f t="shared" si="1"/>
        <v>1425.0395465753425</v>
      </c>
      <c r="G65" s="87">
        <v>31</v>
      </c>
      <c r="H65" s="82">
        <f t="shared" si="4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5"/>
        <v>607.75312499999995</v>
      </c>
      <c r="E66" s="80">
        <f t="shared" si="3"/>
        <v>3535</v>
      </c>
      <c r="F66" s="81">
        <f t="shared" si="1"/>
        <v>1412.6513732876713</v>
      </c>
      <c r="G66" s="87">
        <v>30</v>
      </c>
      <c r="H66" s="82">
        <f t="shared" si="4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5"/>
        <v>607.75312499999995</v>
      </c>
      <c r="E67" s="80">
        <f t="shared" si="3"/>
        <v>3505</v>
      </c>
      <c r="F67" s="81">
        <f t="shared" si="1"/>
        <v>1400.6628184931508</v>
      </c>
      <c r="G67" s="87">
        <v>31</v>
      </c>
      <c r="H67" s="82">
        <f t="shared" si="4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5"/>
        <v>607.75312499999995</v>
      </c>
      <c r="E68" s="80">
        <f t="shared" si="3"/>
        <v>3474</v>
      </c>
      <c r="F68" s="81">
        <f t="shared" si="1"/>
        <v>1388.2746452054794</v>
      </c>
      <c r="G68" s="87">
        <v>31</v>
      </c>
      <c r="H68" s="82">
        <f t="shared" si="4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5"/>
        <v>607.75312499999995</v>
      </c>
      <c r="E69" s="80">
        <f>E68-G68</f>
        <v>3443</v>
      </c>
      <c r="F69" s="81">
        <f t="shared" si="1"/>
        <v>1375.8864719178082</v>
      </c>
      <c r="G69" s="87">
        <v>28</v>
      </c>
      <c r="H69" s="82">
        <f t="shared" si="4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5"/>
        <v>607.75312499999995</v>
      </c>
      <c r="E70" s="80">
        <f t="shared" si="3"/>
        <v>3415</v>
      </c>
      <c r="F70" s="81">
        <f t="shared" si="1"/>
        <v>1364.6971541095888</v>
      </c>
      <c r="G70" s="87">
        <v>31</v>
      </c>
      <c r="H70" s="82">
        <f t="shared" si="4"/>
        <v>6.5753424657534248E-4</v>
      </c>
      <c r="I70" s="88"/>
    </row>
    <row r="71" spans="1:12" s="1" customFormat="1" ht="35.25" customHeight="1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5"/>
        <v>607.75312499999995</v>
      </c>
      <c r="E72" s="80">
        <f>E70-G70</f>
        <v>3384</v>
      </c>
      <c r="F72" s="81">
        <f t="shared" si="1"/>
        <v>1352.3089808219179</v>
      </c>
      <c r="G72" s="87">
        <v>30</v>
      </c>
      <c r="H72" s="82">
        <f t="shared" ref="H72:H79" si="6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5"/>
        <v>607.75312499999995</v>
      </c>
      <c r="E73" s="80">
        <f t="shared" si="3"/>
        <v>3354</v>
      </c>
      <c r="F73" s="81">
        <f t="shared" si="1"/>
        <v>1340.3204260273972</v>
      </c>
      <c r="G73" s="87">
        <v>31</v>
      </c>
      <c r="H73" s="82">
        <f t="shared" si="6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5"/>
        <v>607.75312499999995</v>
      </c>
      <c r="E74" s="80">
        <f t="shared" si="3"/>
        <v>3323</v>
      </c>
      <c r="F74" s="81">
        <f t="shared" si="1"/>
        <v>1327.932252739726</v>
      </c>
      <c r="G74" s="87">
        <v>30</v>
      </c>
      <c r="H74" s="82">
        <f t="shared" si="6"/>
        <v>6.5753424657534248E-4</v>
      </c>
      <c r="I74" s="88"/>
    </row>
    <row r="75" spans="1:12" s="1" customFormat="1" ht="15.6" customHeight="1">
      <c r="A75" s="203">
        <v>40360</v>
      </c>
      <c r="B75" s="77">
        <v>638.14078124999992</v>
      </c>
      <c r="C75" s="78">
        <v>0</v>
      </c>
      <c r="D75" s="79">
        <f t="shared" si="5"/>
        <v>638.14078124999992</v>
      </c>
      <c r="E75" s="80">
        <f t="shared" si="3"/>
        <v>3293</v>
      </c>
      <c r="F75" s="81">
        <f t="shared" si="1"/>
        <v>1381.7408828424655</v>
      </c>
      <c r="G75" s="87">
        <v>31</v>
      </c>
      <c r="H75" s="82">
        <f t="shared" si="6"/>
        <v>6.5753424657534248E-4</v>
      </c>
      <c r="I75" s="88"/>
      <c r="L75" s="16"/>
    </row>
    <row r="76" spans="1:12" s="1" customFormat="1" ht="15.6" customHeight="1">
      <c r="A76" s="203">
        <v>40391</v>
      </c>
      <c r="B76" s="77">
        <v>638.14078124999992</v>
      </c>
      <c r="C76" s="78">
        <v>0</v>
      </c>
      <c r="D76" s="79">
        <f t="shared" si="5"/>
        <v>638.14078124999992</v>
      </c>
      <c r="E76" s="80">
        <f t="shared" si="3"/>
        <v>3262</v>
      </c>
      <c r="F76" s="81">
        <f t="shared" si="1"/>
        <v>1368.7333008904109</v>
      </c>
      <c r="G76" s="87">
        <v>31</v>
      </c>
      <c r="H76" s="82">
        <f t="shared" si="6"/>
        <v>6.5753424657534248E-4</v>
      </c>
      <c r="I76" s="88"/>
    </row>
    <row r="77" spans="1:12" s="1" customFormat="1" ht="15.6" customHeight="1">
      <c r="A77" s="203">
        <v>40422</v>
      </c>
      <c r="B77" s="77">
        <v>638.14078124999992</v>
      </c>
      <c r="C77" s="78">
        <v>0</v>
      </c>
      <c r="D77" s="79">
        <f t="shared" si="5"/>
        <v>638.14078124999992</v>
      </c>
      <c r="E77" s="80">
        <f t="shared" si="3"/>
        <v>3231</v>
      </c>
      <c r="F77" s="81">
        <f t="shared" si="1"/>
        <v>1355.7257189383561</v>
      </c>
      <c r="G77" s="87">
        <v>30</v>
      </c>
      <c r="H77" s="82">
        <f t="shared" si="6"/>
        <v>6.5753424657534248E-4</v>
      </c>
      <c r="I77" s="88"/>
    </row>
    <row r="78" spans="1:12" s="1" customFormat="1" ht="15.6" customHeight="1">
      <c r="A78" s="205">
        <v>40452</v>
      </c>
      <c r="B78" s="77">
        <v>638.14078124999992</v>
      </c>
      <c r="C78" s="78">
        <v>0</v>
      </c>
      <c r="D78" s="79">
        <f t="shared" si="5"/>
        <v>638.14078124999992</v>
      </c>
      <c r="E78" s="80">
        <f t="shared" si="3"/>
        <v>3201</v>
      </c>
      <c r="F78" s="81">
        <f t="shared" si="1"/>
        <v>1343.1377364041095</v>
      </c>
      <c r="G78" s="90">
        <v>31</v>
      </c>
      <c r="H78" s="82">
        <f t="shared" si="6"/>
        <v>6.5753424657534248E-4</v>
      </c>
      <c r="I78" s="91"/>
    </row>
    <row r="79" spans="1:12" s="1" customFormat="1" ht="15.6" customHeight="1">
      <c r="A79" s="203">
        <v>40483</v>
      </c>
      <c r="B79" s="77">
        <v>638.14078124999992</v>
      </c>
      <c r="C79" s="78">
        <v>0</v>
      </c>
      <c r="D79" s="79">
        <f t="shared" si="5"/>
        <v>638.14078124999992</v>
      </c>
      <c r="E79" s="80">
        <f t="shared" si="3"/>
        <v>3170</v>
      </c>
      <c r="F79" s="81">
        <f t="shared" si="1"/>
        <v>1330.1301544520547</v>
      </c>
      <c r="G79" s="87">
        <v>30</v>
      </c>
      <c r="H79" s="82">
        <f t="shared" si="6"/>
        <v>6.5753424657534248E-4</v>
      </c>
      <c r="I79" s="88"/>
    </row>
    <row r="80" spans="1:12" s="1" customFormat="1" ht="15.6" customHeight="1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si="3"/>
        <v>3140</v>
      </c>
      <c r="F80" s="81">
        <f t="shared" ref="F80:F85" si="7">(D80*E80*H80)</f>
        <v>1317.542171917808</v>
      </c>
      <c r="G80" s="87">
        <v>31</v>
      </c>
      <c r="H80" s="82">
        <f t="shared" ref="H80:H143" si="8">0.24/365</f>
        <v>6.5753424657534248E-4</v>
      </c>
      <c r="I80" s="88"/>
    </row>
    <row r="81" spans="1:9" s="1" customFormat="1" ht="15.6" customHeight="1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ref="E81:E144" si="9">E80-G80</f>
        <v>3109</v>
      </c>
      <c r="F81" s="81">
        <f t="shared" si="7"/>
        <v>1304.5345899657534</v>
      </c>
      <c r="G81" s="87">
        <v>31</v>
      </c>
      <c r="H81" s="82">
        <f t="shared" si="8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9"/>
        <v>3078</v>
      </c>
      <c r="F82" s="81">
        <f t="shared" si="7"/>
        <v>1291.5270080136986</v>
      </c>
      <c r="G82" s="87">
        <v>28</v>
      </c>
      <c r="H82" s="82">
        <f t="shared" si="8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9"/>
        <v>3050</v>
      </c>
      <c r="F83" s="81">
        <f t="shared" si="7"/>
        <v>1279.7782243150684</v>
      </c>
      <c r="G83" s="87">
        <v>31</v>
      </c>
      <c r="H83" s="82">
        <f t="shared" si="8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9"/>
        <v>3019</v>
      </c>
      <c r="F84" s="81">
        <f t="shared" si="7"/>
        <v>1266.7706423630136</v>
      </c>
      <c r="G84" s="87">
        <v>30</v>
      </c>
      <c r="H84" s="82">
        <f t="shared" si="8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9"/>
        <v>2989</v>
      </c>
      <c r="F85" s="81">
        <f t="shared" si="7"/>
        <v>1254.1826598287671</v>
      </c>
      <c r="G85" s="87">
        <v>31</v>
      </c>
      <c r="H85" s="82">
        <f t="shared" si="8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2958</v>
      </c>
      <c r="F86" s="81">
        <f t="shared" ref="F86:F121" si="10">(D86*E86*H86)</f>
        <v>1241.1750778767123</v>
      </c>
      <c r="G86" s="87">
        <v>30</v>
      </c>
      <c r="H86" s="82">
        <f t="shared" si="8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9"/>
        <v>2928</v>
      </c>
      <c r="F87" s="81">
        <f t="shared" si="10"/>
        <v>1290.016450109589</v>
      </c>
      <c r="G87" s="87">
        <v>31</v>
      </c>
      <c r="H87" s="82">
        <f t="shared" si="8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9"/>
        <v>2897</v>
      </c>
      <c r="F88" s="81">
        <f t="shared" si="10"/>
        <v>1276.3584890599313</v>
      </c>
      <c r="G88" s="87">
        <v>31</v>
      </c>
      <c r="H88" s="82">
        <f t="shared" si="8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9"/>
        <v>2866</v>
      </c>
      <c r="F89" s="81">
        <f t="shared" si="10"/>
        <v>1262.7005280102737</v>
      </c>
      <c r="G89" s="87">
        <v>30</v>
      </c>
      <c r="H89" s="82">
        <f t="shared" si="8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9"/>
        <v>2836</v>
      </c>
      <c r="F90" s="81">
        <f t="shared" si="10"/>
        <v>1249.4831463493149</v>
      </c>
      <c r="G90" s="87">
        <v>31</v>
      </c>
      <c r="H90" s="82">
        <f t="shared" si="8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9"/>
        <v>2805</v>
      </c>
      <c r="F91" s="81">
        <f t="shared" si="10"/>
        <v>1235.8251852996575</v>
      </c>
      <c r="G91" s="87">
        <v>30</v>
      </c>
      <c r="H91" s="82">
        <f t="shared" si="8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9"/>
        <v>2775</v>
      </c>
      <c r="F92" s="81">
        <f t="shared" si="10"/>
        <v>1222.6078036386984</v>
      </c>
      <c r="G92" s="87">
        <v>31</v>
      </c>
      <c r="H92" s="82">
        <f t="shared" si="8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9"/>
        <v>2744</v>
      </c>
      <c r="F93" s="81">
        <f t="shared" si="10"/>
        <v>1208.9498425890408</v>
      </c>
      <c r="G93" s="87">
        <v>31</v>
      </c>
      <c r="H93" s="82">
        <f t="shared" si="8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9"/>
        <v>2713</v>
      </c>
      <c r="F94" s="81">
        <f t="shared" si="10"/>
        <v>1195.2918815393834</v>
      </c>
      <c r="G94" s="87">
        <v>29</v>
      </c>
      <c r="H94" s="82">
        <f t="shared" si="8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9"/>
        <v>2684</v>
      </c>
      <c r="F95" s="81">
        <f t="shared" si="10"/>
        <v>1182.5150792671232</v>
      </c>
      <c r="G95" s="87">
        <v>31</v>
      </c>
      <c r="H95" s="82">
        <f t="shared" si="8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9"/>
        <v>2653</v>
      </c>
      <c r="F96" s="81">
        <f t="shared" si="10"/>
        <v>1168.8571182174655</v>
      </c>
      <c r="G96" s="87">
        <v>30</v>
      </c>
      <c r="H96" s="82">
        <f t="shared" si="8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9"/>
        <v>2623</v>
      </c>
      <c r="F97" s="81">
        <f t="shared" si="10"/>
        <v>1155.6397365565067</v>
      </c>
      <c r="G97" s="87">
        <v>31</v>
      </c>
      <c r="H97" s="82">
        <f t="shared" si="8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9"/>
        <v>2592</v>
      </c>
      <c r="F98" s="81">
        <f t="shared" si="10"/>
        <v>1141.9817755068491</v>
      </c>
      <c r="G98" s="87">
        <v>30</v>
      </c>
      <c r="H98" s="82">
        <f t="shared" si="8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9"/>
        <v>2562</v>
      </c>
      <c r="F99" s="81">
        <f t="shared" si="10"/>
        <v>1185.2026135381848</v>
      </c>
      <c r="G99" s="87">
        <v>31</v>
      </c>
      <c r="H99" s="82">
        <f t="shared" si="8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9"/>
        <v>2531</v>
      </c>
      <c r="F100" s="81">
        <f t="shared" si="10"/>
        <v>1170.8617544360443</v>
      </c>
      <c r="G100" s="87">
        <v>31</v>
      </c>
      <c r="H100" s="82">
        <f t="shared" si="8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9"/>
        <v>2500</v>
      </c>
      <c r="F101" s="81">
        <f t="shared" si="10"/>
        <v>1156.520895333904</v>
      </c>
      <c r="G101" s="87">
        <v>30</v>
      </c>
      <c r="H101" s="82">
        <f t="shared" si="8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9"/>
        <v>2470</v>
      </c>
      <c r="F102" s="81">
        <f t="shared" si="10"/>
        <v>1142.6426445898971</v>
      </c>
      <c r="G102" s="87">
        <v>31</v>
      </c>
      <c r="H102" s="82">
        <f t="shared" si="8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9"/>
        <v>2439</v>
      </c>
      <c r="F103" s="81">
        <f t="shared" si="10"/>
        <v>1128.3017854877567</v>
      </c>
      <c r="G103" s="87">
        <v>30</v>
      </c>
      <c r="H103" s="82">
        <f t="shared" si="8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9"/>
        <v>2409</v>
      </c>
      <c r="F104" s="81">
        <f t="shared" si="10"/>
        <v>1114.4235347437498</v>
      </c>
      <c r="G104" s="87">
        <v>31</v>
      </c>
      <c r="H104" s="82">
        <f t="shared" si="8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9"/>
        <v>2378</v>
      </c>
      <c r="F105" s="81">
        <f t="shared" si="10"/>
        <v>1100.0826756416095</v>
      </c>
      <c r="G105" s="87">
        <v>31</v>
      </c>
      <c r="H105" s="82">
        <f t="shared" si="8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9"/>
        <v>2347</v>
      </c>
      <c r="F106" s="81">
        <f t="shared" si="10"/>
        <v>1085.741816539469</v>
      </c>
      <c r="G106" s="87">
        <v>28</v>
      </c>
      <c r="H106" s="82">
        <f t="shared" si="8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9"/>
        <v>2319</v>
      </c>
      <c r="F107" s="81">
        <f t="shared" si="10"/>
        <v>1072.7887825117293</v>
      </c>
      <c r="G107" s="87">
        <v>31</v>
      </c>
      <c r="H107" s="82">
        <f t="shared" si="8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9"/>
        <v>2288</v>
      </c>
      <c r="F108" s="81">
        <f t="shared" si="10"/>
        <v>1058.4479234095888</v>
      </c>
      <c r="G108" s="87">
        <v>30</v>
      </c>
      <c r="H108" s="82">
        <f t="shared" si="8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9"/>
        <v>2258</v>
      </c>
      <c r="F109" s="81">
        <f t="shared" si="10"/>
        <v>1044.5696726655819</v>
      </c>
      <c r="G109" s="87">
        <v>31</v>
      </c>
      <c r="H109" s="82">
        <f t="shared" si="8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9"/>
        <v>2227</v>
      </c>
      <c r="F110" s="81">
        <f t="shared" si="10"/>
        <v>1030.2288135634417</v>
      </c>
      <c r="G110" s="87">
        <v>30</v>
      </c>
      <c r="H110" s="82">
        <f t="shared" si="8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9"/>
        <v>2197</v>
      </c>
      <c r="F111" s="81">
        <f t="shared" si="10"/>
        <v>1067.1680909604065</v>
      </c>
      <c r="G111" s="87">
        <v>31</v>
      </c>
      <c r="H111" s="82">
        <f t="shared" si="8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9"/>
        <v>2166</v>
      </c>
      <c r="F112" s="81">
        <f t="shared" si="10"/>
        <v>1052.110188903159</v>
      </c>
      <c r="G112" s="87">
        <v>31</v>
      </c>
      <c r="H112" s="82">
        <f t="shared" si="8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9"/>
        <v>2135</v>
      </c>
      <c r="F113" s="81">
        <f t="shared" si="10"/>
        <v>1037.0522868459116</v>
      </c>
      <c r="G113" s="87">
        <v>30</v>
      </c>
      <c r="H113" s="82">
        <f t="shared" si="8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9"/>
        <v>2105</v>
      </c>
      <c r="F114" s="81">
        <f t="shared" si="10"/>
        <v>1022.4801235647045</v>
      </c>
      <c r="G114" s="87">
        <v>31</v>
      </c>
      <c r="H114" s="82">
        <f t="shared" si="8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9"/>
        <v>2074</v>
      </c>
      <c r="F115" s="81">
        <f t="shared" si="10"/>
        <v>1007.4222215074569</v>
      </c>
      <c r="G115" s="99">
        <v>30</v>
      </c>
      <c r="H115" s="82">
        <f t="shared" si="8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9"/>
        <v>2044</v>
      </c>
      <c r="F116" s="81">
        <f t="shared" si="10"/>
        <v>992.85005822624987</v>
      </c>
      <c r="G116" s="87">
        <v>31</v>
      </c>
      <c r="H116" s="82">
        <f t="shared" si="8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9"/>
        <v>2013</v>
      </c>
      <c r="F117" s="81">
        <f t="shared" si="10"/>
        <v>977.7921561690024</v>
      </c>
      <c r="G117" s="87">
        <v>31</v>
      </c>
      <c r="H117" s="82">
        <f t="shared" si="8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9"/>
        <v>1982</v>
      </c>
      <c r="F118" s="81">
        <f t="shared" si="10"/>
        <v>962.73425411175504</v>
      </c>
      <c r="G118" s="87">
        <v>28</v>
      </c>
      <c r="H118" s="82">
        <f t="shared" si="8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9"/>
        <v>1954</v>
      </c>
      <c r="F119" s="81">
        <f t="shared" si="10"/>
        <v>949.13356838262825</v>
      </c>
      <c r="G119" s="87">
        <v>31</v>
      </c>
      <c r="H119" s="82">
        <f t="shared" si="8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9"/>
        <v>1923</v>
      </c>
      <c r="F120" s="81">
        <f t="shared" si="10"/>
        <v>934.07566632538089</v>
      </c>
      <c r="G120" s="87">
        <v>30</v>
      </c>
      <c r="H120" s="82">
        <f t="shared" si="8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ref="D121:D159" si="11">B121-C121</f>
        <v>738.7277218945311</v>
      </c>
      <c r="E121" s="80">
        <f t="shared" si="9"/>
        <v>1893</v>
      </c>
      <c r="F121" s="81">
        <f t="shared" si="10"/>
        <v>919.50350304417361</v>
      </c>
      <c r="G121" s="87">
        <v>31</v>
      </c>
      <c r="H121" s="82">
        <f t="shared" si="8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11"/>
        <v>738.7277218945311</v>
      </c>
      <c r="E122" s="80">
        <f t="shared" si="9"/>
        <v>1862</v>
      </c>
      <c r="F122" s="81">
        <f t="shared" ref="F122:F172" si="12">(D122*E122*H122)</f>
        <v>904.44560098692614</v>
      </c>
      <c r="G122" s="87">
        <v>30</v>
      </c>
      <c r="H122" s="82">
        <f t="shared" si="8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11"/>
        <v>775.66410798925767</v>
      </c>
      <c r="E123" s="80">
        <f t="shared" si="9"/>
        <v>1832</v>
      </c>
      <c r="F123" s="81">
        <f t="shared" si="12"/>
        <v>934.36710959100492</v>
      </c>
      <c r="G123" s="87">
        <v>31</v>
      </c>
      <c r="H123" s="82">
        <f t="shared" si="8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11"/>
        <v>775.66410798925767</v>
      </c>
      <c r="E124" s="80">
        <f t="shared" si="9"/>
        <v>1801</v>
      </c>
      <c r="F124" s="81">
        <f t="shared" si="12"/>
        <v>918.55631243089522</v>
      </c>
      <c r="G124" s="87">
        <v>31</v>
      </c>
      <c r="H124" s="82">
        <f t="shared" si="8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11"/>
        <v>775.66410798925767</v>
      </c>
      <c r="E125" s="80">
        <f t="shared" si="9"/>
        <v>1770</v>
      </c>
      <c r="F125" s="81">
        <f t="shared" si="12"/>
        <v>902.7455152707854</v>
      </c>
      <c r="G125" s="87">
        <v>30</v>
      </c>
      <c r="H125" s="82">
        <f t="shared" si="8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11"/>
        <v>775.66410798925767</v>
      </c>
      <c r="E126" s="80">
        <f t="shared" si="9"/>
        <v>1740</v>
      </c>
      <c r="F126" s="81">
        <f t="shared" si="12"/>
        <v>887.44474382551789</v>
      </c>
      <c r="G126" s="87">
        <v>31</v>
      </c>
      <c r="H126" s="82">
        <f t="shared" si="8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11"/>
        <v>775.66410798925767</v>
      </c>
      <c r="E127" s="80">
        <f t="shared" si="9"/>
        <v>1709</v>
      </c>
      <c r="F127" s="81">
        <f t="shared" si="12"/>
        <v>871.63394666540808</v>
      </c>
      <c r="G127" s="87">
        <v>30</v>
      </c>
      <c r="H127" s="82">
        <f t="shared" si="8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11"/>
        <v>775.66410798925767</v>
      </c>
      <c r="E128" s="80">
        <f t="shared" si="9"/>
        <v>1679</v>
      </c>
      <c r="F128" s="81">
        <f t="shared" si="12"/>
        <v>856.33317522014045</v>
      </c>
      <c r="G128" s="87">
        <v>31</v>
      </c>
      <c r="H128" s="82">
        <f t="shared" si="8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11"/>
        <v>775.66410798925767</v>
      </c>
      <c r="E129" s="80">
        <f t="shared" si="9"/>
        <v>1648</v>
      </c>
      <c r="F129" s="81">
        <f t="shared" si="12"/>
        <v>840.52237806003063</v>
      </c>
      <c r="G129" s="87">
        <v>31</v>
      </c>
      <c r="H129" s="82">
        <f t="shared" si="8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11"/>
        <v>775.66410798925767</v>
      </c>
      <c r="E130" s="80">
        <f t="shared" si="9"/>
        <v>1617</v>
      </c>
      <c r="F130" s="81">
        <f t="shared" si="12"/>
        <v>824.71158089992082</v>
      </c>
      <c r="G130" s="87">
        <v>28</v>
      </c>
      <c r="H130" s="82">
        <f t="shared" si="8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11"/>
        <v>775.66410798925767</v>
      </c>
      <c r="E131" s="80">
        <f t="shared" si="9"/>
        <v>1589</v>
      </c>
      <c r="F131" s="81">
        <f t="shared" si="12"/>
        <v>810.4308608843379</v>
      </c>
      <c r="G131" s="87">
        <v>31</v>
      </c>
      <c r="H131" s="82">
        <f t="shared" si="8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11"/>
        <v>775.66410798925767</v>
      </c>
      <c r="E132" s="80">
        <f t="shared" si="9"/>
        <v>1558</v>
      </c>
      <c r="F132" s="81">
        <f t="shared" si="12"/>
        <v>794.62006372422809</v>
      </c>
      <c r="G132" s="87">
        <v>30</v>
      </c>
      <c r="H132" s="82">
        <f t="shared" si="8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11"/>
        <v>775.66410798925767</v>
      </c>
      <c r="E133" s="80">
        <f t="shared" si="9"/>
        <v>1528</v>
      </c>
      <c r="F133" s="81">
        <f t="shared" si="12"/>
        <v>779.31929227896057</v>
      </c>
      <c r="G133" s="87">
        <v>31</v>
      </c>
      <c r="H133" s="82">
        <f t="shared" si="8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11"/>
        <v>775.66410798925767</v>
      </c>
      <c r="E134" s="80">
        <f t="shared" si="9"/>
        <v>1497</v>
      </c>
      <c r="F134" s="81">
        <f t="shared" si="12"/>
        <v>763.50849511885065</v>
      </c>
      <c r="G134" s="87">
        <v>30</v>
      </c>
      <c r="H134" s="82">
        <f t="shared" si="8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11"/>
        <v>814.44731338872054</v>
      </c>
      <c r="E135" s="80">
        <f t="shared" si="9"/>
        <v>1467</v>
      </c>
      <c r="F135" s="81">
        <f t="shared" si="12"/>
        <v>785.61810985726231</v>
      </c>
      <c r="G135" s="87">
        <v>31</v>
      </c>
      <c r="H135" s="82">
        <f t="shared" si="8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11"/>
        <v>814.44731338872054</v>
      </c>
      <c r="E136" s="80">
        <f t="shared" si="9"/>
        <v>1436</v>
      </c>
      <c r="F136" s="81">
        <f t="shared" si="12"/>
        <v>769.01677283914705</v>
      </c>
      <c r="G136" s="87">
        <v>31</v>
      </c>
      <c r="H136" s="82">
        <f t="shared" si="8"/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11"/>
        <v>814.44731338872054</v>
      </c>
      <c r="E137" s="80">
        <f t="shared" si="9"/>
        <v>1405</v>
      </c>
      <c r="F137" s="81">
        <f t="shared" si="12"/>
        <v>752.41543582103179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11"/>
        <v>814.44731338872054</v>
      </c>
      <c r="E138" s="80">
        <f t="shared" si="9"/>
        <v>1375</v>
      </c>
      <c r="F138" s="81">
        <f t="shared" si="12"/>
        <v>736.34962580350077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11"/>
        <v>814.44731338872054</v>
      </c>
      <c r="E139" s="80">
        <f t="shared" si="9"/>
        <v>1344</v>
      </c>
      <c r="F139" s="81">
        <f t="shared" si="12"/>
        <v>719.74828878538551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11"/>
        <v>814.44731338872054</v>
      </c>
      <c r="E140" s="80">
        <f>E139-G139</f>
        <v>1314</v>
      </c>
      <c r="F140" s="81">
        <f t="shared" si="12"/>
        <v>703.6824787678546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11"/>
        <v>814.44731338872054</v>
      </c>
      <c r="E141" s="80">
        <f t="shared" si="9"/>
        <v>1283</v>
      </c>
      <c r="F141" s="81">
        <f t="shared" si="12"/>
        <v>687.08114174973923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11"/>
        <v>814.44731338872054</v>
      </c>
      <c r="E142" s="80">
        <f>E141-G141</f>
        <v>1252</v>
      </c>
      <c r="F142" s="81">
        <f t="shared" si="12"/>
        <v>670.47980473162397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si="11"/>
        <v>814.44731338872054</v>
      </c>
      <c r="E143" s="80">
        <f t="shared" si="9"/>
        <v>1223</v>
      </c>
      <c r="F143" s="81">
        <f t="shared" si="12"/>
        <v>654.94952171467742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11"/>
        <v>814.44731338872054</v>
      </c>
      <c r="E144" s="80">
        <f t="shared" si="9"/>
        <v>1192</v>
      </c>
      <c r="F144" s="81">
        <f t="shared" si="12"/>
        <v>638.34818469656216</v>
      </c>
      <c r="G144" s="87">
        <v>30</v>
      </c>
      <c r="H144" s="82">
        <f t="shared" ref="H144:H146" si="13">0.24/365</f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11"/>
        <v>814.44731338872054</v>
      </c>
      <c r="E145" s="80">
        <f t="shared" ref="E145:E201" si="14">E144-G144</f>
        <v>1162</v>
      </c>
      <c r="F145" s="81">
        <f t="shared" si="12"/>
        <v>622.28237467903114</v>
      </c>
      <c r="G145" s="87">
        <v>31</v>
      </c>
      <c r="H145" s="82">
        <f t="shared" si="13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11"/>
        <v>814.44731338872054</v>
      </c>
      <c r="E146" s="80">
        <f t="shared" si="14"/>
        <v>1131</v>
      </c>
      <c r="F146" s="81">
        <f t="shared" si="12"/>
        <v>605.68103766091588</v>
      </c>
      <c r="G146" s="87">
        <v>30</v>
      </c>
      <c r="H146" s="82">
        <f t="shared" si="13"/>
        <v>6.5753424657534248E-4</v>
      </c>
      <c r="I146" s="88"/>
    </row>
    <row r="147" spans="1:9" s="1" customFormat="1" ht="35.25" customHeight="1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11"/>
        <v>855.16967905815659</v>
      </c>
      <c r="E148" s="80">
        <f>E146-G146</f>
        <v>1101</v>
      </c>
      <c r="F148" s="81">
        <f t="shared" si="12"/>
        <v>619.09598902555422</v>
      </c>
      <c r="G148" s="87">
        <v>31</v>
      </c>
      <c r="H148" s="82">
        <f t="shared" ref="H148:H201" si="15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11"/>
        <v>855.16967905815659</v>
      </c>
      <c r="E149" s="80">
        <f t="shared" si="14"/>
        <v>1070</v>
      </c>
      <c r="F149" s="81">
        <f t="shared" si="12"/>
        <v>601.66458515653324</v>
      </c>
      <c r="G149" s="87">
        <v>31</v>
      </c>
      <c r="H149" s="82">
        <f t="shared" si="15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11"/>
        <v>855.16967905815659</v>
      </c>
      <c r="E150" s="80">
        <f t="shared" si="14"/>
        <v>1039</v>
      </c>
      <c r="F150" s="81">
        <f t="shared" si="12"/>
        <v>584.23318128751214</v>
      </c>
      <c r="G150" s="87">
        <v>30</v>
      </c>
      <c r="H150" s="82">
        <f t="shared" si="15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11"/>
        <v>855.16967905815659</v>
      </c>
      <c r="E151" s="80">
        <f t="shared" si="14"/>
        <v>1009</v>
      </c>
      <c r="F151" s="81">
        <f t="shared" si="12"/>
        <v>567.3640807691047</v>
      </c>
      <c r="G151" s="87">
        <v>31</v>
      </c>
      <c r="H151" s="82">
        <f t="shared" si="15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11"/>
        <v>855.16967905815659</v>
      </c>
      <c r="E152" s="80">
        <f t="shared" si="14"/>
        <v>978</v>
      </c>
      <c r="F152" s="81">
        <f t="shared" si="12"/>
        <v>549.93267690008361</v>
      </c>
      <c r="G152" s="87">
        <v>30</v>
      </c>
      <c r="H152" s="82">
        <f t="shared" si="15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11"/>
        <v>855.16967905815659</v>
      </c>
      <c r="E153" s="80">
        <f t="shared" si="14"/>
        <v>948</v>
      </c>
      <c r="F153" s="81">
        <f t="shared" si="12"/>
        <v>533.06357638167617</v>
      </c>
      <c r="G153" s="87">
        <v>31</v>
      </c>
      <c r="H153" s="82">
        <f t="shared" si="15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11"/>
        <v>855.16967905815659</v>
      </c>
      <c r="E154" s="80">
        <f t="shared" si="14"/>
        <v>917</v>
      </c>
      <c r="F154" s="81">
        <f t="shared" si="12"/>
        <v>515.63217251265507</v>
      </c>
      <c r="G154" s="87">
        <v>31</v>
      </c>
      <c r="H154" s="82">
        <f t="shared" si="15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11"/>
        <v>855.16967905815659</v>
      </c>
      <c r="E155" s="80">
        <f t="shared" si="14"/>
        <v>886</v>
      </c>
      <c r="F155" s="81">
        <f t="shared" si="12"/>
        <v>498.20076864363404</v>
      </c>
      <c r="G155" s="87">
        <v>28</v>
      </c>
      <c r="H155" s="82">
        <f t="shared" si="15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11"/>
        <v>855.16967905815659</v>
      </c>
      <c r="E156" s="80">
        <f t="shared" si="14"/>
        <v>858</v>
      </c>
      <c r="F156" s="81">
        <f t="shared" si="12"/>
        <v>482.45627482645369</v>
      </c>
      <c r="G156" s="87">
        <v>31</v>
      </c>
      <c r="H156" s="82">
        <f t="shared" si="15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11"/>
        <v>855.16967905815659</v>
      </c>
      <c r="E157" s="80">
        <f t="shared" si="14"/>
        <v>827</v>
      </c>
      <c r="F157" s="81">
        <f t="shared" si="12"/>
        <v>465.02487095743265</v>
      </c>
      <c r="G157" s="87">
        <v>30</v>
      </c>
      <c r="H157" s="82">
        <f t="shared" si="15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11"/>
        <v>855.16967905815659</v>
      </c>
      <c r="E158" s="80">
        <f t="shared" si="14"/>
        <v>797</v>
      </c>
      <c r="F158" s="81">
        <f t="shared" si="12"/>
        <v>448.15577043902516</v>
      </c>
      <c r="G158" s="87">
        <v>31</v>
      </c>
      <c r="H158" s="82">
        <f t="shared" si="15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11"/>
        <v>855.16967905815659</v>
      </c>
      <c r="E159" s="80">
        <f t="shared" si="14"/>
        <v>766</v>
      </c>
      <c r="F159" s="81">
        <f t="shared" si="12"/>
        <v>430.72436657000412</v>
      </c>
      <c r="G159" s="87">
        <v>30</v>
      </c>
      <c r="H159" s="82">
        <f t="shared" si="15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4"/>
        <v>736</v>
      </c>
      <c r="F160" s="81">
        <f t="shared" si="12"/>
        <v>434.54802935417649</v>
      </c>
      <c r="G160" s="87">
        <v>31</v>
      </c>
      <c r="H160" s="82">
        <f t="shared" si="15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4"/>
        <v>705</v>
      </c>
      <c r="F161" s="81">
        <f t="shared" si="12"/>
        <v>416.24505529170443</v>
      </c>
      <c r="G161" s="87">
        <v>31</v>
      </c>
      <c r="H161" s="82">
        <f t="shared" si="15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6">B162-C162</f>
        <v>897.92816301106438</v>
      </c>
      <c r="E162" s="80">
        <f t="shared" si="14"/>
        <v>674</v>
      </c>
      <c r="F162" s="81">
        <f t="shared" si="12"/>
        <v>397.94208122923226</v>
      </c>
      <c r="G162" s="87">
        <v>30</v>
      </c>
      <c r="H162" s="82">
        <f t="shared" si="15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6"/>
        <v>897.92816301106438</v>
      </c>
      <c r="E163" s="80">
        <f t="shared" si="14"/>
        <v>644</v>
      </c>
      <c r="F163" s="81">
        <f t="shared" si="12"/>
        <v>380.22952568490439</v>
      </c>
      <c r="G163" s="87">
        <v>31</v>
      </c>
      <c r="H163" s="82">
        <f t="shared" si="15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6"/>
        <v>897.92816301106438</v>
      </c>
      <c r="E164" s="80">
        <f t="shared" si="14"/>
        <v>613</v>
      </c>
      <c r="F164" s="81">
        <f t="shared" si="12"/>
        <v>361.92655162243233</v>
      </c>
      <c r="G164" s="87">
        <v>30</v>
      </c>
      <c r="H164" s="82">
        <f t="shared" si="15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6"/>
        <v>897.92816301106438</v>
      </c>
      <c r="E165" s="80">
        <f t="shared" si="14"/>
        <v>583</v>
      </c>
      <c r="F165" s="81">
        <f t="shared" si="12"/>
        <v>344.21399607810446</v>
      </c>
      <c r="G165" s="87">
        <v>31</v>
      </c>
      <c r="H165" s="82">
        <f t="shared" si="15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4"/>
        <v>552</v>
      </c>
      <c r="F166" s="81">
        <f t="shared" si="12"/>
        <v>325.9110220156324</v>
      </c>
      <c r="G166" s="87">
        <v>31</v>
      </c>
      <c r="H166" s="82">
        <f t="shared" si="15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4"/>
        <v>521</v>
      </c>
      <c r="F167" s="81">
        <f t="shared" si="12"/>
        <v>307.60804795316028</v>
      </c>
      <c r="G167" s="87">
        <v>28</v>
      </c>
      <c r="H167" s="82">
        <f t="shared" si="15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7">B168-C168</f>
        <v>897.92816301106438</v>
      </c>
      <c r="E168" s="80">
        <f t="shared" si="14"/>
        <v>493</v>
      </c>
      <c r="F168" s="81">
        <f t="shared" si="12"/>
        <v>291.0763294451209</v>
      </c>
      <c r="G168" s="87">
        <v>31</v>
      </c>
      <c r="H168" s="82">
        <f t="shared" si="15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7"/>
        <v>897.92816301106438</v>
      </c>
      <c r="E169" s="80">
        <f t="shared" si="14"/>
        <v>462</v>
      </c>
      <c r="F169" s="81">
        <f t="shared" si="12"/>
        <v>272.77335538264879</v>
      </c>
      <c r="G169" s="87">
        <v>30</v>
      </c>
      <c r="H169" s="82">
        <f t="shared" si="15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14000</v>
      </c>
      <c r="D170" s="100">
        <f t="shared" si="17"/>
        <v>-13102.071836988936</v>
      </c>
      <c r="E170" s="80">
        <f t="shared" si="14"/>
        <v>432</v>
      </c>
      <c r="F170" s="81"/>
      <c r="G170" s="78">
        <v>16</v>
      </c>
      <c r="H170" s="82">
        <f t="shared" si="15"/>
        <v>6.5753424657534248E-4</v>
      </c>
      <c r="I170" s="83" t="s">
        <v>171</v>
      </c>
    </row>
    <row r="171" spans="1:9" s="1" customFormat="1" ht="17.25">
      <c r="A171" s="204">
        <v>43252</v>
      </c>
      <c r="B171" s="77">
        <v>897.92816301106438</v>
      </c>
      <c r="C171" s="101">
        <v>14000</v>
      </c>
      <c r="D171" s="100">
        <f t="shared" si="17"/>
        <v>-13102.071836988936</v>
      </c>
      <c r="E171" s="80">
        <f t="shared" si="14"/>
        <v>416</v>
      </c>
      <c r="F171" s="81"/>
      <c r="G171" s="78">
        <v>27</v>
      </c>
      <c r="H171" s="82">
        <f t="shared" si="15"/>
        <v>6.5753424657534248E-4</v>
      </c>
      <c r="I171" s="83" t="s">
        <v>356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7"/>
        <v>942.82457116161765</v>
      </c>
      <c r="E172" s="80">
        <f t="shared" si="14"/>
        <v>389</v>
      </c>
      <c r="F172" s="81">
        <f t="shared" si="12"/>
        <v>241.15644373602365</v>
      </c>
      <c r="G172" s="78">
        <v>31</v>
      </c>
      <c r="H172" s="82">
        <f t="shared" si="15"/>
        <v>6.5753424657534248E-4</v>
      </c>
      <c r="I172" s="102"/>
    </row>
    <row r="173" spans="1:9" s="1" customFormat="1" ht="31.5" customHeight="1">
      <c r="A173" s="204">
        <v>43313</v>
      </c>
      <c r="B173" s="77">
        <v>942.82457116161765</v>
      </c>
      <c r="C173" s="157">
        <v>28000</v>
      </c>
      <c r="D173" s="100">
        <f t="shared" si="17"/>
        <v>-27057.175428838382</v>
      </c>
      <c r="E173" s="80">
        <f t="shared" si="14"/>
        <v>358</v>
      </c>
      <c r="F173" s="81"/>
      <c r="G173" s="156">
        <v>0</v>
      </c>
      <c r="H173" s="82">
        <f t="shared" si="15"/>
        <v>6.5753424657534248E-4</v>
      </c>
      <c r="I173" s="103" t="s">
        <v>172</v>
      </c>
    </row>
    <row r="174" spans="1:9" s="1" customFormat="1" ht="17.25">
      <c r="A174" s="204">
        <v>43344</v>
      </c>
      <c r="B174" s="77">
        <v>942.82457116161765</v>
      </c>
      <c r="C174" s="101">
        <v>14000</v>
      </c>
      <c r="D174" s="100">
        <f t="shared" si="17"/>
        <v>-13057.175428838382</v>
      </c>
      <c r="E174" s="80">
        <f>E173-G173</f>
        <v>358</v>
      </c>
      <c r="F174" s="81"/>
      <c r="G174" s="78">
        <v>11</v>
      </c>
      <c r="H174" s="82">
        <f t="shared" si="15"/>
        <v>6.5753424657534248E-4</v>
      </c>
      <c r="I174" s="83" t="s">
        <v>173</v>
      </c>
    </row>
    <row r="175" spans="1:9" s="1" customFormat="1" ht="17.25">
      <c r="A175" s="204">
        <v>43374</v>
      </c>
      <c r="B175" s="77">
        <v>942.82457116161765</v>
      </c>
      <c r="C175" s="101">
        <v>12797</v>
      </c>
      <c r="D175" s="100">
        <f t="shared" si="17"/>
        <v>-11854.175428838382</v>
      </c>
      <c r="E175" s="80">
        <f t="shared" si="14"/>
        <v>347</v>
      </c>
      <c r="F175" s="81"/>
      <c r="G175" s="78">
        <v>15</v>
      </c>
      <c r="H175" s="82">
        <f t="shared" si="15"/>
        <v>6.5753424657534248E-4</v>
      </c>
      <c r="I175" s="83" t="s">
        <v>174</v>
      </c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7"/>
        <v>942.82457116161765</v>
      </c>
      <c r="E176" s="80">
        <f t="shared" si="14"/>
        <v>332</v>
      </c>
      <c r="F176" s="81">
        <f t="shared" ref="F176:F186" si="18">(D176*E176*H176)</f>
        <v>205.81989542508958</v>
      </c>
      <c r="G176" s="78">
        <v>30</v>
      </c>
      <c r="H176" s="82">
        <f t="shared" si="15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21565</v>
      </c>
      <c r="D177" s="100">
        <f t="shared" si="17"/>
        <v>-20622.175428838382</v>
      </c>
      <c r="E177" s="80">
        <f t="shared" si="14"/>
        <v>302</v>
      </c>
      <c r="F177" s="81"/>
      <c r="G177" s="78">
        <v>11</v>
      </c>
      <c r="H177" s="82">
        <f t="shared" si="15"/>
        <v>6.5753424657534248E-4</v>
      </c>
      <c r="I177" s="83" t="s">
        <v>175</v>
      </c>
    </row>
    <row r="178" spans="1:9" s="1" customFormat="1" ht="17.25">
      <c r="A178" s="204">
        <v>43466</v>
      </c>
      <c r="B178" s="77">
        <v>942.82457116161765</v>
      </c>
      <c r="C178" s="101">
        <v>1000</v>
      </c>
      <c r="D178" s="100">
        <f t="shared" si="17"/>
        <v>-57.175428838382345</v>
      </c>
      <c r="E178" s="80">
        <f t="shared" si="14"/>
        <v>291</v>
      </c>
      <c r="F178" s="81"/>
      <c r="G178" s="78">
        <v>29</v>
      </c>
      <c r="H178" s="82">
        <f t="shared" si="15"/>
        <v>6.5753424657534248E-4</v>
      </c>
      <c r="I178" s="83" t="s">
        <v>176</v>
      </c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7"/>
        <v>942.82457116161765</v>
      </c>
      <c r="E179" s="80">
        <f t="shared" si="14"/>
        <v>262</v>
      </c>
      <c r="F179" s="81">
        <f t="shared" si="18"/>
        <v>162.42413434148636</v>
      </c>
      <c r="G179" s="78">
        <v>28</v>
      </c>
      <c r="H179" s="82">
        <f t="shared" si="15"/>
        <v>6.5753424657534248E-4</v>
      </c>
      <c r="I179" s="83"/>
    </row>
    <row r="180" spans="1:9" s="1" customFormat="1" ht="17.25">
      <c r="A180" s="204">
        <v>43525</v>
      </c>
      <c r="B180" s="77">
        <v>942.82457116161765</v>
      </c>
      <c r="C180" s="101">
        <v>1829</v>
      </c>
      <c r="D180" s="100">
        <f t="shared" si="17"/>
        <v>-886.17542883838235</v>
      </c>
      <c r="E180" s="80">
        <f t="shared" si="14"/>
        <v>234</v>
      </c>
      <c r="F180" s="81"/>
      <c r="G180" s="78">
        <v>11</v>
      </c>
      <c r="H180" s="82">
        <f t="shared" si="15"/>
        <v>6.5753424657534248E-4</v>
      </c>
      <c r="I180" s="83" t="s">
        <v>211</v>
      </c>
    </row>
    <row r="181" spans="1:9" s="1" customFormat="1" ht="17.25">
      <c r="A181" s="204">
        <v>43556</v>
      </c>
      <c r="B181" s="77">
        <v>942.82457116161765</v>
      </c>
      <c r="C181" s="101">
        <v>950</v>
      </c>
      <c r="D181" s="100">
        <f t="shared" si="17"/>
        <v>-7.175428838382345</v>
      </c>
      <c r="E181" s="80">
        <f t="shared" si="14"/>
        <v>223</v>
      </c>
      <c r="F181" s="81"/>
      <c r="G181" s="78">
        <v>10</v>
      </c>
      <c r="H181" s="82">
        <f t="shared" si="15"/>
        <v>6.5753424657534248E-4</v>
      </c>
      <c r="I181" s="83" t="s">
        <v>357</v>
      </c>
    </row>
    <row r="182" spans="1:9" s="1" customFormat="1" ht="17.25">
      <c r="A182" s="204">
        <v>43586</v>
      </c>
      <c r="B182" s="77">
        <v>942.82457116161765</v>
      </c>
      <c r="C182" s="101">
        <v>1000</v>
      </c>
      <c r="D182" s="100">
        <f t="shared" si="17"/>
        <v>-57.175428838382345</v>
      </c>
      <c r="E182" s="80">
        <f t="shared" si="14"/>
        <v>213</v>
      </c>
      <c r="F182" s="81"/>
      <c r="G182" s="78">
        <v>0</v>
      </c>
      <c r="H182" s="82">
        <f t="shared" si="15"/>
        <v>6.5753424657534248E-4</v>
      </c>
      <c r="I182" s="83" t="s">
        <v>177</v>
      </c>
    </row>
    <row r="183" spans="1:9" s="1" customFormat="1" ht="17.25">
      <c r="A183" s="204">
        <v>43617</v>
      </c>
      <c r="B183" s="77">
        <v>942.82457116161765</v>
      </c>
      <c r="C183" s="101">
        <v>880</v>
      </c>
      <c r="D183" s="100">
        <f t="shared" si="17"/>
        <v>62.824571161617655</v>
      </c>
      <c r="E183" s="80">
        <f t="shared" si="14"/>
        <v>213</v>
      </c>
      <c r="F183" s="81">
        <f t="shared" si="18"/>
        <v>8.798882404881903</v>
      </c>
      <c r="G183" s="78">
        <v>0</v>
      </c>
      <c r="H183" s="82">
        <f t="shared" si="15"/>
        <v>6.5753424657534248E-4</v>
      </c>
      <c r="I183" s="83" t="s">
        <v>178</v>
      </c>
    </row>
    <row r="184" spans="1:9" s="1" customFormat="1" ht="17.25">
      <c r="A184" s="204">
        <v>43647</v>
      </c>
      <c r="B184" s="77">
        <v>989.96579971969857</v>
      </c>
      <c r="C184" s="101">
        <v>990</v>
      </c>
      <c r="D184" s="100">
        <f t="shared" si="17"/>
        <v>-3.420028030143385E-2</v>
      </c>
      <c r="E184" s="80">
        <f t="shared" si="14"/>
        <v>213</v>
      </c>
      <c r="F184" s="81">
        <f t="shared" si="18"/>
        <v>-4.7899132301624618E-3</v>
      </c>
      <c r="G184" s="78">
        <v>0</v>
      </c>
      <c r="H184" s="82">
        <f t="shared" si="15"/>
        <v>6.5753424657534248E-4</v>
      </c>
      <c r="I184" s="83" t="s">
        <v>179</v>
      </c>
    </row>
    <row r="185" spans="1:9" s="1" customFormat="1" ht="17.25">
      <c r="A185" s="204">
        <v>43678</v>
      </c>
      <c r="B185" s="77">
        <v>989.96579971969857</v>
      </c>
      <c r="C185" s="101">
        <v>4950</v>
      </c>
      <c r="D185" s="100">
        <f t="shared" si="17"/>
        <v>-3960.0342002803013</v>
      </c>
      <c r="E185" s="80">
        <f t="shared" si="14"/>
        <v>213</v>
      </c>
      <c r="F185" s="81"/>
      <c r="G185" s="78">
        <v>0</v>
      </c>
      <c r="H185" s="82">
        <f t="shared" si="15"/>
        <v>6.5753424657534248E-4</v>
      </c>
      <c r="I185" s="83" t="s">
        <v>180</v>
      </c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7"/>
        <v>989.96579971969857</v>
      </c>
      <c r="E186" s="80">
        <f t="shared" si="14"/>
        <v>213</v>
      </c>
      <c r="F186" s="81">
        <f t="shared" si="18"/>
        <v>138.64945666211233</v>
      </c>
      <c r="G186" s="78">
        <v>0</v>
      </c>
      <c r="H186" s="82">
        <f t="shared" si="15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7"/>
        <v>989.96579971969857</v>
      </c>
      <c r="E187" s="80">
        <f t="shared" si="14"/>
        <v>213</v>
      </c>
      <c r="F187" s="81">
        <f t="shared" ref="F187:F201" si="19">(D187*E187*H187)</f>
        <v>138.64945666211233</v>
      </c>
      <c r="G187" s="78">
        <v>0</v>
      </c>
      <c r="H187" s="82">
        <f t="shared" si="15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7"/>
        <v>989.96579971969857</v>
      </c>
      <c r="E188" s="80">
        <f t="shared" si="14"/>
        <v>213</v>
      </c>
      <c r="F188" s="81">
        <f t="shared" si="19"/>
        <v>138.64945666211233</v>
      </c>
      <c r="G188" s="78">
        <v>0</v>
      </c>
      <c r="H188" s="82">
        <f t="shared" si="15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7"/>
        <v>989.96579971969857</v>
      </c>
      <c r="E189" s="80">
        <f t="shared" si="14"/>
        <v>213</v>
      </c>
      <c r="F189" s="81">
        <f t="shared" si="19"/>
        <v>138.64945666211233</v>
      </c>
      <c r="G189" s="78">
        <v>0</v>
      </c>
      <c r="H189" s="82">
        <f t="shared" si="15"/>
        <v>6.5753424657534248E-4</v>
      </c>
      <c r="I189" s="88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7"/>
        <v>989.96579971969857</v>
      </c>
      <c r="E190" s="80">
        <f t="shared" si="14"/>
        <v>213</v>
      </c>
      <c r="F190" s="81">
        <f t="shared" si="19"/>
        <v>138.64945666211233</v>
      </c>
      <c r="G190" s="87">
        <v>31</v>
      </c>
      <c r="H190" s="82">
        <f t="shared" si="15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7"/>
        <v>989.96579971969857</v>
      </c>
      <c r="E191" s="80">
        <f t="shared" si="14"/>
        <v>182</v>
      </c>
      <c r="F191" s="81">
        <f t="shared" si="19"/>
        <v>118.47042775823681</v>
      </c>
      <c r="G191" s="87">
        <v>29</v>
      </c>
      <c r="H191" s="82">
        <f t="shared" si="15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7"/>
        <v>989.96579971969857</v>
      </c>
      <c r="E192" s="80">
        <f t="shared" si="14"/>
        <v>153</v>
      </c>
      <c r="F192" s="81">
        <f t="shared" si="19"/>
        <v>99.593271686869414</v>
      </c>
      <c r="G192" s="87">
        <v>31</v>
      </c>
      <c r="H192" s="82">
        <f t="shared" si="15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7"/>
        <v>989.96579971969857</v>
      </c>
      <c r="E193" s="80">
        <f t="shared" si="14"/>
        <v>122</v>
      </c>
      <c r="F193" s="81">
        <f t="shared" si="19"/>
        <v>79.414242782993895</v>
      </c>
      <c r="G193" s="87">
        <v>30</v>
      </c>
      <c r="H193" s="82">
        <f t="shared" si="15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7"/>
        <v>989.96579971969857</v>
      </c>
      <c r="E194" s="80">
        <f t="shared" si="14"/>
        <v>92</v>
      </c>
      <c r="F194" s="81">
        <f t="shared" si="19"/>
        <v>59.886150295372445</v>
      </c>
      <c r="G194" s="87">
        <v>31</v>
      </c>
      <c r="H194" s="82">
        <f t="shared" si="15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7"/>
        <v>989.96579971969857</v>
      </c>
      <c r="E195" s="80">
        <f t="shared" si="14"/>
        <v>61</v>
      </c>
      <c r="F195" s="81">
        <f t="shared" si="19"/>
        <v>39.707121391496948</v>
      </c>
      <c r="G195" s="87">
        <v>30</v>
      </c>
      <c r="H195" s="82">
        <f t="shared" si="15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7"/>
        <v>1039.4640897056836</v>
      </c>
      <c r="E196" s="80">
        <f t="shared" si="14"/>
        <v>31</v>
      </c>
      <c r="F196" s="81">
        <f t="shared" si="19"/>
        <v>21.187980349069274</v>
      </c>
      <c r="G196" s="87">
        <v>31</v>
      </c>
      <c r="H196" s="82">
        <f t="shared" si="15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4"/>
        <v>0</v>
      </c>
      <c r="F197" s="81">
        <f t="shared" si="19"/>
        <v>0</v>
      </c>
      <c r="G197" s="87">
        <v>0</v>
      </c>
      <c r="H197" s="82">
        <f t="shared" si="15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20">B198-C198</f>
        <v>1039.46408970568</v>
      </c>
      <c r="E198" s="80">
        <f t="shared" si="14"/>
        <v>0</v>
      </c>
      <c r="F198" s="81">
        <f t="shared" si="19"/>
        <v>0</v>
      </c>
      <c r="G198" s="99">
        <v>0</v>
      </c>
      <c r="H198" s="82">
        <f t="shared" si="15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20"/>
        <v>1039.46408970568</v>
      </c>
      <c r="E199" s="80">
        <f t="shared" si="14"/>
        <v>0</v>
      </c>
      <c r="F199" s="81">
        <f t="shared" si="19"/>
        <v>0</v>
      </c>
      <c r="G199" s="99">
        <v>0</v>
      </c>
      <c r="H199" s="82">
        <f t="shared" si="15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20"/>
        <v>1039.46408970568</v>
      </c>
      <c r="E200" s="80">
        <f t="shared" si="14"/>
        <v>0</v>
      </c>
      <c r="F200" s="81">
        <f t="shared" si="19"/>
        <v>0</v>
      </c>
      <c r="G200" s="99">
        <v>0</v>
      </c>
      <c r="H200" s="82">
        <f t="shared" si="15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20"/>
        <v>1039.46408970568</v>
      </c>
      <c r="E201" s="80">
        <f t="shared" si="14"/>
        <v>0</v>
      </c>
      <c r="F201" s="81">
        <f t="shared" si="19"/>
        <v>0</v>
      </c>
      <c r="G201" s="99">
        <v>0</v>
      </c>
      <c r="H201" s="82">
        <f t="shared" si="15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123536</v>
      </c>
      <c r="D202" s="107">
        <f>B202-C202</f>
        <v>12172.166067598067</v>
      </c>
      <c r="E202" s="108">
        <f>SUM(E58:E197)</f>
        <v>239741</v>
      </c>
      <c r="F202" s="109">
        <f>SUM(F14:F197)</f>
        <v>161857.88834172292</v>
      </c>
      <c r="G202" s="108">
        <f>SUM(G14:G198)</f>
        <v>4879</v>
      </c>
      <c r="H202" s="110">
        <f>D202+F202</f>
        <v>174030.05440932099</v>
      </c>
      <c r="I202" s="111"/>
    </row>
    <row r="203" spans="1:9" s="70" customFormat="1" ht="15">
      <c r="A203" s="28"/>
    </row>
    <row r="204" spans="1:9" s="40" customFormat="1" ht="16.5">
      <c r="A204" s="20"/>
      <c r="B204" s="29"/>
      <c r="C204" s="29"/>
      <c r="D204" s="43"/>
      <c r="E204" s="44"/>
      <c r="F204" s="45"/>
      <c r="G204" s="44"/>
      <c r="H204" s="44"/>
      <c r="I204" s="41"/>
    </row>
    <row r="205" spans="1:9" s="40" customFormat="1" ht="16.5">
      <c r="A205" s="20"/>
      <c r="B205" s="29"/>
      <c r="C205" s="29"/>
      <c r="D205" s="43"/>
      <c r="E205" s="44"/>
      <c r="F205" s="45"/>
      <c r="G205" s="46"/>
      <c r="H205" s="44"/>
      <c r="I205" s="41"/>
    </row>
    <row r="206" spans="1:9" s="40" customFormat="1" ht="16.5">
      <c r="A206" s="20"/>
      <c r="B206" s="29"/>
      <c r="C206" s="29"/>
      <c r="D206" s="43"/>
      <c r="E206" s="44"/>
      <c r="F206" s="45"/>
      <c r="G206" s="46"/>
      <c r="H206" s="44"/>
      <c r="I206" s="41"/>
    </row>
    <row r="207" spans="1:9" s="40" customFormat="1" ht="16.5">
      <c r="A207" s="20"/>
      <c r="B207" s="29"/>
      <c r="C207" s="29"/>
      <c r="D207" s="43"/>
      <c r="E207" s="44"/>
      <c r="F207" s="45"/>
      <c r="G207" s="46"/>
      <c r="H207" s="44"/>
      <c r="I207" s="41"/>
    </row>
    <row r="208" spans="1:9" s="40" customFormat="1" ht="16.5">
      <c r="A208" s="20"/>
      <c r="B208" s="29"/>
      <c r="C208" s="29"/>
      <c r="D208" s="43"/>
      <c r="E208" s="44"/>
      <c r="F208" s="45"/>
      <c r="G208" s="46"/>
      <c r="H208" s="44"/>
      <c r="I208" s="41"/>
    </row>
    <row r="209" spans="1:9" s="40" customFormat="1">
      <c r="A209" s="324"/>
      <c r="B209" s="325" t="s">
        <v>521</v>
      </c>
      <c r="C209" s="326"/>
      <c r="D209" s="326"/>
      <c r="E209" s="326"/>
      <c r="F209" s="327" t="s">
        <v>522</v>
      </c>
      <c r="G209" s="326"/>
      <c r="H209" s="328"/>
      <c r="I209" s="41"/>
    </row>
    <row r="210" spans="1:9" s="40" customFormat="1">
      <c r="A210" s="329" t="s">
        <v>523</v>
      </c>
      <c r="B210" s="329" t="s">
        <v>524</v>
      </c>
      <c r="C210" s="329" t="s">
        <v>525</v>
      </c>
      <c r="D210" s="329" t="s">
        <v>526</v>
      </c>
      <c r="E210" s="326"/>
      <c r="F210" s="330" t="s">
        <v>527</v>
      </c>
      <c r="G210" s="330" t="s">
        <v>528</v>
      </c>
      <c r="H210" s="331"/>
      <c r="I210" s="41"/>
    </row>
    <row r="211" spans="1:9" s="40" customFormat="1">
      <c r="A211" s="332" t="s">
        <v>529</v>
      </c>
      <c r="B211" s="333">
        <v>6000</v>
      </c>
      <c r="C211" s="333">
        <v>6000</v>
      </c>
      <c r="D211" s="333">
        <f>B211-C211</f>
        <v>0</v>
      </c>
      <c r="E211" s="326"/>
      <c r="F211" s="334"/>
      <c r="G211" s="334"/>
      <c r="H211" s="328"/>
      <c r="I211" s="41"/>
    </row>
    <row r="212" spans="1:9" s="40" customFormat="1" ht="16.5" customHeight="1">
      <c r="A212" s="332" t="s">
        <v>530</v>
      </c>
      <c r="B212" s="333">
        <f>B211+B211*5%</f>
        <v>6300</v>
      </c>
      <c r="C212" s="333">
        <v>1575</v>
      </c>
      <c r="D212" s="333">
        <f t="shared" ref="D212:D226" si="21">B212-C212</f>
        <v>4725</v>
      </c>
      <c r="E212" s="326"/>
      <c r="F212" s="334" t="s">
        <v>531</v>
      </c>
      <c r="G212" s="335">
        <f>B202</f>
        <v>135708.16606759807</v>
      </c>
      <c r="H212" s="328"/>
      <c r="I212" s="41"/>
    </row>
    <row r="213" spans="1:9" s="40" customFormat="1" ht="17.25" customHeight="1">
      <c r="A213" s="332" t="s">
        <v>532</v>
      </c>
      <c r="B213" s="333">
        <f t="shared" ref="B213:B224" si="22">B212+B212*5%</f>
        <v>6615</v>
      </c>
      <c r="C213" s="333">
        <v>0</v>
      </c>
      <c r="D213" s="333">
        <f t="shared" si="21"/>
        <v>6615</v>
      </c>
      <c r="E213" s="326"/>
      <c r="F213" s="334" t="s">
        <v>533</v>
      </c>
      <c r="G213" s="335">
        <f>F202</f>
        <v>161857.88834172292</v>
      </c>
      <c r="H213" s="328"/>
      <c r="I213" s="41"/>
    </row>
    <row r="214" spans="1:9" s="40" customFormat="1">
      <c r="A214" s="332" t="s">
        <v>534</v>
      </c>
      <c r="B214" s="333">
        <f t="shared" si="22"/>
        <v>6945.75</v>
      </c>
      <c r="C214" s="333">
        <v>0</v>
      </c>
      <c r="D214" s="333">
        <f t="shared" si="21"/>
        <v>6945.75</v>
      </c>
      <c r="E214" s="326"/>
      <c r="F214" s="336" t="s">
        <v>12</v>
      </c>
      <c r="G214" s="337">
        <f>B202+F202</f>
        <v>297566.05440932099</v>
      </c>
      <c r="H214" s="328"/>
      <c r="I214" s="41"/>
    </row>
    <row r="215" spans="1:9" s="40" customFormat="1" ht="30.75">
      <c r="A215" s="332" t="s">
        <v>535</v>
      </c>
      <c r="B215" s="333">
        <f t="shared" si="22"/>
        <v>7293.0375000000004</v>
      </c>
      <c r="C215" s="333">
        <v>0</v>
      </c>
      <c r="D215" s="333">
        <f t="shared" si="21"/>
        <v>7293.0375000000004</v>
      </c>
      <c r="E215" s="326"/>
      <c r="F215" s="338" t="s">
        <v>536</v>
      </c>
      <c r="G215" s="335">
        <f>C202</f>
        <v>123536</v>
      </c>
      <c r="H215" s="328"/>
      <c r="I215" s="41"/>
    </row>
    <row r="216" spans="1:9" s="40" customFormat="1">
      <c r="A216" s="339" t="s">
        <v>537</v>
      </c>
      <c r="B216" s="333">
        <f t="shared" si="22"/>
        <v>7657.6893749999999</v>
      </c>
      <c r="C216" s="333">
        <v>0</v>
      </c>
      <c r="D216" s="333">
        <f t="shared" si="21"/>
        <v>7657.6893749999999</v>
      </c>
      <c r="E216" s="326"/>
      <c r="F216" s="340" t="s">
        <v>538</v>
      </c>
      <c r="G216" s="341">
        <f>G214-G215</f>
        <v>174030.05440932099</v>
      </c>
      <c r="H216" s="328"/>
      <c r="I216" s="41"/>
    </row>
    <row r="217" spans="1:9" s="40" customFormat="1">
      <c r="A217" s="332" t="s">
        <v>539</v>
      </c>
      <c r="B217" s="333">
        <f t="shared" si="22"/>
        <v>8040.5738437500004</v>
      </c>
      <c r="C217" s="333">
        <v>0</v>
      </c>
      <c r="D217" s="333">
        <f t="shared" si="21"/>
        <v>8040.5738437500004</v>
      </c>
      <c r="E217" s="326"/>
      <c r="F217" s="328"/>
      <c r="G217" s="342"/>
      <c r="H217" s="328"/>
      <c r="I217" s="41"/>
    </row>
    <row r="218" spans="1:9" s="40" customFormat="1">
      <c r="A218" s="332" t="s">
        <v>540</v>
      </c>
      <c r="B218" s="333">
        <f t="shared" si="22"/>
        <v>8442.6025359374999</v>
      </c>
      <c r="C218" s="333">
        <v>0</v>
      </c>
      <c r="D218" s="333">
        <f t="shared" si="21"/>
        <v>8442.6025359374999</v>
      </c>
      <c r="E218" s="326"/>
      <c r="F218" s="328"/>
      <c r="G218" s="342"/>
      <c r="H218" s="328"/>
      <c r="I218" s="41"/>
    </row>
    <row r="219" spans="1:9" s="40" customFormat="1">
      <c r="A219" s="332" t="s">
        <v>541</v>
      </c>
      <c r="B219" s="333">
        <f t="shared" si="22"/>
        <v>8864.7326627343755</v>
      </c>
      <c r="C219" s="333">
        <v>0</v>
      </c>
      <c r="D219" s="333">
        <f t="shared" si="21"/>
        <v>8864.7326627343755</v>
      </c>
      <c r="E219" s="326"/>
      <c r="F219" s="328"/>
      <c r="G219" s="342"/>
      <c r="H219" s="328"/>
      <c r="I219" s="41"/>
    </row>
    <row r="220" spans="1:9" s="40" customFormat="1">
      <c r="A220" s="332" t="s">
        <v>542</v>
      </c>
      <c r="B220" s="333">
        <f t="shared" si="22"/>
        <v>9307.9692958710948</v>
      </c>
      <c r="C220" s="333">
        <v>0</v>
      </c>
      <c r="D220" s="333">
        <f t="shared" si="21"/>
        <v>9307.9692958710948</v>
      </c>
      <c r="E220" s="326"/>
      <c r="F220" s="328"/>
      <c r="G220" s="342"/>
      <c r="H220" s="328"/>
      <c r="I220" s="41"/>
    </row>
    <row r="221" spans="1:9" s="40" customFormat="1">
      <c r="A221" s="332" t="s">
        <v>543</v>
      </c>
      <c r="B221" s="333">
        <f t="shared" si="22"/>
        <v>9773.3677606646488</v>
      </c>
      <c r="C221" s="333">
        <v>0</v>
      </c>
      <c r="D221" s="333">
        <f t="shared" si="21"/>
        <v>9773.3677606646488</v>
      </c>
      <c r="E221" s="326"/>
      <c r="F221" s="328"/>
      <c r="G221" s="342"/>
      <c r="H221" s="328"/>
      <c r="I221" s="41"/>
    </row>
    <row r="222" spans="1:9" s="40" customFormat="1">
      <c r="A222" s="332" t="s">
        <v>544</v>
      </c>
      <c r="B222" s="333">
        <f t="shared" si="22"/>
        <v>10262.036148697882</v>
      </c>
      <c r="C222" s="333">
        <v>0</v>
      </c>
      <c r="D222" s="333">
        <f t="shared" si="21"/>
        <v>10262.036148697882</v>
      </c>
      <c r="E222" s="326"/>
      <c r="F222" s="328"/>
      <c r="G222" s="342"/>
      <c r="H222" s="328"/>
      <c r="I222" s="41"/>
    </row>
    <row r="223" spans="1:9" s="40" customFormat="1">
      <c r="A223" s="343" t="s">
        <v>545</v>
      </c>
      <c r="B223" s="333">
        <v>10775</v>
      </c>
      <c r="C223" s="333">
        <v>28000</v>
      </c>
      <c r="D223" s="333">
        <f>B223-C223</f>
        <v>-17225</v>
      </c>
      <c r="E223" s="326"/>
      <c r="F223" s="328"/>
      <c r="G223" s="342"/>
      <c r="H223" s="328"/>
      <c r="I223" s="41"/>
    </row>
    <row r="224" spans="1:9" s="40" customFormat="1">
      <c r="A224" s="343" t="s">
        <v>546</v>
      </c>
      <c r="B224" s="333">
        <f t="shared" si="22"/>
        <v>11313.75</v>
      </c>
      <c r="C224" s="333">
        <v>82021</v>
      </c>
      <c r="D224" s="333">
        <f>B224-C224</f>
        <v>-70707.25</v>
      </c>
      <c r="E224" s="326"/>
      <c r="F224" s="328"/>
      <c r="G224" s="342"/>
      <c r="H224" s="328"/>
      <c r="I224" s="41"/>
    </row>
    <row r="225" spans="1:9" s="40" customFormat="1">
      <c r="A225" s="343" t="s">
        <v>547</v>
      </c>
      <c r="B225" s="333">
        <v>11880</v>
      </c>
      <c r="C225" s="333">
        <v>5940</v>
      </c>
      <c r="D225" s="333">
        <f t="shared" si="21"/>
        <v>5940</v>
      </c>
      <c r="E225" s="326"/>
      <c r="F225" s="328"/>
      <c r="G225" s="342"/>
      <c r="H225" s="328"/>
      <c r="I225" s="41"/>
    </row>
    <row r="226" spans="1:9" s="40" customFormat="1" ht="45">
      <c r="A226" s="350" t="s">
        <v>548</v>
      </c>
      <c r="B226" s="262">
        <v>6237</v>
      </c>
      <c r="C226" s="333">
        <v>0</v>
      </c>
      <c r="D226" s="333">
        <f t="shared" si="21"/>
        <v>6237</v>
      </c>
      <c r="E226" s="326"/>
      <c r="F226" s="328"/>
      <c r="G226" s="342"/>
      <c r="H226" s="328"/>
      <c r="I226" s="41"/>
    </row>
    <row r="227" spans="1:9" s="40" customFormat="1">
      <c r="A227" s="340" t="s">
        <v>12</v>
      </c>
      <c r="B227" s="341">
        <f>B202</f>
        <v>135708.16606759807</v>
      </c>
      <c r="C227" s="341">
        <f>SUM(C211:C226)</f>
        <v>123536</v>
      </c>
      <c r="D227" s="340">
        <f>SUM(B227-C227)</f>
        <v>12172.166067598067</v>
      </c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>
      <c r="A229" s="347"/>
      <c r="B229" s="348"/>
      <c r="C229" s="348"/>
      <c r="D229" s="349"/>
      <c r="E229" s="344"/>
      <c r="F229" s="345"/>
      <c r="G229" s="346"/>
      <c r="H229" s="345"/>
      <c r="I229" s="41"/>
    </row>
    <row r="230" spans="1:9" s="40" customFormat="1">
      <c r="A230" s="347"/>
      <c r="B230" s="348"/>
      <c r="C230" s="348"/>
      <c r="D230" s="349"/>
      <c r="E230" s="344"/>
      <c r="F230" s="345"/>
      <c r="G230" s="346"/>
      <c r="H230" s="345"/>
      <c r="I230" s="41"/>
    </row>
    <row r="231" spans="1:9" s="40" customFormat="1" ht="18">
      <c r="A231" s="309"/>
      <c r="B231" s="309"/>
      <c r="C231" s="309"/>
      <c r="D231" s="309"/>
      <c r="E231" s="309"/>
      <c r="F231" s="310"/>
      <c r="G231" s="309"/>
      <c r="H231" s="310"/>
      <c r="I231" s="41"/>
    </row>
    <row r="232" spans="1:9" s="40" customFormat="1" ht="20.25">
      <c r="A232" s="311"/>
      <c r="B232" s="312"/>
      <c r="C232" s="313"/>
      <c r="D232" s="314"/>
      <c r="E232" s="315"/>
      <c r="F232" s="316"/>
      <c r="G232" s="315"/>
      <c r="H232" s="315"/>
      <c r="I232" s="41"/>
    </row>
    <row r="233" spans="1:9" s="40" customFormat="1" ht="18.75">
      <c r="A233" s="380" t="s">
        <v>352</v>
      </c>
      <c r="B233" s="380"/>
      <c r="C233" s="191"/>
      <c r="D233" s="191" t="s">
        <v>353</v>
      </c>
      <c r="E233" s="190"/>
      <c r="F233" s="317" t="s">
        <v>354</v>
      </c>
      <c r="G233" s="318"/>
      <c r="H233" s="307" t="s">
        <v>355</v>
      </c>
      <c r="I233" s="41"/>
    </row>
    <row r="234" spans="1:9" s="40" customFormat="1" ht="20.25">
      <c r="A234" s="311"/>
      <c r="B234" s="312"/>
      <c r="C234" s="313"/>
      <c r="D234" s="314"/>
      <c r="E234" s="315"/>
      <c r="F234" s="316"/>
      <c r="G234" s="208"/>
      <c r="H234" s="315"/>
      <c r="I234" s="41"/>
    </row>
    <row r="235" spans="1:9" s="40" customFormat="1" ht="17.25">
      <c r="A235" s="319"/>
      <c r="B235" s="320"/>
      <c r="C235" s="321"/>
      <c r="D235" s="322"/>
      <c r="E235" s="61"/>
      <c r="F235" s="323"/>
      <c r="G235" s="3"/>
      <c r="H235" s="61"/>
      <c r="I235" s="41"/>
    </row>
    <row r="236" spans="1:9" s="40" customFormat="1" ht="16.5">
      <c r="A236" s="20"/>
      <c r="B236" s="29"/>
      <c r="C236" s="152"/>
      <c r="D236" s="43"/>
      <c r="E236" s="44"/>
      <c r="F236" s="139"/>
      <c r="G236" s="46"/>
      <c r="H236" s="132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8"/>
      <c r="B339" s="29"/>
      <c r="C339" s="29"/>
      <c r="D339" s="30"/>
      <c r="E339" s="28"/>
      <c r="F339" s="31"/>
      <c r="G339" s="28"/>
      <c r="H339" s="44"/>
      <c r="I339" s="41"/>
    </row>
    <row r="340" spans="1:9" s="40" customFormat="1" ht="16.5">
      <c r="A340" s="46"/>
      <c r="B340" s="50"/>
      <c r="C340" s="50"/>
      <c r="D340" s="50"/>
      <c r="E340" s="51"/>
      <c r="F340" s="375"/>
      <c r="G340" s="375"/>
      <c r="H340" s="19"/>
      <c r="I340" s="41"/>
    </row>
    <row r="341" spans="1:9" s="40" customFormat="1" ht="16.5">
      <c r="A341" s="46"/>
      <c r="B341" s="50"/>
      <c r="C341" s="50"/>
      <c r="D341" s="50"/>
      <c r="E341" s="51"/>
      <c r="F341" s="74"/>
      <c r="G341" s="74"/>
      <c r="H341" s="19"/>
      <c r="I341" s="41"/>
    </row>
    <row r="342" spans="1:9" s="40" customFormat="1" ht="16.5">
      <c r="A342" s="46"/>
      <c r="B342" s="50"/>
      <c r="C342" s="50"/>
      <c r="D342" s="50"/>
      <c r="E342" s="51"/>
      <c r="F342" s="74"/>
      <c r="G342" s="74"/>
      <c r="H342" s="19"/>
      <c r="I342" s="41"/>
    </row>
    <row r="343" spans="1:9" s="40" customFormat="1" ht="16.5">
      <c r="A343" s="46"/>
      <c r="B343" s="50"/>
      <c r="C343" s="50"/>
      <c r="D343" s="50"/>
      <c r="E343" s="51"/>
      <c r="F343" s="74"/>
      <c r="G343" s="74"/>
      <c r="H343" s="19"/>
      <c r="I343" s="41"/>
    </row>
    <row r="344" spans="1:9" s="40" customFormat="1" ht="20.25">
      <c r="A344" s="208"/>
      <c r="B344" s="33"/>
      <c r="C344" s="37"/>
      <c r="D344" s="33"/>
      <c r="E344" s="35"/>
      <c r="F344" s="35"/>
      <c r="G344" s="36"/>
      <c r="H344" s="36"/>
      <c r="I344" s="41"/>
    </row>
    <row r="345" spans="1:9" s="40" customFormat="1" ht="16.5">
      <c r="A345" s="20"/>
      <c r="B345" s="52"/>
      <c r="C345" s="52"/>
      <c r="D345" s="52"/>
      <c r="F345" s="53"/>
      <c r="I345" s="41"/>
    </row>
    <row r="346" spans="1:9" s="40" customFormat="1">
      <c r="A346" s="376"/>
      <c r="B346" s="376"/>
      <c r="C346" s="376"/>
      <c r="D346" s="376"/>
      <c r="E346" s="376"/>
      <c r="F346" s="376"/>
      <c r="G346" s="376"/>
      <c r="H346" s="376"/>
      <c r="I346" s="41"/>
    </row>
    <row r="347" spans="1:9" s="40" customFormat="1">
      <c r="A347" s="377"/>
      <c r="B347" s="377"/>
      <c r="C347" s="377"/>
      <c r="D347" s="377"/>
      <c r="E347" s="377"/>
      <c r="F347" s="377"/>
      <c r="G347" s="377"/>
      <c r="H347" s="377"/>
      <c r="I347" s="41"/>
    </row>
    <row r="348" spans="1:9" s="40" customFormat="1">
      <c r="A348" s="209"/>
      <c r="B348" s="55"/>
      <c r="C348" s="55"/>
      <c r="D348" s="23"/>
      <c r="E348" s="56"/>
      <c r="F348" s="56"/>
      <c r="G348" s="56"/>
      <c r="H348" s="56"/>
      <c r="I348" s="41"/>
    </row>
    <row r="349" spans="1:9" s="40" customFormat="1">
      <c r="A349" s="189"/>
      <c r="B349" s="23"/>
      <c r="C349" s="23"/>
      <c r="D349" s="23"/>
      <c r="E349" s="73"/>
      <c r="F349" s="73"/>
      <c r="G349" s="73"/>
      <c r="H349" s="73"/>
      <c r="I349" s="41"/>
    </row>
    <row r="350" spans="1:9" s="40" customFormat="1">
      <c r="A350" s="188"/>
      <c r="B350" s="57"/>
      <c r="C350" s="57"/>
      <c r="D350" s="57"/>
      <c r="E350" s="72"/>
      <c r="F350" s="57"/>
      <c r="G350" s="72"/>
      <c r="H350" s="72"/>
      <c r="I350" s="41"/>
    </row>
    <row r="351" spans="1:9" s="40" customFormat="1">
      <c r="A351" s="374"/>
      <c r="B351" s="374"/>
      <c r="C351" s="374"/>
      <c r="D351" s="374"/>
      <c r="E351" s="374"/>
      <c r="F351" s="374"/>
      <c r="G351" s="374"/>
      <c r="H351" s="374"/>
      <c r="I351" s="41"/>
    </row>
    <row r="352" spans="1:9" s="40" customFormat="1" ht="17.25">
      <c r="A352" s="58"/>
      <c r="B352" s="59"/>
      <c r="C352" s="59"/>
      <c r="D352" s="59"/>
      <c r="E352" s="60"/>
      <c r="F352" s="59"/>
      <c r="G352" s="61"/>
      <c r="H352" s="60"/>
      <c r="I352" s="41"/>
    </row>
    <row r="353" spans="1:9" s="40" customFormat="1" ht="17.25">
      <c r="A353" s="58"/>
      <c r="B353" s="59"/>
      <c r="C353" s="59"/>
      <c r="D353" s="59"/>
      <c r="E353" s="60"/>
      <c r="F353" s="59"/>
      <c r="G353" s="61"/>
      <c r="H353" s="60"/>
      <c r="I353" s="41"/>
    </row>
    <row r="354" spans="1:9" s="40" customFormat="1" ht="17.25">
      <c r="A354" s="58"/>
      <c r="B354" s="59"/>
      <c r="C354" s="59"/>
      <c r="D354" s="59"/>
      <c r="E354" s="60"/>
      <c r="F354" s="59"/>
      <c r="G354" s="61"/>
      <c r="H354" s="60"/>
      <c r="I354" s="41"/>
    </row>
    <row r="355" spans="1:9" s="40" customFormat="1" ht="17.25">
      <c r="A355" s="58"/>
      <c r="B355" s="59"/>
      <c r="C355" s="59"/>
      <c r="D355" s="59"/>
      <c r="E355" s="60"/>
      <c r="F355" s="59"/>
      <c r="G355" s="61"/>
      <c r="H355" s="60"/>
      <c r="I355" s="41"/>
    </row>
    <row r="356" spans="1:9" s="40" customFormat="1" ht="17.25">
      <c r="A356" s="58"/>
      <c r="B356" s="59"/>
      <c r="C356" s="59"/>
      <c r="D356" s="59"/>
      <c r="E356" s="60"/>
      <c r="F356" s="59"/>
      <c r="G356" s="61"/>
      <c r="H356" s="60"/>
      <c r="I356" s="41"/>
    </row>
    <row r="357" spans="1:9" s="40" customFormat="1" ht="17.25">
      <c r="A357" s="58"/>
      <c r="B357" s="59"/>
      <c r="C357" s="59"/>
      <c r="D357" s="59"/>
      <c r="E357" s="60"/>
      <c r="F357" s="59"/>
      <c r="G357" s="61"/>
      <c r="H357" s="60"/>
      <c r="I357" s="41"/>
    </row>
    <row r="358" spans="1:9" s="40" customFormat="1" ht="17.25">
      <c r="A358" s="58"/>
      <c r="B358" s="59"/>
      <c r="C358" s="59"/>
      <c r="D358" s="59"/>
      <c r="E358" s="60"/>
      <c r="F358" s="59"/>
      <c r="G358" s="61"/>
      <c r="H358" s="60"/>
      <c r="I358" s="41"/>
    </row>
    <row r="359" spans="1:9" s="40" customFormat="1" ht="17.25">
      <c r="A359" s="58"/>
      <c r="B359" s="59"/>
      <c r="C359" s="59"/>
      <c r="D359" s="59"/>
      <c r="E359" s="60"/>
      <c r="F359" s="59"/>
      <c r="G359" s="61"/>
      <c r="H359" s="60"/>
      <c r="I359" s="41"/>
    </row>
    <row r="360" spans="1:9" s="40" customFormat="1" ht="17.25">
      <c r="A360" s="58"/>
      <c r="B360" s="59"/>
      <c r="C360" s="59"/>
      <c r="D360" s="59"/>
      <c r="E360" s="60"/>
      <c r="F360" s="59"/>
      <c r="G360" s="61"/>
      <c r="H360" s="60"/>
      <c r="I360" s="41"/>
    </row>
    <row r="361" spans="1:9" s="40" customFormat="1" ht="17.25">
      <c r="A361" s="58"/>
      <c r="B361" s="59"/>
      <c r="C361" s="59"/>
      <c r="D361" s="59"/>
      <c r="E361" s="60"/>
      <c r="F361" s="59"/>
      <c r="G361" s="61"/>
      <c r="H361" s="60"/>
      <c r="I361" s="41"/>
    </row>
    <row r="362" spans="1:9" s="40" customFormat="1" ht="17.25">
      <c r="A362" s="58"/>
      <c r="B362" s="59"/>
      <c r="C362" s="59"/>
      <c r="D362" s="59"/>
      <c r="E362" s="60"/>
      <c r="F362" s="59"/>
      <c r="G362" s="61"/>
      <c r="H362" s="60"/>
      <c r="I362" s="41"/>
    </row>
    <row r="363" spans="1:9" s="40" customFormat="1" ht="17.25">
      <c r="A363" s="58"/>
      <c r="B363" s="59"/>
      <c r="C363" s="59"/>
      <c r="D363" s="59"/>
      <c r="E363" s="60"/>
      <c r="F363" s="59"/>
      <c r="G363" s="61"/>
      <c r="H363" s="60"/>
      <c r="I363" s="41"/>
    </row>
    <row r="364" spans="1:9" s="40" customFormat="1" ht="17.25">
      <c r="A364" s="58"/>
      <c r="B364" s="59"/>
      <c r="C364" s="59"/>
      <c r="D364" s="59"/>
      <c r="E364" s="60"/>
      <c r="F364" s="59"/>
      <c r="G364" s="61"/>
      <c r="H364" s="60"/>
      <c r="I364" s="41"/>
    </row>
    <row r="365" spans="1:9" s="40" customFormat="1" ht="17.25">
      <c r="A365" s="58"/>
      <c r="B365" s="59"/>
      <c r="C365" s="59"/>
      <c r="D365" s="59"/>
      <c r="E365" s="60"/>
      <c r="F365" s="59"/>
      <c r="G365" s="61"/>
      <c r="H365" s="60"/>
      <c r="I365" s="41"/>
    </row>
    <row r="366" spans="1:9" s="40" customFormat="1" ht="17.25">
      <c r="A366" s="58"/>
      <c r="B366" s="59"/>
      <c r="C366" s="59"/>
      <c r="D366" s="59"/>
      <c r="E366" s="60"/>
      <c r="F366" s="59"/>
      <c r="G366" s="61"/>
      <c r="H366" s="60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62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3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3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3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3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3"/>
      <c r="H414" s="60"/>
      <c r="I414" s="41"/>
    </row>
    <row r="415" spans="1:9" s="40" customFormat="1" ht="17.25">
      <c r="A415" s="58"/>
      <c r="B415" s="63"/>
      <c r="C415" s="59"/>
      <c r="D415" s="59"/>
      <c r="E415" s="60"/>
      <c r="F415" s="59"/>
      <c r="G415" s="3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3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3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3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3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3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3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3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3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3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>
      <c r="A440" s="64"/>
      <c r="B440" s="65"/>
      <c r="C440" s="65"/>
      <c r="D440" s="66"/>
      <c r="E440" s="64"/>
      <c r="F440" s="65"/>
      <c r="G440" s="64"/>
      <c r="H440" s="64"/>
      <c r="I440" s="41"/>
    </row>
    <row r="441" spans="1:9" s="40" customFormat="1" ht="17.25">
      <c r="A441" s="3"/>
      <c r="B441" s="37"/>
      <c r="C441" s="37"/>
      <c r="D441" s="37"/>
      <c r="E441" s="35"/>
      <c r="F441" s="37"/>
      <c r="G441" s="35"/>
      <c r="H441" s="35"/>
      <c r="I441" s="41"/>
    </row>
    <row r="442" spans="1:9" s="40" customFormat="1" ht="17.25">
      <c r="A442" s="3"/>
      <c r="B442" s="37"/>
      <c r="C442" s="37"/>
      <c r="D442" s="37"/>
      <c r="E442" s="68"/>
      <c r="F442" s="39"/>
      <c r="G442" s="35"/>
      <c r="H442" s="35"/>
      <c r="I442" s="41"/>
    </row>
    <row r="443" spans="1:9" s="40" customFormat="1" ht="17.25">
      <c r="A443" s="3"/>
      <c r="B443" s="37"/>
      <c r="C443" s="37"/>
      <c r="D443" s="37"/>
      <c r="E443" s="38"/>
      <c r="F443" s="39"/>
      <c r="G443" s="35"/>
      <c r="H443" s="35"/>
      <c r="I443" s="41"/>
    </row>
    <row r="444" spans="1:9" s="40" customFormat="1" ht="17.25">
      <c r="A444" s="3"/>
      <c r="B444" s="37"/>
      <c r="C444" s="37"/>
      <c r="D444" s="37"/>
      <c r="E444" s="38"/>
      <c r="F444" s="39"/>
      <c r="G444" s="35"/>
      <c r="H444" s="35"/>
      <c r="I444" s="41"/>
    </row>
    <row r="445" spans="1:9" s="40" customFormat="1">
      <c r="A445" s="41"/>
      <c r="B445" s="52"/>
      <c r="C445" s="52"/>
      <c r="D445" s="52"/>
      <c r="F445" s="53"/>
      <c r="I445" s="41"/>
    </row>
  </sheetData>
  <mergeCells count="24">
    <mergeCell ref="A1:I2"/>
    <mergeCell ref="A351:H351"/>
    <mergeCell ref="F340:G340"/>
    <mergeCell ref="A346:H346"/>
    <mergeCell ref="A347:H347"/>
    <mergeCell ref="B10:C10"/>
    <mergeCell ref="B11:C11"/>
    <mergeCell ref="B3:C3"/>
    <mergeCell ref="B4:C4"/>
    <mergeCell ref="B5:C5"/>
    <mergeCell ref="B6:C6"/>
    <mergeCell ref="A233:B233"/>
    <mergeCell ref="D3:G3"/>
    <mergeCell ref="D4:G4"/>
    <mergeCell ref="D5:G5"/>
    <mergeCell ref="D6:G6"/>
    <mergeCell ref="D7:G7"/>
    <mergeCell ref="B7:C7"/>
    <mergeCell ref="B8:C8"/>
    <mergeCell ref="B9:C9"/>
    <mergeCell ref="D11:G11"/>
    <mergeCell ref="D8:G8"/>
    <mergeCell ref="D9:G9"/>
    <mergeCell ref="D10:G10"/>
  </mergeCells>
  <pageMargins left="0.7" right="0.7" top="0.75" bottom="0.75" header="0.3" footer="0.3"/>
  <pageSetup paperSize="5"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4"/>
  <sheetViews>
    <sheetView topLeftCell="A207" workbookViewId="0">
      <selection activeCell="G46" sqref="G46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314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315</v>
      </c>
      <c r="E3" s="397"/>
      <c r="F3" s="397"/>
      <c r="G3" s="398"/>
      <c r="H3" s="181"/>
    </row>
    <row r="4" spans="1:9" s="7" customFormat="1" ht="36" customHeight="1">
      <c r="B4" s="399" t="s">
        <v>181</v>
      </c>
      <c r="C4" s="400"/>
      <c r="D4" s="401">
        <v>38534</v>
      </c>
      <c r="E4" s="402"/>
      <c r="F4" s="402"/>
      <c r="G4" s="403"/>
      <c r="H4" s="181"/>
    </row>
    <row r="5" spans="1:9" s="7" customFormat="1" ht="18.75">
      <c r="B5" s="386" t="s">
        <v>182</v>
      </c>
      <c r="C5" s="386"/>
      <c r="D5" s="387">
        <v>510</v>
      </c>
      <c r="E5" s="388"/>
      <c r="F5" s="388"/>
      <c r="G5" s="389"/>
      <c r="H5" s="181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81"/>
    </row>
    <row r="7" spans="1:9" s="7" customFormat="1" ht="48.75" customHeight="1">
      <c r="B7" s="386" t="s">
        <v>0</v>
      </c>
      <c r="C7" s="386"/>
      <c r="D7" s="390" t="s">
        <v>17</v>
      </c>
      <c r="E7" s="391"/>
      <c r="F7" s="391"/>
      <c r="G7" s="392"/>
      <c r="H7" s="181"/>
    </row>
    <row r="8" spans="1:9" s="7" customFormat="1" ht="34.5" customHeight="1">
      <c r="B8" s="382" t="s">
        <v>4</v>
      </c>
      <c r="C8" s="382"/>
      <c r="D8" s="393" t="s">
        <v>183</v>
      </c>
      <c r="E8" s="394"/>
      <c r="F8" s="394"/>
      <c r="G8" s="395"/>
      <c r="H8" s="181"/>
    </row>
    <row r="9" spans="1:9" s="7" customFormat="1" ht="18.75">
      <c r="B9" s="382" t="s">
        <v>18</v>
      </c>
      <c r="C9" s="382"/>
      <c r="D9" s="383">
        <v>0.05</v>
      </c>
      <c r="E9" s="384"/>
      <c r="F9" s="384"/>
      <c r="G9" s="385"/>
      <c r="H9" s="181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81"/>
    </row>
    <row r="11" spans="1:9" s="7" customFormat="1" ht="44.25" customHeight="1">
      <c r="B11" s="386" t="s">
        <v>14</v>
      </c>
      <c r="C11" s="386"/>
      <c r="D11" s="396" t="s">
        <v>15</v>
      </c>
      <c r="E11" s="397"/>
      <c r="F11" s="397"/>
      <c r="G11" s="398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92">
        <v>500</v>
      </c>
      <c r="D14" s="79">
        <f>B14-C14</f>
        <v>0</v>
      </c>
      <c r="E14" s="80">
        <f>G202</f>
        <v>5244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316</v>
      </c>
    </row>
    <row r="15" spans="1:9" s="1" customFormat="1" ht="17.25">
      <c r="A15" s="84">
        <v>38565</v>
      </c>
      <c r="B15" s="77">
        <v>500</v>
      </c>
      <c r="C15" s="92">
        <v>500</v>
      </c>
      <c r="D15" s="79">
        <f t="shared" ref="D15:D78" si="0">B15-C15</f>
        <v>0</v>
      </c>
      <c r="E15" s="80">
        <f>E14-G14</f>
        <v>5244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317</v>
      </c>
    </row>
    <row r="16" spans="1:9" s="1" customFormat="1" ht="17.25">
      <c r="A16" s="84">
        <v>38596</v>
      </c>
      <c r="B16" s="77">
        <v>500</v>
      </c>
      <c r="C16" s="92">
        <v>0</v>
      </c>
      <c r="D16" s="79">
        <f t="shared" si="0"/>
        <v>500</v>
      </c>
      <c r="E16" s="80">
        <f t="shared" ref="E16:E79" si="3">E15-G15</f>
        <v>5244</v>
      </c>
      <c r="F16" s="81">
        <f t="shared" si="1"/>
        <v>1724.0547945205481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92">
        <v>1000</v>
      </c>
      <c r="D17" s="79">
        <f t="shared" si="0"/>
        <v>-500</v>
      </c>
      <c r="E17" s="80">
        <f t="shared" si="3"/>
        <v>5214</v>
      </c>
      <c r="F17" s="81">
        <f t="shared" si="1"/>
        <v>-1714.1917808219177</v>
      </c>
      <c r="G17" s="78">
        <v>0</v>
      </c>
      <c r="H17" s="82">
        <f t="shared" si="2"/>
        <v>6.5753424657534248E-4</v>
      </c>
      <c r="I17" s="83" t="s">
        <v>318</v>
      </c>
    </row>
    <row r="18" spans="1:9" s="1" customFormat="1" ht="17.25">
      <c r="A18" s="84">
        <v>38657</v>
      </c>
      <c r="B18" s="77">
        <v>500</v>
      </c>
      <c r="C18" s="92">
        <v>0</v>
      </c>
      <c r="D18" s="79">
        <f t="shared" si="0"/>
        <v>500</v>
      </c>
      <c r="E18" s="80">
        <f t="shared" si="3"/>
        <v>5214</v>
      </c>
      <c r="F18" s="81">
        <f t="shared" si="1"/>
        <v>1714.1917808219177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92">
        <v>0</v>
      </c>
      <c r="D19" s="79">
        <f t="shared" si="0"/>
        <v>500</v>
      </c>
      <c r="E19" s="80">
        <f t="shared" si="3"/>
        <v>5184</v>
      </c>
      <c r="F19" s="81">
        <f t="shared" si="1"/>
        <v>1704.3287671232877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92">
        <v>0</v>
      </c>
      <c r="D20" s="79">
        <f t="shared" si="0"/>
        <v>500</v>
      </c>
      <c r="E20" s="80">
        <f t="shared" si="3"/>
        <v>5153</v>
      </c>
      <c r="F20" s="81">
        <f t="shared" si="1"/>
        <v>1694.1369863013699</v>
      </c>
      <c r="G20" s="78">
        <v>31</v>
      </c>
      <c r="H20" s="82">
        <f t="shared" si="2"/>
        <v>6.5753424657534248E-4</v>
      </c>
      <c r="I20" s="83"/>
    </row>
    <row r="21" spans="1:9" s="1" customFormat="1" ht="17.25">
      <c r="A21" s="84">
        <v>38749</v>
      </c>
      <c r="B21" s="77">
        <v>500</v>
      </c>
      <c r="C21" s="92">
        <v>0</v>
      </c>
      <c r="D21" s="79">
        <f t="shared" si="0"/>
        <v>500</v>
      </c>
      <c r="E21" s="80">
        <f t="shared" si="3"/>
        <v>5122</v>
      </c>
      <c r="F21" s="81">
        <f t="shared" si="1"/>
        <v>1683.9452054794522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92">
        <v>0</v>
      </c>
      <c r="D22" s="79">
        <f t="shared" si="0"/>
        <v>500</v>
      </c>
      <c r="E22" s="80">
        <f t="shared" si="3"/>
        <v>5094</v>
      </c>
      <c r="F22" s="81">
        <f t="shared" si="1"/>
        <v>1674.7397260273974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92">
        <v>0</v>
      </c>
      <c r="D23" s="79">
        <f t="shared" si="0"/>
        <v>500</v>
      </c>
      <c r="E23" s="80">
        <f t="shared" si="3"/>
        <v>5063</v>
      </c>
      <c r="F23" s="81">
        <f t="shared" si="1"/>
        <v>1664.5479452054794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92">
        <v>0</v>
      </c>
      <c r="D24" s="79">
        <f t="shared" si="0"/>
        <v>500</v>
      </c>
      <c r="E24" s="80">
        <f t="shared" si="3"/>
        <v>5033</v>
      </c>
      <c r="F24" s="81">
        <f t="shared" si="1"/>
        <v>1654.6849315068494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92">
        <v>4000</v>
      </c>
      <c r="D25" s="79">
        <f t="shared" si="0"/>
        <v>-3500</v>
      </c>
      <c r="E25" s="80">
        <f t="shared" si="3"/>
        <v>5002</v>
      </c>
      <c r="F25" s="81">
        <f t="shared" si="1"/>
        <v>-11511.452054794521</v>
      </c>
      <c r="G25" s="78">
        <v>0</v>
      </c>
      <c r="H25" s="82">
        <f t="shared" si="2"/>
        <v>6.5753424657534248E-4</v>
      </c>
      <c r="I25" s="83" t="s">
        <v>364</v>
      </c>
    </row>
    <row r="26" spans="1:9" s="1" customFormat="1" ht="17.25">
      <c r="A26" s="84">
        <v>38899</v>
      </c>
      <c r="B26" s="77">
        <v>525</v>
      </c>
      <c r="C26" s="92">
        <v>0</v>
      </c>
      <c r="D26" s="79">
        <f t="shared" si="0"/>
        <v>525</v>
      </c>
      <c r="E26" s="80">
        <f t="shared" si="3"/>
        <v>5002</v>
      </c>
      <c r="F26" s="81">
        <f t="shared" si="1"/>
        <v>1726.7178082191781</v>
      </c>
      <c r="G26" s="78">
        <v>31</v>
      </c>
      <c r="H26" s="82">
        <f t="shared" si="2"/>
        <v>6.5753424657534248E-4</v>
      </c>
      <c r="I26" s="83"/>
    </row>
    <row r="27" spans="1:9" s="1" customFormat="1" ht="17.25">
      <c r="A27" s="84">
        <v>38930</v>
      </c>
      <c r="B27" s="77">
        <v>525</v>
      </c>
      <c r="C27" s="92">
        <v>1050</v>
      </c>
      <c r="D27" s="79">
        <f t="shared" si="0"/>
        <v>-525</v>
      </c>
      <c r="E27" s="80">
        <f t="shared" si="3"/>
        <v>4971</v>
      </c>
      <c r="F27" s="81">
        <f t="shared" si="1"/>
        <v>-1716.0164383561644</v>
      </c>
      <c r="G27" s="85">
        <v>0</v>
      </c>
      <c r="H27" s="82">
        <f t="shared" si="2"/>
        <v>6.5753424657534248E-4</v>
      </c>
      <c r="I27" s="83" t="s">
        <v>319</v>
      </c>
    </row>
    <row r="28" spans="1:9" s="1" customFormat="1" ht="17.25">
      <c r="A28" s="84">
        <v>38961</v>
      </c>
      <c r="B28" s="77">
        <v>525</v>
      </c>
      <c r="C28" s="92">
        <v>0</v>
      </c>
      <c r="D28" s="79">
        <f t="shared" si="0"/>
        <v>525</v>
      </c>
      <c r="E28" s="80">
        <f t="shared" si="3"/>
        <v>4971</v>
      </c>
      <c r="F28" s="81">
        <f t="shared" si="1"/>
        <v>1716.0164383561644</v>
      </c>
      <c r="G28" s="78">
        <v>30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4941</v>
      </c>
      <c r="F29" s="81">
        <f t="shared" si="1"/>
        <v>1705.6602739726027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4910</v>
      </c>
      <c r="F30" s="81">
        <f t="shared" si="1"/>
        <v>1694.9589041095892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4880</v>
      </c>
      <c r="F31" s="81">
        <f t="shared" si="1"/>
        <v>1684.6027397260275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4849</v>
      </c>
      <c r="F32" s="81">
        <f t="shared" si="1"/>
        <v>1673.9013698630138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4818</v>
      </c>
      <c r="F33" s="81">
        <f t="shared" si="1"/>
        <v>1663.2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4790</v>
      </c>
      <c r="F34" s="81">
        <f t="shared" si="1"/>
        <v>1653.5342465753424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4759</v>
      </c>
      <c r="F35" s="81">
        <f t="shared" si="1"/>
        <v>1642.8328767123289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4729</v>
      </c>
      <c r="F36" s="81">
        <f t="shared" si="1"/>
        <v>1632.4767123287672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4698</v>
      </c>
      <c r="F37" s="81">
        <f t="shared" si="1"/>
        <v>1702.8641095890412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4668</v>
      </c>
      <c r="F38" s="81">
        <f t="shared" si="1"/>
        <v>1691.9901369863014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4637</v>
      </c>
      <c r="F39" s="81">
        <f t="shared" si="1"/>
        <v>1680.753698630137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4606</v>
      </c>
      <c r="F40" s="81">
        <f t="shared" si="1"/>
        <v>1669.5172602739726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4576</v>
      </c>
      <c r="F41" s="81">
        <f t="shared" si="1"/>
        <v>1658.6432876712329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4545</v>
      </c>
      <c r="F42" s="81">
        <f t="shared" si="1"/>
        <v>1647.4068493150685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4515</v>
      </c>
      <c r="F43" s="81">
        <f t="shared" si="1"/>
        <v>1636.5328767123287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4484</v>
      </c>
      <c r="F44" s="81">
        <f t="shared" si="1"/>
        <v>1625.2964383561643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4453</v>
      </c>
      <c r="F45" s="81">
        <f t="shared" si="1"/>
        <v>1614.06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4424</v>
      </c>
      <c r="F46" s="81">
        <f t="shared" si="1"/>
        <v>1603.5484931506849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4393</v>
      </c>
      <c r="F47" s="81">
        <f t="shared" si="1"/>
        <v>1592.3120547945207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4363</v>
      </c>
      <c r="F48" s="81">
        <f t="shared" si="1"/>
        <v>1581.4380821917809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4332</v>
      </c>
      <c r="F49" s="81">
        <f t="shared" si="1"/>
        <v>1570.2016438356166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4302</v>
      </c>
      <c r="F50" s="81">
        <f t="shared" si="1"/>
        <v>1637.2940547945207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4271</v>
      </c>
      <c r="F51" s="81">
        <f t="shared" si="1"/>
        <v>1625.4957945205481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4240</v>
      </c>
      <c r="F52" s="81">
        <f t="shared" si="1"/>
        <v>1613.6975342465753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4210</v>
      </c>
      <c r="F53" s="81">
        <f t="shared" si="1"/>
        <v>1602.2798630136988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4179</v>
      </c>
      <c r="F54" s="81">
        <f t="shared" si="1"/>
        <v>1590.481602739726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4149</v>
      </c>
      <c r="F55" s="81">
        <f t="shared" si="1"/>
        <v>1579.0639315068493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4118</v>
      </c>
      <c r="F56" s="81">
        <f t="shared" si="1"/>
        <v>1567.2656712328767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4087</v>
      </c>
      <c r="F57" s="81">
        <f t="shared" si="1"/>
        <v>1555.4674109589041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4059</v>
      </c>
      <c r="F58" s="81">
        <f t="shared" si="1"/>
        <v>1544.8109178082193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4028</v>
      </c>
      <c r="F59" s="81">
        <f t="shared" si="1"/>
        <v>1533.0126575342467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3998</v>
      </c>
      <c r="F60" s="81">
        <f t="shared" si="1"/>
        <v>1521.59498630137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3967</v>
      </c>
      <c r="F61" s="81">
        <f t="shared" si="1"/>
        <v>1509.7967260273972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3937</v>
      </c>
      <c r="F62" s="81">
        <f t="shared" si="1"/>
        <v>1573.2980075342464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3906</v>
      </c>
      <c r="F63" s="81">
        <f t="shared" si="1"/>
        <v>1560.9098342465752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3875</v>
      </c>
      <c r="F64" s="81">
        <f t="shared" si="1"/>
        <v>1548.5216609589042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3845</v>
      </c>
      <c r="F65" s="81">
        <f t="shared" si="1"/>
        <v>1536.5331061643835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3814</v>
      </c>
      <c r="F66" s="81">
        <f t="shared" si="1"/>
        <v>1524.1449328767121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3784</v>
      </c>
      <c r="F67" s="81">
        <f t="shared" si="1"/>
        <v>1512.1563780821916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3753</v>
      </c>
      <c r="F68" s="81">
        <f t="shared" si="1"/>
        <v>1499.7682047945204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3722</v>
      </c>
      <c r="F69" s="81">
        <f t="shared" si="1"/>
        <v>1487.380031506849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3694</v>
      </c>
      <c r="F70" s="81">
        <f t="shared" si="1"/>
        <v>1476.1907136986299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3663</v>
      </c>
      <c r="F72" s="81">
        <f t="shared" si="1"/>
        <v>1463.802540410959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3633</v>
      </c>
      <c r="F73" s="81">
        <f t="shared" si="1"/>
        <v>1451.8139856164382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3602</v>
      </c>
      <c r="F74" s="81">
        <f t="shared" si="1"/>
        <v>1439.4258123287668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3572</v>
      </c>
      <c r="F75" s="81">
        <f t="shared" si="1"/>
        <v>1498.8091204109587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3541</v>
      </c>
      <c r="F76" s="81">
        <f t="shared" si="1"/>
        <v>1485.8015384589039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3510</v>
      </c>
      <c r="F77" s="81">
        <f t="shared" si="1"/>
        <v>1472.7939565068493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3480</v>
      </c>
      <c r="F78" s="81">
        <f t="shared" si="1"/>
        <v>1460.2059739726026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3449</v>
      </c>
      <c r="F79" s="81">
        <f t="shared" si="1"/>
        <v>1447.1983920205478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3419</v>
      </c>
      <c r="F80" s="81">
        <f t="shared" ref="F80:F143" si="7">(D80*E80*H80)</f>
        <v>1434.610409486301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3388</v>
      </c>
      <c r="F81" s="81">
        <f t="shared" si="7"/>
        <v>1421.6028275342467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3357</v>
      </c>
      <c r="F82" s="81">
        <f t="shared" si="7"/>
        <v>1408.5952455821916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3329</v>
      </c>
      <c r="F83" s="81">
        <f t="shared" si="7"/>
        <v>1396.8464618835617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3298</v>
      </c>
      <c r="F84" s="81">
        <f t="shared" si="7"/>
        <v>1383.8388799315069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3268</v>
      </c>
      <c r="F85" s="81">
        <f t="shared" si="7"/>
        <v>1371.2508973972601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3237</v>
      </c>
      <c r="F86" s="81">
        <f t="shared" si="7"/>
        <v>1358.2433154452053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3207</v>
      </c>
      <c r="F87" s="81">
        <f t="shared" si="7"/>
        <v>1412.9380995565066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3176</v>
      </c>
      <c r="F88" s="81">
        <f t="shared" si="7"/>
        <v>1399.280138506849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3145</v>
      </c>
      <c r="F89" s="81">
        <f t="shared" si="7"/>
        <v>1385.6221774571916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3115</v>
      </c>
      <c r="F90" s="81">
        <f t="shared" si="7"/>
        <v>1372.4047957962327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3084</v>
      </c>
      <c r="F91" s="81">
        <f t="shared" si="7"/>
        <v>1358.7468347465751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3054</v>
      </c>
      <c r="F92" s="81">
        <f t="shared" si="7"/>
        <v>1345.5294530856163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3023</v>
      </c>
      <c r="F93" s="81">
        <f t="shared" si="7"/>
        <v>1331.8714920359587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2992</v>
      </c>
      <c r="F94" s="81">
        <f t="shared" si="7"/>
        <v>1318.2135309863011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2963</v>
      </c>
      <c r="F95" s="81">
        <f t="shared" si="7"/>
        <v>1305.4367287140408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2932</v>
      </c>
      <c r="F96" s="81">
        <f t="shared" si="7"/>
        <v>1291.7787676643834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2902</v>
      </c>
      <c r="F97" s="81">
        <f t="shared" si="7"/>
        <v>1278.5613860034246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2871</v>
      </c>
      <c r="F98" s="81">
        <f t="shared" si="7"/>
        <v>1264.9034249537669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2841</v>
      </c>
      <c r="F99" s="81">
        <f t="shared" si="7"/>
        <v>1314.2703454574485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2810</v>
      </c>
      <c r="F100" s="81">
        <f t="shared" si="7"/>
        <v>1299.929486355308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2779</v>
      </c>
      <c r="F101" s="81">
        <f t="shared" si="7"/>
        <v>1285.5886272531675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2749</v>
      </c>
      <c r="F102" s="81">
        <f t="shared" si="7"/>
        <v>1271.7103765091608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2718</v>
      </c>
      <c r="F103" s="81">
        <f t="shared" si="7"/>
        <v>1257.3695174070203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2688</v>
      </c>
      <c r="F104" s="81">
        <f t="shared" si="7"/>
        <v>1243.4912666630134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2657</v>
      </c>
      <c r="F105" s="81">
        <f t="shared" si="7"/>
        <v>1229.1504075608732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2626</v>
      </c>
      <c r="F106" s="81">
        <f t="shared" si="7"/>
        <v>1214.8095484587327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2598</v>
      </c>
      <c r="F107" s="81">
        <f t="shared" si="7"/>
        <v>1201.856514430993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2567</v>
      </c>
      <c r="F108" s="81">
        <f t="shared" si="7"/>
        <v>1187.5156553288525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2537</v>
      </c>
      <c r="F109" s="81">
        <f t="shared" si="7"/>
        <v>1173.6374045848456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2506</v>
      </c>
      <c r="F110" s="81">
        <f t="shared" si="7"/>
        <v>1159.2965454827054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2476</v>
      </c>
      <c r="F111" s="81">
        <f t="shared" si="7"/>
        <v>1202.6892094756333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2445</v>
      </c>
      <c r="F112" s="81">
        <f t="shared" si="7"/>
        <v>1187.6313074183859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2414</v>
      </c>
      <c r="F113" s="81">
        <f t="shared" si="7"/>
        <v>1172.5734053611384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2384</v>
      </c>
      <c r="F114" s="81">
        <f t="shared" si="7"/>
        <v>1158.0012420799314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2353</v>
      </c>
      <c r="F115" s="81">
        <f t="shared" si="7"/>
        <v>1142.9433400226837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2323</v>
      </c>
      <c r="F116" s="81">
        <f t="shared" si="7"/>
        <v>1128.3711767414766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2292</v>
      </c>
      <c r="F117" s="81">
        <f t="shared" si="7"/>
        <v>1113.3132746842293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2261</v>
      </c>
      <c r="F118" s="81">
        <f t="shared" si="7"/>
        <v>1098.2553726269819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2233</v>
      </c>
      <c r="F119" s="81">
        <f t="shared" si="7"/>
        <v>1084.6546868978551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2202</v>
      </c>
      <c r="F120" s="81">
        <f t="shared" si="7"/>
        <v>1069.5967848406078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2172</v>
      </c>
      <c r="F121" s="81">
        <f t="shared" si="7"/>
        <v>1055.0246215594007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2141</v>
      </c>
      <c r="F122" s="81">
        <f t="shared" si="7"/>
        <v>1039.966719502153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2111</v>
      </c>
      <c r="F123" s="81">
        <f t="shared" si="7"/>
        <v>1076.6642840319932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2080</v>
      </c>
      <c r="F124" s="81">
        <f t="shared" si="7"/>
        <v>1060.8534868718834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2049</v>
      </c>
      <c r="F125" s="81">
        <f t="shared" si="7"/>
        <v>1045.0426897117736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2019</v>
      </c>
      <c r="F126" s="81">
        <f t="shared" si="7"/>
        <v>1029.741918266506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1988</v>
      </c>
      <c r="F127" s="81">
        <f t="shared" si="7"/>
        <v>1013.9311211063963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1958</v>
      </c>
      <c r="F128" s="81">
        <f t="shared" si="7"/>
        <v>998.63034966112866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1927</v>
      </c>
      <c r="F129" s="81">
        <f t="shared" si="7"/>
        <v>982.81955250101885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1896</v>
      </c>
      <c r="F130" s="81">
        <f t="shared" si="7"/>
        <v>967.00875534090903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1868</v>
      </c>
      <c r="F131" s="81">
        <f t="shared" si="7"/>
        <v>952.72803532532612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1837</v>
      </c>
      <c r="F132" s="81">
        <f t="shared" si="7"/>
        <v>936.9172381652163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1807</v>
      </c>
      <c r="F133" s="81">
        <f t="shared" si="7"/>
        <v>921.61646671994868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1776</v>
      </c>
      <c r="F134" s="81">
        <f t="shared" si="7"/>
        <v>905.80566955983886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1746</v>
      </c>
      <c r="F135" s="81">
        <f t="shared" si="7"/>
        <v>935.03014302029987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1715</v>
      </c>
      <c r="F136" s="81">
        <f t="shared" si="7"/>
        <v>918.42880600218461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1684</v>
      </c>
      <c r="F137" s="81">
        <f t="shared" si="7"/>
        <v>901.82746898406936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1654</v>
      </c>
      <c r="F138" s="81">
        <f t="shared" si="7"/>
        <v>885.76165896653845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1623</v>
      </c>
      <c r="F139" s="81">
        <f t="shared" si="7"/>
        <v>869.16032194842307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1593</v>
      </c>
      <c r="F140" s="81">
        <f t="shared" si="7"/>
        <v>853.09451193089217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1562</v>
      </c>
      <c r="F141" s="81">
        <f t="shared" si="7"/>
        <v>836.49317491277691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1531</v>
      </c>
      <c r="F142" s="81">
        <f t="shared" si="7"/>
        <v>819.89183789466165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1502</v>
      </c>
      <c r="F143" s="81">
        <f t="shared" si="7"/>
        <v>804.36155487771509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1471</v>
      </c>
      <c r="F144" s="81">
        <f t="shared" ref="F144:F201" si="11">(D144*E144*H144)</f>
        <v>787.76021785959983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1441</v>
      </c>
      <c r="F145" s="81">
        <f t="shared" si="11"/>
        <v>771.69440784206881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1410</v>
      </c>
      <c r="F146" s="81">
        <f t="shared" si="11"/>
        <v>755.09307082395355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1380</v>
      </c>
      <c r="F148" s="81">
        <f t="shared" si="11"/>
        <v>775.97862384674374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1349</v>
      </c>
      <c r="F149" s="81">
        <f t="shared" si="11"/>
        <v>758.54721997772276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1318</v>
      </c>
      <c r="F150" s="81">
        <f t="shared" si="11"/>
        <v>741.11581610870167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1288</v>
      </c>
      <c r="F151" s="81">
        <f t="shared" si="11"/>
        <v>724.24671559029412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1257</v>
      </c>
      <c r="F152" s="81">
        <f t="shared" si="11"/>
        <v>706.81531172127302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1227</v>
      </c>
      <c r="F153" s="81">
        <f t="shared" si="11"/>
        <v>689.9462112028657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1196</v>
      </c>
      <c r="F154" s="81">
        <f t="shared" si="11"/>
        <v>672.5148073338446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1165</v>
      </c>
      <c r="F155" s="81">
        <f t="shared" si="11"/>
        <v>655.0834034648235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1137</v>
      </c>
      <c r="F156" s="81">
        <f t="shared" si="11"/>
        <v>639.33890964764316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1106</v>
      </c>
      <c r="F157" s="81">
        <f t="shared" si="11"/>
        <v>621.90750577862218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1076</v>
      </c>
      <c r="F158" s="81">
        <f t="shared" si="11"/>
        <v>605.03840526021463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1045</v>
      </c>
      <c r="F159" s="81">
        <f t="shared" si="11"/>
        <v>587.60700139119365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1015</v>
      </c>
      <c r="F160" s="81">
        <f t="shared" si="11"/>
        <v>599.27479591642543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984</v>
      </c>
      <c r="F161" s="81">
        <f t="shared" si="11"/>
        <v>580.97182185395332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953</v>
      </c>
      <c r="F162" s="81">
        <f t="shared" si="11"/>
        <v>562.6688477914812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923</v>
      </c>
      <c r="F163" s="81">
        <f t="shared" si="11"/>
        <v>544.95629224715344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892</v>
      </c>
      <c r="F164" s="81">
        <f t="shared" si="11"/>
        <v>526.65331818468132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862</v>
      </c>
      <c r="F165" s="81">
        <f t="shared" si="11"/>
        <v>508.9407626403534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831</v>
      </c>
      <c r="F166" s="81">
        <f t="shared" si="11"/>
        <v>490.63778857788134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800</v>
      </c>
      <c r="F167" s="81">
        <f t="shared" si="11"/>
        <v>472.33481451540916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772</v>
      </c>
      <c r="F168" s="81">
        <f t="shared" si="11"/>
        <v>455.8030960073699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741</v>
      </c>
      <c r="F169" s="81">
        <f t="shared" si="11"/>
        <v>437.50012194489778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13893</v>
      </c>
      <c r="D170" s="100">
        <f t="shared" si="14"/>
        <v>-12995.071836988936</v>
      </c>
      <c r="E170" s="80">
        <f t="shared" si="10"/>
        <v>711</v>
      </c>
      <c r="F170" s="81">
        <f t="shared" si="11"/>
        <v>-6075.2850911336764</v>
      </c>
      <c r="G170" s="78">
        <v>16</v>
      </c>
      <c r="H170" s="82">
        <f t="shared" si="12"/>
        <v>6.5753424657534248E-4</v>
      </c>
      <c r="I170" s="184" t="s">
        <v>320</v>
      </c>
    </row>
    <row r="171" spans="1:9" s="1" customFormat="1" ht="17.25">
      <c r="A171" s="98" t="s">
        <v>132</v>
      </c>
      <c r="B171" s="77">
        <v>897.92816301106438</v>
      </c>
      <c r="C171" s="92">
        <v>13893</v>
      </c>
      <c r="D171" s="100">
        <f t="shared" si="14"/>
        <v>-12995.071836988936</v>
      </c>
      <c r="E171" s="80">
        <f t="shared" si="10"/>
        <v>695</v>
      </c>
      <c r="F171" s="81">
        <f t="shared" si="11"/>
        <v>-5938.5698148212459</v>
      </c>
      <c r="G171" s="78">
        <v>25</v>
      </c>
      <c r="H171" s="82">
        <f t="shared" si="12"/>
        <v>6.5753424657534248E-4</v>
      </c>
      <c r="I171" s="184" t="s">
        <v>321</v>
      </c>
    </row>
    <row r="172" spans="1:9" s="1" customFormat="1" ht="17.25">
      <c r="A172" s="98" t="s">
        <v>133</v>
      </c>
      <c r="B172" s="77">
        <v>942.82457116161765</v>
      </c>
      <c r="C172" s="92">
        <v>0</v>
      </c>
      <c r="D172" s="100">
        <f t="shared" si="14"/>
        <v>942.82457116161765</v>
      </c>
      <c r="E172" s="80">
        <f t="shared" si="10"/>
        <v>670</v>
      </c>
      <c r="F172" s="81">
        <f t="shared" si="11"/>
        <v>415.359427514488</v>
      </c>
      <c r="G172" s="78">
        <v>31</v>
      </c>
      <c r="H172" s="82">
        <f t="shared" si="12"/>
        <v>6.5753424657534248E-4</v>
      </c>
      <c r="I172" s="184"/>
    </row>
    <row r="173" spans="1:9" s="1" customFormat="1" ht="17.25">
      <c r="A173" s="98" t="s">
        <v>134</v>
      </c>
      <c r="B173" s="77">
        <v>942.82457116161765</v>
      </c>
      <c r="C173" s="186">
        <v>13894</v>
      </c>
      <c r="D173" s="100">
        <f t="shared" si="14"/>
        <v>-12951.175428838382</v>
      </c>
      <c r="E173" s="80">
        <f t="shared" si="10"/>
        <v>639</v>
      </c>
      <c r="F173" s="81">
        <f t="shared" si="11"/>
        <v>-5441.6226404565869</v>
      </c>
      <c r="G173" s="156">
        <v>0</v>
      </c>
      <c r="H173" s="82">
        <f t="shared" si="12"/>
        <v>6.5753424657534248E-4</v>
      </c>
      <c r="I173" s="187" t="s">
        <v>322</v>
      </c>
    </row>
    <row r="174" spans="1:9" s="1" customFormat="1" ht="17.25">
      <c r="A174" s="98" t="s">
        <v>135</v>
      </c>
      <c r="B174" s="77">
        <v>942.82457116161765</v>
      </c>
      <c r="C174" s="92">
        <v>13894</v>
      </c>
      <c r="D174" s="100">
        <f t="shared" si="14"/>
        <v>-12951.175428838382</v>
      </c>
      <c r="E174" s="80">
        <f>E173-G173</f>
        <v>639</v>
      </c>
      <c r="F174" s="81">
        <f t="shared" si="11"/>
        <v>-5441.6226404565869</v>
      </c>
      <c r="G174" s="78">
        <v>11</v>
      </c>
      <c r="H174" s="82">
        <f t="shared" si="12"/>
        <v>6.5753424657534248E-4</v>
      </c>
      <c r="I174" s="83" t="s">
        <v>323</v>
      </c>
    </row>
    <row r="175" spans="1:9" s="1" customFormat="1" ht="17.25">
      <c r="A175" s="98" t="s">
        <v>136</v>
      </c>
      <c r="B175" s="77">
        <v>942.82457116161765</v>
      </c>
      <c r="C175" s="92">
        <v>27788</v>
      </c>
      <c r="D175" s="100">
        <f t="shared" si="14"/>
        <v>-26845.175428838382</v>
      </c>
      <c r="E175" s="80">
        <f t="shared" si="10"/>
        <v>628</v>
      </c>
      <c r="F175" s="81">
        <f t="shared" si="11"/>
        <v>-11085.218741464441</v>
      </c>
      <c r="G175" s="78">
        <v>0</v>
      </c>
      <c r="H175" s="82">
        <f t="shared" si="12"/>
        <v>6.5753424657534248E-4</v>
      </c>
      <c r="I175" s="83" t="s">
        <v>324</v>
      </c>
    </row>
    <row r="176" spans="1:9" s="1" customFormat="1" ht="17.25">
      <c r="A176" s="98" t="s">
        <v>137</v>
      </c>
      <c r="B176" s="77">
        <v>942.82457116161765</v>
      </c>
      <c r="C176" s="92">
        <v>0</v>
      </c>
      <c r="D176" s="100">
        <f t="shared" si="14"/>
        <v>942.82457116161765</v>
      </c>
      <c r="E176" s="80">
        <f t="shared" si="10"/>
        <v>628</v>
      </c>
      <c r="F176" s="81">
        <f t="shared" si="11"/>
        <v>389.32197086432609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92">
        <v>21525</v>
      </c>
      <c r="D177" s="100">
        <f t="shared" si="14"/>
        <v>-20582.175428838382</v>
      </c>
      <c r="E177" s="80">
        <f t="shared" si="10"/>
        <v>598</v>
      </c>
      <c r="F177" s="81">
        <f t="shared" si="11"/>
        <v>-8093.0241576626977</v>
      </c>
      <c r="G177" s="78">
        <v>20</v>
      </c>
      <c r="H177" s="82">
        <f t="shared" si="12"/>
        <v>6.5753424657534248E-4</v>
      </c>
      <c r="I177" s="184" t="s">
        <v>325</v>
      </c>
    </row>
    <row r="178" spans="1:9" s="1" customFormat="1" ht="17.25">
      <c r="A178" s="98" t="s">
        <v>139</v>
      </c>
      <c r="B178" s="77">
        <v>942.82457116161765</v>
      </c>
      <c r="C178" s="92">
        <v>0</v>
      </c>
      <c r="D178" s="100">
        <f t="shared" si="14"/>
        <v>942.82457116161765</v>
      </c>
      <c r="E178" s="80">
        <f t="shared" si="10"/>
        <v>578</v>
      </c>
      <c r="F178" s="81">
        <f t="shared" si="11"/>
        <v>358.32499866175237</v>
      </c>
      <c r="G178" s="156">
        <v>31</v>
      </c>
      <c r="H178" s="82">
        <f t="shared" si="12"/>
        <v>6.5753424657534248E-4</v>
      </c>
      <c r="I178" s="178"/>
    </row>
    <row r="179" spans="1:9" s="1" customFormat="1" ht="17.25">
      <c r="A179" s="98" t="s">
        <v>140</v>
      </c>
      <c r="B179" s="77">
        <v>942.82457116161765</v>
      </c>
      <c r="C179" s="92">
        <v>0</v>
      </c>
      <c r="D179" s="100">
        <f t="shared" si="14"/>
        <v>942.82457116161765</v>
      </c>
      <c r="E179" s="80">
        <f>E178-G178</f>
        <v>547</v>
      </c>
      <c r="F179" s="81">
        <f t="shared" si="11"/>
        <v>339.10687589615662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98" t="s">
        <v>141</v>
      </c>
      <c r="B180" s="77">
        <v>942.82457116161765</v>
      </c>
      <c r="C180" s="92">
        <v>0</v>
      </c>
      <c r="D180" s="100">
        <f t="shared" si="14"/>
        <v>942.82457116161765</v>
      </c>
      <c r="E180" s="80">
        <f t="shared" si="10"/>
        <v>519</v>
      </c>
      <c r="F180" s="81">
        <f t="shared" si="11"/>
        <v>321.74857146271535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92">
        <v>0</v>
      </c>
      <c r="D181" s="100">
        <f t="shared" si="14"/>
        <v>942.82457116161765</v>
      </c>
      <c r="E181" s="80">
        <f t="shared" si="10"/>
        <v>488</v>
      </c>
      <c r="F181" s="81">
        <f t="shared" si="11"/>
        <v>302.5304486971196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458</v>
      </c>
      <c r="F182" s="81">
        <f t="shared" si="11"/>
        <v>283.93226537557541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427</v>
      </c>
      <c r="F183" s="81">
        <f t="shared" si="11"/>
        <v>264.71414260997966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0</v>
      </c>
      <c r="D184" s="100">
        <f t="shared" si="14"/>
        <v>989.96579971969857</v>
      </c>
      <c r="E184" s="80">
        <f t="shared" si="10"/>
        <v>397</v>
      </c>
      <c r="F184" s="81">
        <f t="shared" si="11"/>
        <v>258.42175725285722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111937</v>
      </c>
      <c r="D202" s="107">
        <f>B202-C202</f>
        <v>19639.559708775399</v>
      </c>
      <c r="E202" s="108">
        <f>SUM(E58:E197)</f>
        <v>274929</v>
      </c>
      <c r="F202" s="109">
        <f>SUM(F14:F197)</f>
        <v>132887.66466309296</v>
      </c>
      <c r="G202" s="108">
        <f>SUM(G14:G198)</f>
        <v>5244</v>
      </c>
      <c r="H202" s="110">
        <f>D202+F202</f>
        <v>152527.22437186836</v>
      </c>
      <c r="I202" s="111"/>
    </row>
    <row r="203" spans="1:9" s="70" customFormat="1" ht="15">
      <c r="I203" s="28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1" customFormat="1" ht="17.25">
      <c r="A207" s="5"/>
      <c r="B207" s="25"/>
      <c r="C207" s="25"/>
      <c r="D207" s="25"/>
      <c r="E207" s="6"/>
      <c r="F207" s="183"/>
      <c r="G207" s="70"/>
      <c r="H207" s="70"/>
      <c r="I207" s="28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193" t="s">
        <v>355</v>
      </c>
      <c r="I208" s="28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217:H217"/>
    <mergeCell ref="F359:G359"/>
    <mergeCell ref="A365:H365"/>
    <mergeCell ref="A366:H366"/>
    <mergeCell ref="A370:H370"/>
    <mergeCell ref="A215:H215"/>
    <mergeCell ref="B8:C8"/>
    <mergeCell ref="D8:G8"/>
    <mergeCell ref="B9:C9"/>
    <mergeCell ref="D9:G9"/>
    <mergeCell ref="B10:C10"/>
    <mergeCell ref="D10:G10"/>
    <mergeCell ref="A208:B208"/>
    <mergeCell ref="B11:C11"/>
    <mergeCell ref="D11:G11"/>
    <mergeCell ref="A212:H212"/>
    <mergeCell ref="A213:H213"/>
    <mergeCell ref="A214:H214"/>
    <mergeCell ref="B5:C5"/>
    <mergeCell ref="D5:G5"/>
    <mergeCell ref="B6:C6"/>
    <mergeCell ref="D6:G6"/>
    <mergeCell ref="B7:C7"/>
    <mergeCell ref="D7:G7"/>
    <mergeCell ref="A1:I2"/>
    <mergeCell ref="B3:C3"/>
    <mergeCell ref="D3:G3"/>
    <mergeCell ref="B4:C4"/>
    <mergeCell ref="D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64"/>
  <sheetViews>
    <sheetView topLeftCell="A190" workbookViewId="0">
      <selection activeCell="G46" sqref="G46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326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327</v>
      </c>
      <c r="E3" s="397"/>
      <c r="F3" s="397"/>
      <c r="G3" s="398"/>
      <c r="H3" s="181"/>
    </row>
    <row r="4" spans="1:9" s="7" customFormat="1" ht="37.5" customHeight="1">
      <c r="B4" s="404" t="s">
        <v>181</v>
      </c>
      <c r="C4" s="405"/>
      <c r="D4" s="401">
        <v>38534</v>
      </c>
      <c r="E4" s="402"/>
      <c r="F4" s="402"/>
      <c r="G4" s="403"/>
      <c r="H4" s="181"/>
    </row>
    <row r="5" spans="1:9" s="7" customFormat="1" ht="18.75">
      <c r="B5" s="386" t="s">
        <v>182</v>
      </c>
      <c r="C5" s="386"/>
      <c r="D5" s="387">
        <v>511</v>
      </c>
      <c r="E5" s="388"/>
      <c r="F5" s="388"/>
      <c r="G5" s="389"/>
      <c r="H5" s="181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81"/>
    </row>
    <row r="7" spans="1:9" s="7" customFormat="1" ht="39.75" customHeight="1">
      <c r="B7" s="386" t="s">
        <v>0</v>
      </c>
      <c r="C7" s="386"/>
      <c r="D7" s="390" t="s">
        <v>17</v>
      </c>
      <c r="E7" s="391"/>
      <c r="F7" s="391"/>
      <c r="G7" s="392"/>
      <c r="H7" s="181"/>
    </row>
    <row r="8" spans="1:9" s="7" customFormat="1" ht="18.75">
      <c r="B8" s="382" t="s">
        <v>4</v>
      </c>
      <c r="C8" s="382"/>
      <c r="D8" s="393" t="s">
        <v>183</v>
      </c>
      <c r="E8" s="394"/>
      <c r="F8" s="394"/>
      <c r="G8" s="395"/>
      <c r="H8" s="181"/>
    </row>
    <row r="9" spans="1:9" s="7" customFormat="1" ht="59.25" customHeight="1">
      <c r="B9" s="382" t="s">
        <v>18</v>
      </c>
      <c r="C9" s="382"/>
      <c r="D9" s="383">
        <v>0.05</v>
      </c>
      <c r="E9" s="384"/>
      <c r="F9" s="384"/>
      <c r="G9" s="385"/>
      <c r="H9" s="181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81"/>
    </row>
    <row r="11" spans="1:9" s="7" customFormat="1" ht="41.25" customHeight="1">
      <c r="B11" s="386" t="s">
        <v>14</v>
      </c>
      <c r="C11" s="386"/>
      <c r="D11" s="396" t="s">
        <v>15</v>
      </c>
      <c r="E11" s="397"/>
      <c r="F11" s="397"/>
      <c r="G11" s="398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92">
        <v>500</v>
      </c>
      <c r="D14" s="79">
        <f>B14-C14</f>
        <v>0</v>
      </c>
      <c r="E14" s="80">
        <f>G202</f>
        <v>5105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328</v>
      </c>
    </row>
    <row r="15" spans="1:9" s="1" customFormat="1" ht="17.25">
      <c r="A15" s="84">
        <v>38565</v>
      </c>
      <c r="B15" s="77">
        <v>500</v>
      </c>
      <c r="C15" s="92">
        <v>500</v>
      </c>
      <c r="D15" s="79">
        <f t="shared" ref="D15:D78" si="0">B15-C15</f>
        <v>0</v>
      </c>
      <c r="E15" s="80">
        <f>E14-G14</f>
        <v>5105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329</v>
      </c>
    </row>
    <row r="16" spans="1:9" s="1" customFormat="1" ht="17.25">
      <c r="A16" s="84">
        <v>38596</v>
      </c>
      <c r="B16" s="77">
        <v>500</v>
      </c>
      <c r="C16" s="92">
        <v>500</v>
      </c>
      <c r="D16" s="79">
        <f t="shared" si="0"/>
        <v>0</v>
      </c>
      <c r="E16" s="80">
        <f t="shared" ref="E16:E79" si="3">E15-G15</f>
        <v>5105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330</v>
      </c>
    </row>
    <row r="17" spans="1:9" s="1" customFormat="1" ht="17.25">
      <c r="A17" s="84">
        <v>38626</v>
      </c>
      <c r="B17" s="77">
        <v>500</v>
      </c>
      <c r="C17" s="92">
        <v>500</v>
      </c>
      <c r="D17" s="79">
        <f t="shared" si="0"/>
        <v>0</v>
      </c>
      <c r="E17" s="80">
        <f t="shared" si="3"/>
        <v>5105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331</v>
      </c>
    </row>
    <row r="18" spans="1:9" s="1" customFormat="1" ht="17.25">
      <c r="A18" s="84">
        <v>38657</v>
      </c>
      <c r="B18" s="77">
        <v>500</v>
      </c>
      <c r="C18" s="92">
        <v>0</v>
      </c>
      <c r="D18" s="79">
        <f t="shared" si="0"/>
        <v>500</v>
      </c>
      <c r="E18" s="80">
        <f t="shared" si="3"/>
        <v>5105</v>
      </c>
      <c r="F18" s="81">
        <f t="shared" si="1"/>
        <v>1678.3561643835617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92">
        <v>0</v>
      </c>
      <c r="D19" s="79">
        <f t="shared" si="0"/>
        <v>500</v>
      </c>
      <c r="E19" s="80">
        <f t="shared" si="3"/>
        <v>5075</v>
      </c>
      <c r="F19" s="81">
        <f t="shared" si="1"/>
        <v>1668.4931506849316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92">
        <v>1500</v>
      </c>
      <c r="D20" s="79">
        <f t="shared" si="0"/>
        <v>-1000</v>
      </c>
      <c r="E20" s="80">
        <f t="shared" si="3"/>
        <v>5044</v>
      </c>
      <c r="F20" s="81">
        <f t="shared" si="1"/>
        <v>-3316.6027397260273</v>
      </c>
      <c r="G20" s="78">
        <v>25</v>
      </c>
      <c r="H20" s="82">
        <f t="shared" si="2"/>
        <v>6.5753424657534248E-4</v>
      </c>
      <c r="I20" s="83" t="s">
        <v>332</v>
      </c>
    </row>
    <row r="21" spans="1:9" s="1" customFormat="1" ht="17.25">
      <c r="A21" s="84">
        <v>38749</v>
      </c>
      <c r="B21" s="77">
        <v>500</v>
      </c>
      <c r="C21" s="92">
        <v>0</v>
      </c>
      <c r="D21" s="79">
        <f t="shared" si="0"/>
        <v>500</v>
      </c>
      <c r="E21" s="80">
        <f t="shared" si="3"/>
        <v>5019</v>
      </c>
      <c r="F21" s="81">
        <f t="shared" si="1"/>
        <v>1650.0821917808219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92">
        <v>0</v>
      </c>
      <c r="D22" s="79">
        <f t="shared" si="0"/>
        <v>500</v>
      </c>
      <c r="E22" s="80">
        <f t="shared" si="3"/>
        <v>4991</v>
      </c>
      <c r="F22" s="81">
        <f t="shared" si="1"/>
        <v>1640.8767123287671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92">
        <v>0</v>
      </c>
      <c r="D23" s="79">
        <f t="shared" si="0"/>
        <v>500</v>
      </c>
      <c r="E23" s="80">
        <f t="shared" si="3"/>
        <v>4960</v>
      </c>
      <c r="F23" s="81">
        <f t="shared" si="1"/>
        <v>1630.6849315068494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92">
        <v>0</v>
      </c>
      <c r="D24" s="79">
        <f t="shared" si="0"/>
        <v>500</v>
      </c>
      <c r="E24" s="80">
        <f t="shared" si="3"/>
        <v>4930</v>
      </c>
      <c r="F24" s="81">
        <f t="shared" si="1"/>
        <v>1620.8219178082193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92">
        <v>500</v>
      </c>
      <c r="D25" s="79">
        <f t="shared" si="0"/>
        <v>0</v>
      </c>
      <c r="E25" s="80">
        <f t="shared" si="3"/>
        <v>4899</v>
      </c>
      <c r="F25" s="81">
        <f t="shared" si="1"/>
        <v>0</v>
      </c>
      <c r="G25" s="78">
        <v>12</v>
      </c>
      <c r="H25" s="82">
        <f t="shared" si="2"/>
        <v>6.5753424657534248E-4</v>
      </c>
      <c r="I25" s="83" t="s">
        <v>365</v>
      </c>
    </row>
    <row r="26" spans="1:9" s="1" customFormat="1" ht="17.25">
      <c r="A26" s="84">
        <v>38899</v>
      </c>
      <c r="B26" s="77">
        <v>525</v>
      </c>
      <c r="C26" s="92">
        <v>0</v>
      </c>
      <c r="D26" s="79">
        <f t="shared" si="0"/>
        <v>525</v>
      </c>
      <c r="E26" s="80">
        <f t="shared" si="3"/>
        <v>4887</v>
      </c>
      <c r="F26" s="81">
        <f t="shared" si="1"/>
        <v>1687.0191780821917</v>
      </c>
      <c r="G26" s="78">
        <v>31</v>
      </c>
      <c r="H26" s="82">
        <f t="shared" si="2"/>
        <v>6.5753424657534248E-4</v>
      </c>
      <c r="I26" s="83"/>
    </row>
    <row r="27" spans="1:9" s="1" customFormat="1" ht="33.75">
      <c r="A27" s="84">
        <v>38930</v>
      </c>
      <c r="B27" s="77">
        <v>525</v>
      </c>
      <c r="C27" s="92">
        <v>3150</v>
      </c>
      <c r="D27" s="79">
        <f t="shared" si="0"/>
        <v>-2625</v>
      </c>
      <c r="E27" s="80">
        <f t="shared" si="3"/>
        <v>4856</v>
      </c>
      <c r="F27" s="81">
        <f t="shared" si="1"/>
        <v>-8381.5890410958909</v>
      </c>
      <c r="G27" s="85">
        <v>0</v>
      </c>
      <c r="H27" s="82">
        <f t="shared" si="2"/>
        <v>6.5753424657534248E-4</v>
      </c>
      <c r="I27" s="172" t="s">
        <v>366</v>
      </c>
    </row>
    <row r="28" spans="1:9" s="1" customFormat="1" ht="17.25">
      <c r="A28" s="84">
        <v>38961</v>
      </c>
      <c r="B28" s="77">
        <v>525</v>
      </c>
      <c r="C28" s="92">
        <v>0</v>
      </c>
      <c r="D28" s="79">
        <f t="shared" si="0"/>
        <v>525</v>
      </c>
      <c r="E28" s="80">
        <f t="shared" si="3"/>
        <v>4856</v>
      </c>
      <c r="F28" s="81">
        <f t="shared" si="1"/>
        <v>1676.3178082191782</v>
      </c>
      <c r="G28" s="78">
        <v>30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100</v>
      </c>
      <c r="D29" s="79">
        <f t="shared" si="0"/>
        <v>425</v>
      </c>
      <c r="E29" s="80">
        <f t="shared" si="3"/>
        <v>4826</v>
      </c>
      <c r="F29" s="81">
        <f t="shared" si="1"/>
        <v>1348.6356164383562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4795</v>
      </c>
      <c r="F30" s="81">
        <f t="shared" si="1"/>
        <v>1655.2602739726028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4765</v>
      </c>
      <c r="F31" s="81">
        <f t="shared" si="1"/>
        <v>1644.9041095890411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4734</v>
      </c>
      <c r="F32" s="81">
        <f t="shared" si="1"/>
        <v>1634.2027397260274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4703</v>
      </c>
      <c r="F33" s="81">
        <f t="shared" si="1"/>
        <v>1623.5013698630137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4675</v>
      </c>
      <c r="F34" s="81">
        <f t="shared" si="1"/>
        <v>1613.8356164383563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4644</v>
      </c>
      <c r="F35" s="81">
        <f t="shared" si="1"/>
        <v>1603.1342465753426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4614</v>
      </c>
      <c r="F36" s="81">
        <f t="shared" si="1"/>
        <v>1592.7780821917809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4583</v>
      </c>
      <c r="F37" s="81">
        <f t="shared" si="1"/>
        <v>1661.1805479452055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4553</v>
      </c>
      <c r="F38" s="81">
        <f t="shared" si="1"/>
        <v>1650.3065753424657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4522</v>
      </c>
      <c r="F39" s="81">
        <f t="shared" si="1"/>
        <v>1639.0701369863013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4491</v>
      </c>
      <c r="F40" s="81">
        <f t="shared" si="1"/>
        <v>1627.833698630137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4461</v>
      </c>
      <c r="F41" s="81">
        <f t="shared" si="1"/>
        <v>1616.9597260273972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4430</v>
      </c>
      <c r="F42" s="81">
        <f t="shared" si="1"/>
        <v>1605.7232876712328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4400</v>
      </c>
      <c r="F43" s="81">
        <f t="shared" si="1"/>
        <v>1594.8493150684933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4369</v>
      </c>
      <c r="F44" s="81">
        <f t="shared" si="1"/>
        <v>1583.6128767123289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4338</v>
      </c>
      <c r="F45" s="81">
        <f t="shared" si="1"/>
        <v>1572.3764383561645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4309</v>
      </c>
      <c r="F46" s="81">
        <f t="shared" si="1"/>
        <v>1561.8649315068494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4278</v>
      </c>
      <c r="F47" s="81">
        <f t="shared" si="1"/>
        <v>1550.628493150685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4248</v>
      </c>
      <c r="F48" s="81">
        <f t="shared" si="1"/>
        <v>1539.7545205479453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4217</v>
      </c>
      <c r="F49" s="81">
        <f t="shared" si="1"/>
        <v>1528.5180821917809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4187</v>
      </c>
      <c r="F50" s="81">
        <f t="shared" si="1"/>
        <v>1593.5263150684932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4156</v>
      </c>
      <c r="F51" s="81">
        <f t="shared" si="1"/>
        <v>1581.7280547945206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4125</v>
      </c>
      <c r="F52" s="81">
        <f t="shared" si="1"/>
        <v>1569.9297945205481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4095</v>
      </c>
      <c r="F53" s="81">
        <f t="shared" si="1"/>
        <v>1558.5121232876713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4064</v>
      </c>
      <c r="F54" s="81">
        <f t="shared" si="1"/>
        <v>1546.7138630136988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4034</v>
      </c>
      <c r="F55" s="81">
        <f t="shared" si="1"/>
        <v>1535.296191780822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4003</v>
      </c>
      <c r="F56" s="81">
        <f t="shared" si="1"/>
        <v>1523.4979315068495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3972</v>
      </c>
      <c r="F57" s="81">
        <f t="shared" si="1"/>
        <v>1511.6996712328767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3944</v>
      </c>
      <c r="F58" s="81">
        <f t="shared" si="1"/>
        <v>1501.0431780821918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3913</v>
      </c>
      <c r="F59" s="81">
        <f t="shared" si="1"/>
        <v>1489.2449178082193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3883</v>
      </c>
      <c r="F60" s="81">
        <f t="shared" si="1"/>
        <v>1477.8272465753425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3852</v>
      </c>
      <c r="F61" s="81">
        <f t="shared" si="1"/>
        <v>1466.02898630137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3822</v>
      </c>
      <c r="F62" s="81">
        <f t="shared" si="1"/>
        <v>1527.3418808219176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3791</v>
      </c>
      <c r="F63" s="81">
        <f t="shared" si="1"/>
        <v>1514.9537075342464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3760</v>
      </c>
      <c r="F64" s="81">
        <f t="shared" si="1"/>
        <v>1502.5655342465755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3730</v>
      </c>
      <c r="F65" s="81">
        <f t="shared" si="1"/>
        <v>1490.5769794520547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3699</v>
      </c>
      <c r="F66" s="81">
        <f t="shared" si="1"/>
        <v>1478.1888061643833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3669</v>
      </c>
      <c r="F67" s="81">
        <f t="shared" si="1"/>
        <v>1466.2002513698628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3638</v>
      </c>
      <c r="F68" s="81">
        <f t="shared" si="1"/>
        <v>1453.8120780821916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3607</v>
      </c>
      <c r="F69" s="81">
        <f t="shared" si="1"/>
        <v>1441.4239047945202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3579</v>
      </c>
      <c r="F70" s="81">
        <f t="shared" si="1"/>
        <v>1430.2345869863013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3548</v>
      </c>
      <c r="F72" s="81">
        <f t="shared" si="1"/>
        <v>1417.8464136986302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3518</v>
      </c>
      <c r="F73" s="81">
        <f t="shared" si="1"/>
        <v>1405.8578589041097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3487</v>
      </c>
      <c r="F74" s="81">
        <f t="shared" si="1"/>
        <v>1393.4696856164383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3457</v>
      </c>
      <c r="F75" s="81">
        <f t="shared" si="1"/>
        <v>1450.5551873630136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3426</v>
      </c>
      <c r="F76" s="81">
        <f t="shared" si="1"/>
        <v>1437.5476054109588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3395</v>
      </c>
      <c r="F77" s="81">
        <f t="shared" si="1"/>
        <v>1424.540023458904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3365</v>
      </c>
      <c r="F78" s="81">
        <f t="shared" si="1"/>
        <v>1411.9520409246572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3334</v>
      </c>
      <c r="F79" s="81">
        <f t="shared" si="1"/>
        <v>1398.9444589726024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3304</v>
      </c>
      <c r="F80" s="81">
        <f t="shared" ref="F80:F143" si="7">(D80*E80*H80)</f>
        <v>1386.3564764383561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3273</v>
      </c>
      <c r="F81" s="81">
        <f t="shared" si="7"/>
        <v>1373.3488944863013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3242</v>
      </c>
      <c r="F82" s="81">
        <f t="shared" si="7"/>
        <v>1360.3413125342465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3214</v>
      </c>
      <c r="F83" s="81">
        <f t="shared" si="7"/>
        <v>1348.5925288356163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3183</v>
      </c>
      <c r="F84" s="81">
        <f t="shared" si="7"/>
        <v>1335.5849468835615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3153</v>
      </c>
      <c r="F85" s="81">
        <f t="shared" si="7"/>
        <v>1322.996964349315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3122</v>
      </c>
      <c r="F86" s="81">
        <f t="shared" si="7"/>
        <v>1309.9893823972602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3092</v>
      </c>
      <c r="F87" s="81">
        <f t="shared" si="7"/>
        <v>1362.271469856164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3061</v>
      </c>
      <c r="F88" s="81">
        <f t="shared" si="7"/>
        <v>1348.6135088065066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3030</v>
      </c>
      <c r="F89" s="81">
        <f t="shared" si="7"/>
        <v>1334.9555477568492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3000</v>
      </c>
      <c r="F90" s="81">
        <f t="shared" si="7"/>
        <v>1321.7381660958902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2969</v>
      </c>
      <c r="F91" s="81">
        <f t="shared" si="7"/>
        <v>1308.0802050462328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2939</v>
      </c>
      <c r="F92" s="81">
        <f t="shared" si="7"/>
        <v>1294.8628233852737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2908</v>
      </c>
      <c r="F93" s="81">
        <f t="shared" si="7"/>
        <v>1281.2048623356161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2877</v>
      </c>
      <c r="F94" s="81">
        <f t="shared" si="7"/>
        <v>1267.5469012859587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2848</v>
      </c>
      <c r="F95" s="81">
        <f t="shared" si="7"/>
        <v>1254.7700990136984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2817</v>
      </c>
      <c r="F96" s="81">
        <f t="shared" si="7"/>
        <v>1241.112137964041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2787</v>
      </c>
      <c r="F97" s="81">
        <f t="shared" si="7"/>
        <v>1227.894756303082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2756</v>
      </c>
      <c r="F98" s="81">
        <f t="shared" si="7"/>
        <v>1214.2367952534244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2726</v>
      </c>
      <c r="F99" s="81">
        <f t="shared" si="7"/>
        <v>1261.0703842720889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2695</v>
      </c>
      <c r="F100" s="81">
        <f t="shared" si="7"/>
        <v>1246.7295251699484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2664</v>
      </c>
      <c r="F101" s="81">
        <f t="shared" si="7"/>
        <v>1232.3886660678081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2634</v>
      </c>
      <c r="F102" s="81">
        <f t="shared" si="7"/>
        <v>1218.5104153238012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2603</v>
      </c>
      <c r="F103" s="81">
        <f t="shared" si="7"/>
        <v>1204.1695562216607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2573</v>
      </c>
      <c r="F104" s="81">
        <f t="shared" si="7"/>
        <v>1190.2913054776539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2542</v>
      </c>
      <c r="F105" s="81">
        <f t="shared" si="7"/>
        <v>1175.9504463755134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2511</v>
      </c>
      <c r="F106" s="81">
        <f t="shared" si="7"/>
        <v>1161.6095872733731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2483</v>
      </c>
      <c r="F107" s="81">
        <f t="shared" si="7"/>
        <v>1148.6565532456334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2452</v>
      </c>
      <c r="F108" s="81">
        <f t="shared" si="7"/>
        <v>1134.3156941434929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2422</v>
      </c>
      <c r="F109" s="81">
        <f t="shared" si="7"/>
        <v>1120.437443399486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2391</v>
      </c>
      <c r="F110" s="81">
        <f t="shared" si="7"/>
        <v>1106.0965842973455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2361</v>
      </c>
      <c r="F111" s="81">
        <f t="shared" si="7"/>
        <v>1146.8292502310057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2330</v>
      </c>
      <c r="F112" s="81">
        <f t="shared" si="7"/>
        <v>1131.7713481737585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2299</v>
      </c>
      <c r="F113" s="81">
        <f t="shared" si="7"/>
        <v>1116.713446116511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2269</v>
      </c>
      <c r="F114" s="81">
        <f t="shared" si="7"/>
        <v>1102.1412828353036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2238</v>
      </c>
      <c r="F115" s="81">
        <f t="shared" si="7"/>
        <v>1087.0833807780564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2208</v>
      </c>
      <c r="F116" s="81">
        <f t="shared" si="7"/>
        <v>1072.5112174968492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2177</v>
      </c>
      <c r="F117" s="81">
        <f t="shared" si="7"/>
        <v>1057.4533154396017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2146</v>
      </c>
      <c r="F118" s="81">
        <f t="shared" si="7"/>
        <v>1042.3954133823543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2118</v>
      </c>
      <c r="F119" s="81">
        <f t="shared" si="7"/>
        <v>1028.7947276532277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2087</v>
      </c>
      <c r="F120" s="81">
        <f t="shared" si="7"/>
        <v>1013.7368255959801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2057</v>
      </c>
      <c r="F121" s="81">
        <f t="shared" si="7"/>
        <v>999.16466231477284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2026</v>
      </c>
      <c r="F122" s="81">
        <f t="shared" si="7"/>
        <v>984.10676025752548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1996</v>
      </c>
      <c r="F123" s="81">
        <f t="shared" si="7"/>
        <v>1018.0113268251343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1965</v>
      </c>
      <c r="F124" s="81">
        <f t="shared" si="7"/>
        <v>1002.2005296650244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1934</v>
      </c>
      <c r="F125" s="81">
        <f t="shared" si="7"/>
        <v>986.3897325049146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1904</v>
      </c>
      <c r="F126" s="81">
        <f t="shared" si="7"/>
        <v>971.08896105964709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1873</v>
      </c>
      <c r="F127" s="81">
        <f t="shared" si="7"/>
        <v>955.27816389953728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1843</v>
      </c>
      <c r="F128" s="81">
        <f t="shared" si="7"/>
        <v>939.97739245426976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1812</v>
      </c>
      <c r="F129" s="81">
        <f t="shared" si="7"/>
        <v>924.16659529415995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1781</v>
      </c>
      <c r="F130" s="81">
        <f t="shared" si="7"/>
        <v>908.35579813405025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1753</v>
      </c>
      <c r="F131" s="81">
        <f t="shared" si="7"/>
        <v>894.0750781184671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1722</v>
      </c>
      <c r="F132" s="81">
        <f t="shared" si="7"/>
        <v>878.26428095835729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1692</v>
      </c>
      <c r="F133" s="81">
        <f t="shared" si="7"/>
        <v>862.96350951308978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1661</v>
      </c>
      <c r="F134" s="81">
        <f t="shared" si="7"/>
        <v>847.15271235297996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1631</v>
      </c>
      <c r="F135" s="81">
        <f t="shared" si="7"/>
        <v>873.44453795309801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1600</v>
      </c>
      <c r="F136" s="81">
        <f t="shared" si="7"/>
        <v>856.84320093498275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1569</v>
      </c>
      <c r="F137" s="81">
        <f t="shared" si="7"/>
        <v>840.24186391686737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1539</v>
      </c>
      <c r="F138" s="81">
        <f t="shared" si="7"/>
        <v>824.17605389933658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1508</v>
      </c>
      <c r="F139" s="81">
        <f t="shared" si="7"/>
        <v>807.57471688122121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1478</v>
      </c>
      <c r="F140" s="81">
        <f t="shared" si="7"/>
        <v>791.5089068636903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1447</v>
      </c>
      <c r="F141" s="81">
        <f t="shared" si="7"/>
        <v>774.90756984557504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1416</v>
      </c>
      <c r="F142" s="81">
        <f t="shared" si="7"/>
        <v>758.30623282745978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1387</v>
      </c>
      <c r="F143" s="81">
        <f t="shared" si="7"/>
        <v>742.77594981051323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1356</v>
      </c>
      <c r="F144" s="81">
        <f t="shared" ref="F144:F201" si="11">(D144*E144*H144)</f>
        <v>726.17461279239797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1326</v>
      </c>
      <c r="F145" s="81">
        <f t="shared" si="11"/>
        <v>710.10880277486694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1295</v>
      </c>
      <c r="F146" s="81">
        <f t="shared" si="11"/>
        <v>693.50746575675169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1265</v>
      </c>
      <c r="F148" s="81">
        <f t="shared" si="11"/>
        <v>711.31373852618174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1234</v>
      </c>
      <c r="F149" s="81">
        <f t="shared" si="11"/>
        <v>693.88233465716075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1203</v>
      </c>
      <c r="F150" s="81">
        <f t="shared" si="11"/>
        <v>676.45093078813966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1173</v>
      </c>
      <c r="F151" s="81">
        <f t="shared" si="11"/>
        <v>659.58183026973211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1142</v>
      </c>
      <c r="F152" s="81">
        <f t="shared" si="11"/>
        <v>642.15042640071113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1112</v>
      </c>
      <c r="F153" s="81">
        <f t="shared" si="11"/>
        <v>625.28132588230369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1081</v>
      </c>
      <c r="F154" s="81">
        <f t="shared" si="11"/>
        <v>607.84992201328259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1050</v>
      </c>
      <c r="F155" s="81">
        <f t="shared" si="11"/>
        <v>590.4185181442615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1022</v>
      </c>
      <c r="F156" s="81">
        <f t="shared" si="11"/>
        <v>574.67402432708127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991</v>
      </c>
      <c r="F157" s="81">
        <f t="shared" si="11"/>
        <v>557.24262045806017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961</v>
      </c>
      <c r="F158" s="81">
        <f t="shared" si="11"/>
        <v>540.37351993965274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930</v>
      </c>
      <c r="F159" s="81">
        <f t="shared" si="11"/>
        <v>522.94211607063164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900</v>
      </c>
      <c r="F160" s="81">
        <f t="shared" si="11"/>
        <v>531.37666632983542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869</v>
      </c>
      <c r="F161" s="81">
        <f t="shared" si="11"/>
        <v>513.0736922673633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838</v>
      </c>
      <c r="F162" s="81">
        <f t="shared" si="11"/>
        <v>494.77071820489112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808</v>
      </c>
      <c r="F163" s="81">
        <f t="shared" si="11"/>
        <v>477.05816266056337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777</v>
      </c>
      <c r="F164" s="81">
        <f t="shared" si="11"/>
        <v>458.75518859809119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747</v>
      </c>
      <c r="F165" s="81">
        <f t="shared" si="11"/>
        <v>441.04263305376332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716</v>
      </c>
      <c r="F166" s="81">
        <f t="shared" si="11"/>
        <v>422.73965899129126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685</v>
      </c>
      <c r="F167" s="81">
        <f t="shared" si="11"/>
        <v>404.43668492881909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657</v>
      </c>
      <c r="F168" s="81">
        <f t="shared" si="11"/>
        <v>387.90496642077983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626</v>
      </c>
      <c r="F169" s="81">
        <f t="shared" si="11"/>
        <v>369.60199235830771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14000</v>
      </c>
      <c r="D170" s="100">
        <f t="shared" si="14"/>
        <v>-13102.071836988936</v>
      </c>
      <c r="E170" s="80">
        <f t="shared" si="10"/>
        <v>596</v>
      </c>
      <c r="F170" s="81">
        <f t="shared" si="11"/>
        <v>-5134.5763166106781</v>
      </c>
      <c r="G170" s="78">
        <v>21</v>
      </c>
      <c r="H170" s="82">
        <f t="shared" si="12"/>
        <v>6.5753424657534248E-4</v>
      </c>
      <c r="I170" s="184" t="s">
        <v>333</v>
      </c>
    </row>
    <row r="171" spans="1:9" s="1" customFormat="1" ht="17.25">
      <c r="A171" s="98" t="s">
        <v>132</v>
      </c>
      <c r="B171" s="77">
        <v>897.92816301106438</v>
      </c>
      <c r="C171" s="92">
        <v>14000</v>
      </c>
      <c r="D171" s="100">
        <f t="shared" si="14"/>
        <v>-13102.071836988936</v>
      </c>
      <c r="E171" s="80">
        <f t="shared" si="10"/>
        <v>575</v>
      </c>
      <c r="F171" s="81">
        <f t="shared" si="11"/>
        <v>-4953.6600369985563</v>
      </c>
      <c r="G171" s="78">
        <v>25</v>
      </c>
      <c r="H171" s="82">
        <f t="shared" si="12"/>
        <v>6.5753424657534248E-4</v>
      </c>
      <c r="I171" s="184" t="s">
        <v>334</v>
      </c>
    </row>
    <row r="172" spans="1:9" s="1" customFormat="1" ht="17.25">
      <c r="A172" s="98" t="s">
        <v>133</v>
      </c>
      <c r="B172" s="77">
        <v>942.82457116161765</v>
      </c>
      <c r="C172" s="92">
        <v>0</v>
      </c>
      <c r="D172" s="100">
        <f t="shared" si="14"/>
        <v>942.82457116161765</v>
      </c>
      <c r="E172" s="80">
        <f t="shared" si="10"/>
        <v>550</v>
      </c>
      <c r="F172" s="81">
        <f t="shared" si="11"/>
        <v>340.96669422831104</v>
      </c>
      <c r="G172" s="78">
        <v>31</v>
      </c>
      <c r="H172" s="82">
        <f t="shared" si="12"/>
        <v>6.5753424657534248E-4</v>
      </c>
      <c r="I172" s="173"/>
    </row>
    <row r="173" spans="1:9" s="1" customFormat="1" ht="17.25">
      <c r="A173" s="98" t="s">
        <v>134</v>
      </c>
      <c r="B173" s="77">
        <v>942.82457116161765</v>
      </c>
      <c r="C173" s="186">
        <v>14000</v>
      </c>
      <c r="D173" s="100">
        <f t="shared" si="14"/>
        <v>-13057.175428838382</v>
      </c>
      <c r="E173" s="80">
        <f t="shared" si="10"/>
        <v>519</v>
      </c>
      <c r="F173" s="81">
        <f t="shared" si="11"/>
        <v>-4455.8952641537226</v>
      </c>
      <c r="G173" s="156">
        <v>0</v>
      </c>
      <c r="H173" s="82">
        <f t="shared" si="12"/>
        <v>6.5753424657534248E-4</v>
      </c>
      <c r="I173" s="184" t="s">
        <v>367</v>
      </c>
    </row>
    <row r="174" spans="1:9" s="1" customFormat="1" ht="17.25">
      <c r="A174" s="98" t="s">
        <v>135</v>
      </c>
      <c r="B174" s="77">
        <v>942.82457116161765</v>
      </c>
      <c r="C174" s="92">
        <v>14000</v>
      </c>
      <c r="D174" s="100">
        <f t="shared" si="14"/>
        <v>-13057.175428838382</v>
      </c>
      <c r="E174" s="80">
        <f>E173-G173</f>
        <v>519</v>
      </c>
      <c r="F174" s="81">
        <f t="shared" si="11"/>
        <v>-4455.8952641537226</v>
      </c>
      <c r="G174" s="78">
        <v>12</v>
      </c>
      <c r="H174" s="82">
        <f t="shared" si="12"/>
        <v>6.5753424657534248E-4</v>
      </c>
      <c r="I174" s="83" t="s">
        <v>335</v>
      </c>
    </row>
    <row r="175" spans="1:9" s="1" customFormat="1" ht="17.25">
      <c r="A175" s="98" t="s">
        <v>136</v>
      </c>
      <c r="B175" s="77">
        <v>942.82457116161765</v>
      </c>
      <c r="C175" s="92">
        <v>14000</v>
      </c>
      <c r="D175" s="100">
        <f t="shared" si="14"/>
        <v>-13057.175428838382</v>
      </c>
      <c r="E175" s="80">
        <f t="shared" si="10"/>
        <v>507</v>
      </c>
      <c r="F175" s="81">
        <f t="shared" si="11"/>
        <v>-4352.8687840576831</v>
      </c>
      <c r="G175" s="78">
        <v>17</v>
      </c>
      <c r="H175" s="82">
        <f t="shared" si="12"/>
        <v>6.5753424657534248E-4</v>
      </c>
      <c r="I175" s="83" t="s">
        <v>336</v>
      </c>
    </row>
    <row r="176" spans="1:9" s="1" customFormat="1" ht="17.25">
      <c r="A176" s="98" t="s">
        <v>137</v>
      </c>
      <c r="B176" s="77">
        <v>942.82457116161765</v>
      </c>
      <c r="C176" s="92">
        <v>13222</v>
      </c>
      <c r="D176" s="100">
        <f t="shared" si="14"/>
        <v>-12279.175428838382</v>
      </c>
      <c r="E176" s="80">
        <f t="shared" si="10"/>
        <v>490</v>
      </c>
      <c r="F176" s="81">
        <f t="shared" si="11"/>
        <v>-3956.2493984421744</v>
      </c>
      <c r="G176" s="78">
        <v>29</v>
      </c>
      <c r="H176" s="82">
        <f t="shared" si="12"/>
        <v>6.5753424657534248E-4</v>
      </c>
      <c r="I176" s="83" t="s">
        <v>337</v>
      </c>
    </row>
    <row r="177" spans="1:9" s="1" customFormat="1" ht="17.25">
      <c r="A177" s="98" t="s">
        <v>138</v>
      </c>
      <c r="B177" s="77">
        <v>942.82457116161765</v>
      </c>
      <c r="C177" s="92">
        <v>0</v>
      </c>
      <c r="D177" s="100">
        <f t="shared" si="14"/>
        <v>942.82457116161765</v>
      </c>
      <c r="E177" s="80">
        <f t="shared" si="10"/>
        <v>461</v>
      </c>
      <c r="F177" s="81">
        <f t="shared" si="11"/>
        <v>285.79208370772983</v>
      </c>
      <c r="G177" s="78">
        <v>31</v>
      </c>
      <c r="H177" s="82">
        <f t="shared" si="12"/>
        <v>6.5753424657534248E-4</v>
      </c>
      <c r="I177" s="184"/>
    </row>
    <row r="178" spans="1:9" s="1" customFormat="1" ht="17.25">
      <c r="A178" s="98" t="s">
        <v>139</v>
      </c>
      <c r="B178" s="77">
        <v>942.82457116161765</v>
      </c>
      <c r="C178" s="92">
        <v>0</v>
      </c>
      <c r="D178" s="100">
        <f t="shared" si="14"/>
        <v>942.82457116161765</v>
      </c>
      <c r="E178" s="80">
        <f t="shared" si="10"/>
        <v>430</v>
      </c>
      <c r="F178" s="81">
        <f t="shared" si="11"/>
        <v>266.57396094213408</v>
      </c>
      <c r="G178" s="156">
        <v>31</v>
      </c>
      <c r="H178" s="82">
        <f t="shared" si="12"/>
        <v>6.5753424657534248E-4</v>
      </c>
      <c r="I178" s="178"/>
    </row>
    <row r="179" spans="1:9" s="1" customFormat="1" ht="33.75">
      <c r="A179" s="98" t="s">
        <v>140</v>
      </c>
      <c r="B179" s="77">
        <v>942.82457116161765</v>
      </c>
      <c r="C179" s="92">
        <v>23555</v>
      </c>
      <c r="D179" s="100">
        <f t="shared" si="14"/>
        <v>-22612.175428838382</v>
      </c>
      <c r="E179" s="80">
        <f>E178-G178</f>
        <v>399</v>
      </c>
      <c r="F179" s="81">
        <f t="shared" si="11"/>
        <v>-5932.4436138782567</v>
      </c>
      <c r="G179" s="78">
        <v>10</v>
      </c>
      <c r="H179" s="82">
        <f t="shared" si="12"/>
        <v>6.5753424657534248E-4</v>
      </c>
      <c r="I179" s="172" t="s">
        <v>368</v>
      </c>
    </row>
    <row r="180" spans="1:9" s="1" customFormat="1" ht="17.25">
      <c r="A180" s="98" t="s">
        <v>141</v>
      </c>
      <c r="B180" s="77">
        <v>942.82457116161765</v>
      </c>
      <c r="C180" s="92">
        <v>0</v>
      </c>
      <c r="D180" s="100">
        <f t="shared" si="14"/>
        <v>942.82457116161765</v>
      </c>
      <c r="E180" s="80">
        <f t="shared" si="10"/>
        <v>389</v>
      </c>
      <c r="F180" s="81">
        <f t="shared" si="11"/>
        <v>241.15644373602365</v>
      </c>
      <c r="G180" s="78">
        <v>19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92">
        <v>0</v>
      </c>
      <c r="D181" s="100">
        <f t="shared" si="14"/>
        <v>942.82457116161765</v>
      </c>
      <c r="E181" s="80">
        <f t="shared" si="10"/>
        <v>370</v>
      </c>
      <c r="F181" s="81">
        <f t="shared" si="11"/>
        <v>229.3775942990456</v>
      </c>
      <c r="G181" s="78">
        <v>14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356</v>
      </c>
      <c r="F182" s="81">
        <f t="shared" si="11"/>
        <v>220.69844208232499</v>
      </c>
      <c r="G182" s="78">
        <v>15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341</v>
      </c>
      <c r="F183" s="81">
        <f t="shared" si="11"/>
        <v>211.39935042155284</v>
      </c>
      <c r="G183" s="78">
        <v>18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0</v>
      </c>
      <c r="D184" s="100">
        <f t="shared" si="14"/>
        <v>989.96579971969857</v>
      </c>
      <c r="E184" s="80">
        <f t="shared" si="10"/>
        <v>323</v>
      </c>
      <c r="F184" s="81">
        <f t="shared" si="11"/>
        <v>210.25246245005764</v>
      </c>
      <c r="G184" s="78">
        <v>17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306</v>
      </c>
      <c r="F185" s="81">
        <f t="shared" si="11"/>
        <v>199.18654337373883</v>
      </c>
      <c r="G185" s="78">
        <v>18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288</v>
      </c>
      <c r="F186" s="81">
        <f t="shared" si="11"/>
        <v>187.46968788116592</v>
      </c>
      <c r="G186" s="78">
        <v>17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271</v>
      </c>
      <c r="F187" s="81">
        <f t="shared" si="11"/>
        <v>176.40376880484712</v>
      </c>
      <c r="G187" s="78">
        <v>21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250</v>
      </c>
      <c r="F188" s="81">
        <f t="shared" si="11"/>
        <v>162.73410406351209</v>
      </c>
      <c r="G188" s="78">
        <v>19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0</v>
      </c>
      <c r="D189" s="100">
        <f t="shared" si="14"/>
        <v>989.96579971969857</v>
      </c>
      <c r="E189" s="80">
        <f t="shared" si="10"/>
        <v>231</v>
      </c>
      <c r="F189" s="81">
        <f t="shared" si="11"/>
        <v>150.36631215468518</v>
      </c>
      <c r="G189" s="78">
        <v>18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114027</v>
      </c>
      <c r="D202" s="107">
        <f>B202-C202</f>
        <v>17549.559708775399</v>
      </c>
      <c r="E202" s="108">
        <f>SUM(E58:E197)</f>
        <v>260304</v>
      </c>
      <c r="F202" s="109">
        <f>SUM(F14:F197)</f>
        <v>132569.98889435211</v>
      </c>
      <c r="G202" s="108">
        <f>SUM(G14:G198)</f>
        <v>5105</v>
      </c>
      <c r="H202" s="110">
        <f>D202+F202</f>
        <v>150119.54860312751</v>
      </c>
      <c r="I202" s="111"/>
    </row>
    <row r="203" spans="1:9" s="70" customFormat="1" ht="15">
      <c r="I203" s="28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1" customFormat="1" ht="18.75">
      <c r="A207" s="380" t="s">
        <v>352</v>
      </c>
      <c r="B207" s="380"/>
      <c r="C207" s="191"/>
      <c r="D207" s="191" t="s">
        <v>353</v>
      </c>
      <c r="E207" s="190"/>
      <c r="F207" s="192" t="s">
        <v>354</v>
      </c>
      <c r="G207" s="190"/>
      <c r="H207" s="193" t="s">
        <v>355</v>
      </c>
      <c r="I207" s="28"/>
    </row>
    <row r="208" spans="1:9" s="35" customFormat="1" ht="20.25">
      <c r="A208" s="32"/>
      <c r="B208" s="33"/>
      <c r="C208" s="33"/>
      <c r="D208" s="33"/>
      <c r="E208" s="32"/>
      <c r="F208" s="34"/>
      <c r="G208" s="70"/>
      <c r="H208" s="70"/>
      <c r="I208" s="28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10:C10"/>
    <mergeCell ref="D10:G10"/>
    <mergeCell ref="B11:C11"/>
    <mergeCell ref="D11:G11"/>
    <mergeCell ref="A365:H365"/>
    <mergeCell ref="B5:C5"/>
    <mergeCell ref="D5:G5"/>
    <mergeCell ref="A207:B207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64"/>
  <sheetViews>
    <sheetView topLeftCell="A208" workbookViewId="0">
      <selection activeCell="H48" sqref="H48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340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341</v>
      </c>
      <c r="E3" s="397"/>
      <c r="F3" s="397"/>
      <c r="G3" s="398"/>
      <c r="H3" s="181"/>
    </row>
    <row r="4" spans="1:9" s="7" customFormat="1" ht="18.75">
      <c r="B4" s="404" t="s">
        <v>181</v>
      </c>
      <c r="C4" s="405"/>
      <c r="D4" s="401">
        <v>38534</v>
      </c>
      <c r="E4" s="402"/>
      <c r="F4" s="402"/>
      <c r="G4" s="403"/>
      <c r="H4" s="181"/>
    </row>
    <row r="5" spans="1:9" s="7" customFormat="1" ht="18.75">
      <c r="B5" s="386" t="s">
        <v>182</v>
      </c>
      <c r="C5" s="386"/>
      <c r="D5" s="387">
        <v>512</v>
      </c>
      <c r="E5" s="388"/>
      <c r="F5" s="388"/>
      <c r="G5" s="389"/>
      <c r="H5" s="181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81"/>
    </row>
    <row r="7" spans="1:9" s="7" customFormat="1" ht="18.75">
      <c r="B7" s="386" t="s">
        <v>0</v>
      </c>
      <c r="C7" s="386"/>
      <c r="D7" s="390" t="s">
        <v>17</v>
      </c>
      <c r="E7" s="391"/>
      <c r="F7" s="391"/>
      <c r="G7" s="392"/>
      <c r="H7" s="181"/>
    </row>
    <row r="8" spans="1:9" s="7" customFormat="1" ht="35.25" customHeight="1">
      <c r="B8" s="382" t="s">
        <v>4</v>
      </c>
      <c r="C8" s="382"/>
      <c r="D8" s="393" t="s">
        <v>183</v>
      </c>
      <c r="E8" s="394"/>
      <c r="F8" s="394"/>
      <c r="G8" s="395"/>
      <c r="H8" s="181"/>
    </row>
    <row r="9" spans="1:9" s="7" customFormat="1" ht="18.75">
      <c r="B9" s="382" t="s">
        <v>18</v>
      </c>
      <c r="C9" s="382"/>
      <c r="D9" s="383">
        <v>0.05</v>
      </c>
      <c r="E9" s="384"/>
      <c r="F9" s="384"/>
      <c r="G9" s="385"/>
      <c r="H9" s="181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81"/>
    </row>
    <row r="11" spans="1:9" s="7" customFormat="1" ht="18.75">
      <c r="B11" s="386" t="s">
        <v>14</v>
      </c>
      <c r="C11" s="386"/>
      <c r="D11" s="396" t="s">
        <v>15</v>
      </c>
      <c r="E11" s="397"/>
      <c r="F11" s="397"/>
      <c r="G11" s="398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199" t="s">
        <v>170</v>
      </c>
    </row>
    <row r="14" spans="1:9" s="1" customFormat="1" ht="17.25">
      <c r="A14" s="76" t="s">
        <v>184</v>
      </c>
      <c r="B14" s="77">
        <v>500</v>
      </c>
      <c r="C14" s="92">
        <v>500</v>
      </c>
      <c r="D14" s="79">
        <f>B14-C14</f>
        <v>0</v>
      </c>
      <c r="E14" s="80">
        <f>G202</f>
        <v>5257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342</v>
      </c>
    </row>
    <row r="15" spans="1:9" s="1" customFormat="1" ht="17.25">
      <c r="A15" s="84">
        <v>38565</v>
      </c>
      <c r="B15" s="77">
        <v>500</v>
      </c>
      <c r="C15" s="92">
        <v>500</v>
      </c>
      <c r="D15" s="79">
        <f t="shared" ref="D15:D78" si="0">B15-C15</f>
        <v>0</v>
      </c>
      <c r="E15" s="80">
        <f>E14-G14</f>
        <v>5257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343</v>
      </c>
    </row>
    <row r="16" spans="1:9" s="1" customFormat="1" ht="17.25">
      <c r="A16" s="84">
        <v>38596</v>
      </c>
      <c r="B16" s="77">
        <v>500</v>
      </c>
      <c r="C16" s="92">
        <v>0</v>
      </c>
      <c r="D16" s="79">
        <f t="shared" si="0"/>
        <v>500</v>
      </c>
      <c r="E16" s="80">
        <f t="shared" ref="E16:E79" si="3">E15-G15</f>
        <v>5257</v>
      </c>
      <c r="F16" s="81">
        <f t="shared" si="1"/>
        <v>1728.3287671232877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92">
        <v>1000</v>
      </c>
      <c r="D17" s="79">
        <f t="shared" si="0"/>
        <v>-500</v>
      </c>
      <c r="E17" s="80">
        <f t="shared" si="3"/>
        <v>5227</v>
      </c>
      <c r="F17" s="81">
        <f t="shared" si="1"/>
        <v>-1718.4657534246576</v>
      </c>
      <c r="G17" s="78">
        <v>0</v>
      </c>
      <c r="H17" s="82">
        <f t="shared" si="2"/>
        <v>6.5753424657534248E-4</v>
      </c>
      <c r="I17" s="83" t="s">
        <v>344</v>
      </c>
    </row>
    <row r="18" spans="1:9" s="1" customFormat="1" ht="17.25">
      <c r="A18" s="84">
        <v>38657</v>
      </c>
      <c r="B18" s="77">
        <v>500</v>
      </c>
      <c r="C18" s="92">
        <v>0</v>
      </c>
      <c r="D18" s="79">
        <f t="shared" si="0"/>
        <v>500</v>
      </c>
      <c r="E18" s="80">
        <f t="shared" si="3"/>
        <v>5227</v>
      </c>
      <c r="F18" s="81">
        <f t="shared" si="1"/>
        <v>1718.4657534246576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92">
        <v>0</v>
      </c>
      <c r="D19" s="79">
        <f t="shared" si="0"/>
        <v>500</v>
      </c>
      <c r="E19" s="80">
        <f t="shared" si="3"/>
        <v>5197</v>
      </c>
      <c r="F19" s="81">
        <f t="shared" si="1"/>
        <v>1708.6027397260275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92">
        <v>1500</v>
      </c>
      <c r="D20" s="79">
        <f t="shared" si="0"/>
        <v>-1000</v>
      </c>
      <c r="E20" s="80">
        <f t="shared" si="3"/>
        <v>5166</v>
      </c>
      <c r="F20" s="81">
        <f t="shared" si="1"/>
        <v>-3396.8219178082195</v>
      </c>
      <c r="G20" s="78">
        <v>25</v>
      </c>
      <c r="H20" s="82">
        <f t="shared" si="2"/>
        <v>6.5753424657534248E-4</v>
      </c>
      <c r="I20" s="83" t="s">
        <v>345</v>
      </c>
    </row>
    <row r="21" spans="1:9" s="1" customFormat="1" ht="17.25">
      <c r="A21" s="84">
        <v>38749</v>
      </c>
      <c r="B21" s="77">
        <v>500</v>
      </c>
      <c r="C21" s="92">
        <v>0</v>
      </c>
      <c r="D21" s="79">
        <f t="shared" si="0"/>
        <v>500</v>
      </c>
      <c r="E21" s="80">
        <f t="shared" si="3"/>
        <v>5141</v>
      </c>
      <c r="F21" s="81">
        <f t="shared" si="1"/>
        <v>1690.1917808219177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92">
        <v>0</v>
      </c>
      <c r="D22" s="79">
        <f t="shared" si="0"/>
        <v>500</v>
      </c>
      <c r="E22" s="80">
        <f t="shared" si="3"/>
        <v>5113</v>
      </c>
      <c r="F22" s="81">
        <f t="shared" si="1"/>
        <v>1680.986301369863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92">
        <v>0</v>
      </c>
      <c r="D23" s="79">
        <f t="shared" si="0"/>
        <v>500</v>
      </c>
      <c r="E23" s="80">
        <f t="shared" si="3"/>
        <v>5082</v>
      </c>
      <c r="F23" s="81">
        <f t="shared" si="1"/>
        <v>1670.7945205479452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92">
        <v>0</v>
      </c>
      <c r="D24" s="79">
        <f t="shared" si="0"/>
        <v>500</v>
      </c>
      <c r="E24" s="80">
        <f t="shared" si="3"/>
        <v>5052</v>
      </c>
      <c r="F24" s="81">
        <f t="shared" si="1"/>
        <v>1660.9315068493152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92">
        <v>2500</v>
      </c>
      <c r="D25" s="79">
        <f t="shared" si="0"/>
        <v>-2000</v>
      </c>
      <c r="E25" s="80">
        <f t="shared" si="3"/>
        <v>5021</v>
      </c>
      <c r="F25" s="81">
        <f t="shared" si="1"/>
        <v>-6602.9589041095896</v>
      </c>
      <c r="G25" s="78">
        <v>0</v>
      </c>
      <c r="H25" s="82">
        <f t="shared" si="2"/>
        <v>6.5753424657534248E-4</v>
      </c>
      <c r="I25" s="83" t="s">
        <v>346</v>
      </c>
    </row>
    <row r="26" spans="1:9" s="1" customFormat="1" ht="17.25">
      <c r="A26" s="84">
        <v>38899</v>
      </c>
      <c r="B26" s="77">
        <v>525</v>
      </c>
      <c r="C26" s="92">
        <v>0</v>
      </c>
      <c r="D26" s="79">
        <f t="shared" si="0"/>
        <v>525</v>
      </c>
      <c r="E26" s="80">
        <f t="shared" si="3"/>
        <v>5021</v>
      </c>
      <c r="F26" s="81">
        <f t="shared" si="1"/>
        <v>1733.2767123287672</v>
      </c>
      <c r="G26" s="78">
        <v>31</v>
      </c>
      <c r="H26" s="82">
        <f t="shared" si="2"/>
        <v>6.5753424657534248E-4</v>
      </c>
      <c r="I26" s="83"/>
    </row>
    <row r="27" spans="1:9" s="1" customFormat="1" ht="33.75">
      <c r="A27" s="84">
        <v>38930</v>
      </c>
      <c r="B27" s="77">
        <v>525</v>
      </c>
      <c r="C27" s="92">
        <v>1150</v>
      </c>
      <c r="D27" s="79">
        <f t="shared" si="0"/>
        <v>-625</v>
      </c>
      <c r="E27" s="80">
        <f t="shared" si="3"/>
        <v>4990</v>
      </c>
      <c r="F27" s="81">
        <f t="shared" si="1"/>
        <v>-2050.6849315068494</v>
      </c>
      <c r="G27" s="85">
        <v>20</v>
      </c>
      <c r="H27" s="82">
        <f t="shared" si="2"/>
        <v>6.5753424657534248E-4</v>
      </c>
      <c r="I27" s="172" t="s">
        <v>369</v>
      </c>
    </row>
    <row r="28" spans="1:9" s="1" customFormat="1" ht="17.25">
      <c r="A28" s="84">
        <v>38961</v>
      </c>
      <c r="B28" s="77">
        <v>525</v>
      </c>
      <c r="C28" s="92"/>
      <c r="D28" s="79">
        <f t="shared" si="0"/>
        <v>525</v>
      </c>
      <c r="E28" s="80">
        <f t="shared" si="3"/>
        <v>4970</v>
      </c>
      <c r="F28" s="81">
        <f t="shared" si="1"/>
        <v>1715.6712328767123</v>
      </c>
      <c r="G28" s="78">
        <v>30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4940</v>
      </c>
      <c r="F29" s="81">
        <f t="shared" si="1"/>
        <v>1705.3150684931506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4909</v>
      </c>
      <c r="F30" s="81">
        <f t="shared" si="1"/>
        <v>1694.6136986301369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4879</v>
      </c>
      <c r="F31" s="81">
        <f t="shared" si="1"/>
        <v>1684.2575342465755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4848</v>
      </c>
      <c r="F32" s="81">
        <f t="shared" si="1"/>
        <v>1673.5561643835617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4817</v>
      </c>
      <c r="F33" s="81">
        <f t="shared" si="1"/>
        <v>1662.854794520548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4789</v>
      </c>
      <c r="F34" s="81">
        <f t="shared" si="1"/>
        <v>1653.1890410958904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4758</v>
      </c>
      <c r="F35" s="81">
        <f t="shared" si="1"/>
        <v>1642.4876712328767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4728</v>
      </c>
      <c r="F36" s="81">
        <f t="shared" si="1"/>
        <v>1632.1315068493152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4697</v>
      </c>
      <c r="F37" s="81">
        <f t="shared" si="1"/>
        <v>1702.5016438356165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4667</v>
      </c>
      <c r="F38" s="81">
        <f t="shared" si="1"/>
        <v>1691.6276712328768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4636</v>
      </c>
      <c r="F39" s="81">
        <f t="shared" si="1"/>
        <v>1680.3912328767124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4605</v>
      </c>
      <c r="F40" s="81">
        <f t="shared" si="1"/>
        <v>1669.154794520548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4575</v>
      </c>
      <c r="F41" s="81">
        <f t="shared" si="1"/>
        <v>1658.2808219178082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4544</v>
      </c>
      <c r="F42" s="81">
        <f t="shared" si="1"/>
        <v>1647.0443835616438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4514</v>
      </c>
      <c r="F43" s="81">
        <f t="shared" si="1"/>
        <v>1636.1704109589041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4483</v>
      </c>
      <c r="F44" s="81">
        <f t="shared" si="1"/>
        <v>1624.9339726027397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4452</v>
      </c>
      <c r="F45" s="81">
        <f t="shared" si="1"/>
        <v>1613.6975342465753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4423</v>
      </c>
      <c r="F46" s="81">
        <f t="shared" si="1"/>
        <v>1603.1860273972604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4392</v>
      </c>
      <c r="F47" s="81">
        <f t="shared" si="1"/>
        <v>1591.949589041096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4362</v>
      </c>
      <c r="F48" s="81">
        <f t="shared" si="1"/>
        <v>1581.0756164383563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4331</v>
      </c>
      <c r="F49" s="81">
        <f t="shared" si="1"/>
        <v>1569.8391780821919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4301</v>
      </c>
      <c r="F50" s="81">
        <f t="shared" si="1"/>
        <v>1636.9134657534248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4270</v>
      </c>
      <c r="F51" s="81">
        <f t="shared" si="1"/>
        <v>1625.115205479452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4239</v>
      </c>
      <c r="F52" s="81">
        <f t="shared" si="1"/>
        <v>1613.3169452054794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4209</v>
      </c>
      <c r="F53" s="81">
        <f t="shared" si="1"/>
        <v>1601.8992739726027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4178</v>
      </c>
      <c r="F54" s="81">
        <f t="shared" si="1"/>
        <v>1590.1010136986301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4148</v>
      </c>
      <c r="F55" s="81">
        <f t="shared" si="1"/>
        <v>1578.6833424657534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4117</v>
      </c>
      <c r="F56" s="81">
        <f t="shared" si="1"/>
        <v>1566.8850821917808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4086</v>
      </c>
      <c r="F57" s="81">
        <f t="shared" si="1"/>
        <v>1555.0868219178083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4058</v>
      </c>
      <c r="F58" s="81">
        <f t="shared" si="1"/>
        <v>1544.4303287671232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4027</v>
      </c>
      <c r="F59" s="81">
        <f t="shared" si="1"/>
        <v>1532.6320684931507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3997</v>
      </c>
      <c r="F60" s="81">
        <f t="shared" si="1"/>
        <v>1521.2143972602739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3966</v>
      </c>
      <c r="F61" s="81">
        <f t="shared" si="1"/>
        <v>1509.4161369863014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3936</v>
      </c>
      <c r="F62" s="81">
        <f t="shared" si="1"/>
        <v>1572.8983890410959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3905</v>
      </c>
      <c r="F63" s="81">
        <f t="shared" si="1"/>
        <v>1560.5102157534247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3874</v>
      </c>
      <c r="F64" s="81">
        <f t="shared" si="1"/>
        <v>1548.1220424657533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3844</v>
      </c>
      <c r="F65" s="81">
        <f t="shared" si="1"/>
        <v>1536.1334876712328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3813</v>
      </c>
      <c r="F66" s="81">
        <f t="shared" si="1"/>
        <v>1523.7453143835617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3783</v>
      </c>
      <c r="F67" s="81">
        <f t="shared" si="1"/>
        <v>1511.7567595890412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3752</v>
      </c>
      <c r="F68" s="81">
        <f t="shared" si="1"/>
        <v>1499.3685863013698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3721</v>
      </c>
      <c r="F69" s="81">
        <f t="shared" si="1"/>
        <v>1486.9804130136986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3693</v>
      </c>
      <c r="F70" s="81">
        <f t="shared" si="1"/>
        <v>1475.7910952054795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3662</v>
      </c>
      <c r="F72" s="81">
        <f t="shared" si="1"/>
        <v>1463.402921917808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3632</v>
      </c>
      <c r="F73" s="81">
        <f t="shared" si="1"/>
        <v>1451.4143671232875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3601</v>
      </c>
      <c r="F74" s="81">
        <f t="shared" si="1"/>
        <v>1439.0261938356164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3571</v>
      </c>
      <c r="F75" s="81">
        <f t="shared" si="1"/>
        <v>1498.3895209931504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3540</v>
      </c>
      <c r="F76" s="81">
        <f t="shared" si="1"/>
        <v>1485.3819390410956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3509</v>
      </c>
      <c r="F77" s="81">
        <f t="shared" si="1"/>
        <v>1472.3743570890408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3479</v>
      </c>
      <c r="F78" s="81">
        <f t="shared" si="1"/>
        <v>1459.7863745547945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3448</v>
      </c>
      <c r="F79" s="81">
        <f t="shared" si="1"/>
        <v>1446.7787926027397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3418</v>
      </c>
      <c r="F80" s="81">
        <f t="shared" ref="F80:F143" si="7">(D80*E80*H80)</f>
        <v>1434.190810068493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3387</v>
      </c>
      <c r="F81" s="81">
        <f t="shared" si="7"/>
        <v>1421.1832281164382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3356</v>
      </c>
      <c r="F82" s="81">
        <f t="shared" si="7"/>
        <v>1408.1756461643834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3328</v>
      </c>
      <c r="F83" s="81">
        <f t="shared" si="7"/>
        <v>1396.4268624657532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3297</v>
      </c>
      <c r="F84" s="81">
        <f t="shared" si="7"/>
        <v>1383.4192805136984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3267</v>
      </c>
      <c r="F85" s="81">
        <f t="shared" si="7"/>
        <v>1370.8312979794518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3236</v>
      </c>
      <c r="F86" s="81">
        <f t="shared" si="7"/>
        <v>1357.823716027397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3206</v>
      </c>
      <c r="F87" s="81">
        <f t="shared" si="7"/>
        <v>1412.497520167808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3175</v>
      </c>
      <c r="F88" s="81">
        <f t="shared" si="7"/>
        <v>1398.8395591181504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3144</v>
      </c>
      <c r="F89" s="81">
        <f t="shared" si="7"/>
        <v>1385.181598068493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3114</v>
      </c>
      <c r="F90" s="81">
        <f t="shared" si="7"/>
        <v>1371.964216407534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3083</v>
      </c>
      <c r="F91" s="81">
        <f t="shared" si="7"/>
        <v>1358.3062553578766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3053</v>
      </c>
      <c r="F92" s="81">
        <f t="shared" si="7"/>
        <v>1345.0888736969175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3022</v>
      </c>
      <c r="F93" s="81">
        <f t="shared" si="7"/>
        <v>1331.4309126472599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2991</v>
      </c>
      <c r="F94" s="81">
        <f t="shared" si="7"/>
        <v>1317.7729515976025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2962</v>
      </c>
      <c r="F95" s="81">
        <f t="shared" si="7"/>
        <v>1304.9961493253422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2931</v>
      </c>
      <c r="F96" s="81">
        <f t="shared" si="7"/>
        <v>1291.3381882756848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2901</v>
      </c>
      <c r="F97" s="81">
        <f t="shared" si="7"/>
        <v>1278.120806614726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2870</v>
      </c>
      <c r="F98" s="81">
        <f t="shared" si="7"/>
        <v>1264.4628455650682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2840</v>
      </c>
      <c r="F99" s="81">
        <f t="shared" si="7"/>
        <v>1313.8077370993149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2809</v>
      </c>
      <c r="F100" s="81">
        <f t="shared" si="7"/>
        <v>1299.4668779971744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2778</v>
      </c>
      <c r="F101" s="81">
        <f t="shared" si="7"/>
        <v>1285.1260188950341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2748</v>
      </c>
      <c r="F102" s="81">
        <f t="shared" si="7"/>
        <v>1271.2477681510272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2717</v>
      </c>
      <c r="F103" s="81">
        <f t="shared" si="7"/>
        <v>1256.9069090488867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2687</v>
      </c>
      <c r="F104" s="81">
        <f t="shared" si="7"/>
        <v>1243.0286583048799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2656</v>
      </c>
      <c r="F105" s="81">
        <f t="shared" si="7"/>
        <v>1228.6877992027396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2625</v>
      </c>
      <c r="F106" s="81">
        <f t="shared" si="7"/>
        <v>1214.3469401005991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2597</v>
      </c>
      <c r="F107" s="81">
        <f t="shared" si="7"/>
        <v>1201.3939060728594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2566</v>
      </c>
      <c r="F108" s="81">
        <f t="shared" si="7"/>
        <v>1187.0530469707189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2536</v>
      </c>
      <c r="F109" s="81">
        <f t="shared" si="7"/>
        <v>1173.174796226712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2505</v>
      </c>
      <c r="F110" s="81">
        <f t="shared" si="7"/>
        <v>1158.8339371245718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2475</v>
      </c>
      <c r="F111" s="81">
        <f t="shared" si="7"/>
        <v>1202.2034706995933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2444</v>
      </c>
      <c r="F112" s="81">
        <f t="shared" si="7"/>
        <v>1187.1455686423456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2413</v>
      </c>
      <c r="F113" s="81">
        <f t="shared" si="7"/>
        <v>1172.0876665850983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2383</v>
      </c>
      <c r="F114" s="81">
        <f t="shared" si="7"/>
        <v>1157.5155033038911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2352</v>
      </c>
      <c r="F115" s="81">
        <f t="shared" si="7"/>
        <v>1142.4576012466437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2322</v>
      </c>
      <c r="F116" s="81">
        <f t="shared" si="7"/>
        <v>1127.8854379654365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2291</v>
      </c>
      <c r="F117" s="81">
        <f t="shared" si="7"/>
        <v>1112.827535908189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2260</v>
      </c>
      <c r="F118" s="81">
        <f t="shared" si="7"/>
        <v>1097.7696338509415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2232</v>
      </c>
      <c r="F119" s="81">
        <f t="shared" si="7"/>
        <v>1084.1689481218148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2201</v>
      </c>
      <c r="F120" s="81">
        <f t="shared" si="7"/>
        <v>1069.1110460645675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2171</v>
      </c>
      <c r="F121" s="81">
        <f t="shared" si="7"/>
        <v>1054.5388827833604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2140</v>
      </c>
      <c r="F122" s="81">
        <f t="shared" si="7"/>
        <v>1039.4809807261129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2110</v>
      </c>
      <c r="F123" s="81">
        <f t="shared" si="7"/>
        <v>1076.1542583171508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2079</v>
      </c>
      <c r="F124" s="81">
        <f t="shared" si="7"/>
        <v>1060.3434611570412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2048</v>
      </c>
      <c r="F125" s="81">
        <f t="shared" si="7"/>
        <v>1044.5326639969314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2018</v>
      </c>
      <c r="F126" s="81">
        <f t="shared" si="7"/>
        <v>1029.2318925516638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1987</v>
      </c>
      <c r="F127" s="81">
        <f t="shared" si="7"/>
        <v>1013.421095391554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1957</v>
      </c>
      <c r="F128" s="81">
        <f t="shared" si="7"/>
        <v>998.12032394628636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1926</v>
      </c>
      <c r="F129" s="81">
        <f t="shared" si="7"/>
        <v>982.30952678617655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1895</v>
      </c>
      <c r="F130" s="81">
        <f t="shared" si="7"/>
        <v>966.49872962606685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1867</v>
      </c>
      <c r="F131" s="81">
        <f t="shared" si="7"/>
        <v>952.21800961048382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1836</v>
      </c>
      <c r="F132" s="81">
        <f t="shared" si="7"/>
        <v>936.407212450374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1806</v>
      </c>
      <c r="F133" s="81">
        <f t="shared" si="7"/>
        <v>921.10644100510638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1775</v>
      </c>
      <c r="F134" s="81">
        <f t="shared" si="7"/>
        <v>905.29564384499656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1745</v>
      </c>
      <c r="F135" s="81">
        <f t="shared" si="7"/>
        <v>934.49461601971552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1714</v>
      </c>
      <c r="F136" s="81">
        <f t="shared" si="7"/>
        <v>917.89327900160026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1683</v>
      </c>
      <c r="F137" s="81">
        <f t="shared" si="7"/>
        <v>901.291941983485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1653</v>
      </c>
      <c r="F138" s="81">
        <f t="shared" si="7"/>
        <v>885.22613196595398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1622</v>
      </c>
      <c r="F139" s="81">
        <f t="shared" si="7"/>
        <v>868.62479494783872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1592</v>
      </c>
      <c r="F140" s="81">
        <f t="shared" si="7"/>
        <v>852.55898493030782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1561</v>
      </c>
      <c r="F141" s="81">
        <f t="shared" si="7"/>
        <v>835.95764791219256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1530</v>
      </c>
      <c r="F142" s="81">
        <f t="shared" si="7"/>
        <v>819.35631089407718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1501</v>
      </c>
      <c r="F143" s="81">
        <f t="shared" si="7"/>
        <v>803.82602787713063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1470</v>
      </c>
      <c r="F144" s="81">
        <f t="shared" ref="F144:F201" si="11">(D144*E144*H144)</f>
        <v>787.22469085901537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1440</v>
      </c>
      <c r="F145" s="81">
        <f t="shared" si="11"/>
        <v>771.15888084148435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1409</v>
      </c>
      <c r="F146" s="81">
        <f t="shared" si="11"/>
        <v>754.55754382336909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1379</v>
      </c>
      <c r="F148" s="81">
        <f t="shared" si="11"/>
        <v>775.4163204961302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1348</v>
      </c>
      <c r="F149" s="81">
        <f t="shared" si="11"/>
        <v>757.9849166271091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1317</v>
      </c>
      <c r="F150" s="81">
        <f t="shared" si="11"/>
        <v>740.553512758088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1287</v>
      </c>
      <c r="F151" s="81">
        <f t="shared" si="11"/>
        <v>723.68441223968057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1256</v>
      </c>
      <c r="F152" s="81">
        <f t="shared" si="11"/>
        <v>706.25300837065959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1226</v>
      </c>
      <c r="F153" s="81">
        <f t="shared" si="11"/>
        <v>689.38390785225204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1195</v>
      </c>
      <c r="F154" s="81">
        <f t="shared" si="11"/>
        <v>671.95250398323105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1164</v>
      </c>
      <c r="F155" s="81">
        <f t="shared" si="11"/>
        <v>654.52110011420996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1136</v>
      </c>
      <c r="F156" s="81">
        <f t="shared" si="11"/>
        <v>638.77660629702962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1105</v>
      </c>
      <c r="F157" s="81">
        <f t="shared" si="11"/>
        <v>621.34520242800863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1075</v>
      </c>
      <c r="F158" s="81">
        <f t="shared" si="11"/>
        <v>604.47610190960108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1044</v>
      </c>
      <c r="F159" s="81">
        <f t="shared" si="11"/>
        <v>587.0446980405801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1014</v>
      </c>
      <c r="F160" s="81">
        <f t="shared" si="11"/>
        <v>598.68437739828119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983</v>
      </c>
      <c r="F161" s="81">
        <f t="shared" si="11"/>
        <v>580.38140333580907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952</v>
      </c>
      <c r="F162" s="81">
        <f t="shared" si="11"/>
        <v>562.07842927333706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922</v>
      </c>
      <c r="F163" s="81">
        <f t="shared" si="11"/>
        <v>544.36587372900919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891</v>
      </c>
      <c r="F164" s="81">
        <f t="shared" si="11"/>
        <v>526.06289966653696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861</v>
      </c>
      <c r="F165" s="81">
        <f t="shared" si="11"/>
        <v>508.35034412220921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830</v>
      </c>
      <c r="F166" s="81">
        <f t="shared" si="11"/>
        <v>490.04737005973703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799</v>
      </c>
      <c r="F167" s="81">
        <f t="shared" si="11"/>
        <v>471.74439599726497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771</v>
      </c>
      <c r="F168" s="81">
        <f t="shared" si="11"/>
        <v>455.21267748922565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740</v>
      </c>
      <c r="F169" s="81">
        <f t="shared" si="11"/>
        <v>436.90970342675354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13871</v>
      </c>
      <c r="D170" s="100">
        <f t="shared" si="14"/>
        <v>-12973.071836988936</v>
      </c>
      <c r="E170" s="80">
        <f t="shared" si="10"/>
        <v>710</v>
      </c>
      <c r="F170" s="81">
        <f t="shared" si="11"/>
        <v>-6056.4697014326439</v>
      </c>
      <c r="G170" s="78">
        <v>17</v>
      </c>
      <c r="H170" s="82">
        <f t="shared" si="12"/>
        <v>6.5753424657534248E-4</v>
      </c>
      <c r="I170" s="184" t="s">
        <v>370</v>
      </c>
    </row>
    <row r="171" spans="1:9" s="1" customFormat="1" ht="17.25">
      <c r="A171" s="98" t="s">
        <v>132</v>
      </c>
      <c r="B171" s="77">
        <v>897.92816301106438</v>
      </c>
      <c r="C171" s="92">
        <v>13871</v>
      </c>
      <c r="D171" s="100">
        <f t="shared" si="14"/>
        <v>-12973.071836988936</v>
      </c>
      <c r="E171" s="80">
        <f t="shared" si="10"/>
        <v>693</v>
      </c>
      <c r="F171" s="81">
        <f t="shared" si="11"/>
        <v>-5911.4556381589045</v>
      </c>
      <c r="G171" s="78">
        <v>25</v>
      </c>
      <c r="H171" s="82">
        <f t="shared" si="12"/>
        <v>6.5753424657534248E-4</v>
      </c>
      <c r="I171" s="184" t="s">
        <v>347</v>
      </c>
    </row>
    <row r="172" spans="1:9" s="1" customFormat="1" ht="17.25">
      <c r="A172" s="98" t="s">
        <v>133</v>
      </c>
      <c r="B172" s="77">
        <v>942.82457116161765</v>
      </c>
      <c r="C172" s="92">
        <v>0</v>
      </c>
      <c r="D172" s="100">
        <f t="shared" si="14"/>
        <v>942.82457116161765</v>
      </c>
      <c r="E172" s="80">
        <f t="shared" si="10"/>
        <v>668</v>
      </c>
      <c r="F172" s="81">
        <f t="shared" si="11"/>
        <v>414.1195486263851</v>
      </c>
      <c r="G172" s="78">
        <v>31</v>
      </c>
      <c r="H172" s="82">
        <f t="shared" si="12"/>
        <v>6.5753424657534248E-4</v>
      </c>
      <c r="I172" s="200"/>
    </row>
    <row r="173" spans="1:9" s="1" customFormat="1" ht="33.75">
      <c r="A173" s="98" t="s">
        <v>134</v>
      </c>
      <c r="B173" s="77">
        <v>942.82457116161765</v>
      </c>
      <c r="C173" s="186">
        <v>27742</v>
      </c>
      <c r="D173" s="100">
        <f t="shared" si="14"/>
        <v>-26799.175428838382</v>
      </c>
      <c r="E173" s="80">
        <f t="shared" si="10"/>
        <v>637</v>
      </c>
      <c r="F173" s="81">
        <f t="shared" si="11"/>
        <v>-11224.816272769347</v>
      </c>
      <c r="G173" s="156">
        <v>0</v>
      </c>
      <c r="H173" s="82">
        <f t="shared" si="12"/>
        <v>6.5753424657534248E-4</v>
      </c>
      <c r="I173" s="187" t="s">
        <v>348</v>
      </c>
    </row>
    <row r="174" spans="1:9" s="1" customFormat="1" ht="17.25">
      <c r="A174" s="98" t="s">
        <v>135</v>
      </c>
      <c r="B174" s="77">
        <v>942.82457116161765</v>
      </c>
      <c r="C174" s="92">
        <v>13871</v>
      </c>
      <c r="D174" s="100">
        <f t="shared" si="14"/>
        <v>-12928.175428838382</v>
      </c>
      <c r="E174" s="80">
        <f>E173-G173</f>
        <v>637</v>
      </c>
      <c r="F174" s="81">
        <f t="shared" si="11"/>
        <v>-5414.9574234542788</v>
      </c>
      <c r="G174" s="78">
        <v>16</v>
      </c>
      <c r="H174" s="82">
        <f t="shared" si="12"/>
        <v>6.5753424657534248E-4</v>
      </c>
      <c r="I174" s="83" t="s">
        <v>349</v>
      </c>
    </row>
    <row r="175" spans="1:9" s="1" customFormat="1" ht="17.25">
      <c r="A175" s="98" t="s">
        <v>136</v>
      </c>
      <c r="B175" s="77">
        <v>942.82457116161765</v>
      </c>
      <c r="C175" s="92">
        <v>13871</v>
      </c>
      <c r="D175" s="100">
        <f t="shared" si="14"/>
        <v>-12928.175428838382</v>
      </c>
      <c r="E175" s="80">
        <f t="shared" si="10"/>
        <v>621</v>
      </c>
      <c r="F175" s="81">
        <f t="shared" si="11"/>
        <v>-5278.945934011158</v>
      </c>
      <c r="G175" s="78">
        <v>15</v>
      </c>
      <c r="H175" s="82">
        <f t="shared" si="12"/>
        <v>6.5753424657534248E-4</v>
      </c>
      <c r="I175" s="83" t="s">
        <v>350</v>
      </c>
    </row>
    <row r="176" spans="1:9" s="1" customFormat="1" ht="17.25">
      <c r="A176" s="98" t="s">
        <v>137</v>
      </c>
      <c r="B176" s="77">
        <v>942.82457116161765</v>
      </c>
      <c r="C176" s="92">
        <v>0</v>
      </c>
      <c r="D176" s="100">
        <f t="shared" si="14"/>
        <v>942.82457116161765</v>
      </c>
      <c r="E176" s="80">
        <f t="shared" si="10"/>
        <v>606</v>
      </c>
      <c r="F176" s="81">
        <f t="shared" si="11"/>
        <v>375.68330309519365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92">
        <v>21561</v>
      </c>
      <c r="D177" s="100">
        <f t="shared" si="14"/>
        <v>-20618.175428838382</v>
      </c>
      <c r="E177" s="80">
        <f t="shared" si="10"/>
        <v>576</v>
      </c>
      <c r="F177" s="81">
        <f t="shared" si="11"/>
        <v>-7808.9221131030627</v>
      </c>
      <c r="G177" s="78">
        <v>30</v>
      </c>
      <c r="H177" s="82">
        <f t="shared" si="12"/>
        <v>6.5753424657534248E-4</v>
      </c>
      <c r="I177" s="184" t="s">
        <v>351</v>
      </c>
    </row>
    <row r="178" spans="1:9" s="1" customFormat="1" ht="17.25">
      <c r="A178" s="98" t="s">
        <v>139</v>
      </c>
      <c r="B178" s="77">
        <v>942.82457116161765</v>
      </c>
      <c r="C178" s="92">
        <v>950</v>
      </c>
      <c r="D178" s="100">
        <f t="shared" si="14"/>
        <v>-7.175428838382345</v>
      </c>
      <c r="E178" s="80">
        <f t="shared" si="10"/>
        <v>546</v>
      </c>
      <c r="F178" s="81">
        <f t="shared" si="11"/>
        <v>-2.576077246524993</v>
      </c>
      <c r="G178" s="156">
        <v>29</v>
      </c>
      <c r="H178" s="82">
        <f t="shared" si="12"/>
        <v>6.5753424657534248E-4</v>
      </c>
      <c r="I178" s="178" t="s">
        <v>371</v>
      </c>
    </row>
    <row r="179" spans="1:9" s="1" customFormat="1" ht="17.25">
      <c r="A179" s="98" t="s">
        <v>140</v>
      </c>
      <c r="B179" s="77">
        <v>942.82457116161765</v>
      </c>
      <c r="C179" s="92">
        <v>0</v>
      </c>
      <c r="D179" s="100">
        <f t="shared" si="14"/>
        <v>942.82457116161765</v>
      </c>
      <c r="E179" s="80">
        <f>E178-G178</f>
        <v>517</v>
      </c>
      <c r="F179" s="81">
        <f t="shared" si="11"/>
        <v>320.50869257461238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98" t="s">
        <v>141</v>
      </c>
      <c r="B180" s="77">
        <v>942.82457116161765</v>
      </c>
      <c r="C180" s="92">
        <v>0</v>
      </c>
      <c r="D180" s="100">
        <f t="shared" si="14"/>
        <v>942.82457116161765</v>
      </c>
      <c r="E180" s="80">
        <f t="shared" si="10"/>
        <v>489</v>
      </c>
      <c r="F180" s="81">
        <f t="shared" si="11"/>
        <v>303.15038814117111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92">
        <v>3765</v>
      </c>
      <c r="D181" s="100">
        <f t="shared" si="14"/>
        <v>-2822.1754288383822</v>
      </c>
      <c r="E181" s="80">
        <f t="shared" si="10"/>
        <v>458</v>
      </c>
      <c r="F181" s="81">
        <f t="shared" si="11"/>
        <v>-849.90006339154786</v>
      </c>
      <c r="G181" s="78">
        <v>0</v>
      </c>
      <c r="H181" s="82">
        <f t="shared" si="12"/>
        <v>6.5753424657534248E-4</v>
      </c>
      <c r="I181" s="83" t="s">
        <v>372</v>
      </c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458</v>
      </c>
      <c r="F182" s="81">
        <f t="shared" si="11"/>
        <v>283.93226537557541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427</v>
      </c>
      <c r="F183" s="81">
        <f t="shared" si="11"/>
        <v>264.71414260997966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0</v>
      </c>
      <c r="D184" s="100">
        <f t="shared" si="14"/>
        <v>989.96579971969857</v>
      </c>
      <c r="E184" s="80">
        <f t="shared" si="10"/>
        <v>397</v>
      </c>
      <c r="F184" s="81">
        <f t="shared" si="11"/>
        <v>258.42175725285722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/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116652</v>
      </c>
      <c r="D202" s="107">
        <f>B202-C202</f>
        <v>14924.559708775399</v>
      </c>
      <c r="E202" s="108">
        <f>SUM(E58:E197)</f>
        <v>274637</v>
      </c>
      <c r="F202" s="109">
        <f>SUM(F14:F197)</f>
        <v>131160.91090518844</v>
      </c>
      <c r="G202" s="108">
        <f>SUM(G14:G198)</f>
        <v>5257</v>
      </c>
      <c r="H202" s="110">
        <f>D202+F202</f>
        <v>146085.47061396384</v>
      </c>
      <c r="I202" s="111"/>
    </row>
    <row r="203" spans="1:9" s="70" customFormat="1" ht="15">
      <c r="I203" s="28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1" customFormat="1" ht="17.25">
      <c r="A207" s="5"/>
      <c r="B207" s="25"/>
      <c r="C207" s="25"/>
      <c r="D207" s="25"/>
      <c r="E207" s="6"/>
      <c r="F207" s="183"/>
      <c r="G207" s="70"/>
      <c r="H207" s="70"/>
      <c r="I207" s="28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193" t="s">
        <v>355</v>
      </c>
      <c r="I208" s="28"/>
    </row>
    <row r="209" spans="1:9" s="35" customFormat="1" ht="20.25">
      <c r="A209" s="36"/>
      <c r="B209" s="33"/>
      <c r="C209" s="37"/>
      <c r="D209" s="33"/>
      <c r="G209" s="36"/>
      <c r="H209" s="36"/>
      <c r="I209" s="3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10:C10"/>
    <mergeCell ref="D10:G10"/>
    <mergeCell ref="B11:C11"/>
    <mergeCell ref="D11:G11"/>
    <mergeCell ref="A365:H365"/>
    <mergeCell ref="B5:C5"/>
    <mergeCell ref="D5:G5"/>
    <mergeCell ref="A208:B208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464"/>
  <sheetViews>
    <sheetView topLeftCell="A190" workbookViewId="0">
      <selection activeCell="M12" sqref="M12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382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418</v>
      </c>
      <c r="E3" s="355"/>
      <c r="F3" s="355"/>
      <c r="G3" s="356"/>
      <c r="H3" s="181"/>
    </row>
    <row r="4" spans="1:15" s="7" customFormat="1" ht="35.2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513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5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37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18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5086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383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5086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384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5086</v>
      </c>
      <c r="F16" s="81">
        <f t="shared" si="1"/>
        <v>1672.1095890410959</v>
      </c>
      <c r="G16" s="78">
        <v>0</v>
      </c>
      <c r="H16" s="82">
        <f t="shared" si="2"/>
        <v>6.5753424657534248E-4</v>
      </c>
      <c r="I16" s="83">
        <v>0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5086</v>
      </c>
      <c r="F17" s="81">
        <f t="shared" si="1"/>
        <v>-1672.1095890410959</v>
      </c>
      <c r="G17" s="78">
        <v>0</v>
      </c>
      <c r="H17" s="82">
        <f t="shared" si="2"/>
        <v>6.5753424657534248E-4</v>
      </c>
      <c r="I17" s="83" t="s">
        <v>385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5086</v>
      </c>
      <c r="F18" s="81">
        <f t="shared" si="1"/>
        <v>1672.1095890410959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5056</v>
      </c>
      <c r="F19" s="81">
        <f t="shared" si="1"/>
        <v>1662.2465753424658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5025</v>
      </c>
      <c r="F20" s="81">
        <f t="shared" si="1"/>
        <v>-3304.1095890410961</v>
      </c>
      <c r="G20" s="78">
        <v>25</v>
      </c>
      <c r="H20" s="82">
        <f t="shared" si="2"/>
        <v>6.5753424657534248E-4</v>
      </c>
      <c r="I20" s="83" t="s">
        <v>386</v>
      </c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5000</v>
      </c>
      <c r="F21" s="81">
        <f t="shared" si="1"/>
        <v>1643.8356164383563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4972</v>
      </c>
      <c r="F22" s="81">
        <f t="shared" si="1"/>
        <v>1634.6301369863015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4941</v>
      </c>
      <c r="F23" s="81">
        <f t="shared" si="1"/>
        <v>1624.4383561643835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4911</v>
      </c>
      <c r="F24" s="81">
        <f t="shared" si="1"/>
        <v>1614.5753424657535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17.25">
      <c r="A25" s="84">
        <v>38869</v>
      </c>
      <c r="B25" s="77">
        <v>500</v>
      </c>
      <c r="C25" s="78">
        <v>2500</v>
      </c>
      <c r="D25" s="79">
        <f t="shared" si="0"/>
        <v>-2000</v>
      </c>
      <c r="E25" s="80">
        <f t="shared" si="3"/>
        <v>4880</v>
      </c>
      <c r="F25" s="81">
        <f t="shared" si="1"/>
        <v>-6417.5342465753429</v>
      </c>
      <c r="G25" s="78">
        <v>0</v>
      </c>
      <c r="H25" s="82">
        <f t="shared" si="2"/>
        <v>6.5753424657534248E-4</v>
      </c>
      <c r="I25" s="83" t="s">
        <v>387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100</v>
      </c>
      <c r="D26" s="79">
        <f t="shared" si="0"/>
        <v>425</v>
      </c>
      <c r="E26" s="80">
        <f t="shared" si="3"/>
        <v>4880</v>
      </c>
      <c r="F26" s="81">
        <f t="shared" si="1"/>
        <v>1363.7260273972604</v>
      </c>
      <c r="G26" s="78">
        <v>31</v>
      </c>
      <c r="H26" s="82">
        <f t="shared" si="2"/>
        <v>6.5753424657534248E-4</v>
      </c>
      <c r="I26" s="83"/>
      <c r="N26" s="241"/>
      <c r="O26" s="35"/>
    </row>
    <row r="27" spans="1:15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4849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388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4849</v>
      </c>
      <c r="F28" s="81">
        <f t="shared" si="1"/>
        <v>0</v>
      </c>
      <c r="G28" s="78">
        <v>20</v>
      </c>
      <c r="H28" s="82">
        <f t="shared" si="2"/>
        <v>6.5753424657534248E-4</v>
      </c>
      <c r="I28" s="83" t="s">
        <v>389</v>
      </c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4829</v>
      </c>
      <c r="F29" s="81">
        <f t="shared" si="1"/>
        <v>1666.9972602739726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4798</v>
      </c>
      <c r="F30" s="81">
        <f t="shared" si="1"/>
        <v>1656.2958904109589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4768</v>
      </c>
      <c r="F31" s="81">
        <f t="shared" si="1"/>
        <v>1645.9397260273972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4737</v>
      </c>
      <c r="F32" s="81">
        <f t="shared" si="1"/>
        <v>1635.2383561643835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4706</v>
      </c>
      <c r="F33" s="81">
        <f t="shared" si="1"/>
        <v>1624.53698630137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4678</v>
      </c>
      <c r="F34" s="81">
        <f t="shared" si="1"/>
        <v>1614.8712328767124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4647</v>
      </c>
      <c r="F35" s="81">
        <f t="shared" si="1"/>
        <v>1604.1698630136987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4617</v>
      </c>
      <c r="F36" s="81">
        <f t="shared" si="1"/>
        <v>1593.813698630137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4586</v>
      </c>
      <c r="F37" s="81">
        <f t="shared" si="1"/>
        <v>1662.2679452054795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4556</v>
      </c>
      <c r="F38" s="81">
        <f t="shared" si="1"/>
        <v>1651.3939726027397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4525</v>
      </c>
      <c r="F39" s="81">
        <f t="shared" si="1"/>
        <v>1640.1575342465753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4494</v>
      </c>
      <c r="F40" s="81">
        <f t="shared" si="1"/>
        <v>1628.9210958904109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4464</v>
      </c>
      <c r="F41" s="81">
        <f t="shared" si="1"/>
        <v>1618.0471232876712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4433</v>
      </c>
      <c r="F42" s="81">
        <f t="shared" si="1"/>
        <v>1606.8106849315068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4403</v>
      </c>
      <c r="F43" s="81">
        <f t="shared" si="1"/>
        <v>1595.9367123287673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4372</v>
      </c>
      <c r="F44" s="81">
        <f t="shared" si="1"/>
        <v>1584.7002739726029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4341</v>
      </c>
      <c r="F45" s="81">
        <f t="shared" si="1"/>
        <v>1573.4638356164385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4312</v>
      </c>
      <c r="F46" s="81">
        <f t="shared" si="1"/>
        <v>1562.9523287671234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4281</v>
      </c>
      <c r="F47" s="81">
        <f t="shared" si="1"/>
        <v>1551.715890410959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4251</v>
      </c>
      <c r="F48" s="81">
        <f t="shared" si="1"/>
        <v>1540.8419178082193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4220</v>
      </c>
      <c r="F49" s="81">
        <f t="shared" si="1"/>
        <v>1529.6054794520549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4190</v>
      </c>
      <c r="F50" s="81">
        <f t="shared" si="1"/>
        <v>1594.668082191781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4159</v>
      </c>
      <c r="F51" s="81">
        <f t="shared" si="1"/>
        <v>1582.8698219178082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4128</v>
      </c>
      <c r="F52" s="81">
        <f t="shared" si="1"/>
        <v>1571.0715616438356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4098</v>
      </c>
      <c r="F53" s="81">
        <f t="shared" si="1"/>
        <v>1559.6538904109589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4067</v>
      </c>
      <c r="F54" s="81">
        <f t="shared" si="1"/>
        <v>1547.8556301369863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4037</v>
      </c>
      <c r="F55" s="81">
        <f t="shared" si="1"/>
        <v>1536.4379589041096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4006</v>
      </c>
      <c r="F56" s="81">
        <f t="shared" si="1"/>
        <v>1524.639698630137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3975</v>
      </c>
      <c r="F57" s="81">
        <f t="shared" si="1"/>
        <v>1512.8414383561644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3947</v>
      </c>
      <c r="F58" s="81">
        <f t="shared" si="1"/>
        <v>1502.1849452054794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3916</v>
      </c>
      <c r="F59" s="81">
        <f t="shared" si="1"/>
        <v>1490.3866849315068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3886</v>
      </c>
      <c r="F60" s="81">
        <f t="shared" si="1"/>
        <v>1478.9690136986301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3855</v>
      </c>
      <c r="F61" s="81">
        <f t="shared" si="1"/>
        <v>1467.1707534246575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3825</v>
      </c>
      <c r="F62" s="81">
        <f t="shared" si="1"/>
        <v>1528.5407363013699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3794</v>
      </c>
      <c r="F63" s="81">
        <f t="shared" si="1"/>
        <v>1516.1525630136985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3763</v>
      </c>
      <c r="F64" s="81">
        <f t="shared" si="1"/>
        <v>1503.7643897260273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3733</v>
      </c>
      <c r="F65" s="81">
        <f t="shared" si="1"/>
        <v>1491.7758349315068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3702</v>
      </c>
      <c r="F66" s="81">
        <f t="shared" si="1"/>
        <v>1479.3876616438354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3672</v>
      </c>
      <c r="F67" s="81">
        <f t="shared" si="1"/>
        <v>1467.3991068493149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3641</v>
      </c>
      <c r="F68" s="81">
        <f t="shared" si="1"/>
        <v>1455.0109335616437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3610</v>
      </c>
      <c r="F69" s="81">
        <f t="shared" si="1"/>
        <v>1442.6227602739727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3582</v>
      </c>
      <c r="F70" s="81">
        <f t="shared" si="1"/>
        <v>1431.4334424657532</v>
      </c>
      <c r="G70" s="87">
        <v>31</v>
      </c>
      <c r="H70" s="82">
        <f t="shared" si="2"/>
        <v>6.5753424657534248E-4</v>
      </c>
      <c r="I70" s="88"/>
    </row>
    <row r="71" spans="1:12" s="1" customFormat="1" ht="35.25" customHeight="1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3551</v>
      </c>
      <c r="F72" s="81">
        <f t="shared" si="1"/>
        <v>1419.0452691780822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3521</v>
      </c>
      <c r="F73" s="81">
        <f t="shared" si="1"/>
        <v>1407.0567143835615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3490</v>
      </c>
      <c r="F74" s="81">
        <f t="shared" si="1"/>
        <v>1394.6685410958905</v>
      </c>
      <c r="G74" s="87">
        <v>30</v>
      </c>
      <c r="H74" s="82">
        <f t="shared" si="4"/>
        <v>6.5753424657534248E-4</v>
      </c>
      <c r="I74" s="88"/>
    </row>
    <row r="75" spans="1:12" s="1" customFormat="1" ht="15.6" customHeight="1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3460</v>
      </c>
      <c r="F75" s="81">
        <f t="shared" si="1"/>
        <v>1451.8139856164382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5.6" customHeight="1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3429</v>
      </c>
      <c r="F76" s="81">
        <f t="shared" si="1"/>
        <v>1438.8064036643834</v>
      </c>
      <c r="G76" s="87">
        <v>31</v>
      </c>
      <c r="H76" s="82">
        <f t="shared" si="4"/>
        <v>6.5753424657534248E-4</v>
      </c>
      <c r="I76" s="88"/>
    </row>
    <row r="77" spans="1:12" s="1" customFormat="1" ht="15.6" customHeight="1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3398</v>
      </c>
      <c r="F77" s="81">
        <f t="shared" si="1"/>
        <v>1425.7988217123286</v>
      </c>
      <c r="G77" s="87">
        <v>30</v>
      </c>
      <c r="H77" s="82">
        <f t="shared" si="4"/>
        <v>6.5753424657534248E-4</v>
      </c>
      <c r="I77" s="88"/>
    </row>
    <row r="78" spans="1:12" s="1" customFormat="1" ht="15.6" customHeight="1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3368</v>
      </c>
      <c r="F78" s="81">
        <f t="shared" si="1"/>
        <v>1413.2108391780821</v>
      </c>
      <c r="G78" s="90">
        <v>31</v>
      </c>
      <c r="H78" s="82">
        <f t="shared" si="4"/>
        <v>6.5753424657534248E-4</v>
      </c>
      <c r="I78" s="91"/>
    </row>
    <row r="79" spans="1:12" s="1" customFormat="1" ht="15.6" customHeight="1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3337</v>
      </c>
      <c r="F79" s="81">
        <f t="shared" si="1"/>
        <v>1400.2032572260273</v>
      </c>
      <c r="G79" s="87">
        <v>30</v>
      </c>
      <c r="H79" s="82">
        <f t="shared" si="4"/>
        <v>6.5753424657534248E-4</v>
      </c>
      <c r="I79" s="88"/>
    </row>
    <row r="80" spans="1:12" s="1" customFormat="1" ht="15.6" customHeight="1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3307</v>
      </c>
      <c r="F80" s="81">
        <f t="shared" ref="F80:F143" si="7">(D80*E80*H80)</f>
        <v>1387.6152746917808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3276</v>
      </c>
      <c r="F81" s="81">
        <f t="shared" si="7"/>
        <v>1374.6076927397257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3245</v>
      </c>
      <c r="F82" s="81">
        <f t="shared" si="7"/>
        <v>1361.6001107876712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3217</v>
      </c>
      <c r="F83" s="81">
        <f t="shared" si="7"/>
        <v>1349.851327089041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3186</v>
      </c>
      <c r="F84" s="81">
        <f t="shared" si="7"/>
        <v>1336.8437451369862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3156</v>
      </c>
      <c r="F85" s="81">
        <f t="shared" si="7"/>
        <v>1324.2557626027397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3125</v>
      </c>
      <c r="F86" s="81">
        <f t="shared" si="7"/>
        <v>1311.2481806506848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3095</v>
      </c>
      <c r="F87" s="81">
        <f t="shared" si="7"/>
        <v>1363.5932080222601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3064</v>
      </c>
      <c r="F88" s="81">
        <f t="shared" si="7"/>
        <v>1349.9352469726025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3033</v>
      </c>
      <c r="F89" s="81">
        <f t="shared" si="7"/>
        <v>1336.2772859229449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3003</v>
      </c>
      <c r="F90" s="81">
        <f t="shared" si="7"/>
        <v>1323.059904261986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2972</v>
      </c>
      <c r="F91" s="81">
        <f t="shared" si="7"/>
        <v>1309.4019432123287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2942</v>
      </c>
      <c r="F92" s="81">
        <f t="shared" si="7"/>
        <v>1296.1845615513698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2911</v>
      </c>
      <c r="F93" s="81">
        <f t="shared" si="7"/>
        <v>1282.526600501712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2880</v>
      </c>
      <c r="F94" s="81">
        <f t="shared" si="7"/>
        <v>1268.8686394520546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2851</v>
      </c>
      <c r="F95" s="81">
        <f t="shared" si="7"/>
        <v>1256.0918371797943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2820</v>
      </c>
      <c r="F96" s="81">
        <f t="shared" si="7"/>
        <v>1242.4338761301369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2790</v>
      </c>
      <c r="F97" s="81">
        <f t="shared" si="7"/>
        <v>1229.2164944691779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2759</v>
      </c>
      <c r="F98" s="81">
        <f t="shared" si="7"/>
        <v>1215.5585334195205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2729</v>
      </c>
      <c r="F99" s="81">
        <f t="shared" si="7"/>
        <v>1262.4582093464896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2698</v>
      </c>
      <c r="F100" s="81">
        <f t="shared" si="7"/>
        <v>1248.1173502443492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2667</v>
      </c>
      <c r="F101" s="81">
        <f t="shared" si="7"/>
        <v>1233.7764911422089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2637</v>
      </c>
      <c r="F102" s="81">
        <f t="shared" si="7"/>
        <v>1219.8982403982018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2606</v>
      </c>
      <c r="F103" s="81">
        <f t="shared" si="7"/>
        <v>1205.5573812960615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2576</v>
      </c>
      <c r="F104" s="81">
        <f t="shared" si="7"/>
        <v>1191.6791305520546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2545</v>
      </c>
      <c r="F105" s="81">
        <f t="shared" si="7"/>
        <v>1177.3382714499141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2514</v>
      </c>
      <c r="F106" s="81">
        <f t="shared" si="7"/>
        <v>1162.9974123477737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2486</v>
      </c>
      <c r="F107" s="81">
        <f t="shared" si="7"/>
        <v>1150.044378320034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2455</v>
      </c>
      <c r="F108" s="81">
        <f t="shared" si="7"/>
        <v>1135.7035192178937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2425</v>
      </c>
      <c r="F109" s="81">
        <f t="shared" si="7"/>
        <v>1121.8252684738868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2394</v>
      </c>
      <c r="F110" s="81">
        <f t="shared" si="7"/>
        <v>1107.4844093717463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2364</v>
      </c>
      <c r="F111" s="81">
        <f t="shared" si="7"/>
        <v>1148.2864665591264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2333</v>
      </c>
      <c r="F112" s="81">
        <f t="shared" si="7"/>
        <v>1133.228564501879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2302</v>
      </c>
      <c r="F113" s="81">
        <f t="shared" si="7"/>
        <v>1118.1706624446317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2272</v>
      </c>
      <c r="F114" s="81">
        <f t="shared" si="7"/>
        <v>1103.5984991634245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2241</v>
      </c>
      <c r="F115" s="81">
        <f t="shared" si="7"/>
        <v>1088.5405971061771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2211</v>
      </c>
      <c r="F116" s="81">
        <f t="shared" si="7"/>
        <v>1073.9684338249699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2180</v>
      </c>
      <c r="F117" s="81">
        <f t="shared" si="7"/>
        <v>1058.9105317677224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2149</v>
      </c>
      <c r="F118" s="81">
        <f t="shared" si="7"/>
        <v>1043.852629710475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2121</v>
      </c>
      <c r="F119" s="81">
        <f t="shared" si="7"/>
        <v>1030.2519439813482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2090</v>
      </c>
      <c r="F120" s="81">
        <f t="shared" si="7"/>
        <v>1015.1940419241008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2060</v>
      </c>
      <c r="F121" s="81">
        <f t="shared" si="7"/>
        <v>1000.6218786428936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2029</v>
      </c>
      <c r="F122" s="81">
        <f t="shared" si="7"/>
        <v>985.56397658564629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1999</v>
      </c>
      <c r="F123" s="81">
        <f t="shared" si="7"/>
        <v>1019.541403969661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1968</v>
      </c>
      <c r="F124" s="81">
        <f t="shared" si="7"/>
        <v>1003.7306068095512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1937</v>
      </c>
      <c r="F125" s="81">
        <f t="shared" si="7"/>
        <v>987.91980964944139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1907</v>
      </c>
      <c r="F126" s="81">
        <f t="shared" si="7"/>
        <v>972.61903820417388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1876</v>
      </c>
      <c r="F127" s="81">
        <f t="shared" si="7"/>
        <v>956.80824104406406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1846</v>
      </c>
      <c r="F128" s="81">
        <f t="shared" si="7"/>
        <v>941.50746959879643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1815</v>
      </c>
      <c r="F129" s="81">
        <f t="shared" si="7"/>
        <v>925.69667243868662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1784</v>
      </c>
      <c r="F130" s="81">
        <f t="shared" si="7"/>
        <v>909.88587527857692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1756</v>
      </c>
      <c r="F131" s="81">
        <f t="shared" si="7"/>
        <v>895.60515526299389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1725</v>
      </c>
      <c r="F132" s="81">
        <f t="shared" si="7"/>
        <v>879.79435810288408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1695</v>
      </c>
      <c r="F133" s="81">
        <f t="shared" si="7"/>
        <v>864.49358665761645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1664</v>
      </c>
      <c r="F134" s="81">
        <f t="shared" si="7"/>
        <v>848.68278949750663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1634</v>
      </c>
      <c r="F135" s="81">
        <f t="shared" si="7"/>
        <v>875.05111895485106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1603</v>
      </c>
      <c r="F136" s="81">
        <f t="shared" si="7"/>
        <v>858.4497819367358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1572</v>
      </c>
      <c r="F137" s="81">
        <f t="shared" si="7"/>
        <v>841.84844491862054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1542</v>
      </c>
      <c r="F138" s="81">
        <f t="shared" si="7"/>
        <v>825.78263490108952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1511</v>
      </c>
      <c r="F139" s="81">
        <f t="shared" si="7"/>
        <v>809.18129788297426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1481</v>
      </c>
      <c r="F140" s="81">
        <f t="shared" si="7"/>
        <v>793.11548786544347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1450</v>
      </c>
      <c r="F141" s="81">
        <f t="shared" si="7"/>
        <v>776.51415084732821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1419</v>
      </c>
      <c r="F142" s="81">
        <f t="shared" si="7"/>
        <v>759.91281382921272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1390</v>
      </c>
      <c r="F143" s="81">
        <f t="shared" si="7"/>
        <v>744.38253081226628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1359</v>
      </c>
      <c r="F144" s="81">
        <f t="shared" ref="F144:F201" si="11">(D144*E144*H144)</f>
        <v>727.78119379415091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1329</v>
      </c>
      <c r="F145" s="81">
        <f t="shared" si="11"/>
        <v>711.71538377662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1298</v>
      </c>
      <c r="F146" s="81">
        <f t="shared" si="11"/>
        <v>695.11404675850474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1268</v>
      </c>
      <c r="F148" s="81">
        <f t="shared" si="11"/>
        <v>713.00064857802249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1237</v>
      </c>
      <c r="F149" s="81">
        <f t="shared" si="11"/>
        <v>695.56924470900151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1206</v>
      </c>
      <c r="F150" s="81">
        <f t="shared" si="11"/>
        <v>678.13784083998041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1176</v>
      </c>
      <c r="F151" s="81">
        <f t="shared" si="11"/>
        <v>661.26874032157298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1145</v>
      </c>
      <c r="F152" s="81">
        <f t="shared" si="11"/>
        <v>643.83733645255188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1115</v>
      </c>
      <c r="F153" s="81">
        <f t="shared" si="11"/>
        <v>626.96823593414445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1084</v>
      </c>
      <c r="F154" s="81">
        <f t="shared" si="11"/>
        <v>609.53683206512335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1053</v>
      </c>
      <c r="F155" s="81">
        <f t="shared" si="11"/>
        <v>592.10542819610237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1025</v>
      </c>
      <c r="F156" s="81">
        <f t="shared" si="11"/>
        <v>576.36093437892202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994</v>
      </c>
      <c r="F157" s="81">
        <f t="shared" si="11"/>
        <v>558.92953050990093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964</v>
      </c>
      <c r="F158" s="81">
        <f t="shared" si="11"/>
        <v>542.06042999149349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933</v>
      </c>
      <c r="F159" s="81">
        <f t="shared" si="11"/>
        <v>524.6290261224724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903</v>
      </c>
      <c r="F160" s="81">
        <f t="shared" si="11"/>
        <v>533.14792188426816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872</v>
      </c>
      <c r="F161" s="81">
        <f t="shared" si="11"/>
        <v>514.84494782179604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841</v>
      </c>
      <c r="F162" s="81">
        <f t="shared" si="11"/>
        <v>496.54197375932392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811</v>
      </c>
      <c r="F163" s="81">
        <f t="shared" si="11"/>
        <v>478.82941821499611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780</v>
      </c>
      <c r="F164" s="81">
        <f t="shared" si="11"/>
        <v>460.52644415252399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750</v>
      </c>
      <c r="F165" s="81">
        <f t="shared" si="11"/>
        <v>442.81388860819618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719</v>
      </c>
      <c r="F166" s="81">
        <f t="shared" si="11"/>
        <v>424.51091454572401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688</v>
      </c>
      <c r="F167" s="81">
        <f t="shared" si="11"/>
        <v>406.20794048325195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660</v>
      </c>
      <c r="F168" s="81">
        <f t="shared" si="11"/>
        <v>389.67622197521263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629</v>
      </c>
      <c r="F169" s="81">
        <f t="shared" si="11"/>
        <v>371.37324791274051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13871</v>
      </c>
      <c r="D170" s="100">
        <f t="shared" si="14"/>
        <v>-12973.071836988936</v>
      </c>
      <c r="E170" s="80">
        <f t="shared" si="10"/>
        <v>599</v>
      </c>
      <c r="F170" s="81">
        <f t="shared" si="11"/>
        <v>-5109.6131706452861</v>
      </c>
      <c r="G170" s="78">
        <v>17</v>
      </c>
      <c r="H170" s="82">
        <f t="shared" si="12"/>
        <v>6.5753424657534248E-4</v>
      </c>
      <c r="I170" s="83" t="s">
        <v>390</v>
      </c>
    </row>
    <row r="171" spans="1:9" s="1" customFormat="1" ht="17.25">
      <c r="A171" s="204">
        <v>43252</v>
      </c>
      <c r="B171" s="77">
        <v>897.92816301106438</v>
      </c>
      <c r="C171" s="101">
        <v>13871</v>
      </c>
      <c r="D171" s="100">
        <f t="shared" si="14"/>
        <v>-12973.071836988936</v>
      </c>
      <c r="E171" s="80">
        <f t="shared" si="10"/>
        <v>582</v>
      </c>
      <c r="F171" s="81">
        <f t="shared" si="11"/>
        <v>-4964.5991073715468</v>
      </c>
      <c r="G171" s="78">
        <v>25</v>
      </c>
      <c r="H171" s="82">
        <f t="shared" si="12"/>
        <v>6.5753424657534248E-4</v>
      </c>
      <c r="I171" s="83" t="s">
        <v>391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557</v>
      </c>
      <c r="F172" s="81">
        <f t="shared" si="11"/>
        <v>345.30627033667139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204">
        <v>43313</v>
      </c>
      <c r="B173" s="77">
        <v>942.82457116161765</v>
      </c>
      <c r="C173" s="157">
        <v>27742</v>
      </c>
      <c r="D173" s="100">
        <f t="shared" si="14"/>
        <v>-26799.175428838382</v>
      </c>
      <c r="E173" s="80">
        <f t="shared" si="10"/>
        <v>526</v>
      </c>
      <c r="F173" s="81">
        <f t="shared" si="11"/>
        <v>-9268.8435784563208</v>
      </c>
      <c r="G173" s="156">
        <v>0</v>
      </c>
      <c r="H173" s="82">
        <f t="shared" si="12"/>
        <v>6.5753424657534248E-4</v>
      </c>
      <c r="I173" s="103" t="s">
        <v>392</v>
      </c>
    </row>
    <row r="174" spans="1:9" s="1" customFormat="1" ht="17.25">
      <c r="A174" s="204">
        <v>43344</v>
      </c>
      <c r="B174" s="77">
        <v>942.82457116161765</v>
      </c>
      <c r="C174" s="101">
        <v>13871</v>
      </c>
      <c r="D174" s="100">
        <f t="shared" si="14"/>
        <v>-12928.175428838382</v>
      </c>
      <c r="E174" s="80">
        <f>E173-G173</f>
        <v>526</v>
      </c>
      <c r="F174" s="81">
        <f t="shared" si="11"/>
        <v>-4471.3777154426234</v>
      </c>
      <c r="G174" s="78">
        <v>16</v>
      </c>
      <c r="H174" s="82">
        <f t="shared" si="12"/>
        <v>6.5753424657534248E-4</v>
      </c>
      <c r="I174" s="83" t="s">
        <v>393</v>
      </c>
    </row>
    <row r="175" spans="1:9" s="1" customFormat="1" ht="17.25">
      <c r="A175" s="204">
        <v>43374</v>
      </c>
      <c r="B175" s="77">
        <v>942.82457116161765</v>
      </c>
      <c r="C175" s="101">
        <v>0</v>
      </c>
      <c r="D175" s="100">
        <f t="shared" si="14"/>
        <v>942.82457116161765</v>
      </c>
      <c r="E175" s="80">
        <f t="shared" si="10"/>
        <v>510</v>
      </c>
      <c r="F175" s="81">
        <f t="shared" si="11"/>
        <v>316.16911646625209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479</v>
      </c>
      <c r="F176" s="81">
        <f t="shared" si="11"/>
        <v>296.95099370065634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13871</v>
      </c>
      <c r="D177" s="100">
        <f t="shared" si="14"/>
        <v>-12928.175428838382</v>
      </c>
      <c r="E177" s="80">
        <f t="shared" si="10"/>
        <v>449</v>
      </c>
      <c r="F177" s="81">
        <f t="shared" si="11"/>
        <v>-3816.8224224976002</v>
      </c>
      <c r="G177" s="78">
        <v>12</v>
      </c>
      <c r="H177" s="82">
        <f t="shared" si="12"/>
        <v>6.5753424657534248E-4</v>
      </c>
      <c r="I177" s="83" t="s">
        <v>394</v>
      </c>
    </row>
    <row r="178" spans="1:9" s="1" customFormat="1" ht="17.25">
      <c r="A178" s="204">
        <v>43466</v>
      </c>
      <c r="B178" s="77">
        <v>942.82457116161765</v>
      </c>
      <c r="C178" s="101">
        <v>21561</v>
      </c>
      <c r="D178" s="100">
        <f t="shared" si="14"/>
        <v>-20618.175428838382</v>
      </c>
      <c r="E178" s="80">
        <f t="shared" si="10"/>
        <v>437</v>
      </c>
      <c r="F178" s="81">
        <f t="shared" si="11"/>
        <v>-5924.4773670590948</v>
      </c>
      <c r="G178" s="78">
        <v>0</v>
      </c>
      <c r="H178" s="82">
        <f t="shared" si="12"/>
        <v>6.5753424657534248E-4</v>
      </c>
      <c r="I178" s="83" t="s">
        <v>398</v>
      </c>
    </row>
    <row r="179" spans="1:9" s="1" customFormat="1" ht="17.25">
      <c r="A179" s="204">
        <v>43497</v>
      </c>
      <c r="B179" s="77">
        <v>942.82457116161765</v>
      </c>
      <c r="C179" s="101">
        <v>943</v>
      </c>
      <c r="D179" s="100">
        <f t="shared" si="14"/>
        <v>-0.17542883838234502</v>
      </c>
      <c r="E179" s="80">
        <f t="shared" si="10"/>
        <v>437</v>
      </c>
      <c r="F179" s="81">
        <f t="shared" si="11"/>
        <v>-5.0408154985042045E-2</v>
      </c>
      <c r="G179" s="78">
        <v>0</v>
      </c>
      <c r="H179" s="82">
        <f t="shared" si="12"/>
        <v>6.5753424657534248E-4</v>
      </c>
      <c r="I179" s="83" t="s">
        <v>395</v>
      </c>
    </row>
    <row r="180" spans="1:9" s="1" customFormat="1" ht="17.25">
      <c r="A180" s="204">
        <v>43525</v>
      </c>
      <c r="B180" s="77">
        <v>942.82457116161765</v>
      </c>
      <c r="C180" s="101">
        <v>1900</v>
      </c>
      <c r="D180" s="100">
        <f t="shared" si="14"/>
        <v>-957.17542883838235</v>
      </c>
      <c r="E180" s="80">
        <f t="shared" si="10"/>
        <v>437</v>
      </c>
      <c r="F180" s="81">
        <f t="shared" si="11"/>
        <v>-275.03714788101246</v>
      </c>
      <c r="G180" s="78">
        <v>0</v>
      </c>
      <c r="H180" s="82">
        <f t="shared" si="12"/>
        <v>6.5753424657534248E-4</v>
      </c>
      <c r="I180" s="83" t="s">
        <v>396</v>
      </c>
    </row>
    <row r="181" spans="1:9" s="1" customFormat="1" ht="17.25">
      <c r="A181" s="204">
        <v>43556</v>
      </c>
      <c r="B181" s="77">
        <v>942.82457116161765</v>
      </c>
      <c r="C181" s="101">
        <v>2820</v>
      </c>
      <c r="D181" s="100">
        <f t="shared" si="14"/>
        <v>-1877.1754288383822</v>
      </c>
      <c r="E181" s="80">
        <f t="shared" si="10"/>
        <v>437</v>
      </c>
      <c r="F181" s="81">
        <f t="shared" si="11"/>
        <v>-539.39221637416313</v>
      </c>
      <c r="G181" s="78">
        <v>0</v>
      </c>
      <c r="H181" s="82">
        <f t="shared" si="12"/>
        <v>6.5753424657534248E-4</v>
      </c>
      <c r="I181" s="83" t="s">
        <v>397</v>
      </c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437</v>
      </c>
      <c r="F182" s="81">
        <f t="shared" si="11"/>
        <v>270.91353705049443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406</v>
      </c>
      <c r="F183" s="81">
        <f t="shared" si="11"/>
        <v>251.6954142848987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7826</v>
      </c>
      <c r="D184" s="100">
        <f t="shared" si="14"/>
        <v>-6836.0342002803018</v>
      </c>
      <c r="E184" s="80">
        <f t="shared" si="10"/>
        <v>376</v>
      </c>
      <c r="F184" s="81">
        <f t="shared" si="11"/>
        <v>-1690.0924006391629</v>
      </c>
      <c r="G184" s="78">
        <v>10</v>
      </c>
      <c r="H184" s="82">
        <f t="shared" si="12"/>
        <v>6.5753424657534248E-4</v>
      </c>
      <c r="I184" s="83" t="s">
        <v>399</v>
      </c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125426</v>
      </c>
      <c r="D202" s="107">
        <f>B202-C202</f>
        <v>6150.5597087753995</v>
      </c>
      <c r="E202" s="108">
        <f>SUM(E58:E197)</f>
        <v>261182</v>
      </c>
      <c r="F202" s="109">
        <f>SUM(F14:F197)</f>
        <v>129789.95145674334</v>
      </c>
      <c r="G202" s="108">
        <f>SUM(G14:G198)</f>
        <v>5086</v>
      </c>
      <c r="H202" s="110">
        <f>D202+F202</f>
        <v>135940.51116551872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35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31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34"/>
      <c r="B216" s="42"/>
      <c r="C216" s="42"/>
      <c r="D216" s="42"/>
      <c r="E216" s="234"/>
      <c r="F216" s="42"/>
      <c r="G216" s="234"/>
      <c r="H216" s="234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35"/>
      <c r="G360" s="235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35"/>
      <c r="G361" s="235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35"/>
      <c r="G362" s="235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33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32"/>
      <c r="B369" s="57"/>
      <c r="C369" s="57"/>
      <c r="D369" s="57"/>
      <c r="E369" s="232"/>
      <c r="F369" s="57"/>
      <c r="G369" s="232"/>
      <c r="H369" s="232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rintOptions horizontalCentered="1"/>
  <pageMargins left="0.7" right="0.7" top="0.75" bottom="0.75" header="0.3" footer="0.3"/>
  <pageSetup paperSize="5" scale="70" orientation="portrait" verticalDpi="0" r:id="rId1"/>
  <rowBreaks count="1" manualBreakCount="1">
    <brk id="7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O464"/>
  <sheetViews>
    <sheetView topLeftCell="A196" workbookViewId="0">
      <selection activeCell="D16" sqref="D16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400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401</v>
      </c>
      <c r="E3" s="355"/>
      <c r="F3" s="355"/>
      <c r="G3" s="356"/>
      <c r="H3" s="181"/>
    </row>
    <row r="4" spans="1:15" s="7" customFormat="1" ht="32.2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514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7.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35.2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18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5144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422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5144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402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79" si="3">E15-G15</f>
        <v>5144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403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5144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404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5144</v>
      </c>
      <c r="F18" s="81">
        <f t="shared" si="1"/>
        <v>1691.178082191781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5114</v>
      </c>
      <c r="F19" s="81">
        <f t="shared" si="1"/>
        <v>1681.3150684931506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5083</v>
      </c>
      <c r="F20" s="81">
        <f t="shared" si="1"/>
        <v>-3342.2465753424658</v>
      </c>
      <c r="G20" s="78">
        <v>25</v>
      </c>
      <c r="H20" s="82">
        <f t="shared" si="2"/>
        <v>6.5753424657534248E-4</v>
      </c>
      <c r="I20" s="83" t="s">
        <v>405</v>
      </c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5058</v>
      </c>
      <c r="F21" s="81">
        <f t="shared" si="1"/>
        <v>1662.9041095890411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5030</v>
      </c>
      <c r="F22" s="81">
        <f t="shared" si="1"/>
        <v>1653.6986301369864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4999</v>
      </c>
      <c r="F23" s="81">
        <f t="shared" si="1"/>
        <v>1643.5068493150686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4969</v>
      </c>
      <c r="F24" s="81">
        <f t="shared" si="1"/>
        <v>1633.6438356164383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17.25">
      <c r="A25" s="84">
        <v>38869</v>
      </c>
      <c r="B25" s="77">
        <v>500</v>
      </c>
      <c r="C25" s="78">
        <v>2500</v>
      </c>
      <c r="D25" s="79">
        <f t="shared" si="0"/>
        <v>-2000</v>
      </c>
      <c r="E25" s="80">
        <f t="shared" si="3"/>
        <v>4938</v>
      </c>
      <c r="F25" s="81">
        <f t="shared" si="1"/>
        <v>-6493.8082191780823</v>
      </c>
      <c r="G25" s="78">
        <v>0</v>
      </c>
      <c r="H25" s="82">
        <f t="shared" si="2"/>
        <v>6.5753424657534248E-4</v>
      </c>
      <c r="I25" s="83" t="s">
        <v>406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4938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407</v>
      </c>
      <c r="N26" s="241"/>
      <c r="O26" s="35"/>
    </row>
    <row r="27" spans="1:15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4938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408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4938</v>
      </c>
      <c r="F28" s="81">
        <f t="shared" si="1"/>
        <v>0</v>
      </c>
      <c r="G28" s="78">
        <v>0</v>
      </c>
      <c r="H28" s="82">
        <f t="shared" si="2"/>
        <v>6.5753424657534248E-4</v>
      </c>
      <c r="I28" s="83" t="s">
        <v>409</v>
      </c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4938</v>
      </c>
      <c r="F29" s="81">
        <f t="shared" si="1"/>
        <v>1704.6246575342466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4907</v>
      </c>
      <c r="F30" s="81">
        <f t="shared" si="1"/>
        <v>1693.9232876712329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4877</v>
      </c>
      <c r="F31" s="81">
        <f t="shared" si="1"/>
        <v>1683.5671232876712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4846</v>
      </c>
      <c r="F32" s="81">
        <f t="shared" si="1"/>
        <v>1672.8657534246577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4815</v>
      </c>
      <c r="F33" s="81">
        <f t="shared" si="1"/>
        <v>1662.1643835616439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4787</v>
      </c>
      <c r="F34" s="81">
        <f t="shared" si="1"/>
        <v>1652.4986301369863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4756</v>
      </c>
      <c r="F35" s="81">
        <f t="shared" si="1"/>
        <v>1641.7972602739726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4726</v>
      </c>
      <c r="F36" s="81">
        <f t="shared" si="1"/>
        <v>1631.4410958904109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4695</v>
      </c>
      <c r="F37" s="81">
        <f t="shared" si="1"/>
        <v>1701.7767123287672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4665</v>
      </c>
      <c r="F38" s="81">
        <f t="shared" si="1"/>
        <v>1690.9027397260274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4634</v>
      </c>
      <c r="F39" s="81">
        <f t="shared" si="1"/>
        <v>1679.666301369863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4603</v>
      </c>
      <c r="F40" s="81">
        <f t="shared" si="1"/>
        <v>1668.4298630136987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4573</v>
      </c>
      <c r="F41" s="81">
        <f t="shared" si="1"/>
        <v>1657.5558904109589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4542</v>
      </c>
      <c r="F42" s="81">
        <f t="shared" si="1"/>
        <v>1646.3194520547945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4512</v>
      </c>
      <c r="F43" s="81">
        <f t="shared" si="1"/>
        <v>1635.4454794520548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4481</v>
      </c>
      <c r="F44" s="81">
        <f t="shared" si="1"/>
        <v>1624.2090410958904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4450</v>
      </c>
      <c r="F45" s="81">
        <f t="shared" si="1"/>
        <v>1612.972602739726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4421</v>
      </c>
      <c r="F46" s="81">
        <f t="shared" si="1"/>
        <v>1602.4610958904111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4390</v>
      </c>
      <c r="F47" s="81">
        <f t="shared" si="1"/>
        <v>1591.2246575342467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4360</v>
      </c>
      <c r="F48" s="81">
        <f t="shared" si="1"/>
        <v>1580.350684931507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4329</v>
      </c>
      <c r="F49" s="81">
        <f t="shared" si="1"/>
        <v>1569.1142465753426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4299</v>
      </c>
      <c r="F50" s="81">
        <f t="shared" si="1"/>
        <v>1636.1522876712329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4268</v>
      </c>
      <c r="F51" s="81">
        <f t="shared" si="1"/>
        <v>1624.3540273972603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4237</v>
      </c>
      <c r="F52" s="81">
        <f t="shared" si="1"/>
        <v>1612.5557671232878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4207</v>
      </c>
      <c r="F53" s="81">
        <f t="shared" si="1"/>
        <v>1601.138095890411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4176</v>
      </c>
      <c r="F54" s="81">
        <f t="shared" si="1"/>
        <v>1589.3398356164384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4146</v>
      </c>
      <c r="F55" s="81">
        <f t="shared" si="1"/>
        <v>1577.9221643835617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4115</v>
      </c>
      <c r="F56" s="81">
        <f t="shared" si="1"/>
        <v>1566.1239041095891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4084</v>
      </c>
      <c r="F57" s="81">
        <f t="shared" si="1"/>
        <v>1554.3256438356166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4056</v>
      </c>
      <c r="F58" s="81">
        <f t="shared" si="1"/>
        <v>1543.6691506849315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4025</v>
      </c>
      <c r="F59" s="81">
        <f t="shared" si="1"/>
        <v>1531.870890410959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3995</v>
      </c>
      <c r="F60" s="81">
        <f t="shared" si="1"/>
        <v>1520.4532191780822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3964</v>
      </c>
      <c r="F61" s="81">
        <f t="shared" si="1"/>
        <v>1508.6549589041097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3934</v>
      </c>
      <c r="F62" s="81">
        <f t="shared" si="1"/>
        <v>1572.0991520547943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3903</v>
      </c>
      <c r="F63" s="81">
        <f t="shared" si="1"/>
        <v>1559.7109787671234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3872</v>
      </c>
      <c r="F64" s="81">
        <f t="shared" si="1"/>
        <v>1547.3228054794517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3842</v>
      </c>
      <c r="F65" s="81">
        <f t="shared" si="1"/>
        <v>1535.3342506849312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3811</v>
      </c>
      <c r="F66" s="81">
        <f t="shared" si="1"/>
        <v>1522.9460773972603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3781</v>
      </c>
      <c r="F67" s="81">
        <f t="shared" si="1"/>
        <v>1510.9575226027396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3750</v>
      </c>
      <c r="F68" s="81">
        <f t="shared" si="1"/>
        <v>1498.5693493150686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3719</v>
      </c>
      <c r="F69" s="81">
        <f t="shared" si="1"/>
        <v>1486.1811760273972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3691</v>
      </c>
      <c r="F70" s="81">
        <f t="shared" si="1"/>
        <v>1474.9918582191781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3660</v>
      </c>
      <c r="F72" s="81">
        <f t="shared" si="1"/>
        <v>1462.6036849315069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3630</v>
      </c>
      <c r="F73" s="81">
        <f t="shared" si="1"/>
        <v>1450.6151301369864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3599</v>
      </c>
      <c r="F74" s="81">
        <f t="shared" si="1"/>
        <v>1438.226956849315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3569</v>
      </c>
      <c r="F75" s="81">
        <f t="shared" si="1"/>
        <v>1497.5503221575339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3538</v>
      </c>
      <c r="F76" s="81">
        <f t="shared" si="1"/>
        <v>1484.5427402054795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3507</v>
      </c>
      <c r="F77" s="81">
        <f t="shared" si="1"/>
        <v>1471.5351582534247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3477</v>
      </c>
      <c r="F78" s="81">
        <f t="shared" si="1"/>
        <v>1458.9471757191779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3446</v>
      </c>
      <c r="F79" s="81">
        <f t="shared" si="1"/>
        <v>1445.9395937671231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3416</v>
      </c>
      <c r="F80" s="81">
        <f t="shared" ref="F80:F143" si="7">(D80*E80*H80)</f>
        <v>1433.3516112328766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3385</v>
      </c>
      <c r="F81" s="81">
        <f t="shared" si="7"/>
        <v>1420.3440292808218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3354</v>
      </c>
      <c r="F82" s="81">
        <f t="shared" si="7"/>
        <v>1407.336447328767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3326</v>
      </c>
      <c r="F83" s="81">
        <f t="shared" si="7"/>
        <v>1395.5876636301368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3295</v>
      </c>
      <c r="F84" s="81">
        <f t="shared" si="7"/>
        <v>1382.580081678082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3265</v>
      </c>
      <c r="F85" s="81">
        <f t="shared" si="7"/>
        <v>1369.9920991438355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3234</v>
      </c>
      <c r="F86" s="81">
        <f t="shared" si="7"/>
        <v>1356.9845171917807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3204</v>
      </c>
      <c r="F87" s="81">
        <f t="shared" si="7"/>
        <v>1411.6163613904107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3173</v>
      </c>
      <c r="F88" s="81">
        <f t="shared" si="7"/>
        <v>1397.9584003407533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3142</v>
      </c>
      <c r="F89" s="81">
        <f t="shared" si="7"/>
        <v>1384.3004392910959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3112</v>
      </c>
      <c r="F90" s="81">
        <f t="shared" si="7"/>
        <v>1371.0830576301369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3081</v>
      </c>
      <c r="F91" s="81">
        <f t="shared" si="7"/>
        <v>1357.4250965804792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3051</v>
      </c>
      <c r="F92" s="81">
        <f t="shared" si="7"/>
        <v>1344.2077149195202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3020</v>
      </c>
      <c r="F93" s="81">
        <f t="shared" si="7"/>
        <v>1330.5497538698628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2989</v>
      </c>
      <c r="F94" s="81">
        <f t="shared" si="7"/>
        <v>1316.8917928202052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2960</v>
      </c>
      <c r="F95" s="81">
        <f t="shared" si="7"/>
        <v>1304.1149905479451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2929</v>
      </c>
      <c r="F96" s="81">
        <f t="shared" si="7"/>
        <v>1290.4570294982875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2899</v>
      </c>
      <c r="F97" s="81">
        <f t="shared" si="7"/>
        <v>1277.2396478373287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2868</v>
      </c>
      <c r="F98" s="81">
        <f t="shared" si="7"/>
        <v>1263.5816867876711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2838</v>
      </c>
      <c r="F99" s="81">
        <f t="shared" si="7"/>
        <v>1312.8825203830477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2807</v>
      </c>
      <c r="F100" s="81">
        <f t="shared" si="7"/>
        <v>1298.5416612809072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2776</v>
      </c>
      <c r="F101" s="81">
        <f t="shared" si="7"/>
        <v>1284.2008021787669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2746</v>
      </c>
      <c r="F102" s="81">
        <f t="shared" si="7"/>
        <v>1270.32255143476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2715</v>
      </c>
      <c r="F103" s="81">
        <f t="shared" si="7"/>
        <v>1255.9816923326196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2685</v>
      </c>
      <c r="F104" s="81">
        <f t="shared" si="7"/>
        <v>1242.1034415886129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2654</v>
      </c>
      <c r="F105" s="81">
        <f t="shared" si="7"/>
        <v>1227.7625824864724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2623</v>
      </c>
      <c r="F106" s="81">
        <f t="shared" si="7"/>
        <v>1213.4217233843319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2595</v>
      </c>
      <c r="F107" s="81">
        <f t="shared" si="7"/>
        <v>1200.4686893565922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2564</v>
      </c>
      <c r="F108" s="81">
        <f t="shared" si="7"/>
        <v>1186.1278302544517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2534</v>
      </c>
      <c r="F109" s="81">
        <f t="shared" si="7"/>
        <v>1172.2495795104451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2503</v>
      </c>
      <c r="F110" s="81">
        <f t="shared" si="7"/>
        <v>1157.9087204083046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2473</v>
      </c>
      <c r="F111" s="81">
        <f t="shared" si="7"/>
        <v>1201.2319931475126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2442</v>
      </c>
      <c r="F112" s="81">
        <f t="shared" si="7"/>
        <v>1186.1740910902652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2411</v>
      </c>
      <c r="F113" s="81">
        <f t="shared" si="7"/>
        <v>1171.1161890330179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2381</v>
      </c>
      <c r="F114" s="81">
        <f t="shared" si="7"/>
        <v>1156.5440257518105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2350</v>
      </c>
      <c r="F115" s="81">
        <f t="shared" si="7"/>
        <v>1141.486123694563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2320</v>
      </c>
      <c r="F116" s="81">
        <f t="shared" si="7"/>
        <v>1126.9139604133561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2289</v>
      </c>
      <c r="F117" s="81">
        <f t="shared" si="7"/>
        <v>1111.8560583561084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2258</v>
      </c>
      <c r="F118" s="81">
        <f t="shared" si="7"/>
        <v>1096.7981562988612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2230</v>
      </c>
      <c r="F119" s="81">
        <f t="shared" si="7"/>
        <v>1083.1974705697344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2199</v>
      </c>
      <c r="F120" s="81">
        <f t="shared" si="7"/>
        <v>1068.1395685124869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2169</v>
      </c>
      <c r="F121" s="81">
        <f t="shared" si="7"/>
        <v>1053.5674052312797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2138</v>
      </c>
      <c r="F122" s="81">
        <f t="shared" si="7"/>
        <v>1038.5095031740323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2108</v>
      </c>
      <c r="F123" s="81">
        <f t="shared" si="7"/>
        <v>1075.1342068874665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2077</v>
      </c>
      <c r="F124" s="81">
        <f t="shared" si="7"/>
        <v>1059.3234097273566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2046</v>
      </c>
      <c r="F125" s="81">
        <f t="shared" si="7"/>
        <v>1043.5126125672468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2016</v>
      </c>
      <c r="F126" s="81">
        <f t="shared" si="7"/>
        <v>1028.2118411219792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1985</v>
      </c>
      <c r="F127" s="81">
        <f t="shared" si="7"/>
        <v>1012.4010439618695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1955</v>
      </c>
      <c r="F128" s="81">
        <f t="shared" si="7"/>
        <v>997.10027251660199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1924</v>
      </c>
      <c r="F129" s="81">
        <f t="shared" si="7"/>
        <v>981.28947535649218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1893</v>
      </c>
      <c r="F130" s="81">
        <f t="shared" si="7"/>
        <v>965.47867819638236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1865</v>
      </c>
      <c r="F131" s="81">
        <f t="shared" si="7"/>
        <v>951.19795818079933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1834</v>
      </c>
      <c r="F132" s="81">
        <f t="shared" si="7"/>
        <v>935.38716102068952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1804</v>
      </c>
      <c r="F133" s="81">
        <f t="shared" si="7"/>
        <v>920.086389575422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1773</v>
      </c>
      <c r="F134" s="81">
        <f t="shared" si="7"/>
        <v>904.27559241531219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1743</v>
      </c>
      <c r="F135" s="81">
        <f t="shared" si="7"/>
        <v>933.42356201854693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1712</v>
      </c>
      <c r="F136" s="81">
        <f t="shared" si="7"/>
        <v>916.82222500043144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1681</v>
      </c>
      <c r="F137" s="81">
        <f t="shared" si="7"/>
        <v>900.22088798231619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1651</v>
      </c>
      <c r="F138" s="81">
        <f t="shared" si="7"/>
        <v>884.15507796478539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1620</v>
      </c>
      <c r="F139" s="81">
        <f t="shared" si="7"/>
        <v>867.55374094667002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1590</v>
      </c>
      <c r="F140" s="81">
        <f t="shared" si="7"/>
        <v>851.48793092913911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1559</v>
      </c>
      <c r="F141" s="81">
        <f t="shared" si="7"/>
        <v>834.88659391102385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1528</v>
      </c>
      <c r="F142" s="81">
        <f t="shared" si="7"/>
        <v>818.28525689290859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1499</v>
      </c>
      <c r="F143" s="81">
        <f t="shared" si="7"/>
        <v>802.75497387596192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1468</v>
      </c>
      <c r="F144" s="81">
        <f t="shared" ref="F144:F201" si="11">(D144*E144*H144)</f>
        <v>786.15363685784666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1438</v>
      </c>
      <c r="F145" s="81">
        <f t="shared" si="11"/>
        <v>770.08782684031564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1407</v>
      </c>
      <c r="F146" s="81">
        <f t="shared" si="11"/>
        <v>753.48648982220038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1377</v>
      </c>
      <c r="F148" s="81">
        <f t="shared" si="11"/>
        <v>774.29171379490299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1346</v>
      </c>
      <c r="F149" s="81">
        <f t="shared" si="11"/>
        <v>756.86030992588201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1315</v>
      </c>
      <c r="F150" s="81">
        <f t="shared" si="11"/>
        <v>739.42890605686091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1285</v>
      </c>
      <c r="F151" s="81">
        <f t="shared" si="11"/>
        <v>722.55980553845336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1254</v>
      </c>
      <c r="F152" s="81">
        <f t="shared" si="11"/>
        <v>705.12840166943238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1224</v>
      </c>
      <c r="F153" s="81">
        <f t="shared" si="11"/>
        <v>688.25930115102483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1193</v>
      </c>
      <c r="F154" s="81">
        <f t="shared" si="11"/>
        <v>670.82789728200385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1162</v>
      </c>
      <c r="F155" s="81">
        <f t="shared" si="11"/>
        <v>653.39649341298275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1134</v>
      </c>
      <c r="F156" s="81">
        <f t="shared" si="11"/>
        <v>637.65199959580252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1103</v>
      </c>
      <c r="F157" s="81">
        <f t="shared" si="11"/>
        <v>620.22059572678143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1073</v>
      </c>
      <c r="F158" s="81">
        <f t="shared" si="11"/>
        <v>603.35149520837399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1042</v>
      </c>
      <c r="F159" s="81">
        <f t="shared" si="11"/>
        <v>585.92009133935289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1012</v>
      </c>
      <c r="F160" s="81">
        <f t="shared" si="11"/>
        <v>597.50354036199269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981</v>
      </c>
      <c r="F161" s="81">
        <f t="shared" si="11"/>
        <v>579.20056629952057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950</v>
      </c>
      <c r="F162" s="81">
        <f t="shared" si="11"/>
        <v>560.89759223704846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920</v>
      </c>
      <c r="F163" s="81">
        <f t="shared" si="11"/>
        <v>543.18503669272059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889</v>
      </c>
      <c r="F164" s="81">
        <f t="shared" si="11"/>
        <v>524.88206263024847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859</v>
      </c>
      <c r="F165" s="81">
        <f t="shared" si="11"/>
        <v>507.16950708592066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828</v>
      </c>
      <c r="F166" s="81">
        <f t="shared" si="11"/>
        <v>488.8665330234486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797</v>
      </c>
      <c r="F167" s="81">
        <f t="shared" si="11"/>
        <v>470.56355896097642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769</v>
      </c>
      <c r="F168" s="81">
        <f t="shared" si="11"/>
        <v>454.0318404529371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738</v>
      </c>
      <c r="F169" s="81">
        <f t="shared" si="11"/>
        <v>435.72886639046504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13800</v>
      </c>
      <c r="D170" s="100">
        <f t="shared" si="14"/>
        <v>-12902.071836988936</v>
      </c>
      <c r="E170" s="80">
        <f t="shared" si="10"/>
        <v>708</v>
      </c>
      <c r="F170" s="81">
        <f t="shared" si="11"/>
        <v>-6006.3562918935895</v>
      </c>
      <c r="G170" s="78">
        <v>17</v>
      </c>
      <c r="H170" s="82">
        <f t="shared" si="12"/>
        <v>6.5753424657534248E-4</v>
      </c>
      <c r="I170" s="83" t="s">
        <v>410</v>
      </c>
    </row>
    <row r="171" spans="1:9" s="1" customFormat="1" ht="17.25">
      <c r="A171" s="204">
        <v>43252</v>
      </c>
      <c r="B171" s="77">
        <v>897.92816301106438</v>
      </c>
      <c r="C171" s="101">
        <v>13800</v>
      </c>
      <c r="D171" s="100">
        <f t="shared" si="14"/>
        <v>-12902.071836988936</v>
      </c>
      <c r="E171" s="80">
        <f t="shared" si="10"/>
        <v>691</v>
      </c>
      <c r="F171" s="81">
        <f t="shared" si="11"/>
        <v>-5862.1358724554666</v>
      </c>
      <c r="G171" s="78">
        <v>25</v>
      </c>
      <c r="H171" s="82">
        <f t="shared" si="12"/>
        <v>6.5753424657534248E-4</v>
      </c>
      <c r="I171" s="83" t="s">
        <v>411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666</v>
      </c>
      <c r="F172" s="81">
        <f t="shared" si="11"/>
        <v>412.87966973828208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204">
        <v>43313</v>
      </c>
      <c r="B173" s="77">
        <v>942.82457116161765</v>
      </c>
      <c r="C173" s="157">
        <v>27600</v>
      </c>
      <c r="D173" s="100">
        <f t="shared" si="14"/>
        <v>-26657.175428838382</v>
      </c>
      <c r="E173" s="80">
        <f t="shared" si="10"/>
        <v>635</v>
      </c>
      <c r="F173" s="81">
        <f t="shared" si="11"/>
        <v>-11130.283658506765</v>
      </c>
      <c r="G173" s="156">
        <v>31</v>
      </c>
      <c r="H173" s="82">
        <f t="shared" si="12"/>
        <v>6.5753424657534248E-4</v>
      </c>
      <c r="I173" s="103" t="s">
        <v>412</v>
      </c>
    </row>
    <row r="174" spans="1:9" s="1" customFormat="1" ht="17.25">
      <c r="A174" s="204">
        <v>43344</v>
      </c>
      <c r="B174" s="77">
        <v>942.82457116161765</v>
      </c>
      <c r="C174" s="101">
        <v>13800</v>
      </c>
      <c r="D174" s="100">
        <f t="shared" si="14"/>
        <v>-12857.175428838382</v>
      </c>
      <c r="E174" s="80">
        <f>E173-G173</f>
        <v>604</v>
      </c>
      <c r="F174" s="81">
        <f t="shared" si="11"/>
        <v>-5106.2360278477036</v>
      </c>
      <c r="G174" s="78">
        <v>11</v>
      </c>
      <c r="H174" s="82">
        <f t="shared" si="12"/>
        <v>6.5753424657534248E-4</v>
      </c>
      <c r="I174" s="83" t="s">
        <v>413</v>
      </c>
    </row>
    <row r="175" spans="1:9" s="1" customFormat="1" ht="17.25">
      <c r="A175" s="204">
        <v>43374</v>
      </c>
      <c r="B175" s="77">
        <v>942.82457116161765</v>
      </c>
      <c r="C175" s="101">
        <v>0</v>
      </c>
      <c r="D175" s="100">
        <f t="shared" si="14"/>
        <v>942.82457116161765</v>
      </c>
      <c r="E175" s="80">
        <f t="shared" si="10"/>
        <v>593</v>
      </c>
      <c r="F175" s="81">
        <f t="shared" si="11"/>
        <v>367.62409032252447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204">
        <v>43405</v>
      </c>
      <c r="B176" s="77">
        <v>942.82457116161765</v>
      </c>
      <c r="C176" s="101">
        <v>13800</v>
      </c>
      <c r="D176" s="100">
        <f t="shared" si="14"/>
        <v>-12857.175428838382</v>
      </c>
      <c r="E176" s="80">
        <f t="shared" si="10"/>
        <v>562</v>
      </c>
      <c r="F176" s="81">
        <f t="shared" si="11"/>
        <v>-4751.1666351827971</v>
      </c>
      <c r="G176" s="78">
        <v>19</v>
      </c>
      <c r="H176" s="82">
        <f t="shared" si="12"/>
        <v>6.5753424657534248E-4</v>
      </c>
      <c r="I176" s="83" t="s">
        <v>414</v>
      </c>
    </row>
    <row r="177" spans="1:9" s="1" customFormat="1" ht="17.25">
      <c r="A177" s="204">
        <v>43435</v>
      </c>
      <c r="B177" s="77">
        <v>942.82457116161765</v>
      </c>
      <c r="C177" s="101">
        <v>21562</v>
      </c>
      <c r="D177" s="100">
        <f t="shared" si="14"/>
        <v>-20619.175428838382</v>
      </c>
      <c r="E177" s="80">
        <f t="shared" si="10"/>
        <v>543</v>
      </c>
      <c r="F177" s="81">
        <f t="shared" si="11"/>
        <v>-7361.8929914690907</v>
      </c>
      <c r="G177" s="78">
        <v>19</v>
      </c>
      <c r="H177" s="82">
        <f t="shared" si="12"/>
        <v>6.5753424657534248E-4</v>
      </c>
      <c r="I177" s="83" t="s">
        <v>415</v>
      </c>
    </row>
    <row r="178" spans="1:9" s="1" customFormat="1" ht="17.25">
      <c r="A178" s="204">
        <v>43466</v>
      </c>
      <c r="B178" s="77">
        <v>942.82457116161765</v>
      </c>
      <c r="C178" s="101">
        <v>1000</v>
      </c>
      <c r="D178" s="100">
        <f t="shared" si="14"/>
        <v>-57.175428838382345</v>
      </c>
      <c r="E178" s="80">
        <f t="shared" si="10"/>
        <v>524</v>
      </c>
      <c r="F178" s="81">
        <f t="shared" si="11"/>
        <v>-19.699676522506749</v>
      </c>
      <c r="G178" s="78">
        <v>29</v>
      </c>
      <c r="H178" s="82">
        <f t="shared" si="12"/>
        <v>6.5753424657534248E-4</v>
      </c>
      <c r="I178" s="83" t="s">
        <v>416</v>
      </c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495</v>
      </c>
      <c r="F179" s="81">
        <f t="shared" si="11"/>
        <v>306.87002480547994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204">
        <v>43525</v>
      </c>
      <c r="B180" s="77">
        <v>942.82457116161765</v>
      </c>
      <c r="C180" s="101">
        <v>0</v>
      </c>
      <c r="D180" s="100">
        <f t="shared" si="14"/>
        <v>942.82457116161765</v>
      </c>
      <c r="E180" s="80">
        <f t="shared" si="10"/>
        <v>467</v>
      </c>
      <c r="F180" s="81">
        <f t="shared" si="11"/>
        <v>289.51172037203867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436</v>
      </c>
      <c r="F181" s="81">
        <f t="shared" si="11"/>
        <v>270.29359760644297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406</v>
      </c>
      <c r="F182" s="81">
        <f t="shared" si="11"/>
        <v>251.6954142848987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375</v>
      </c>
      <c r="F183" s="81">
        <f t="shared" si="11"/>
        <v>232.47729151930301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345</v>
      </c>
      <c r="F184" s="81">
        <f t="shared" si="11"/>
        <v>224.5730636076467</v>
      </c>
      <c r="G184" s="78">
        <v>10</v>
      </c>
      <c r="H184" s="82">
        <f t="shared" si="12"/>
        <v>6.5753424657534248E-4</v>
      </c>
      <c r="I184" s="83"/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335</v>
      </c>
      <c r="F185" s="81">
        <f t="shared" si="11"/>
        <v>218.06369944510621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304</v>
      </c>
      <c r="F186" s="81">
        <f t="shared" si="11"/>
        <v>197.88467054123072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274</v>
      </c>
      <c r="F187" s="81">
        <f t="shared" si="11"/>
        <v>178.35657805360927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243</v>
      </c>
      <c r="F188" s="81">
        <f t="shared" si="11"/>
        <v>158.17754914973378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10598</v>
      </c>
      <c r="D189" s="100">
        <f t="shared" si="14"/>
        <v>-9608.0342002803009</v>
      </c>
      <c r="E189" s="80">
        <f t="shared" si="10"/>
        <v>213</v>
      </c>
      <c r="F189" s="81">
        <f t="shared" si="11"/>
        <v>-1345.6512556666548</v>
      </c>
      <c r="G189" s="78">
        <v>0</v>
      </c>
      <c r="H189" s="82">
        <f t="shared" si="12"/>
        <v>6.5753424657534248E-4</v>
      </c>
      <c r="I189" s="88" t="s">
        <v>417</v>
      </c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123535</v>
      </c>
      <c r="D202" s="107">
        <f>B202-C202</f>
        <v>8041.5597087753995</v>
      </c>
      <c r="E202" s="108">
        <f>SUM(E58:E197)</f>
        <v>273872</v>
      </c>
      <c r="F202" s="109">
        <f>SUM(F14:F197)</f>
        <v>130485.78194860708</v>
      </c>
      <c r="G202" s="108">
        <f>SUM(G14:G198)</f>
        <v>5144</v>
      </c>
      <c r="H202" s="110">
        <f>D202+F202</f>
        <v>138527.34165738249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39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0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38"/>
      <c r="B216" s="42"/>
      <c r="C216" s="42"/>
      <c r="D216" s="42"/>
      <c r="E216" s="238"/>
      <c r="F216" s="42"/>
      <c r="G216" s="238"/>
      <c r="H216" s="238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39"/>
      <c r="G360" s="239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39"/>
      <c r="G361" s="239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39"/>
      <c r="G362" s="239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37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36"/>
      <c r="B369" s="57"/>
      <c r="C369" s="57"/>
      <c r="D369" s="57"/>
      <c r="E369" s="236"/>
      <c r="F369" s="57"/>
      <c r="G369" s="236"/>
      <c r="H369" s="236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7" right="0.7" top="0.75" bottom="0.75" header="0.3" footer="0.3"/>
  <pageSetup paperSize="5" scale="70" orientation="portrait" verticalDpi="0" r:id="rId1"/>
  <rowBreaks count="1" manualBreakCount="1">
    <brk id="7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O464"/>
  <sheetViews>
    <sheetView topLeftCell="A205" workbookViewId="0">
      <selection activeCell="H227" sqref="H227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419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401</v>
      </c>
      <c r="E3" s="355"/>
      <c r="F3" s="355"/>
      <c r="G3" s="356"/>
      <c r="H3" s="181"/>
    </row>
    <row r="4" spans="1:15" s="7" customFormat="1" ht="34.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515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8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40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18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5138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420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5138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421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79" si="3">E15-G15</f>
        <v>5138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423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5138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424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5138</v>
      </c>
      <c r="F18" s="81">
        <f t="shared" si="1"/>
        <v>1689.2054794520548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5108</v>
      </c>
      <c r="F19" s="81">
        <f t="shared" si="1"/>
        <v>1679.3424657534247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0</v>
      </c>
      <c r="D20" s="79">
        <f t="shared" si="0"/>
        <v>500</v>
      </c>
      <c r="E20" s="80">
        <f t="shared" si="3"/>
        <v>5077</v>
      </c>
      <c r="F20" s="81">
        <f t="shared" si="1"/>
        <v>1669.1506849315069</v>
      </c>
      <c r="G20" s="78">
        <v>25</v>
      </c>
      <c r="H20" s="82">
        <f t="shared" si="2"/>
        <v>6.5753424657534248E-4</v>
      </c>
      <c r="I20" s="83" t="s">
        <v>405</v>
      </c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5052</v>
      </c>
      <c r="F21" s="81">
        <f t="shared" si="1"/>
        <v>1660.9315068493152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5024</v>
      </c>
      <c r="F22" s="81">
        <f t="shared" si="1"/>
        <v>1651.7260273972604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4993</v>
      </c>
      <c r="F23" s="81">
        <f t="shared" si="1"/>
        <v>1641.5342465753424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4963</v>
      </c>
      <c r="F24" s="81">
        <f t="shared" si="1"/>
        <v>1631.6712328767123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33.75">
      <c r="A25" s="249">
        <v>38869</v>
      </c>
      <c r="B25" s="77">
        <v>500</v>
      </c>
      <c r="C25" s="156">
        <v>4100</v>
      </c>
      <c r="D25" s="79">
        <f t="shared" si="0"/>
        <v>-3600</v>
      </c>
      <c r="E25" s="80">
        <f t="shared" si="3"/>
        <v>4932</v>
      </c>
      <c r="F25" s="81">
        <f t="shared" si="1"/>
        <v>-11674.65205479452</v>
      </c>
      <c r="G25" s="156">
        <v>0</v>
      </c>
      <c r="H25" s="82">
        <f t="shared" si="2"/>
        <v>6.5753424657534248E-4</v>
      </c>
      <c r="I25" s="172" t="s">
        <v>426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0</v>
      </c>
      <c r="D26" s="79">
        <f t="shared" si="0"/>
        <v>525</v>
      </c>
      <c r="E26" s="80">
        <f t="shared" si="3"/>
        <v>4932</v>
      </c>
      <c r="F26" s="81">
        <f t="shared" si="1"/>
        <v>1702.5534246575344</v>
      </c>
      <c r="G26" s="78">
        <v>31</v>
      </c>
      <c r="H26" s="82">
        <f t="shared" si="2"/>
        <v>6.5753424657534248E-4</v>
      </c>
      <c r="I26" s="83"/>
      <c r="N26" s="241"/>
      <c r="O26" s="35"/>
    </row>
    <row r="27" spans="1:15" s="1" customFormat="1" ht="17.25">
      <c r="A27" s="84">
        <v>38930</v>
      </c>
      <c r="B27" s="77">
        <v>525</v>
      </c>
      <c r="C27" s="78">
        <v>1050</v>
      </c>
      <c r="D27" s="79">
        <f t="shared" si="0"/>
        <v>-525</v>
      </c>
      <c r="E27" s="80">
        <f t="shared" si="3"/>
        <v>4901</v>
      </c>
      <c r="F27" s="81">
        <f t="shared" si="1"/>
        <v>-1691.8520547945207</v>
      </c>
      <c r="G27" s="85">
        <v>0</v>
      </c>
      <c r="H27" s="82">
        <f t="shared" si="2"/>
        <v>6.5753424657534248E-4</v>
      </c>
      <c r="I27" s="83" t="s">
        <v>425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4901</v>
      </c>
      <c r="F28" s="81">
        <f t="shared" si="1"/>
        <v>1691.8520547945207</v>
      </c>
      <c r="G28" s="78">
        <v>30</v>
      </c>
      <c r="H28" s="82">
        <f t="shared" si="2"/>
        <v>6.5753424657534248E-4</v>
      </c>
      <c r="I28" s="250"/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4871</v>
      </c>
      <c r="F29" s="81">
        <f t="shared" si="1"/>
        <v>1681.495890410959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4840</v>
      </c>
      <c r="F30" s="81">
        <f t="shared" si="1"/>
        <v>1670.7945205479452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4810</v>
      </c>
      <c r="F31" s="81">
        <f t="shared" si="1"/>
        <v>1660.4383561643835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4779</v>
      </c>
      <c r="F32" s="81">
        <f t="shared" si="1"/>
        <v>1649.7369863013698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4748</v>
      </c>
      <c r="F33" s="81">
        <f t="shared" si="1"/>
        <v>1639.0356164383561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4720</v>
      </c>
      <c r="F34" s="81">
        <f t="shared" si="1"/>
        <v>1629.3698630136987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4689</v>
      </c>
      <c r="F35" s="81">
        <f t="shared" si="1"/>
        <v>1618.668493150685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4659</v>
      </c>
      <c r="F36" s="81">
        <f t="shared" si="1"/>
        <v>1608.3123287671233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4628</v>
      </c>
      <c r="F37" s="81">
        <f t="shared" si="1"/>
        <v>1677.4915068493151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4598</v>
      </c>
      <c r="F38" s="81">
        <f t="shared" si="1"/>
        <v>1666.6175342465754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4567</v>
      </c>
      <c r="F39" s="81">
        <f t="shared" si="1"/>
        <v>1655.381095890411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4536</v>
      </c>
      <c r="F40" s="81">
        <f t="shared" si="1"/>
        <v>1644.1446575342466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4506</v>
      </c>
      <c r="F41" s="81">
        <f t="shared" si="1"/>
        <v>1633.2706849315068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4475</v>
      </c>
      <c r="F42" s="81">
        <f t="shared" si="1"/>
        <v>1622.0342465753424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4445</v>
      </c>
      <c r="F43" s="81">
        <f t="shared" si="1"/>
        <v>1611.1602739726027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4414</v>
      </c>
      <c r="F44" s="81">
        <f t="shared" si="1"/>
        <v>1599.9238356164385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4383</v>
      </c>
      <c r="F45" s="81">
        <f t="shared" si="1"/>
        <v>1588.6873972602741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4354</v>
      </c>
      <c r="F46" s="81">
        <f t="shared" si="1"/>
        <v>1578.175890410959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4323</v>
      </c>
      <c r="F47" s="81">
        <f t="shared" si="1"/>
        <v>1566.9394520547946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4293</v>
      </c>
      <c r="F48" s="81">
        <f t="shared" si="1"/>
        <v>1556.0654794520549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4262</v>
      </c>
      <c r="F49" s="81">
        <f t="shared" si="1"/>
        <v>1544.8290410958905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4232</v>
      </c>
      <c r="F50" s="81">
        <f t="shared" si="1"/>
        <v>1610.6528219178083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4201</v>
      </c>
      <c r="F51" s="81">
        <f t="shared" si="1"/>
        <v>1598.8545616438357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4170</v>
      </c>
      <c r="F52" s="81">
        <f t="shared" si="1"/>
        <v>1587.0563013698631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4140</v>
      </c>
      <c r="F53" s="81">
        <f t="shared" si="1"/>
        <v>1575.6386301369864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4109</v>
      </c>
      <c r="F54" s="81">
        <f t="shared" si="1"/>
        <v>1563.8403698630138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4079</v>
      </c>
      <c r="F55" s="81">
        <f t="shared" si="1"/>
        <v>1552.4226986301371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4048</v>
      </c>
      <c r="F56" s="81">
        <f t="shared" si="1"/>
        <v>1540.6244383561643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4017</v>
      </c>
      <c r="F57" s="81">
        <f t="shared" si="1"/>
        <v>1528.8261780821917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3989</v>
      </c>
      <c r="F58" s="81">
        <f t="shared" si="1"/>
        <v>1518.1696849315069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3958</v>
      </c>
      <c r="F59" s="81">
        <f t="shared" si="1"/>
        <v>1506.3714246575344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3928</v>
      </c>
      <c r="F60" s="81">
        <f t="shared" si="1"/>
        <v>1494.9537534246576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3897</v>
      </c>
      <c r="F61" s="81">
        <f t="shared" si="1"/>
        <v>1483.1554931506851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3867</v>
      </c>
      <c r="F62" s="81">
        <f t="shared" si="1"/>
        <v>1545.3247130136983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3836</v>
      </c>
      <c r="F63" s="81">
        <f t="shared" si="1"/>
        <v>1532.9365397260274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3805</v>
      </c>
      <c r="F64" s="81">
        <f t="shared" si="1"/>
        <v>1520.5483664383562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3775</v>
      </c>
      <c r="F65" s="81">
        <f t="shared" si="1"/>
        <v>1508.5598116438357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3744</v>
      </c>
      <c r="F66" s="81">
        <f t="shared" si="1"/>
        <v>1496.1716383561643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3714</v>
      </c>
      <c r="F67" s="81">
        <f t="shared" si="1"/>
        <v>1484.1830835616438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3683</v>
      </c>
      <c r="F68" s="81">
        <f t="shared" si="1"/>
        <v>1471.7949102739726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3652</v>
      </c>
      <c r="F69" s="81">
        <f t="shared" si="1"/>
        <v>1459.4067369863012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3624</v>
      </c>
      <c r="F70" s="81">
        <f t="shared" si="1"/>
        <v>1448.2174191780821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3593</v>
      </c>
      <c r="F72" s="81">
        <f t="shared" si="1"/>
        <v>1435.8292458904109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3563</v>
      </c>
      <c r="F73" s="81">
        <f t="shared" si="1"/>
        <v>1423.8406910958904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3532</v>
      </c>
      <c r="F74" s="81">
        <f t="shared" si="1"/>
        <v>1411.452517808219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3502</v>
      </c>
      <c r="F75" s="81">
        <f t="shared" si="1"/>
        <v>1469.4371611643835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3471</v>
      </c>
      <c r="F76" s="81">
        <f t="shared" si="1"/>
        <v>1456.4295792123287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3440</v>
      </c>
      <c r="F77" s="81">
        <f t="shared" si="1"/>
        <v>1443.4219972602737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3410</v>
      </c>
      <c r="F78" s="81">
        <f t="shared" si="1"/>
        <v>1430.8340147260274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3379</v>
      </c>
      <c r="F79" s="81">
        <f t="shared" si="1"/>
        <v>1417.8264327739726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3349</v>
      </c>
      <c r="F80" s="81">
        <f t="shared" ref="F80:F143" si="7">(D80*E80*H80)</f>
        <v>1405.2384502397258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3318</v>
      </c>
      <c r="F81" s="81">
        <f t="shared" si="7"/>
        <v>1392.230868287671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3287</v>
      </c>
      <c r="F82" s="81">
        <f t="shared" si="7"/>
        <v>1379.2232863356162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3259</v>
      </c>
      <c r="F83" s="81">
        <f t="shared" si="7"/>
        <v>1367.4745026369862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3228</v>
      </c>
      <c r="F84" s="81">
        <f t="shared" si="7"/>
        <v>1354.4669206849314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3198</v>
      </c>
      <c r="F85" s="81">
        <f t="shared" si="7"/>
        <v>1341.8789381506849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3167</v>
      </c>
      <c r="F86" s="81">
        <f t="shared" si="7"/>
        <v>1328.8713561986301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3137</v>
      </c>
      <c r="F87" s="81">
        <f t="shared" si="7"/>
        <v>1382.0975423476025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3106</v>
      </c>
      <c r="F88" s="81">
        <f t="shared" si="7"/>
        <v>1368.4395812979449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3075</v>
      </c>
      <c r="F89" s="81">
        <f t="shared" si="7"/>
        <v>1354.7816202482875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3045</v>
      </c>
      <c r="F90" s="81">
        <f t="shared" si="7"/>
        <v>1341.5642385873286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3014</v>
      </c>
      <c r="F91" s="81">
        <f t="shared" si="7"/>
        <v>1327.906277537671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2984</v>
      </c>
      <c r="F92" s="81">
        <f t="shared" si="7"/>
        <v>1314.6888958767122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2953</v>
      </c>
      <c r="F93" s="81">
        <f t="shared" si="7"/>
        <v>1301.0309348270546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2922</v>
      </c>
      <c r="F94" s="81">
        <f t="shared" si="7"/>
        <v>1287.372973777397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2893</v>
      </c>
      <c r="F95" s="81">
        <f t="shared" si="7"/>
        <v>1274.5961715051367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2862</v>
      </c>
      <c r="F96" s="81">
        <f t="shared" si="7"/>
        <v>1260.9382104554793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2832</v>
      </c>
      <c r="F97" s="81">
        <f t="shared" si="7"/>
        <v>1247.7208287945205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2801</v>
      </c>
      <c r="F98" s="81">
        <f t="shared" si="7"/>
        <v>1234.0628677448628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2771</v>
      </c>
      <c r="F99" s="81">
        <f t="shared" si="7"/>
        <v>1281.8877603880992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2740</v>
      </c>
      <c r="F100" s="81">
        <f t="shared" si="7"/>
        <v>1267.5469012859587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2709</v>
      </c>
      <c r="F101" s="81">
        <f t="shared" si="7"/>
        <v>1253.2060421838182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2679</v>
      </c>
      <c r="F102" s="81">
        <f t="shared" si="7"/>
        <v>1239.3277914398116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2648</v>
      </c>
      <c r="F103" s="81">
        <f t="shared" si="7"/>
        <v>1224.9869323376711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2618</v>
      </c>
      <c r="F104" s="81">
        <f t="shared" si="7"/>
        <v>1211.1086815936642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2587</v>
      </c>
      <c r="F105" s="81">
        <f t="shared" si="7"/>
        <v>1196.7678224915239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2556</v>
      </c>
      <c r="F106" s="81">
        <f t="shared" si="7"/>
        <v>1182.4269633893834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2528</v>
      </c>
      <c r="F107" s="81">
        <f t="shared" si="7"/>
        <v>1169.4739293616437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2497</v>
      </c>
      <c r="F108" s="81">
        <f t="shared" si="7"/>
        <v>1155.1330702595033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2467</v>
      </c>
      <c r="F109" s="81">
        <f t="shared" si="7"/>
        <v>1141.2548195154964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2436</v>
      </c>
      <c r="F110" s="81">
        <f t="shared" si="7"/>
        <v>1126.9139604133561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2406</v>
      </c>
      <c r="F111" s="81">
        <f t="shared" si="7"/>
        <v>1168.6874951528166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2375</v>
      </c>
      <c r="F112" s="81">
        <f t="shared" si="7"/>
        <v>1153.6295930955691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2344</v>
      </c>
      <c r="F113" s="81">
        <f t="shared" si="7"/>
        <v>1138.5716910383217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2314</v>
      </c>
      <c r="F114" s="81">
        <f t="shared" si="7"/>
        <v>1123.9995277571145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2283</v>
      </c>
      <c r="F115" s="81">
        <f t="shared" si="7"/>
        <v>1108.9416256998672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2253</v>
      </c>
      <c r="F116" s="81">
        <f t="shared" si="7"/>
        <v>1094.3694624186599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2222</v>
      </c>
      <c r="F117" s="81">
        <f t="shared" si="7"/>
        <v>1079.3115603614124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2191</v>
      </c>
      <c r="F118" s="81">
        <f t="shared" si="7"/>
        <v>1064.2536583041651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2163</v>
      </c>
      <c r="F119" s="81">
        <f t="shared" si="7"/>
        <v>1050.6529725750383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2132</v>
      </c>
      <c r="F120" s="81">
        <f t="shared" si="7"/>
        <v>1035.5950705177909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2102</v>
      </c>
      <c r="F121" s="81">
        <f t="shared" si="7"/>
        <v>1021.0229072365837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2071</v>
      </c>
      <c r="F122" s="81">
        <f t="shared" si="7"/>
        <v>1005.9650051793363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2041</v>
      </c>
      <c r="F123" s="81">
        <f t="shared" si="7"/>
        <v>1040.9624839930357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2010</v>
      </c>
      <c r="F124" s="81">
        <f t="shared" si="7"/>
        <v>1025.1516868329259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1979</v>
      </c>
      <c r="F125" s="81">
        <f t="shared" si="7"/>
        <v>1009.340889672816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1949</v>
      </c>
      <c r="F126" s="81">
        <f t="shared" si="7"/>
        <v>994.04011822754842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1918</v>
      </c>
      <c r="F127" s="81">
        <f t="shared" si="7"/>
        <v>978.2293210674386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1888</v>
      </c>
      <c r="F128" s="81">
        <f t="shared" si="7"/>
        <v>962.92854962217109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1857</v>
      </c>
      <c r="F129" s="81">
        <f t="shared" si="7"/>
        <v>947.11775246206128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1826</v>
      </c>
      <c r="F130" s="81">
        <f t="shared" si="7"/>
        <v>931.30695530195146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1798</v>
      </c>
      <c r="F131" s="81">
        <f t="shared" si="7"/>
        <v>917.02623528636832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1767</v>
      </c>
      <c r="F132" s="81">
        <f t="shared" si="7"/>
        <v>901.21543812625862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1737</v>
      </c>
      <c r="F133" s="81">
        <f t="shared" si="7"/>
        <v>885.9146666809911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1706</v>
      </c>
      <c r="F134" s="81">
        <f t="shared" si="7"/>
        <v>870.10386952088129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1676</v>
      </c>
      <c r="F135" s="81">
        <f t="shared" si="7"/>
        <v>897.54325297939442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1645</v>
      </c>
      <c r="F136" s="81">
        <f t="shared" si="7"/>
        <v>880.94191596127916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1614</v>
      </c>
      <c r="F137" s="81">
        <f t="shared" si="7"/>
        <v>864.34057894316379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1584</v>
      </c>
      <c r="F138" s="81">
        <f t="shared" si="7"/>
        <v>848.27476892563288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1553</v>
      </c>
      <c r="F139" s="81">
        <f t="shared" si="7"/>
        <v>831.67343190751762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1523</v>
      </c>
      <c r="F140" s="81">
        <f t="shared" si="7"/>
        <v>815.60762188998672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1492</v>
      </c>
      <c r="F141" s="81">
        <f t="shared" si="7"/>
        <v>799.00628487187146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1461</v>
      </c>
      <c r="F142" s="81">
        <f t="shared" si="7"/>
        <v>782.40494785375608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1432</v>
      </c>
      <c r="F143" s="81">
        <f t="shared" si="7"/>
        <v>766.87466483680964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1401</v>
      </c>
      <c r="F144" s="81">
        <f t="shared" ref="F144:F201" si="11">(D144*E144*H144)</f>
        <v>750.27332781869416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1371</v>
      </c>
      <c r="F145" s="81">
        <f t="shared" si="11"/>
        <v>734.20751780116336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1340</v>
      </c>
      <c r="F146" s="81">
        <f t="shared" si="11"/>
        <v>717.6061807830481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1310</v>
      </c>
      <c r="F148" s="81">
        <f t="shared" si="11"/>
        <v>736.61738930379295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1279</v>
      </c>
      <c r="F149" s="81">
        <f t="shared" si="11"/>
        <v>719.18598543477196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1248</v>
      </c>
      <c r="F150" s="81">
        <f t="shared" si="11"/>
        <v>701.75458156575087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1218</v>
      </c>
      <c r="F151" s="81">
        <f t="shared" si="11"/>
        <v>684.88548104734343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1187</v>
      </c>
      <c r="F152" s="81">
        <f t="shared" si="11"/>
        <v>667.45407717832234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1157</v>
      </c>
      <c r="F153" s="81">
        <f t="shared" si="11"/>
        <v>650.5849766599149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1126</v>
      </c>
      <c r="F154" s="81">
        <f t="shared" si="11"/>
        <v>633.1535727908938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1095</v>
      </c>
      <c r="F155" s="81">
        <f t="shared" si="11"/>
        <v>615.72216892187271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1067</v>
      </c>
      <c r="F156" s="81">
        <f t="shared" si="11"/>
        <v>599.97767510469237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1036</v>
      </c>
      <c r="F157" s="81">
        <f t="shared" si="11"/>
        <v>582.54627123567138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1006</v>
      </c>
      <c r="F158" s="81">
        <f t="shared" si="11"/>
        <v>565.67717071726383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975</v>
      </c>
      <c r="F159" s="81">
        <f t="shared" si="11"/>
        <v>548.24576684824285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945</v>
      </c>
      <c r="F160" s="81">
        <f t="shared" si="11"/>
        <v>557.94549964632711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914</v>
      </c>
      <c r="F161" s="81">
        <f t="shared" si="11"/>
        <v>539.6425255838551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883</v>
      </c>
      <c r="F162" s="81">
        <f t="shared" si="11"/>
        <v>521.33955152138287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853</v>
      </c>
      <c r="F163" s="81">
        <f t="shared" si="11"/>
        <v>503.62699597705512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822</v>
      </c>
      <c r="F164" s="81">
        <f t="shared" si="11"/>
        <v>485.32402191458294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792</v>
      </c>
      <c r="F165" s="81">
        <f t="shared" si="11"/>
        <v>467.61146637025507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761</v>
      </c>
      <c r="F166" s="81">
        <f t="shared" si="11"/>
        <v>449.30849230778301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730</v>
      </c>
      <c r="F167" s="81">
        <f t="shared" si="11"/>
        <v>431.0055182453109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702</v>
      </c>
      <c r="F168" s="81">
        <f t="shared" si="11"/>
        <v>414.47379973727158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671</v>
      </c>
      <c r="F169" s="81">
        <f t="shared" si="11"/>
        <v>396.17082567479952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13870</v>
      </c>
      <c r="D170" s="100">
        <f t="shared" si="14"/>
        <v>-12972.071836988936</v>
      </c>
      <c r="E170" s="80">
        <f t="shared" si="10"/>
        <v>641</v>
      </c>
      <c r="F170" s="81">
        <f t="shared" si="11"/>
        <v>-5467.4617298695293</v>
      </c>
      <c r="G170" s="78">
        <v>17</v>
      </c>
      <c r="H170" s="82">
        <f t="shared" si="12"/>
        <v>6.5753424657534248E-4</v>
      </c>
      <c r="I170" s="83" t="s">
        <v>427</v>
      </c>
    </row>
    <row r="171" spans="1:9" s="1" customFormat="1" ht="17.25">
      <c r="A171" s="204">
        <v>43252</v>
      </c>
      <c r="B171" s="77">
        <v>897.92816301106438</v>
      </c>
      <c r="C171" s="101">
        <v>13870</v>
      </c>
      <c r="D171" s="100">
        <f t="shared" si="14"/>
        <v>-12972.071836988936</v>
      </c>
      <c r="E171" s="80">
        <f t="shared" si="10"/>
        <v>624</v>
      </c>
      <c r="F171" s="81">
        <f t="shared" si="11"/>
        <v>-5322.4588446779817</v>
      </c>
      <c r="G171" s="78">
        <v>25</v>
      </c>
      <c r="H171" s="82">
        <f t="shared" si="12"/>
        <v>6.5753424657534248E-4</v>
      </c>
      <c r="I171" s="83" t="s">
        <v>428</v>
      </c>
    </row>
    <row r="172" spans="1:9" s="1" customFormat="1" ht="17.25">
      <c r="A172" s="204">
        <v>43282</v>
      </c>
      <c r="B172" s="77">
        <v>942.82457116161765</v>
      </c>
      <c r="C172" s="101"/>
      <c r="D172" s="100">
        <f t="shared" si="14"/>
        <v>942.82457116161765</v>
      </c>
      <c r="E172" s="80">
        <f t="shared" si="10"/>
        <v>599</v>
      </c>
      <c r="F172" s="81">
        <f t="shared" si="11"/>
        <v>371.3437269868333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204">
        <v>43313</v>
      </c>
      <c r="B173" s="77">
        <v>942.82457116161765</v>
      </c>
      <c r="C173" s="157">
        <v>27740</v>
      </c>
      <c r="D173" s="100">
        <f t="shared" si="14"/>
        <v>-26797.175428838382</v>
      </c>
      <c r="E173" s="80">
        <f t="shared" si="10"/>
        <v>568</v>
      </c>
      <c r="F173" s="81">
        <f t="shared" si="11"/>
        <v>-10008.194395778763</v>
      </c>
      <c r="G173" s="156">
        <v>0</v>
      </c>
      <c r="H173" s="82">
        <f t="shared" si="12"/>
        <v>6.5753424657534248E-4</v>
      </c>
      <c r="I173" s="103" t="s">
        <v>429</v>
      </c>
    </row>
    <row r="174" spans="1:9" s="1" customFormat="1" ht="17.25">
      <c r="A174" s="204">
        <v>43344</v>
      </c>
      <c r="B174" s="77">
        <v>942.82457116161765</v>
      </c>
      <c r="C174" s="101">
        <v>13870</v>
      </c>
      <c r="D174" s="100">
        <f t="shared" si="14"/>
        <v>-12927.175428838382</v>
      </c>
      <c r="E174" s="80">
        <f>E173-G173</f>
        <v>568</v>
      </c>
      <c r="F174" s="81">
        <f t="shared" si="11"/>
        <v>-4828.0343957787627</v>
      </c>
      <c r="G174" s="78">
        <v>16</v>
      </c>
      <c r="H174" s="82">
        <f t="shared" si="12"/>
        <v>6.5753424657534248E-4</v>
      </c>
      <c r="I174" s="83" t="s">
        <v>430</v>
      </c>
    </row>
    <row r="175" spans="1:9" s="1" customFormat="1" ht="17.25">
      <c r="A175" s="204">
        <v>43374</v>
      </c>
      <c r="B175" s="77">
        <v>942.82457116161765</v>
      </c>
      <c r="C175" s="101">
        <v>13870</v>
      </c>
      <c r="D175" s="100">
        <f t="shared" si="14"/>
        <v>-12927.175428838382</v>
      </c>
      <c r="E175" s="80">
        <f t="shared" si="10"/>
        <v>552</v>
      </c>
      <c r="F175" s="81">
        <f t="shared" si="11"/>
        <v>-4692.0334268835859</v>
      </c>
      <c r="G175" s="78">
        <v>15</v>
      </c>
      <c r="H175" s="82">
        <f t="shared" si="12"/>
        <v>6.5753424657534248E-4</v>
      </c>
      <c r="I175" s="83" t="s">
        <v>431</v>
      </c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537</v>
      </c>
      <c r="F176" s="81">
        <f t="shared" si="11"/>
        <v>332.90748145564186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21567</v>
      </c>
      <c r="D177" s="100">
        <f t="shared" si="14"/>
        <v>-20624.175428838382</v>
      </c>
      <c r="E177" s="80">
        <f t="shared" si="10"/>
        <v>507</v>
      </c>
      <c r="F177" s="81">
        <f t="shared" si="11"/>
        <v>-6875.4785374823414</v>
      </c>
      <c r="G177" s="78">
        <v>20</v>
      </c>
      <c r="H177" s="82">
        <f t="shared" si="12"/>
        <v>6.5753424657534248E-4</v>
      </c>
      <c r="I177" s="83" t="s">
        <v>432</v>
      </c>
    </row>
    <row r="178" spans="1:9" s="1" customFormat="1" ht="17.25">
      <c r="A178" s="204">
        <v>43466</v>
      </c>
      <c r="B178" s="77">
        <v>942.82457116161765</v>
      </c>
      <c r="C178" s="101">
        <v>1000</v>
      </c>
      <c r="D178" s="100">
        <f t="shared" si="14"/>
        <v>-57.175428838382345</v>
      </c>
      <c r="E178" s="80">
        <f t="shared" si="10"/>
        <v>487</v>
      </c>
      <c r="F178" s="81">
        <f t="shared" si="11"/>
        <v>-18.30866882912364</v>
      </c>
      <c r="G178" s="78">
        <v>29</v>
      </c>
      <c r="H178" s="82">
        <f t="shared" si="12"/>
        <v>6.5753424657534248E-4</v>
      </c>
      <c r="I178" s="83" t="s">
        <v>433</v>
      </c>
    </row>
    <row r="179" spans="1:9" s="1" customFormat="1" ht="17.25">
      <c r="A179" s="204">
        <v>43497</v>
      </c>
      <c r="B179" s="77">
        <v>942.82457116161765</v>
      </c>
      <c r="C179" s="101">
        <v>1850</v>
      </c>
      <c r="D179" s="100">
        <f t="shared" si="14"/>
        <v>-907.17542883838235</v>
      </c>
      <c r="E179" s="80">
        <f t="shared" si="10"/>
        <v>458</v>
      </c>
      <c r="F179" s="81">
        <f t="shared" si="11"/>
        <v>-273.19650174771226</v>
      </c>
      <c r="G179" s="78">
        <v>25</v>
      </c>
      <c r="H179" s="82">
        <f t="shared" si="12"/>
        <v>6.5753424657534248E-4</v>
      </c>
      <c r="I179" s="83" t="s">
        <v>434</v>
      </c>
    </row>
    <row r="180" spans="1:9" s="1" customFormat="1" ht="17.25">
      <c r="A180" s="204">
        <v>43525</v>
      </c>
      <c r="B180" s="77">
        <v>942.82457116161765</v>
      </c>
      <c r="C180" s="101">
        <v>0</v>
      </c>
      <c r="D180" s="100">
        <f t="shared" si="14"/>
        <v>942.82457116161765</v>
      </c>
      <c r="E180" s="80">
        <f t="shared" si="10"/>
        <v>433</v>
      </c>
      <c r="F180" s="81">
        <f t="shared" si="11"/>
        <v>268.4337792742885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402</v>
      </c>
      <c r="F181" s="81">
        <f t="shared" si="11"/>
        <v>249.2156565086928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204">
        <v>43586</v>
      </c>
      <c r="B182" s="77">
        <v>942.82457116161765</v>
      </c>
      <c r="C182" s="101">
        <v>2830</v>
      </c>
      <c r="D182" s="100">
        <f t="shared" si="14"/>
        <v>-1887.1754288383822</v>
      </c>
      <c r="E182" s="80">
        <f t="shared" si="10"/>
        <v>372</v>
      </c>
      <c r="F182" s="81">
        <f t="shared" si="11"/>
        <v>-461.60828023750895</v>
      </c>
      <c r="G182" s="78">
        <v>23</v>
      </c>
      <c r="H182" s="82">
        <f t="shared" si="12"/>
        <v>6.5753424657534248E-4</v>
      </c>
      <c r="I182" s="83" t="s">
        <v>435</v>
      </c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349</v>
      </c>
      <c r="F183" s="81">
        <f t="shared" si="11"/>
        <v>216.35886597396464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3960</v>
      </c>
      <c r="D184" s="100">
        <f t="shared" si="14"/>
        <v>-2970.0342002803013</v>
      </c>
      <c r="E184" s="80">
        <f t="shared" si="10"/>
        <v>319</v>
      </c>
      <c r="F184" s="81">
        <f t="shared" si="11"/>
        <v>-622.9748448587942</v>
      </c>
      <c r="G184" s="78">
        <v>14</v>
      </c>
      <c r="H184" s="82">
        <f t="shared" si="12"/>
        <v>6.5753424657534248E-4</v>
      </c>
      <c r="I184" s="83" t="s">
        <v>436</v>
      </c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305</v>
      </c>
      <c r="F185" s="81">
        <f t="shared" si="11"/>
        <v>198.53560695748473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274</v>
      </c>
      <c r="F186" s="81">
        <f t="shared" si="11"/>
        <v>178.35657805360927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244</v>
      </c>
      <c r="F187" s="81">
        <f t="shared" si="11"/>
        <v>158.82848556598779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1980</v>
      </c>
      <c r="D188" s="100">
        <f t="shared" si="14"/>
        <v>-990.03420028030143</v>
      </c>
      <c r="E188" s="80">
        <f t="shared" si="10"/>
        <v>213</v>
      </c>
      <c r="F188" s="81">
        <f t="shared" si="11"/>
        <v>-138.65903648857261</v>
      </c>
      <c r="G188" s="78">
        <v>0</v>
      </c>
      <c r="H188" s="82">
        <f t="shared" si="12"/>
        <v>6.5753424657534248E-4</v>
      </c>
      <c r="I188" s="88" t="s">
        <v>437</v>
      </c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213</v>
      </c>
      <c r="F189" s="81">
        <f t="shared" si="11"/>
        <v>138.64945666211233</v>
      </c>
      <c r="G189" s="78">
        <v>0</v>
      </c>
      <c r="H189" s="82">
        <f t="shared" si="12"/>
        <v>6.5753424657534248E-4</v>
      </c>
      <c r="I189" s="88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123557</v>
      </c>
      <c r="D202" s="107">
        <f>B202-C202</f>
        <v>8019.5597087753995</v>
      </c>
      <c r="E202" s="108">
        <f>SUM(E58:E197)</f>
        <v>265748</v>
      </c>
      <c r="F202" s="109">
        <f>SUM(F14:F197)</f>
        <v>129615.91299007459</v>
      </c>
      <c r="G202" s="108">
        <f>SUM(G14:G198)</f>
        <v>5138</v>
      </c>
      <c r="H202" s="110">
        <f>D202+F202</f>
        <v>137635.47269884998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48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4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464"/>
  <sheetViews>
    <sheetView topLeftCell="A193" workbookViewId="0">
      <selection activeCell="N64" sqref="N64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438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449</v>
      </c>
      <c r="E3" s="355"/>
      <c r="F3" s="355"/>
      <c r="G3" s="356"/>
      <c r="H3" s="181"/>
    </row>
    <row r="4" spans="1:15" s="7" customFormat="1" ht="34.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516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8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40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18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5119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439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5119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440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79" si="3">E15-G15</f>
        <v>5119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441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5119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442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5119</v>
      </c>
      <c r="F18" s="81">
        <f t="shared" si="1"/>
        <v>1682.9589041095892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5089</v>
      </c>
      <c r="F19" s="81">
        <f t="shared" si="1"/>
        <v>1673.0958904109589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5058</v>
      </c>
      <c r="F20" s="81">
        <f t="shared" si="1"/>
        <v>-3325.8082191780823</v>
      </c>
      <c r="G20" s="78">
        <v>25</v>
      </c>
      <c r="H20" s="82">
        <f t="shared" si="2"/>
        <v>6.5753424657534248E-4</v>
      </c>
      <c r="I20" s="83" t="s">
        <v>443</v>
      </c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5033</v>
      </c>
      <c r="F21" s="81">
        <f t="shared" si="1"/>
        <v>1654.6849315068494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5005</v>
      </c>
      <c r="F22" s="81">
        <f t="shared" si="1"/>
        <v>1645.4794520547946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4974</v>
      </c>
      <c r="F23" s="81">
        <f t="shared" si="1"/>
        <v>1635.2876712328768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4944</v>
      </c>
      <c r="F24" s="81">
        <f t="shared" si="1"/>
        <v>1625.4246575342465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33.75">
      <c r="A25" s="249">
        <v>38869</v>
      </c>
      <c r="B25" s="77">
        <v>500</v>
      </c>
      <c r="C25" s="156">
        <v>2600</v>
      </c>
      <c r="D25" s="79">
        <f t="shared" si="0"/>
        <v>-2100</v>
      </c>
      <c r="E25" s="80">
        <f t="shared" si="3"/>
        <v>4913</v>
      </c>
      <c r="F25" s="81">
        <f t="shared" si="1"/>
        <v>-6783.9780821917811</v>
      </c>
      <c r="G25" s="156">
        <v>0</v>
      </c>
      <c r="H25" s="82">
        <f t="shared" si="2"/>
        <v>6.5753424657534248E-4</v>
      </c>
      <c r="I25" s="172" t="s">
        <v>444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4913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445</v>
      </c>
      <c r="N26" s="241"/>
      <c r="O26" s="35"/>
    </row>
    <row r="27" spans="1:15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4913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446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4913</v>
      </c>
      <c r="F28" s="81">
        <f t="shared" si="1"/>
        <v>0</v>
      </c>
      <c r="G28" s="78">
        <v>0</v>
      </c>
      <c r="H28" s="82">
        <f t="shared" si="2"/>
        <v>6.5753424657534248E-4</v>
      </c>
      <c r="I28" s="250" t="s">
        <v>447</v>
      </c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4913</v>
      </c>
      <c r="F29" s="81">
        <f t="shared" si="1"/>
        <v>1695.9945205479453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4882</v>
      </c>
      <c r="F30" s="81">
        <f t="shared" si="1"/>
        <v>1685.2931506849316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4852</v>
      </c>
      <c r="F31" s="81">
        <f t="shared" si="1"/>
        <v>1674.9369863013699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4821</v>
      </c>
      <c r="F32" s="81">
        <f t="shared" si="1"/>
        <v>1664.2356164383561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4790</v>
      </c>
      <c r="F33" s="81">
        <f t="shared" si="1"/>
        <v>1653.5342465753424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4762</v>
      </c>
      <c r="F34" s="81">
        <f t="shared" si="1"/>
        <v>1643.868493150685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4731</v>
      </c>
      <c r="F35" s="81">
        <f t="shared" si="1"/>
        <v>1633.1671232876713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4701</v>
      </c>
      <c r="F36" s="81">
        <f t="shared" si="1"/>
        <v>1622.8109589041096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4670</v>
      </c>
      <c r="F37" s="81">
        <f t="shared" si="1"/>
        <v>1692.7150684931507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4640</v>
      </c>
      <c r="F38" s="81">
        <f t="shared" si="1"/>
        <v>1681.841095890411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4609</v>
      </c>
      <c r="F39" s="81">
        <f t="shared" si="1"/>
        <v>1670.6046575342466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4578</v>
      </c>
      <c r="F40" s="81">
        <f t="shared" si="1"/>
        <v>1659.3682191780822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4548</v>
      </c>
      <c r="F41" s="81">
        <f t="shared" si="1"/>
        <v>1648.4942465753425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4517</v>
      </c>
      <c r="F42" s="81">
        <f t="shared" si="1"/>
        <v>1637.2578082191781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4487</v>
      </c>
      <c r="F43" s="81">
        <f t="shared" si="1"/>
        <v>1626.3838356164383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4456</v>
      </c>
      <c r="F44" s="81">
        <f t="shared" si="1"/>
        <v>1615.1473972602739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4425</v>
      </c>
      <c r="F45" s="81">
        <f t="shared" si="1"/>
        <v>1603.9109589041095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4396</v>
      </c>
      <c r="F46" s="81">
        <f t="shared" si="1"/>
        <v>1593.3994520547947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4365</v>
      </c>
      <c r="F47" s="81">
        <f t="shared" si="1"/>
        <v>1582.1630136986303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4335</v>
      </c>
      <c r="F48" s="81">
        <f t="shared" si="1"/>
        <v>1571.2890410958905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4304</v>
      </c>
      <c r="F49" s="81">
        <f t="shared" si="1"/>
        <v>1560.0526027397261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4274</v>
      </c>
      <c r="F50" s="81">
        <f t="shared" si="1"/>
        <v>1626.6375616438356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4243</v>
      </c>
      <c r="F51" s="81">
        <f t="shared" si="1"/>
        <v>1614.8393013698631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4212</v>
      </c>
      <c r="F52" s="81">
        <f t="shared" si="1"/>
        <v>1603.0410410958905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4182</v>
      </c>
      <c r="F53" s="81">
        <f t="shared" si="1"/>
        <v>1591.6233698630137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4151</v>
      </c>
      <c r="F54" s="81">
        <f t="shared" si="1"/>
        <v>1579.8251095890412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4121</v>
      </c>
      <c r="F55" s="81">
        <f t="shared" si="1"/>
        <v>1568.4074383561644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4090</v>
      </c>
      <c r="F56" s="81">
        <f t="shared" si="1"/>
        <v>1556.6091780821919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4059</v>
      </c>
      <c r="F57" s="81">
        <f t="shared" si="1"/>
        <v>1544.8109178082193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4031</v>
      </c>
      <c r="F58" s="81">
        <f t="shared" si="1"/>
        <v>1534.1544246575343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4000</v>
      </c>
      <c r="F59" s="81">
        <f t="shared" si="1"/>
        <v>1522.3561643835617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3970</v>
      </c>
      <c r="F60" s="81">
        <f t="shared" si="1"/>
        <v>1510.938493150685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3939</v>
      </c>
      <c r="F61" s="81">
        <f t="shared" si="1"/>
        <v>1499.1402328767124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3909</v>
      </c>
      <c r="F62" s="81">
        <f t="shared" si="1"/>
        <v>1562.1086897260273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3878</v>
      </c>
      <c r="F63" s="81">
        <f t="shared" si="1"/>
        <v>1549.7205164383561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3847</v>
      </c>
      <c r="F64" s="81">
        <f t="shared" si="1"/>
        <v>1537.3323431506847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3817</v>
      </c>
      <c r="F65" s="81">
        <f t="shared" si="1"/>
        <v>1525.3437883561642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3786</v>
      </c>
      <c r="F66" s="81">
        <f t="shared" si="1"/>
        <v>1512.955615068493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3756</v>
      </c>
      <c r="F67" s="81">
        <f t="shared" si="1"/>
        <v>1500.9670602739725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3725</v>
      </c>
      <c r="F68" s="81">
        <f t="shared" si="1"/>
        <v>1488.5788869863013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3694</v>
      </c>
      <c r="F69" s="81">
        <f t="shared" si="1"/>
        <v>1476.1907136986299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3666</v>
      </c>
      <c r="F70" s="81">
        <f t="shared" si="1"/>
        <v>1465.0013958904108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3635</v>
      </c>
      <c r="F72" s="81">
        <f t="shared" si="1"/>
        <v>1452.6132226027398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3605</v>
      </c>
      <c r="F73" s="81">
        <f t="shared" si="1"/>
        <v>1440.6246678082193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3574</v>
      </c>
      <c r="F74" s="81">
        <f t="shared" si="1"/>
        <v>1428.2364945205477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3544</v>
      </c>
      <c r="F75" s="81">
        <f t="shared" si="1"/>
        <v>1487.0603367123285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3513</v>
      </c>
      <c r="F76" s="81">
        <f t="shared" si="1"/>
        <v>1474.052754760274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3482</v>
      </c>
      <c r="F77" s="81">
        <f t="shared" si="1"/>
        <v>1461.0451728082191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3452</v>
      </c>
      <c r="F78" s="81">
        <f t="shared" si="1"/>
        <v>1448.4571902739724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3421</v>
      </c>
      <c r="F79" s="81">
        <f t="shared" si="1"/>
        <v>1435.4496083219176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3391</v>
      </c>
      <c r="F80" s="81">
        <f t="shared" ref="F80:F143" si="7">(D80*E80*H80)</f>
        <v>1422.8616257876713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3360</v>
      </c>
      <c r="F81" s="81">
        <f t="shared" si="7"/>
        <v>1409.8540438356165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3329</v>
      </c>
      <c r="F82" s="81">
        <f t="shared" si="7"/>
        <v>1396.8464618835617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3301</v>
      </c>
      <c r="F83" s="81">
        <f t="shared" si="7"/>
        <v>1385.0976781849315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3270</v>
      </c>
      <c r="F84" s="81">
        <f t="shared" si="7"/>
        <v>1372.0900962328767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3240</v>
      </c>
      <c r="F85" s="81">
        <f t="shared" si="7"/>
        <v>1359.50211369863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3209</v>
      </c>
      <c r="F86" s="81">
        <f t="shared" si="7"/>
        <v>1346.4945317465754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3179</v>
      </c>
      <c r="F87" s="81">
        <f t="shared" si="7"/>
        <v>1400.6018766729451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3148</v>
      </c>
      <c r="F88" s="81">
        <f t="shared" si="7"/>
        <v>1386.9439156232875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3117</v>
      </c>
      <c r="F89" s="81">
        <f t="shared" si="7"/>
        <v>1373.2859545736299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3087</v>
      </c>
      <c r="F90" s="81">
        <f t="shared" si="7"/>
        <v>1360.068572912671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3056</v>
      </c>
      <c r="F91" s="81">
        <f t="shared" si="7"/>
        <v>1346.4106118630136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3026</v>
      </c>
      <c r="F92" s="81">
        <f t="shared" si="7"/>
        <v>1333.1932302020546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2995</v>
      </c>
      <c r="F93" s="81">
        <f t="shared" si="7"/>
        <v>1319.5352691523969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2964</v>
      </c>
      <c r="F94" s="81">
        <f t="shared" si="7"/>
        <v>1305.8773081027396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2935</v>
      </c>
      <c r="F95" s="81">
        <f t="shared" si="7"/>
        <v>1293.1005058304793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2904</v>
      </c>
      <c r="F96" s="81">
        <f t="shared" si="7"/>
        <v>1279.4425447808217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2874</v>
      </c>
      <c r="F97" s="81">
        <f t="shared" si="7"/>
        <v>1266.2251631198628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2843</v>
      </c>
      <c r="F98" s="81">
        <f t="shared" si="7"/>
        <v>1252.5672020702052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2813</v>
      </c>
      <c r="F99" s="81">
        <f t="shared" si="7"/>
        <v>1301.3173114297088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2782</v>
      </c>
      <c r="F100" s="81">
        <f t="shared" si="7"/>
        <v>1286.9764523275683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2751</v>
      </c>
      <c r="F101" s="81">
        <f t="shared" si="7"/>
        <v>1272.6355932254278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2721</v>
      </c>
      <c r="F102" s="81">
        <f t="shared" si="7"/>
        <v>1258.7573424814211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2690</v>
      </c>
      <c r="F103" s="81">
        <f t="shared" si="7"/>
        <v>1244.4164833792806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2660</v>
      </c>
      <c r="F104" s="81">
        <f t="shared" si="7"/>
        <v>1230.5382326352737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2629</v>
      </c>
      <c r="F105" s="81">
        <f t="shared" si="7"/>
        <v>1216.1973735331335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2598</v>
      </c>
      <c r="F106" s="81">
        <f t="shared" si="7"/>
        <v>1201.856514430993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2570</v>
      </c>
      <c r="F107" s="81">
        <f t="shared" si="7"/>
        <v>1188.9034804032533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2539</v>
      </c>
      <c r="F108" s="81">
        <f t="shared" si="7"/>
        <v>1174.5626213011128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2509</v>
      </c>
      <c r="F109" s="81">
        <f t="shared" si="7"/>
        <v>1160.6843705571059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2478</v>
      </c>
      <c r="F110" s="81">
        <f t="shared" si="7"/>
        <v>1146.3435114549657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2448</v>
      </c>
      <c r="F111" s="81">
        <f t="shared" si="7"/>
        <v>1189.0885237465068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2417</v>
      </c>
      <c r="F112" s="81">
        <f t="shared" si="7"/>
        <v>1174.0306216892591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2386</v>
      </c>
      <c r="F113" s="81">
        <f t="shared" si="7"/>
        <v>1158.9727196320118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2356</v>
      </c>
      <c r="F114" s="81">
        <f t="shared" si="7"/>
        <v>1144.4005563508047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2325</v>
      </c>
      <c r="F115" s="81">
        <f t="shared" si="7"/>
        <v>1129.3426542935572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2295</v>
      </c>
      <c r="F116" s="81">
        <f t="shared" si="7"/>
        <v>1114.77049101235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2264</v>
      </c>
      <c r="F117" s="81">
        <f t="shared" si="7"/>
        <v>1099.7125889551025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2233</v>
      </c>
      <c r="F118" s="81">
        <f t="shared" si="7"/>
        <v>1084.6546868978551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2205</v>
      </c>
      <c r="F119" s="81">
        <f t="shared" si="7"/>
        <v>1071.0540011687283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2174</v>
      </c>
      <c r="F120" s="81">
        <f t="shared" si="7"/>
        <v>1055.996099111481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2144</v>
      </c>
      <c r="F121" s="81">
        <f t="shared" si="7"/>
        <v>1041.4239358302739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2113</v>
      </c>
      <c r="F122" s="81">
        <f t="shared" si="7"/>
        <v>1026.3660337730264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2083</v>
      </c>
      <c r="F123" s="81">
        <f t="shared" si="7"/>
        <v>1062.3835640164102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2052</v>
      </c>
      <c r="F124" s="81">
        <f t="shared" si="7"/>
        <v>1046.5727668563002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2021</v>
      </c>
      <c r="F125" s="81">
        <f t="shared" si="7"/>
        <v>1030.7619696961906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1991</v>
      </c>
      <c r="F126" s="81">
        <f t="shared" si="7"/>
        <v>1015.461198250923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1960</v>
      </c>
      <c r="F127" s="81">
        <f t="shared" si="7"/>
        <v>999.65040109081315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1930</v>
      </c>
      <c r="F128" s="81">
        <f t="shared" si="7"/>
        <v>984.34962964554563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1899</v>
      </c>
      <c r="F129" s="81">
        <f t="shared" si="7"/>
        <v>968.53883248543593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1868</v>
      </c>
      <c r="F130" s="81">
        <f t="shared" si="7"/>
        <v>952.72803532532612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1840</v>
      </c>
      <c r="F131" s="81">
        <f t="shared" si="7"/>
        <v>938.44731530974298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1809</v>
      </c>
      <c r="F132" s="81">
        <f t="shared" si="7"/>
        <v>922.63651814963316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1779</v>
      </c>
      <c r="F133" s="81">
        <f t="shared" si="7"/>
        <v>907.33574670436565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1748</v>
      </c>
      <c r="F134" s="81">
        <f t="shared" si="7"/>
        <v>891.52494954425583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1718</v>
      </c>
      <c r="F135" s="81">
        <f t="shared" si="7"/>
        <v>920.03538700393767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1687</v>
      </c>
      <c r="F136" s="81">
        <f t="shared" si="7"/>
        <v>903.43404998582241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1656</v>
      </c>
      <c r="F137" s="81">
        <f t="shared" si="7"/>
        <v>886.83271296770715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1626</v>
      </c>
      <c r="F138" s="81">
        <f t="shared" si="7"/>
        <v>870.76690295017613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1595</v>
      </c>
      <c r="F139" s="81">
        <f t="shared" si="7"/>
        <v>854.16556593206087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1565</v>
      </c>
      <c r="F140" s="81">
        <f t="shared" si="7"/>
        <v>838.09975591453008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1534</v>
      </c>
      <c r="F141" s="81">
        <f t="shared" si="7"/>
        <v>821.49841889641482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1503</v>
      </c>
      <c r="F142" s="81">
        <f t="shared" si="7"/>
        <v>804.89708187829933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1474</v>
      </c>
      <c r="F143" s="81">
        <f t="shared" si="7"/>
        <v>789.36679886135278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1443</v>
      </c>
      <c r="F144" s="81">
        <f t="shared" ref="F144:F201" si="11">(D144*E144*H144)</f>
        <v>772.76546184323752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1413</v>
      </c>
      <c r="F145" s="81">
        <f t="shared" si="11"/>
        <v>756.69965182570661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1382</v>
      </c>
      <c r="F146" s="81">
        <f t="shared" si="11"/>
        <v>740.09831480759135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1352</v>
      </c>
      <c r="F148" s="81">
        <f t="shared" si="11"/>
        <v>760.2341300295634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1321</v>
      </c>
      <c r="F149" s="81">
        <f t="shared" si="11"/>
        <v>742.80272616054242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1290</v>
      </c>
      <c r="F150" s="81">
        <f t="shared" si="11"/>
        <v>725.37132229152132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1260</v>
      </c>
      <c r="F151" s="81">
        <f t="shared" si="11"/>
        <v>708.50222177311377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1229</v>
      </c>
      <c r="F152" s="81">
        <f t="shared" si="11"/>
        <v>691.07081790409291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1199</v>
      </c>
      <c r="F153" s="81">
        <f t="shared" si="11"/>
        <v>674.20171738568536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1168</v>
      </c>
      <c r="F154" s="81">
        <f t="shared" si="11"/>
        <v>656.77031351666426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1137</v>
      </c>
      <c r="F155" s="81">
        <f t="shared" si="11"/>
        <v>639.33890964764316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1109</v>
      </c>
      <c r="F156" s="81">
        <f t="shared" si="11"/>
        <v>623.59441583046294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1078</v>
      </c>
      <c r="F157" s="81">
        <f t="shared" si="11"/>
        <v>606.16301196144184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1048</v>
      </c>
      <c r="F158" s="81">
        <f t="shared" si="11"/>
        <v>589.2939114430344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1017</v>
      </c>
      <c r="F159" s="81">
        <f t="shared" si="11"/>
        <v>571.86250757401331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987</v>
      </c>
      <c r="F160" s="81">
        <f t="shared" si="11"/>
        <v>582.74307740838617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956</v>
      </c>
      <c r="F161" s="81">
        <f t="shared" si="11"/>
        <v>564.44010334591405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925</v>
      </c>
      <c r="F162" s="81">
        <f t="shared" si="11"/>
        <v>546.13712928344194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895</v>
      </c>
      <c r="F163" s="81">
        <f t="shared" si="11"/>
        <v>528.42457373911407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864</v>
      </c>
      <c r="F164" s="81">
        <f t="shared" si="11"/>
        <v>510.12159967664195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834</v>
      </c>
      <c r="F165" s="81">
        <f t="shared" si="11"/>
        <v>492.40904413231408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803</v>
      </c>
      <c r="F166" s="81">
        <f t="shared" si="11"/>
        <v>474.10607006984202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772</v>
      </c>
      <c r="F167" s="81">
        <f t="shared" si="11"/>
        <v>455.8030960073699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744</v>
      </c>
      <c r="F168" s="81">
        <f t="shared" si="11"/>
        <v>439.27137749933058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713</v>
      </c>
      <c r="F169" s="81">
        <f t="shared" si="11"/>
        <v>420.96840343685852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13800</v>
      </c>
      <c r="D170" s="100">
        <f t="shared" si="14"/>
        <v>-12902.071836988936</v>
      </c>
      <c r="E170" s="80">
        <f t="shared" si="10"/>
        <v>683</v>
      </c>
      <c r="F170" s="81">
        <f t="shared" si="11"/>
        <v>-5794.2674397787032</v>
      </c>
      <c r="G170" s="78">
        <v>15</v>
      </c>
      <c r="H170" s="82">
        <f t="shared" si="12"/>
        <v>6.5753424657534248E-4</v>
      </c>
      <c r="I170" s="83" t="s">
        <v>448</v>
      </c>
    </row>
    <row r="171" spans="1:9" s="1" customFormat="1" ht="17.25">
      <c r="A171" s="204">
        <v>43252</v>
      </c>
      <c r="B171" s="77">
        <v>897.92816301106438</v>
      </c>
      <c r="C171" s="101">
        <v>13800</v>
      </c>
      <c r="D171" s="100">
        <f t="shared" si="14"/>
        <v>-12902.071836988936</v>
      </c>
      <c r="E171" s="80">
        <f t="shared" si="10"/>
        <v>668</v>
      </c>
      <c r="F171" s="81">
        <f t="shared" si="11"/>
        <v>-5667.0141285097707</v>
      </c>
      <c r="G171" s="78">
        <v>27</v>
      </c>
      <c r="H171" s="82">
        <f t="shared" si="12"/>
        <v>6.5753424657534248E-4</v>
      </c>
      <c r="I171" s="83" t="s">
        <v>450</v>
      </c>
    </row>
    <row r="172" spans="1:9" s="1" customFormat="1" ht="17.25">
      <c r="A172" s="204">
        <v>43282</v>
      </c>
      <c r="B172" s="77">
        <v>942.82457116161765</v>
      </c>
      <c r="C172" s="101">
        <v>13800</v>
      </c>
      <c r="D172" s="100">
        <f t="shared" si="14"/>
        <v>-12857.175428838382</v>
      </c>
      <c r="E172" s="80">
        <f t="shared" si="10"/>
        <v>641</v>
      </c>
      <c r="F172" s="81">
        <f t="shared" si="11"/>
        <v>-5419.0352547191687</v>
      </c>
      <c r="G172" s="78">
        <v>25</v>
      </c>
      <c r="H172" s="82">
        <f t="shared" si="12"/>
        <v>6.5753424657534248E-4</v>
      </c>
      <c r="I172" s="102" t="s">
        <v>451</v>
      </c>
    </row>
    <row r="173" spans="1:9" s="1" customFormat="1" ht="17.25">
      <c r="A173" s="204">
        <v>43313</v>
      </c>
      <c r="B173" s="77">
        <v>942.82457116161765</v>
      </c>
      <c r="C173" s="157">
        <v>13800</v>
      </c>
      <c r="D173" s="100">
        <f t="shared" si="14"/>
        <v>-12857.175428838382</v>
      </c>
      <c r="E173" s="80">
        <f t="shared" si="10"/>
        <v>616</v>
      </c>
      <c r="F173" s="81">
        <f t="shared" si="11"/>
        <v>-5207.6844257519624</v>
      </c>
      <c r="G173" s="156">
        <v>27</v>
      </c>
      <c r="H173" s="82">
        <f t="shared" si="12"/>
        <v>6.5753424657534248E-4</v>
      </c>
      <c r="I173" s="103" t="s">
        <v>452</v>
      </c>
    </row>
    <row r="174" spans="1:9" s="1" customFormat="1" ht="17.25">
      <c r="A174" s="204">
        <v>43344</v>
      </c>
      <c r="B174" s="77">
        <v>942.82457116161765</v>
      </c>
      <c r="C174" s="101">
        <v>13800</v>
      </c>
      <c r="D174" s="100">
        <f t="shared" si="14"/>
        <v>-12857.175428838382</v>
      </c>
      <c r="E174" s="80">
        <f>E173-G173</f>
        <v>589</v>
      </c>
      <c r="F174" s="81">
        <f t="shared" si="11"/>
        <v>-4979.4255304673798</v>
      </c>
      <c r="G174" s="78">
        <v>16</v>
      </c>
      <c r="H174" s="82">
        <f t="shared" si="12"/>
        <v>6.5753424657534248E-4</v>
      </c>
      <c r="I174" s="83" t="s">
        <v>453</v>
      </c>
    </row>
    <row r="175" spans="1:9" s="1" customFormat="1" ht="17.25">
      <c r="A175" s="204">
        <v>43374</v>
      </c>
      <c r="B175" s="77">
        <v>942.82457116161765</v>
      </c>
      <c r="C175" s="101">
        <v>0</v>
      </c>
      <c r="D175" s="100">
        <f t="shared" si="14"/>
        <v>942.82457116161765</v>
      </c>
      <c r="E175" s="80">
        <f t="shared" si="10"/>
        <v>573</v>
      </c>
      <c r="F175" s="81">
        <f t="shared" si="11"/>
        <v>355.22530144149499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542</v>
      </c>
      <c r="F176" s="81">
        <f t="shared" si="11"/>
        <v>336.00717867589924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0</v>
      </c>
      <c r="D177" s="100">
        <f t="shared" si="14"/>
        <v>942.82457116161765</v>
      </c>
      <c r="E177" s="80">
        <f t="shared" si="10"/>
        <v>512</v>
      </c>
      <c r="F177" s="81">
        <f t="shared" si="11"/>
        <v>317.408995354355</v>
      </c>
      <c r="G177" s="78">
        <v>31</v>
      </c>
      <c r="H177" s="82">
        <f t="shared" si="12"/>
        <v>6.5753424657534248E-4</v>
      </c>
      <c r="I177" s="83"/>
    </row>
    <row r="178" spans="1:9" s="1" customFormat="1" ht="33.75">
      <c r="A178" s="204">
        <v>43466</v>
      </c>
      <c r="B178" s="77">
        <v>942.82457116161765</v>
      </c>
      <c r="C178" s="157">
        <v>22462</v>
      </c>
      <c r="D178" s="100">
        <f t="shared" si="14"/>
        <v>-21519.175428838382</v>
      </c>
      <c r="E178" s="80">
        <f t="shared" si="10"/>
        <v>481</v>
      </c>
      <c r="F178" s="81">
        <f t="shared" si="11"/>
        <v>-6805.9551000139809</v>
      </c>
      <c r="G178" s="156">
        <v>0</v>
      </c>
      <c r="H178" s="82">
        <f t="shared" si="12"/>
        <v>6.5753424657534248E-4</v>
      </c>
      <c r="I178" s="172" t="s">
        <v>454</v>
      </c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481</v>
      </c>
      <c r="F179" s="81">
        <f t="shared" si="11"/>
        <v>298.19087258875931</v>
      </c>
      <c r="G179" s="78">
        <v>28</v>
      </c>
      <c r="H179" s="82">
        <f t="shared" si="12"/>
        <v>6.5753424657534248E-4</v>
      </c>
      <c r="I179" s="83"/>
    </row>
    <row r="180" spans="1:9" s="1" customFormat="1" ht="33.75">
      <c r="A180" s="204">
        <v>43525</v>
      </c>
      <c r="B180" s="77">
        <v>942.82457116161765</v>
      </c>
      <c r="C180" s="157">
        <v>1836</v>
      </c>
      <c r="D180" s="100">
        <f t="shared" si="14"/>
        <v>-893.17542883838235</v>
      </c>
      <c r="E180" s="80">
        <f t="shared" si="10"/>
        <v>453</v>
      </c>
      <c r="F180" s="81">
        <f t="shared" si="11"/>
        <v>-266.04392499536692</v>
      </c>
      <c r="G180" s="156">
        <v>0</v>
      </c>
      <c r="H180" s="82">
        <f t="shared" si="12"/>
        <v>6.5753424657534248E-4</v>
      </c>
      <c r="I180" s="172" t="s">
        <v>455</v>
      </c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453</v>
      </c>
      <c r="F181" s="81">
        <f t="shared" si="11"/>
        <v>280.83256815531803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423</v>
      </c>
      <c r="F182" s="81">
        <f t="shared" si="11"/>
        <v>262.23438483377373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2829</v>
      </c>
      <c r="D183" s="100">
        <f t="shared" si="14"/>
        <v>-1886.1754288383822</v>
      </c>
      <c r="E183" s="80">
        <f t="shared" si="10"/>
        <v>392</v>
      </c>
      <c r="F183" s="81">
        <f t="shared" si="11"/>
        <v>-486.16817628798634</v>
      </c>
      <c r="G183" s="78">
        <v>24</v>
      </c>
      <c r="H183" s="82">
        <f t="shared" si="12"/>
        <v>6.5753424657534248E-4</v>
      </c>
      <c r="I183" s="83" t="s">
        <v>456</v>
      </c>
    </row>
    <row r="184" spans="1:9" s="1" customFormat="1" ht="17.25">
      <c r="A184" s="204">
        <v>43647</v>
      </c>
      <c r="B184" s="77">
        <v>989.96579971969857</v>
      </c>
      <c r="C184" s="101">
        <v>990</v>
      </c>
      <c r="D184" s="100">
        <f t="shared" si="14"/>
        <v>-3.420028030143385E-2</v>
      </c>
      <c r="E184" s="80">
        <f t="shared" si="10"/>
        <v>368</v>
      </c>
      <c r="F184" s="81">
        <f t="shared" si="11"/>
        <v>-8.2755308389661306E-3</v>
      </c>
      <c r="G184" s="78">
        <v>21</v>
      </c>
      <c r="H184" s="82">
        <f t="shared" si="12"/>
        <v>6.5753424657534248E-4</v>
      </c>
      <c r="I184" s="83" t="s">
        <v>457</v>
      </c>
    </row>
    <row r="185" spans="1:9" s="1" customFormat="1" ht="17.25">
      <c r="A185" s="204">
        <v>43678</v>
      </c>
      <c r="B185" s="77">
        <v>989.96579971969857</v>
      </c>
      <c r="C185" s="101">
        <v>990</v>
      </c>
      <c r="D185" s="100">
        <f t="shared" si="14"/>
        <v>-3.420028030143385E-2</v>
      </c>
      <c r="E185" s="80">
        <f t="shared" si="10"/>
        <v>347</v>
      </c>
      <c r="F185" s="81">
        <f t="shared" si="11"/>
        <v>-7.8032858726120851E-3</v>
      </c>
      <c r="G185" s="78">
        <v>27</v>
      </c>
      <c r="H185" s="82">
        <f t="shared" si="12"/>
        <v>6.5753424657534248E-4</v>
      </c>
      <c r="I185" s="83" t="s">
        <v>458</v>
      </c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320</v>
      </c>
      <c r="F186" s="81">
        <f t="shared" si="11"/>
        <v>208.29965320129548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1980</v>
      </c>
      <c r="D187" s="100">
        <f t="shared" si="14"/>
        <v>-990.03420028030143</v>
      </c>
      <c r="E187" s="80">
        <f t="shared" si="10"/>
        <v>290</v>
      </c>
      <c r="F187" s="81">
        <f t="shared" si="11"/>
        <v>-188.78460366988762</v>
      </c>
      <c r="G187" s="78">
        <v>28</v>
      </c>
      <c r="H187" s="82">
        <f t="shared" si="12"/>
        <v>6.5753424657534248E-4</v>
      </c>
      <c r="I187" s="88" t="s">
        <v>459</v>
      </c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262</v>
      </c>
      <c r="F188" s="81">
        <f t="shared" si="11"/>
        <v>170.54534105856067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1973</v>
      </c>
      <c r="D189" s="100">
        <f t="shared" si="14"/>
        <v>-983.03420028030143</v>
      </c>
      <c r="E189" s="80">
        <f t="shared" si="10"/>
        <v>232</v>
      </c>
      <c r="F189" s="81">
        <f t="shared" si="11"/>
        <v>-149.95984731947175</v>
      </c>
      <c r="G189" s="78">
        <v>30</v>
      </c>
      <c r="H189" s="82">
        <f t="shared" si="12"/>
        <v>6.5753424657534248E-4</v>
      </c>
      <c r="I189" s="88" t="s">
        <v>460</v>
      </c>
    </row>
    <row r="190" spans="1:9" s="1" customFormat="1" ht="17.25">
      <c r="A190" s="204">
        <v>43831</v>
      </c>
      <c r="B190" s="77">
        <v>989.96579971969857</v>
      </c>
      <c r="C190" s="101">
        <v>1980</v>
      </c>
      <c r="D190" s="100">
        <f t="shared" si="14"/>
        <v>-990.03420028030143</v>
      </c>
      <c r="E190" s="80">
        <f t="shared" si="10"/>
        <v>202</v>
      </c>
      <c r="F190" s="81">
        <f t="shared" si="11"/>
        <v>-131.49824117695618</v>
      </c>
      <c r="G190" s="87">
        <v>20</v>
      </c>
      <c r="H190" s="82">
        <f t="shared" si="12"/>
        <v>6.5753424657534248E-4</v>
      </c>
      <c r="I190" s="88" t="s">
        <v>461</v>
      </c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111715</v>
      </c>
      <c r="D202" s="107">
        <f>B202-C202</f>
        <v>19861.559708775399</v>
      </c>
      <c r="E202" s="108">
        <f>SUM(E58:E197)</f>
        <v>271018</v>
      </c>
      <c r="F202" s="109">
        <f>SUM(F14:F197)</f>
        <v>134038.56854292317</v>
      </c>
      <c r="G202" s="108">
        <f>SUM(G14:G198)</f>
        <v>5119</v>
      </c>
      <c r="H202" s="110">
        <f>D202+F202</f>
        <v>153900.12825169857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48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4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464"/>
  <sheetViews>
    <sheetView topLeftCell="A217" workbookViewId="0">
      <selection activeCell="I237" sqref="I237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462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449</v>
      </c>
      <c r="E3" s="355"/>
      <c r="F3" s="355"/>
      <c r="G3" s="356"/>
      <c r="H3" s="181"/>
    </row>
    <row r="4" spans="1:15" s="7" customFormat="1" ht="34.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517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8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40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23.25" customHeight="1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5091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463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5091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464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79" si="3">E15-G15</f>
        <v>5091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465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5091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466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5091</v>
      </c>
      <c r="F18" s="81">
        <f t="shared" si="1"/>
        <v>1673.7534246575342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5061</v>
      </c>
      <c r="F19" s="81">
        <f t="shared" si="1"/>
        <v>1663.8904109589041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0</v>
      </c>
      <c r="D20" s="79">
        <f t="shared" si="0"/>
        <v>500</v>
      </c>
      <c r="E20" s="80">
        <f t="shared" si="3"/>
        <v>5030</v>
      </c>
      <c r="F20" s="81">
        <f t="shared" si="1"/>
        <v>1653.6986301369864</v>
      </c>
      <c r="G20" s="78">
        <v>31</v>
      </c>
      <c r="H20" s="82">
        <f t="shared" si="2"/>
        <v>6.5753424657534248E-4</v>
      </c>
      <c r="I20" s="83"/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4999</v>
      </c>
      <c r="F21" s="81">
        <f t="shared" si="1"/>
        <v>1643.5068493150686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4971</v>
      </c>
      <c r="F22" s="81">
        <f t="shared" si="1"/>
        <v>1634.3013698630136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4940</v>
      </c>
      <c r="F23" s="81">
        <f t="shared" si="1"/>
        <v>1624.1095890410959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4910</v>
      </c>
      <c r="F24" s="81">
        <f t="shared" si="1"/>
        <v>1614.2465753424658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33.75">
      <c r="A25" s="249">
        <v>38869</v>
      </c>
      <c r="B25" s="77">
        <v>500</v>
      </c>
      <c r="C25" s="156">
        <v>4200</v>
      </c>
      <c r="D25" s="79">
        <f t="shared" si="0"/>
        <v>-3700</v>
      </c>
      <c r="E25" s="80">
        <f t="shared" si="3"/>
        <v>4879</v>
      </c>
      <c r="F25" s="81">
        <f t="shared" si="1"/>
        <v>-11870.005479452055</v>
      </c>
      <c r="G25" s="156">
        <v>0</v>
      </c>
      <c r="H25" s="82">
        <f t="shared" si="2"/>
        <v>6.5753424657534248E-4</v>
      </c>
      <c r="I25" s="172" t="s">
        <v>467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4879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468</v>
      </c>
      <c r="N26" s="241"/>
      <c r="O26" s="35"/>
    </row>
    <row r="27" spans="1:15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4879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469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4879</v>
      </c>
      <c r="F28" s="81">
        <f t="shared" si="1"/>
        <v>0</v>
      </c>
      <c r="G28" s="78">
        <v>0</v>
      </c>
      <c r="H28" s="82">
        <f t="shared" si="2"/>
        <v>6.5753424657534248E-4</v>
      </c>
      <c r="I28" s="250" t="s">
        <v>470</v>
      </c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4879</v>
      </c>
      <c r="F29" s="81">
        <f t="shared" si="1"/>
        <v>1684.2575342465755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4848</v>
      </c>
      <c r="F30" s="81">
        <f t="shared" si="1"/>
        <v>1673.5561643835617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4818</v>
      </c>
      <c r="F31" s="81">
        <f t="shared" si="1"/>
        <v>1663.2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4787</v>
      </c>
      <c r="F32" s="81">
        <f t="shared" si="1"/>
        <v>1652.4986301369863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4756</v>
      </c>
      <c r="F33" s="81">
        <f t="shared" si="1"/>
        <v>1641.7972602739726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4728</v>
      </c>
      <c r="F34" s="81">
        <f t="shared" si="1"/>
        <v>1632.1315068493152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4697</v>
      </c>
      <c r="F35" s="81">
        <f t="shared" si="1"/>
        <v>1621.4301369863015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4667</v>
      </c>
      <c r="F36" s="81">
        <f t="shared" si="1"/>
        <v>1611.0739726027398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4636</v>
      </c>
      <c r="F37" s="81">
        <f t="shared" si="1"/>
        <v>1680.3912328767124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4606</v>
      </c>
      <c r="F38" s="81">
        <f t="shared" si="1"/>
        <v>1669.5172602739726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4575</v>
      </c>
      <c r="F39" s="81">
        <f t="shared" si="1"/>
        <v>1658.2808219178082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4544</v>
      </c>
      <c r="F40" s="81">
        <f t="shared" si="1"/>
        <v>1647.0443835616438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4514</v>
      </c>
      <c r="F41" s="81">
        <f t="shared" si="1"/>
        <v>1636.1704109589041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4483</v>
      </c>
      <c r="F42" s="81">
        <f t="shared" si="1"/>
        <v>1624.9339726027397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4453</v>
      </c>
      <c r="F43" s="81">
        <f t="shared" si="1"/>
        <v>1614.06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4422</v>
      </c>
      <c r="F44" s="81">
        <f t="shared" si="1"/>
        <v>1602.8235616438358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4391</v>
      </c>
      <c r="F45" s="81">
        <f t="shared" si="1"/>
        <v>1591.5871232876714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4362</v>
      </c>
      <c r="F46" s="81">
        <f t="shared" si="1"/>
        <v>1581.0756164383563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4331</v>
      </c>
      <c r="F47" s="81">
        <f t="shared" si="1"/>
        <v>1569.8391780821919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4301</v>
      </c>
      <c r="F48" s="81">
        <f t="shared" si="1"/>
        <v>1558.9652054794522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4270</v>
      </c>
      <c r="F49" s="81">
        <f t="shared" si="1"/>
        <v>1547.7287671232878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4240</v>
      </c>
      <c r="F50" s="81">
        <f t="shared" si="1"/>
        <v>1613.6975342465753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4209</v>
      </c>
      <c r="F51" s="81">
        <f t="shared" si="1"/>
        <v>1601.8992739726027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4178</v>
      </c>
      <c r="F52" s="81">
        <f t="shared" si="1"/>
        <v>1590.1010136986301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4148</v>
      </c>
      <c r="F53" s="81">
        <f t="shared" si="1"/>
        <v>1578.6833424657534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4117</v>
      </c>
      <c r="F54" s="81">
        <f t="shared" si="1"/>
        <v>1566.8850821917808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4087</v>
      </c>
      <c r="F55" s="81">
        <f t="shared" si="1"/>
        <v>1555.4674109589041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4056</v>
      </c>
      <c r="F56" s="81">
        <f t="shared" si="1"/>
        <v>1543.6691506849315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4025</v>
      </c>
      <c r="F57" s="81">
        <f t="shared" si="1"/>
        <v>1531.870890410959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3997</v>
      </c>
      <c r="F58" s="81">
        <f t="shared" si="1"/>
        <v>1521.2143972602739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3966</v>
      </c>
      <c r="F59" s="81">
        <f t="shared" si="1"/>
        <v>1509.4161369863014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3936</v>
      </c>
      <c r="F60" s="81">
        <f t="shared" si="1"/>
        <v>1497.9984657534246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3905</v>
      </c>
      <c r="F61" s="81">
        <f t="shared" si="1"/>
        <v>1486.2002054794521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3875</v>
      </c>
      <c r="F62" s="81">
        <f t="shared" si="1"/>
        <v>1548.5216609589042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3844</v>
      </c>
      <c r="F63" s="81">
        <f t="shared" si="1"/>
        <v>1536.1334876712328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3813</v>
      </c>
      <c r="F64" s="81">
        <f t="shared" si="1"/>
        <v>1523.7453143835617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3783</v>
      </c>
      <c r="F65" s="81">
        <f t="shared" si="1"/>
        <v>1511.7567595890412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3752</v>
      </c>
      <c r="F66" s="81">
        <f t="shared" si="1"/>
        <v>1499.3685863013698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3722</v>
      </c>
      <c r="F67" s="81">
        <f t="shared" si="1"/>
        <v>1487.380031506849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3691</v>
      </c>
      <c r="F68" s="81">
        <f t="shared" si="1"/>
        <v>1474.9918582191781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3660</v>
      </c>
      <c r="F69" s="81">
        <f t="shared" si="1"/>
        <v>1462.6036849315069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3632</v>
      </c>
      <c r="F70" s="81">
        <f t="shared" si="1"/>
        <v>1451.4143671232875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3601</v>
      </c>
      <c r="F72" s="81">
        <f t="shared" si="1"/>
        <v>1439.0261938356164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3571</v>
      </c>
      <c r="F73" s="81">
        <f t="shared" si="1"/>
        <v>1427.0376390410959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3540</v>
      </c>
      <c r="F74" s="81">
        <f t="shared" si="1"/>
        <v>1414.6494657534247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3510</v>
      </c>
      <c r="F75" s="81">
        <f t="shared" si="1"/>
        <v>1472.7939565068493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3479</v>
      </c>
      <c r="F76" s="81">
        <f t="shared" si="1"/>
        <v>1459.7863745547945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3448</v>
      </c>
      <c r="F77" s="81">
        <f t="shared" si="1"/>
        <v>1446.7787926027397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3418</v>
      </c>
      <c r="F78" s="81">
        <f t="shared" si="1"/>
        <v>1434.190810068493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3387</v>
      </c>
      <c r="F79" s="81">
        <f t="shared" si="1"/>
        <v>1421.1832281164382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3357</v>
      </c>
      <c r="F80" s="81">
        <f t="shared" ref="F80:F143" si="7">(D80*E80*H80)</f>
        <v>1408.5952455821916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3326</v>
      </c>
      <c r="F81" s="81">
        <f t="shared" si="7"/>
        <v>1395.5876636301368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3295</v>
      </c>
      <c r="F82" s="81">
        <f t="shared" si="7"/>
        <v>1382.580081678082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3267</v>
      </c>
      <c r="F83" s="81">
        <f t="shared" si="7"/>
        <v>1370.8312979794518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3236</v>
      </c>
      <c r="F84" s="81">
        <f t="shared" si="7"/>
        <v>1357.823716027397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3206</v>
      </c>
      <c r="F85" s="81">
        <f t="shared" si="7"/>
        <v>1345.2357334931505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3175</v>
      </c>
      <c r="F86" s="81">
        <f t="shared" si="7"/>
        <v>1332.2281515410957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3145</v>
      </c>
      <c r="F87" s="81">
        <f t="shared" si="7"/>
        <v>1385.6221774571916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3114</v>
      </c>
      <c r="F88" s="81">
        <f t="shared" si="7"/>
        <v>1371.964216407534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3083</v>
      </c>
      <c r="F89" s="81">
        <f t="shared" si="7"/>
        <v>1358.3062553578766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3053</v>
      </c>
      <c r="F90" s="81">
        <f t="shared" si="7"/>
        <v>1345.0888736969175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3022</v>
      </c>
      <c r="F91" s="81">
        <f t="shared" si="7"/>
        <v>1331.4309126472599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2992</v>
      </c>
      <c r="F92" s="81">
        <f t="shared" si="7"/>
        <v>1318.2135309863011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2961</v>
      </c>
      <c r="F93" s="81">
        <f t="shared" si="7"/>
        <v>1304.5555699366437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2930</v>
      </c>
      <c r="F94" s="81">
        <f t="shared" si="7"/>
        <v>1290.8976088869861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2901</v>
      </c>
      <c r="F95" s="81">
        <f t="shared" si="7"/>
        <v>1278.120806614726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2870</v>
      </c>
      <c r="F96" s="81">
        <f t="shared" si="7"/>
        <v>1264.4628455650682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2840</v>
      </c>
      <c r="F97" s="81">
        <f t="shared" si="7"/>
        <v>1251.2454639041093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2809</v>
      </c>
      <c r="F98" s="81">
        <f t="shared" si="7"/>
        <v>1237.5875028544519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2779</v>
      </c>
      <c r="F99" s="81">
        <f t="shared" si="7"/>
        <v>1285.5886272531675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2748</v>
      </c>
      <c r="F100" s="81">
        <f t="shared" si="7"/>
        <v>1271.2477681510272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2717</v>
      </c>
      <c r="F101" s="81">
        <f t="shared" si="7"/>
        <v>1256.9069090488867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2687</v>
      </c>
      <c r="F102" s="81">
        <f t="shared" si="7"/>
        <v>1243.0286583048799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2656</v>
      </c>
      <c r="F103" s="81">
        <f t="shared" si="7"/>
        <v>1228.6877992027396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2626</v>
      </c>
      <c r="F104" s="81">
        <f t="shared" si="7"/>
        <v>1214.8095484587327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2595</v>
      </c>
      <c r="F105" s="81">
        <f t="shared" si="7"/>
        <v>1200.4686893565922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2564</v>
      </c>
      <c r="F106" s="81">
        <f t="shared" si="7"/>
        <v>1186.1278302544517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2536</v>
      </c>
      <c r="F107" s="81">
        <f t="shared" si="7"/>
        <v>1173.174796226712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2505</v>
      </c>
      <c r="F108" s="81">
        <f t="shared" si="7"/>
        <v>1158.8339371245718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2475</v>
      </c>
      <c r="F109" s="81">
        <f t="shared" si="7"/>
        <v>1144.9556863805649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2444</v>
      </c>
      <c r="F110" s="81">
        <f t="shared" si="7"/>
        <v>1130.6148272784244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2414</v>
      </c>
      <c r="F111" s="81">
        <f t="shared" si="7"/>
        <v>1172.5734053611384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2383</v>
      </c>
      <c r="F112" s="81">
        <f t="shared" si="7"/>
        <v>1157.5155033038911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2352</v>
      </c>
      <c r="F113" s="81">
        <f t="shared" si="7"/>
        <v>1142.4576012466437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2322</v>
      </c>
      <c r="F114" s="81">
        <f t="shared" si="7"/>
        <v>1127.8854379654365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2291</v>
      </c>
      <c r="F115" s="81">
        <f t="shared" si="7"/>
        <v>1112.827535908189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2261</v>
      </c>
      <c r="F116" s="81">
        <f t="shared" si="7"/>
        <v>1098.2553726269819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2230</v>
      </c>
      <c r="F117" s="81">
        <f t="shared" si="7"/>
        <v>1083.1974705697344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2199</v>
      </c>
      <c r="F118" s="81">
        <f t="shared" si="7"/>
        <v>1068.1395685124869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2171</v>
      </c>
      <c r="F119" s="81">
        <f t="shared" si="7"/>
        <v>1054.5388827833604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2140</v>
      </c>
      <c r="F120" s="81">
        <f t="shared" si="7"/>
        <v>1039.4809807261129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2110</v>
      </c>
      <c r="F121" s="81">
        <f t="shared" si="7"/>
        <v>1024.9088174449057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2079</v>
      </c>
      <c r="F122" s="81">
        <f t="shared" si="7"/>
        <v>1009.8509153876581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2049</v>
      </c>
      <c r="F123" s="81">
        <f t="shared" si="7"/>
        <v>1045.0426897117736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2018</v>
      </c>
      <c r="F124" s="81">
        <f t="shared" si="7"/>
        <v>1029.2318925516638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1987</v>
      </c>
      <c r="F125" s="81">
        <f t="shared" si="7"/>
        <v>1013.421095391554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1957</v>
      </c>
      <c r="F126" s="81">
        <f t="shared" si="7"/>
        <v>998.12032394628636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1926</v>
      </c>
      <c r="F127" s="81">
        <f t="shared" si="7"/>
        <v>982.30952678617655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1896</v>
      </c>
      <c r="F128" s="81">
        <f t="shared" si="7"/>
        <v>967.00875534090903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1865</v>
      </c>
      <c r="F129" s="81">
        <f t="shared" si="7"/>
        <v>951.19795818079933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1834</v>
      </c>
      <c r="F130" s="81">
        <f t="shared" si="7"/>
        <v>935.38716102068952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1806</v>
      </c>
      <c r="F131" s="81">
        <f t="shared" si="7"/>
        <v>921.10644100510638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1775</v>
      </c>
      <c r="F132" s="81">
        <f t="shared" si="7"/>
        <v>905.29564384499656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1745</v>
      </c>
      <c r="F133" s="81">
        <f t="shared" si="7"/>
        <v>889.99487239972905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1714</v>
      </c>
      <c r="F134" s="81">
        <f t="shared" si="7"/>
        <v>874.18407523961935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1684</v>
      </c>
      <c r="F135" s="81">
        <f t="shared" si="7"/>
        <v>901.82746898406936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1653</v>
      </c>
      <c r="F136" s="81">
        <f t="shared" si="7"/>
        <v>885.22613196595398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1622</v>
      </c>
      <c r="F137" s="81">
        <f t="shared" si="7"/>
        <v>868.62479494783872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1592</v>
      </c>
      <c r="F138" s="81">
        <f t="shared" si="7"/>
        <v>852.55898493030782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1561</v>
      </c>
      <c r="F139" s="81">
        <f t="shared" si="7"/>
        <v>835.95764791219256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1531</v>
      </c>
      <c r="F140" s="81">
        <f t="shared" si="7"/>
        <v>819.89183789466165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1500</v>
      </c>
      <c r="F141" s="81">
        <f t="shared" si="7"/>
        <v>803.29050087654639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1469</v>
      </c>
      <c r="F142" s="81">
        <f t="shared" si="7"/>
        <v>786.68916385843102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1440</v>
      </c>
      <c r="F143" s="81">
        <f t="shared" si="7"/>
        <v>771.15888084148435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1409</v>
      </c>
      <c r="F144" s="81">
        <f t="shared" ref="F144:F201" si="11">(D144*E144*H144)</f>
        <v>754.55754382336909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1379</v>
      </c>
      <c r="F145" s="81">
        <f t="shared" si="11"/>
        <v>738.49173380583829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1348</v>
      </c>
      <c r="F146" s="81">
        <f t="shared" si="11"/>
        <v>721.89039678772303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1318</v>
      </c>
      <c r="F148" s="81">
        <f t="shared" si="11"/>
        <v>741.11581610870167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1287</v>
      </c>
      <c r="F149" s="81">
        <f t="shared" si="11"/>
        <v>723.68441223968057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1256</v>
      </c>
      <c r="F150" s="81">
        <f t="shared" si="11"/>
        <v>706.25300837065959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1226</v>
      </c>
      <c r="F151" s="81">
        <f t="shared" si="11"/>
        <v>689.38390785225204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1195</v>
      </c>
      <c r="F152" s="81">
        <f t="shared" si="11"/>
        <v>671.95250398323105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1165</v>
      </c>
      <c r="F153" s="81">
        <f t="shared" si="11"/>
        <v>655.0834034648235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1134</v>
      </c>
      <c r="F154" s="81">
        <f t="shared" si="11"/>
        <v>637.65199959580252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1103</v>
      </c>
      <c r="F155" s="81">
        <f t="shared" si="11"/>
        <v>620.22059572678143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1075</v>
      </c>
      <c r="F156" s="81">
        <f t="shared" si="11"/>
        <v>604.47610190960108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1044</v>
      </c>
      <c r="F157" s="81">
        <f t="shared" si="11"/>
        <v>587.0446980405801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1014</v>
      </c>
      <c r="F158" s="81">
        <f t="shared" si="11"/>
        <v>570.17559752217255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983</v>
      </c>
      <c r="F159" s="81">
        <f t="shared" si="11"/>
        <v>552.74419365315157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953</v>
      </c>
      <c r="F160" s="81">
        <f t="shared" si="11"/>
        <v>562.6688477914812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922</v>
      </c>
      <c r="F161" s="81">
        <f t="shared" si="11"/>
        <v>544.36587372900919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891</v>
      </c>
      <c r="F162" s="81">
        <f t="shared" si="11"/>
        <v>526.06289966653696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861</v>
      </c>
      <c r="F163" s="81">
        <f t="shared" si="11"/>
        <v>508.35034412220921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830</v>
      </c>
      <c r="F164" s="81">
        <f t="shared" si="11"/>
        <v>490.04737005973703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800</v>
      </c>
      <c r="F165" s="81">
        <f t="shared" si="11"/>
        <v>472.33481451540916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769</v>
      </c>
      <c r="F166" s="81">
        <f t="shared" si="11"/>
        <v>454.0318404529371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738</v>
      </c>
      <c r="F167" s="81">
        <f t="shared" si="11"/>
        <v>435.72886639046504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710</v>
      </c>
      <c r="F168" s="81">
        <f t="shared" si="11"/>
        <v>419.19714788242567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679</v>
      </c>
      <c r="F169" s="81">
        <f t="shared" si="11"/>
        <v>400.89417381995361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13770</v>
      </c>
      <c r="D170" s="100">
        <f t="shared" si="14"/>
        <v>-12872.071836988936</v>
      </c>
      <c r="E170" s="80">
        <f t="shared" si="10"/>
        <v>649</v>
      </c>
      <c r="F170" s="81">
        <f t="shared" si="11"/>
        <v>-5493.0244091216355</v>
      </c>
      <c r="G170" s="78">
        <v>17</v>
      </c>
      <c r="H170" s="82">
        <f t="shared" si="12"/>
        <v>6.5753424657534248E-4</v>
      </c>
      <c r="I170" s="83" t="s">
        <v>471</v>
      </c>
    </row>
    <row r="171" spans="1:9" s="1" customFormat="1" ht="17.25">
      <c r="A171" s="204">
        <v>43252</v>
      </c>
      <c r="B171" s="77">
        <v>897.92816301106438</v>
      </c>
      <c r="C171" s="101">
        <v>13770</v>
      </c>
      <c r="D171" s="100">
        <f t="shared" si="14"/>
        <v>-12872.071836988936</v>
      </c>
      <c r="E171" s="80">
        <f t="shared" si="10"/>
        <v>632</v>
      </c>
      <c r="F171" s="81">
        <f t="shared" si="11"/>
        <v>-5349.139332149266</v>
      </c>
      <c r="G171" s="78">
        <v>25</v>
      </c>
      <c r="H171" s="82">
        <f t="shared" si="12"/>
        <v>6.5753424657534248E-4</v>
      </c>
      <c r="I171" s="83" t="s">
        <v>472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607</v>
      </c>
      <c r="F172" s="81">
        <f t="shared" si="11"/>
        <v>376.3032425392451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204">
        <v>43313</v>
      </c>
      <c r="B173" s="77">
        <v>942.82457116161765</v>
      </c>
      <c r="C173" s="157">
        <v>27540</v>
      </c>
      <c r="D173" s="100">
        <f t="shared" si="14"/>
        <v>-26597.175428838382</v>
      </c>
      <c r="E173" s="80">
        <f t="shared" si="10"/>
        <v>576</v>
      </c>
      <c r="F173" s="81">
        <f t="shared" si="11"/>
        <v>-10073.406935020872</v>
      </c>
      <c r="G173" s="156">
        <v>0</v>
      </c>
      <c r="H173" s="82">
        <f t="shared" si="12"/>
        <v>6.5753424657534248E-4</v>
      </c>
      <c r="I173" s="103" t="s">
        <v>473</v>
      </c>
    </row>
    <row r="174" spans="1:9" s="1" customFormat="1" ht="17.25">
      <c r="A174" s="204">
        <v>43344</v>
      </c>
      <c r="B174" s="77">
        <v>942.82457116161765</v>
      </c>
      <c r="C174" s="101">
        <v>13770</v>
      </c>
      <c r="D174" s="100">
        <f t="shared" si="14"/>
        <v>-12827.175428838382</v>
      </c>
      <c r="E174" s="80">
        <f>E173-G173</f>
        <v>576</v>
      </c>
      <c r="F174" s="81">
        <f t="shared" si="11"/>
        <v>-4858.1609076236109</v>
      </c>
      <c r="G174" s="78">
        <v>16</v>
      </c>
      <c r="H174" s="82">
        <f t="shared" si="12"/>
        <v>6.5753424657534248E-4</v>
      </c>
      <c r="I174" s="83" t="s">
        <v>474</v>
      </c>
    </row>
    <row r="175" spans="1:9" s="1" customFormat="1" ht="17.25">
      <c r="A175" s="204">
        <v>43374</v>
      </c>
      <c r="B175" s="77">
        <v>942.82457116161765</v>
      </c>
      <c r="C175" s="101">
        <v>13770</v>
      </c>
      <c r="D175" s="100">
        <f t="shared" si="14"/>
        <v>-12827.175428838382</v>
      </c>
      <c r="E175" s="80">
        <f t="shared" si="10"/>
        <v>560</v>
      </c>
      <c r="F175" s="81">
        <f t="shared" si="11"/>
        <v>-4723.2119935229557</v>
      </c>
      <c r="G175" s="78">
        <v>15</v>
      </c>
      <c r="H175" s="82">
        <f t="shared" si="12"/>
        <v>6.5753424657534248E-4</v>
      </c>
      <c r="I175" s="83" t="s">
        <v>475</v>
      </c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545</v>
      </c>
      <c r="F176" s="81">
        <f t="shared" si="11"/>
        <v>337.86699700805366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21542</v>
      </c>
      <c r="D177" s="100">
        <f t="shared" si="14"/>
        <v>-20599.175428838382</v>
      </c>
      <c r="E177" s="80">
        <f t="shared" si="10"/>
        <v>515</v>
      </c>
      <c r="F177" s="81">
        <f t="shared" si="11"/>
        <v>-6975.5015972723941</v>
      </c>
      <c r="G177" s="78">
        <v>30</v>
      </c>
      <c r="H177" s="82">
        <f t="shared" si="12"/>
        <v>6.5753424657534248E-4</v>
      </c>
      <c r="I177" s="83" t="s">
        <v>476</v>
      </c>
    </row>
    <row r="178" spans="1:9" s="1" customFormat="1" ht="17.25">
      <c r="A178" s="204">
        <v>43466</v>
      </c>
      <c r="B178" s="77">
        <v>942.82457116161765</v>
      </c>
      <c r="C178" s="157">
        <v>0</v>
      </c>
      <c r="D178" s="100">
        <f t="shared" si="14"/>
        <v>942.82457116161765</v>
      </c>
      <c r="E178" s="80">
        <f t="shared" si="10"/>
        <v>485</v>
      </c>
      <c r="F178" s="81">
        <f t="shared" si="11"/>
        <v>300.67063036496523</v>
      </c>
      <c r="G178" s="156">
        <v>0</v>
      </c>
      <c r="H178" s="82">
        <f t="shared" si="12"/>
        <v>6.5753424657534248E-4</v>
      </c>
      <c r="I178" s="172"/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485</v>
      </c>
      <c r="F179" s="81">
        <f t="shared" si="11"/>
        <v>300.67063036496523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204">
        <v>43525</v>
      </c>
      <c r="B180" s="77">
        <v>942.82457116161765</v>
      </c>
      <c r="C180" s="157">
        <v>0</v>
      </c>
      <c r="D180" s="100">
        <f t="shared" si="14"/>
        <v>942.82457116161765</v>
      </c>
      <c r="E180" s="80">
        <f t="shared" si="10"/>
        <v>457</v>
      </c>
      <c r="F180" s="81">
        <f t="shared" si="11"/>
        <v>283.3123259315239</v>
      </c>
      <c r="G180" s="156">
        <v>31</v>
      </c>
      <c r="H180" s="82">
        <f t="shared" si="12"/>
        <v>6.5753424657534248E-4</v>
      </c>
      <c r="I180" s="172"/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426</v>
      </c>
      <c r="F181" s="81">
        <f t="shared" si="11"/>
        <v>264.09420316592821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396</v>
      </c>
      <c r="F182" s="81">
        <f t="shared" si="11"/>
        <v>245.49601984438397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365</v>
      </c>
      <c r="F183" s="81">
        <f t="shared" si="11"/>
        <v>226.27789707878824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5658</v>
      </c>
      <c r="D184" s="100">
        <f t="shared" si="14"/>
        <v>-4668.0342002803018</v>
      </c>
      <c r="E184" s="80">
        <f t="shared" si="10"/>
        <v>335</v>
      </c>
      <c r="F184" s="81">
        <f t="shared" si="11"/>
        <v>-1028.2464375411953</v>
      </c>
      <c r="G184" s="78">
        <v>0</v>
      </c>
      <c r="H184" s="82">
        <f t="shared" si="12"/>
        <v>6.5753424657534248E-4</v>
      </c>
      <c r="I184" s="83" t="s">
        <v>478</v>
      </c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335</v>
      </c>
      <c r="F185" s="81">
        <f t="shared" si="11"/>
        <v>218.06369944510621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304</v>
      </c>
      <c r="F186" s="81">
        <f t="shared" si="11"/>
        <v>197.88467054123072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274</v>
      </c>
      <c r="F187" s="81">
        <f t="shared" si="11"/>
        <v>178.35657805360927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243</v>
      </c>
      <c r="F188" s="81">
        <f t="shared" si="11"/>
        <v>158.17754914973378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5940</v>
      </c>
      <c r="D189" s="100">
        <f t="shared" si="14"/>
        <v>-4950.0342002803018</v>
      </c>
      <c r="E189" s="80">
        <f t="shared" si="10"/>
        <v>213</v>
      </c>
      <c r="F189" s="81">
        <f t="shared" si="11"/>
        <v>-693.27602278994254</v>
      </c>
      <c r="G189" s="78">
        <v>0</v>
      </c>
      <c r="H189" s="82">
        <f t="shared" si="12"/>
        <v>6.5753424657534248E-4</v>
      </c>
      <c r="I189" s="88" t="s">
        <v>477</v>
      </c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123535</v>
      </c>
      <c r="D202" s="107">
        <f>B202-C202</f>
        <v>8041.5597087753995</v>
      </c>
      <c r="E202" s="108">
        <f>SUM(E58:E197)</f>
        <v>266941</v>
      </c>
      <c r="F202" s="109">
        <f>SUM(F14:F197)</f>
        <v>128600.83284630398</v>
      </c>
      <c r="G202" s="108">
        <f>SUM(G14:G198)</f>
        <v>5091</v>
      </c>
      <c r="H202" s="110">
        <f>D202+F202</f>
        <v>136642.39255507936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48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4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64"/>
  <sheetViews>
    <sheetView topLeftCell="A184" workbookViewId="0">
      <selection activeCell="I9" sqref="I9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480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481</v>
      </c>
      <c r="E3" s="355"/>
      <c r="F3" s="355"/>
      <c r="G3" s="356"/>
      <c r="H3" s="181"/>
    </row>
    <row r="4" spans="1:15" s="7" customFormat="1" ht="34.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518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8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40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23.25" customHeight="1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5070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463</v>
      </c>
      <c r="N14" s="241"/>
      <c r="O14" s="35"/>
    </row>
    <row r="15" spans="1:15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5070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464</v>
      </c>
      <c r="N15" s="241"/>
      <c r="O15" s="35"/>
    </row>
    <row r="16" spans="1:15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5070</v>
      </c>
      <c r="F16" s="81">
        <f t="shared" si="1"/>
        <v>1666.8493150684933</v>
      </c>
      <c r="G16" s="78">
        <v>0</v>
      </c>
      <c r="H16" s="82">
        <f t="shared" si="2"/>
        <v>6.5753424657534248E-4</v>
      </c>
      <c r="I16" s="83" t="s">
        <v>465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5070</v>
      </c>
      <c r="F17" s="81">
        <f t="shared" si="1"/>
        <v>-1666.8493150684933</v>
      </c>
      <c r="G17" s="78">
        <v>0</v>
      </c>
      <c r="H17" s="82">
        <f t="shared" si="2"/>
        <v>6.5753424657534248E-4</v>
      </c>
      <c r="I17" s="83" t="s">
        <v>466</v>
      </c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5070</v>
      </c>
      <c r="F18" s="81">
        <f t="shared" si="1"/>
        <v>1666.8493150684933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5040</v>
      </c>
      <c r="F19" s="81">
        <f t="shared" si="1"/>
        <v>1656.986301369863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5009</v>
      </c>
      <c r="F20" s="81">
        <f t="shared" si="1"/>
        <v>-3293.5890410958905</v>
      </c>
      <c r="G20" s="78">
        <v>31</v>
      </c>
      <c r="H20" s="82">
        <f t="shared" si="2"/>
        <v>6.5753424657534248E-4</v>
      </c>
      <c r="I20" s="83"/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4978</v>
      </c>
      <c r="F21" s="81">
        <f t="shared" si="1"/>
        <v>1636.6027397260275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4950</v>
      </c>
      <c r="F22" s="81">
        <f t="shared" si="1"/>
        <v>1627.3972602739727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4919</v>
      </c>
      <c r="F23" s="81">
        <f t="shared" si="1"/>
        <v>1617.2054794520548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4889</v>
      </c>
      <c r="F24" s="81">
        <f t="shared" si="1"/>
        <v>1607.3424657534247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33.75">
      <c r="A25" s="249">
        <v>38869</v>
      </c>
      <c r="B25" s="77">
        <v>500</v>
      </c>
      <c r="C25" s="156">
        <v>2600</v>
      </c>
      <c r="D25" s="79">
        <f t="shared" si="0"/>
        <v>-2100</v>
      </c>
      <c r="E25" s="80">
        <f>E24-G24</f>
        <v>4858</v>
      </c>
      <c r="F25" s="81">
        <f t="shared" si="1"/>
        <v>-6708.0328767123292</v>
      </c>
      <c r="G25" s="156">
        <v>0</v>
      </c>
      <c r="H25" s="82">
        <f t="shared" si="2"/>
        <v>6.5753424657534248E-4</v>
      </c>
      <c r="I25" s="172" t="s">
        <v>482</v>
      </c>
      <c r="N25" s="241"/>
      <c r="O25" s="35"/>
    </row>
    <row r="26" spans="1:15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4858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483</v>
      </c>
      <c r="N26" s="241"/>
      <c r="O26" s="35"/>
    </row>
    <row r="27" spans="1:15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4858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484</v>
      </c>
      <c r="N27" s="35"/>
      <c r="O27" s="35"/>
    </row>
    <row r="28" spans="1:15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4858</v>
      </c>
      <c r="F28" s="81">
        <f t="shared" si="1"/>
        <v>0</v>
      </c>
      <c r="G28" s="78">
        <v>0</v>
      </c>
      <c r="H28" s="82">
        <f t="shared" si="2"/>
        <v>6.5753424657534248E-4</v>
      </c>
      <c r="I28" s="250" t="s">
        <v>485</v>
      </c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4858</v>
      </c>
      <c r="F29" s="81">
        <f t="shared" si="1"/>
        <v>1677.0082191780823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4827</v>
      </c>
      <c r="F30" s="81">
        <f t="shared" si="1"/>
        <v>1666.3068493150686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4797</v>
      </c>
      <c r="F31" s="81">
        <f t="shared" si="1"/>
        <v>1655.9506849315069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4766</v>
      </c>
      <c r="F32" s="81">
        <f t="shared" si="1"/>
        <v>1645.2493150684932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4735</v>
      </c>
      <c r="F33" s="81">
        <f t="shared" si="1"/>
        <v>1634.5479452054794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4707</v>
      </c>
      <c r="F34" s="81">
        <f t="shared" si="1"/>
        <v>1624.882191780822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4676</v>
      </c>
      <c r="F35" s="81">
        <f t="shared" si="1"/>
        <v>1614.1808219178083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4646</v>
      </c>
      <c r="F36" s="81">
        <f t="shared" si="1"/>
        <v>1603.8246575342466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4615</v>
      </c>
      <c r="F37" s="81">
        <f t="shared" si="1"/>
        <v>1672.7794520547945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4585</v>
      </c>
      <c r="F38" s="81">
        <f t="shared" si="1"/>
        <v>1661.9054794520548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4554</v>
      </c>
      <c r="F39" s="81">
        <f t="shared" si="1"/>
        <v>1650.6690410958904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4523</v>
      </c>
      <c r="F40" s="81">
        <f t="shared" si="1"/>
        <v>1639.432602739726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4493</v>
      </c>
      <c r="F41" s="81">
        <f t="shared" si="1"/>
        <v>1628.5586301369863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4462</v>
      </c>
      <c r="F42" s="81">
        <f t="shared" si="1"/>
        <v>1617.3221917808219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4432</v>
      </c>
      <c r="F43" s="81">
        <f t="shared" si="1"/>
        <v>1606.4482191780821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4401</v>
      </c>
      <c r="F44" s="81">
        <f t="shared" si="1"/>
        <v>1595.211780821918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4370</v>
      </c>
      <c r="F45" s="81">
        <f t="shared" si="1"/>
        <v>1583.9753424657536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4341</v>
      </c>
      <c r="F46" s="81">
        <f t="shared" si="1"/>
        <v>1573.4638356164385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4310</v>
      </c>
      <c r="F47" s="81">
        <f t="shared" si="1"/>
        <v>1562.2273972602741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4280</v>
      </c>
      <c r="F48" s="81">
        <f t="shared" si="1"/>
        <v>1551.3534246575343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4249</v>
      </c>
      <c r="F49" s="81">
        <f t="shared" si="1"/>
        <v>1540.1169863013699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4219</v>
      </c>
      <c r="F50" s="81">
        <f t="shared" si="1"/>
        <v>1605.7051643835616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4188</v>
      </c>
      <c r="F51" s="81">
        <f t="shared" si="1"/>
        <v>1593.906904109589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4157</v>
      </c>
      <c r="F52" s="81">
        <f t="shared" si="1"/>
        <v>1582.1086438356165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4127</v>
      </c>
      <c r="F53" s="81">
        <f t="shared" si="1"/>
        <v>1570.6909726027397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4096</v>
      </c>
      <c r="F54" s="81">
        <f t="shared" si="1"/>
        <v>1558.8927123287672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4066</v>
      </c>
      <c r="F55" s="81">
        <f t="shared" si="1"/>
        <v>1547.4750410958904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4035</v>
      </c>
      <c r="F56" s="81">
        <f t="shared" si="1"/>
        <v>1535.6767808219179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4004</v>
      </c>
      <c r="F57" s="81">
        <f t="shared" si="1"/>
        <v>1523.8785205479453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3976</v>
      </c>
      <c r="F58" s="81">
        <f t="shared" si="1"/>
        <v>1513.2220273972603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3945</v>
      </c>
      <c r="F59" s="81">
        <f t="shared" si="1"/>
        <v>1501.4237671232877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3915</v>
      </c>
      <c r="F60" s="81">
        <f t="shared" si="1"/>
        <v>1490.006095890411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3884</v>
      </c>
      <c r="F61" s="81">
        <f t="shared" si="1"/>
        <v>1478.2078356164384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3854</v>
      </c>
      <c r="F62" s="81">
        <f t="shared" si="1"/>
        <v>1540.1296726027397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3823</v>
      </c>
      <c r="F63" s="81">
        <f t="shared" si="1"/>
        <v>1527.7414993150685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3792</v>
      </c>
      <c r="F64" s="81">
        <f t="shared" si="1"/>
        <v>1515.3533260273971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3762</v>
      </c>
      <c r="F65" s="81">
        <f t="shared" si="1"/>
        <v>1503.3647712328766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3731</v>
      </c>
      <c r="F66" s="81">
        <f t="shared" si="1"/>
        <v>1490.9765979452054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3701</v>
      </c>
      <c r="F67" s="81">
        <f t="shared" si="1"/>
        <v>1478.9880431506849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3670</v>
      </c>
      <c r="F68" s="81">
        <f t="shared" si="1"/>
        <v>1466.5998698630137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3639</v>
      </c>
      <c r="F69" s="81">
        <f t="shared" si="1"/>
        <v>1454.2116965753423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3611</v>
      </c>
      <c r="F70" s="81">
        <f t="shared" si="1"/>
        <v>1443.0223787671232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3580</v>
      </c>
      <c r="F72" s="81">
        <f t="shared" si="1"/>
        <v>1430.634205479452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3550</v>
      </c>
      <c r="F73" s="81">
        <f t="shared" si="1"/>
        <v>1418.6456506849315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3519</v>
      </c>
      <c r="F74" s="81">
        <f t="shared" si="1"/>
        <v>1406.2574773972601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3489</v>
      </c>
      <c r="F75" s="81">
        <f t="shared" si="1"/>
        <v>1463.9823687328767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3458</v>
      </c>
      <c r="F76" s="81">
        <f t="shared" si="1"/>
        <v>1450.9747867808219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3427</v>
      </c>
      <c r="F77" s="81">
        <f t="shared" si="1"/>
        <v>1437.9672048287671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3397</v>
      </c>
      <c r="F78" s="81">
        <f t="shared" si="1"/>
        <v>1425.3792222945203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3366</v>
      </c>
      <c r="F79" s="81">
        <f t="shared" si="1"/>
        <v>1412.3716403424658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3336</v>
      </c>
      <c r="F80" s="81">
        <f t="shared" ref="F80:F143" si="7">(D80*E80*H80)</f>
        <v>1399.783657808219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3305</v>
      </c>
      <c r="F81" s="81">
        <f t="shared" si="7"/>
        <v>1386.7760758561642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3274</v>
      </c>
      <c r="F82" s="81">
        <f t="shared" si="7"/>
        <v>1373.7684939041094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3246</v>
      </c>
      <c r="F83" s="81">
        <f t="shared" si="7"/>
        <v>1362.0197102054792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3215</v>
      </c>
      <c r="F84" s="81">
        <f t="shared" si="7"/>
        <v>1349.0121282534244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3185</v>
      </c>
      <c r="F85" s="81">
        <f t="shared" si="7"/>
        <v>1336.4241457191779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3154</v>
      </c>
      <c r="F86" s="81">
        <f t="shared" si="7"/>
        <v>1323.4165637671231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3124</v>
      </c>
      <c r="F87" s="81">
        <f t="shared" si="7"/>
        <v>1376.3700102945204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3093</v>
      </c>
      <c r="F88" s="81">
        <f t="shared" si="7"/>
        <v>1362.7120492448628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3062</v>
      </c>
      <c r="F89" s="81">
        <f t="shared" si="7"/>
        <v>1349.0540881952052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3032</v>
      </c>
      <c r="F90" s="81">
        <f t="shared" si="7"/>
        <v>1335.8367065342463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3001</v>
      </c>
      <c r="F91" s="81">
        <f t="shared" si="7"/>
        <v>1322.1787454845889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2971</v>
      </c>
      <c r="F92" s="81">
        <f t="shared" si="7"/>
        <v>1308.9613638236301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2940</v>
      </c>
      <c r="F93" s="81">
        <f t="shared" si="7"/>
        <v>1295.3034027739725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2909</v>
      </c>
      <c r="F94" s="81">
        <f t="shared" si="7"/>
        <v>1281.6454417243149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2880</v>
      </c>
      <c r="F95" s="81">
        <f t="shared" si="7"/>
        <v>1268.8686394520546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2849</v>
      </c>
      <c r="F96" s="81">
        <f t="shared" si="7"/>
        <v>1255.210678402397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2819</v>
      </c>
      <c r="F97" s="81">
        <f t="shared" si="7"/>
        <v>1241.9932967414381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2788</v>
      </c>
      <c r="F98" s="81">
        <f t="shared" si="7"/>
        <v>1228.3353356917808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2758</v>
      </c>
      <c r="F99" s="81">
        <f t="shared" si="7"/>
        <v>1275.8738517323627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2727</v>
      </c>
      <c r="F100" s="81">
        <f t="shared" si="7"/>
        <v>1261.5329926302225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2696</v>
      </c>
      <c r="F101" s="81">
        <f t="shared" si="7"/>
        <v>1247.192133528082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2666</v>
      </c>
      <c r="F102" s="81">
        <f t="shared" si="7"/>
        <v>1233.3138827840751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2635</v>
      </c>
      <c r="F103" s="81">
        <f t="shared" si="7"/>
        <v>1218.9730236819348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2605</v>
      </c>
      <c r="F104" s="81">
        <f t="shared" si="7"/>
        <v>1205.0947729379279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2574</v>
      </c>
      <c r="F105" s="81">
        <f t="shared" si="7"/>
        <v>1190.7539138357874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2543</v>
      </c>
      <c r="F106" s="81">
        <f t="shared" si="7"/>
        <v>1176.4130547336472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2515</v>
      </c>
      <c r="F107" s="81">
        <f t="shared" si="7"/>
        <v>1163.4600207059073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2484</v>
      </c>
      <c r="F108" s="81">
        <f t="shared" si="7"/>
        <v>1149.119161603767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2454</v>
      </c>
      <c r="F109" s="81">
        <f t="shared" si="7"/>
        <v>1135.2409108597601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2423</v>
      </c>
      <c r="F110" s="81">
        <f t="shared" si="7"/>
        <v>1120.9000517576196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2393</v>
      </c>
      <c r="F111" s="81">
        <f t="shared" si="7"/>
        <v>1162.3728910642935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2362</v>
      </c>
      <c r="F112" s="81">
        <f t="shared" si="7"/>
        <v>1147.3149890070461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2331</v>
      </c>
      <c r="F113" s="81">
        <f t="shared" si="7"/>
        <v>1132.2570869497986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2301</v>
      </c>
      <c r="F114" s="81">
        <f t="shared" si="7"/>
        <v>1117.6849236685914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2270</v>
      </c>
      <c r="F115" s="81">
        <f t="shared" si="7"/>
        <v>1102.6270216113439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2240</v>
      </c>
      <c r="F116" s="81">
        <f t="shared" si="7"/>
        <v>1088.0548583301368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2209</v>
      </c>
      <c r="F117" s="81">
        <f t="shared" si="7"/>
        <v>1072.9969562728895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2178</v>
      </c>
      <c r="F118" s="81">
        <f t="shared" si="7"/>
        <v>1057.9390542156418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2150</v>
      </c>
      <c r="F119" s="81">
        <f t="shared" si="7"/>
        <v>1044.3383684865153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2119</v>
      </c>
      <c r="F120" s="81">
        <f t="shared" si="7"/>
        <v>1029.2804664292678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2089</v>
      </c>
      <c r="F121" s="81">
        <f t="shared" si="7"/>
        <v>1014.7083031480605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2058</v>
      </c>
      <c r="F122" s="81">
        <f t="shared" si="7"/>
        <v>999.65040109081315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2028</v>
      </c>
      <c r="F123" s="81">
        <f t="shared" si="7"/>
        <v>1034.3321497000863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1997</v>
      </c>
      <c r="F124" s="81">
        <f t="shared" si="7"/>
        <v>1018.5213525399764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1966</v>
      </c>
      <c r="F125" s="81">
        <f t="shared" si="7"/>
        <v>1002.7105553798667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1936</v>
      </c>
      <c r="F126" s="81">
        <f t="shared" si="7"/>
        <v>987.4097839345992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1905</v>
      </c>
      <c r="F127" s="81">
        <f t="shared" si="7"/>
        <v>971.59898677448939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1875</v>
      </c>
      <c r="F128" s="81">
        <f t="shared" si="7"/>
        <v>956.29821532922188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1844</v>
      </c>
      <c r="F129" s="81">
        <f t="shared" si="7"/>
        <v>940.48741816911206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1813</v>
      </c>
      <c r="F130" s="81">
        <f t="shared" si="7"/>
        <v>924.67662100900225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1785</v>
      </c>
      <c r="F131" s="81">
        <f t="shared" si="7"/>
        <v>910.3959009934191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1754</v>
      </c>
      <c r="F132" s="81">
        <f t="shared" si="7"/>
        <v>894.5851038333094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1724</v>
      </c>
      <c r="F133" s="81">
        <f t="shared" si="7"/>
        <v>879.28433238804189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1693</v>
      </c>
      <c r="F134" s="81">
        <f t="shared" si="7"/>
        <v>863.47353522793208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1663</v>
      </c>
      <c r="F135" s="81">
        <f t="shared" si="7"/>
        <v>890.58140197179762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1632</v>
      </c>
      <c r="F136" s="81">
        <f t="shared" si="7"/>
        <v>873.98006495368236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1601</v>
      </c>
      <c r="F137" s="81">
        <f t="shared" si="7"/>
        <v>857.3787279355671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1571</v>
      </c>
      <c r="F138" s="81">
        <f t="shared" si="7"/>
        <v>841.31291791803608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1540</v>
      </c>
      <c r="F139" s="81">
        <f t="shared" si="7"/>
        <v>824.71158089992082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1510</v>
      </c>
      <c r="F140" s="81">
        <f t="shared" si="7"/>
        <v>808.64577088239002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1479</v>
      </c>
      <c r="F141" s="81">
        <f t="shared" si="7"/>
        <v>792.04443386427477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1448</v>
      </c>
      <c r="F142" s="81">
        <f t="shared" si="7"/>
        <v>775.44309684615928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1419</v>
      </c>
      <c r="F143" s="81">
        <f t="shared" si="7"/>
        <v>759.91281382921272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1388</v>
      </c>
      <c r="F144" s="81">
        <f t="shared" ref="F144:F201" si="11">(D144*E144*H144)</f>
        <v>743.31147681109746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1358</v>
      </c>
      <c r="F145" s="81">
        <f t="shared" si="11"/>
        <v>727.24566679356667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1327</v>
      </c>
      <c r="F146" s="81">
        <f t="shared" si="11"/>
        <v>710.64432977545141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1297</v>
      </c>
      <c r="F148" s="81">
        <f t="shared" si="11"/>
        <v>729.30744574581638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1266</v>
      </c>
      <c r="F149" s="81">
        <f t="shared" si="11"/>
        <v>711.8760418767954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1235</v>
      </c>
      <c r="F150" s="81">
        <f t="shared" si="11"/>
        <v>694.4446380077743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1205</v>
      </c>
      <c r="F151" s="81">
        <f t="shared" si="11"/>
        <v>677.57553748936687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1174</v>
      </c>
      <c r="F152" s="81">
        <f t="shared" si="11"/>
        <v>660.14413362034577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1144</v>
      </c>
      <c r="F153" s="81">
        <f t="shared" si="11"/>
        <v>643.27503310193833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1113</v>
      </c>
      <c r="F154" s="81">
        <f t="shared" si="11"/>
        <v>625.84362923291724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1082</v>
      </c>
      <c r="F155" s="81">
        <f t="shared" si="11"/>
        <v>608.41222536389614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1054</v>
      </c>
      <c r="F156" s="81">
        <f t="shared" si="11"/>
        <v>592.66773154671591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1023</v>
      </c>
      <c r="F157" s="81">
        <f t="shared" si="11"/>
        <v>575.23632767769482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993</v>
      </c>
      <c r="F158" s="81">
        <f t="shared" si="11"/>
        <v>558.36722715928738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962</v>
      </c>
      <c r="F159" s="81">
        <f t="shared" si="11"/>
        <v>540.93582329026628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932</v>
      </c>
      <c r="F160" s="81">
        <f t="shared" si="11"/>
        <v>550.27005891045167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901</v>
      </c>
      <c r="F161" s="81">
        <f t="shared" si="11"/>
        <v>531.96708484797966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870</v>
      </c>
      <c r="F162" s="81">
        <f t="shared" si="11"/>
        <v>513.66411078550755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840</v>
      </c>
      <c r="F163" s="81">
        <f t="shared" si="11"/>
        <v>495.95155524117968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809</v>
      </c>
      <c r="F164" s="81">
        <f t="shared" si="11"/>
        <v>477.64858117870756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779</v>
      </c>
      <c r="F165" s="81">
        <f t="shared" si="11"/>
        <v>459.93602563437975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748</v>
      </c>
      <c r="F166" s="81">
        <f t="shared" si="11"/>
        <v>441.63305157190763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717</v>
      </c>
      <c r="F167" s="81">
        <f t="shared" si="11"/>
        <v>423.33007750943557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689</v>
      </c>
      <c r="F168" s="81">
        <f t="shared" si="11"/>
        <v>406.79835900139614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658</v>
      </c>
      <c r="F169" s="81">
        <f t="shared" si="11"/>
        <v>388.49538493892408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13783</v>
      </c>
      <c r="D170" s="100">
        <f t="shared" si="14"/>
        <v>-12885.071836988936</v>
      </c>
      <c r="E170" s="80">
        <f t="shared" si="10"/>
        <v>628</v>
      </c>
      <c r="F170" s="81">
        <f t="shared" si="11"/>
        <v>-5320.6521295095145</v>
      </c>
      <c r="G170" s="78">
        <v>15</v>
      </c>
      <c r="H170" s="82">
        <f t="shared" si="12"/>
        <v>6.5753424657534248E-4</v>
      </c>
      <c r="I170" s="83" t="s">
        <v>486</v>
      </c>
    </row>
    <row r="171" spans="1:9" s="1" customFormat="1" ht="17.25">
      <c r="A171" s="204">
        <v>43252</v>
      </c>
      <c r="B171" s="77">
        <v>897.92816301106438</v>
      </c>
      <c r="C171" s="101">
        <v>0</v>
      </c>
      <c r="D171" s="100">
        <f t="shared" si="14"/>
        <v>897.92816301106438</v>
      </c>
      <c r="E171" s="80">
        <f t="shared" si="10"/>
        <v>613</v>
      </c>
      <c r="F171" s="81">
        <f t="shared" si="11"/>
        <v>361.92655162243233</v>
      </c>
      <c r="G171" s="78">
        <v>30</v>
      </c>
      <c r="H171" s="82">
        <f t="shared" si="12"/>
        <v>6.5753424657534248E-4</v>
      </c>
      <c r="I171" s="83"/>
    </row>
    <row r="172" spans="1:9" s="1" customFormat="1" ht="17.25">
      <c r="A172" s="204">
        <v>43282</v>
      </c>
      <c r="B172" s="77">
        <v>942.82457116161765</v>
      </c>
      <c r="C172" s="101">
        <v>13783</v>
      </c>
      <c r="D172" s="100">
        <f t="shared" si="14"/>
        <v>-12840.175428838382</v>
      </c>
      <c r="E172" s="80">
        <f t="shared" si="10"/>
        <v>583</v>
      </c>
      <c r="F172" s="81">
        <f t="shared" si="11"/>
        <v>-4922.1845095974422</v>
      </c>
      <c r="G172" s="78">
        <v>0</v>
      </c>
      <c r="H172" s="82">
        <f t="shared" si="12"/>
        <v>6.5753424657534248E-4</v>
      </c>
      <c r="I172" s="102" t="s">
        <v>487</v>
      </c>
    </row>
    <row r="173" spans="1:9" s="1" customFormat="1" ht="17.25">
      <c r="A173" s="204">
        <v>43313</v>
      </c>
      <c r="B173" s="77">
        <v>942.82457116161765</v>
      </c>
      <c r="C173" s="157">
        <v>13783</v>
      </c>
      <c r="D173" s="100">
        <f t="shared" si="14"/>
        <v>-12840.175428838382</v>
      </c>
      <c r="E173" s="80">
        <f t="shared" si="10"/>
        <v>583</v>
      </c>
      <c r="F173" s="81">
        <f t="shared" si="11"/>
        <v>-4922.1845095974422</v>
      </c>
      <c r="G173" s="156">
        <v>0</v>
      </c>
      <c r="H173" s="82">
        <f t="shared" si="12"/>
        <v>6.5753424657534248E-4</v>
      </c>
      <c r="I173" s="103" t="s">
        <v>488</v>
      </c>
    </row>
    <row r="174" spans="1:9" s="1" customFormat="1" ht="33.75">
      <c r="A174" s="204">
        <v>43344</v>
      </c>
      <c r="B174" s="77">
        <v>942.82457116161765</v>
      </c>
      <c r="C174" s="157">
        <v>27566</v>
      </c>
      <c r="D174" s="100">
        <f t="shared" si="14"/>
        <v>-26623.175428838382</v>
      </c>
      <c r="E174" s="80">
        <f>E173-G173</f>
        <v>583</v>
      </c>
      <c r="F174" s="81">
        <f t="shared" si="11"/>
        <v>-10205.793715076894</v>
      </c>
      <c r="G174" s="156">
        <v>0</v>
      </c>
      <c r="H174" s="82">
        <f t="shared" si="12"/>
        <v>6.5753424657534248E-4</v>
      </c>
      <c r="I174" s="172" t="s">
        <v>489</v>
      </c>
    </row>
    <row r="175" spans="1:9" s="1" customFormat="1" ht="17.25">
      <c r="A175" s="204">
        <v>43374</v>
      </c>
      <c r="B175" s="77">
        <v>942.82457116161765</v>
      </c>
      <c r="C175" s="101">
        <v>13783</v>
      </c>
      <c r="D175" s="100">
        <f t="shared" si="14"/>
        <v>-12840.175428838382</v>
      </c>
      <c r="E175" s="80">
        <f t="shared" si="10"/>
        <v>583</v>
      </c>
      <c r="F175" s="81">
        <f t="shared" si="11"/>
        <v>-4922.1845095974422</v>
      </c>
      <c r="G175" s="78">
        <v>17</v>
      </c>
      <c r="H175" s="82">
        <f t="shared" si="12"/>
        <v>6.5753424657534248E-4</v>
      </c>
      <c r="I175" s="83" t="s">
        <v>490</v>
      </c>
    </row>
    <row r="176" spans="1:9" s="1" customFormat="1" ht="17.25">
      <c r="A176" s="204">
        <v>43405</v>
      </c>
      <c r="B176" s="77">
        <v>942.82457116161765</v>
      </c>
      <c r="C176" s="101">
        <v>13783</v>
      </c>
      <c r="D176" s="100">
        <f t="shared" si="14"/>
        <v>-12840.175428838382</v>
      </c>
      <c r="E176" s="80">
        <f t="shared" si="10"/>
        <v>566</v>
      </c>
      <c r="F176" s="81">
        <f t="shared" si="11"/>
        <v>-4778.6559732970027</v>
      </c>
      <c r="G176" s="78">
        <v>21</v>
      </c>
      <c r="H176" s="82">
        <f t="shared" si="12"/>
        <v>6.5753424657534248E-4</v>
      </c>
      <c r="I176" s="83" t="s">
        <v>491</v>
      </c>
    </row>
    <row r="177" spans="1:9" s="1" customFormat="1" ht="17.25">
      <c r="A177" s="204">
        <v>43435</v>
      </c>
      <c r="B177" s="77">
        <v>942.82457116161765</v>
      </c>
      <c r="C177" s="101">
        <v>21564</v>
      </c>
      <c r="D177" s="100">
        <f t="shared" si="14"/>
        <v>-20621.175428838382</v>
      </c>
      <c r="E177" s="80">
        <f t="shared" si="10"/>
        <v>545</v>
      </c>
      <c r="F177" s="81">
        <f t="shared" si="11"/>
        <v>-7389.7253317590694</v>
      </c>
      <c r="G177" s="78">
        <v>30</v>
      </c>
      <c r="H177" s="82">
        <f t="shared" si="12"/>
        <v>6.5753424657534248E-4</v>
      </c>
      <c r="I177" s="83" t="s">
        <v>492</v>
      </c>
    </row>
    <row r="178" spans="1:9" s="1" customFormat="1" ht="17.25">
      <c r="A178" s="204">
        <v>43466</v>
      </c>
      <c r="B178" s="77">
        <v>942.82457116161765</v>
      </c>
      <c r="C178" s="157">
        <v>943</v>
      </c>
      <c r="D178" s="100">
        <f t="shared" si="14"/>
        <v>-0.17542883838234502</v>
      </c>
      <c r="E178" s="80">
        <f t="shared" si="10"/>
        <v>515</v>
      </c>
      <c r="F178" s="81">
        <f t="shared" si="11"/>
        <v>-5.9405491572761218E-2</v>
      </c>
      <c r="G178" s="156">
        <v>30</v>
      </c>
      <c r="H178" s="82">
        <f t="shared" si="12"/>
        <v>6.5753424657534248E-4</v>
      </c>
      <c r="I178" s="172" t="s">
        <v>493</v>
      </c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485</v>
      </c>
      <c r="F179" s="81">
        <f t="shared" si="11"/>
        <v>300.67063036496523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204">
        <v>43525</v>
      </c>
      <c r="B180" s="77">
        <v>942.82457116161765</v>
      </c>
      <c r="C180" s="157">
        <v>0</v>
      </c>
      <c r="D180" s="100">
        <f t="shared" si="14"/>
        <v>942.82457116161765</v>
      </c>
      <c r="E180" s="80">
        <f t="shared" si="10"/>
        <v>457</v>
      </c>
      <c r="F180" s="81">
        <f t="shared" si="11"/>
        <v>283.3123259315239</v>
      </c>
      <c r="G180" s="156">
        <v>31</v>
      </c>
      <c r="H180" s="82">
        <f t="shared" si="12"/>
        <v>6.5753424657534248E-4</v>
      </c>
      <c r="I180" s="172"/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426</v>
      </c>
      <c r="F181" s="81">
        <f t="shared" si="11"/>
        <v>264.09420316592821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396</v>
      </c>
      <c r="F182" s="81">
        <f t="shared" si="11"/>
        <v>245.49601984438397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365</v>
      </c>
      <c r="F183" s="81">
        <f t="shared" si="11"/>
        <v>226.27789707878824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335</v>
      </c>
      <c r="F184" s="81">
        <f t="shared" si="11"/>
        <v>218.06369944510621</v>
      </c>
      <c r="G184" s="78">
        <v>0</v>
      </c>
      <c r="H184" s="82">
        <f t="shared" si="12"/>
        <v>6.5753424657534248E-4</v>
      </c>
      <c r="I184" s="83"/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335</v>
      </c>
      <c r="F185" s="81">
        <f t="shared" si="11"/>
        <v>218.06369944510621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304</v>
      </c>
      <c r="F186" s="81">
        <f t="shared" si="11"/>
        <v>197.88467054123072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274</v>
      </c>
      <c r="F187" s="81">
        <f t="shared" si="11"/>
        <v>178.35657805360927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243</v>
      </c>
      <c r="F188" s="81">
        <f t="shared" si="11"/>
        <v>158.17754914973378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213</v>
      </c>
      <c r="F189" s="81">
        <f t="shared" si="11"/>
        <v>138.64945666211233</v>
      </c>
      <c r="G189" s="78">
        <v>0</v>
      </c>
      <c r="H189" s="82">
        <f t="shared" si="12"/>
        <v>6.5753424657534248E-4</v>
      </c>
      <c r="I189" s="88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126663</v>
      </c>
      <c r="D202" s="107">
        <f>B202-C202</f>
        <v>4913.5597087753995</v>
      </c>
      <c r="E202" s="108">
        <f>SUM(E58:E197)</f>
        <v>264685</v>
      </c>
      <c r="F202" s="109">
        <f>SUM(F14:F197)</f>
        <v>123871.9433848426</v>
      </c>
      <c r="G202" s="108">
        <f>SUM(G14:G198)</f>
        <v>5070</v>
      </c>
      <c r="H202" s="110">
        <f>D202+F202</f>
        <v>128785.503093618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48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4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64"/>
  <sheetViews>
    <sheetView topLeftCell="A199" workbookViewId="0">
      <selection activeCell="M14" sqref="M14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19.42578125" style="18" customWidth="1"/>
    <col min="10" max="16384" width="10.5703125" style="17"/>
  </cols>
  <sheetData>
    <row r="1" spans="1:15" s="7" customFormat="1" ht="18">
      <c r="A1" s="433" t="s">
        <v>479</v>
      </c>
      <c r="B1" s="433"/>
      <c r="C1" s="433"/>
      <c r="D1" s="433"/>
      <c r="E1" s="433"/>
      <c r="F1" s="433"/>
      <c r="G1" s="433"/>
      <c r="H1" s="433"/>
      <c r="I1" s="433"/>
    </row>
    <row r="2" spans="1:15" s="7" customFormat="1" ht="12.75" customHeight="1">
      <c r="A2" s="433"/>
      <c r="B2" s="433"/>
      <c r="C2" s="433"/>
      <c r="D2" s="433"/>
      <c r="E2" s="433"/>
      <c r="F2" s="433"/>
      <c r="G2" s="433"/>
      <c r="H2" s="433"/>
      <c r="I2" s="433"/>
    </row>
    <row r="3" spans="1:15" s="7" customFormat="1" ht="18">
      <c r="A3" s="251"/>
      <c r="B3" s="420" t="s">
        <v>1</v>
      </c>
      <c r="C3" s="420"/>
      <c r="D3" s="424" t="s">
        <v>494</v>
      </c>
      <c r="E3" s="425"/>
      <c r="F3" s="425"/>
      <c r="G3" s="426"/>
      <c r="H3" s="252"/>
      <c r="I3" s="251"/>
    </row>
    <row r="4" spans="1:15" s="7" customFormat="1" ht="31.5" customHeight="1">
      <c r="A4" s="251"/>
      <c r="B4" s="434" t="s">
        <v>181</v>
      </c>
      <c r="C4" s="435"/>
      <c r="D4" s="436">
        <v>38534</v>
      </c>
      <c r="E4" s="437"/>
      <c r="F4" s="437"/>
      <c r="G4" s="438"/>
      <c r="H4" s="252"/>
      <c r="I4" s="251"/>
    </row>
    <row r="5" spans="1:15" s="7" customFormat="1" ht="18">
      <c r="A5" s="251"/>
      <c r="B5" s="420" t="s">
        <v>182</v>
      </c>
      <c r="C5" s="420"/>
      <c r="D5" s="421">
        <v>519</v>
      </c>
      <c r="E5" s="422"/>
      <c r="F5" s="422"/>
      <c r="G5" s="423"/>
      <c r="H5" s="252"/>
      <c r="I5" s="251"/>
    </row>
    <row r="6" spans="1:15" s="7" customFormat="1" ht="18">
      <c r="A6" s="251"/>
      <c r="B6" s="420" t="s">
        <v>2</v>
      </c>
      <c r="C6" s="420"/>
      <c r="D6" s="421" t="s">
        <v>3</v>
      </c>
      <c r="E6" s="422"/>
      <c r="F6" s="422"/>
      <c r="G6" s="423"/>
      <c r="H6" s="252"/>
      <c r="I6" s="251"/>
    </row>
    <row r="7" spans="1:15" s="7" customFormat="1" ht="18">
      <c r="A7" s="251"/>
      <c r="B7" s="420" t="s">
        <v>0</v>
      </c>
      <c r="C7" s="420"/>
      <c r="D7" s="427" t="s">
        <v>17</v>
      </c>
      <c r="E7" s="428"/>
      <c r="F7" s="428"/>
      <c r="G7" s="429"/>
      <c r="H7" s="252"/>
      <c r="I7" s="251"/>
    </row>
    <row r="8" spans="1:15" s="7" customFormat="1" ht="35.25" customHeight="1">
      <c r="A8" s="251"/>
      <c r="B8" s="416" t="s">
        <v>4</v>
      </c>
      <c r="C8" s="416"/>
      <c r="D8" s="430" t="s">
        <v>183</v>
      </c>
      <c r="E8" s="431"/>
      <c r="F8" s="431"/>
      <c r="G8" s="432"/>
      <c r="H8" s="252"/>
      <c r="I8" s="251"/>
    </row>
    <row r="9" spans="1:15" s="7" customFormat="1" ht="33.75" customHeight="1">
      <c r="A9" s="251"/>
      <c r="B9" s="416" t="s">
        <v>18</v>
      </c>
      <c r="C9" s="416"/>
      <c r="D9" s="417">
        <v>0.05</v>
      </c>
      <c r="E9" s="418"/>
      <c r="F9" s="418"/>
      <c r="G9" s="419"/>
      <c r="H9" s="252"/>
      <c r="I9" s="251"/>
    </row>
    <row r="10" spans="1:15" s="7" customFormat="1" ht="18">
      <c r="A10" s="251"/>
      <c r="B10" s="420" t="s">
        <v>16</v>
      </c>
      <c r="C10" s="420"/>
      <c r="D10" s="421">
        <v>500</v>
      </c>
      <c r="E10" s="422"/>
      <c r="F10" s="422"/>
      <c r="G10" s="423"/>
      <c r="H10" s="252"/>
      <c r="I10" s="251"/>
    </row>
    <row r="11" spans="1:15" s="7" customFormat="1" ht="18.75" customHeight="1">
      <c r="A11" s="251"/>
      <c r="B11" s="420" t="s">
        <v>363</v>
      </c>
      <c r="C11" s="420"/>
      <c r="D11" s="424" t="s">
        <v>15</v>
      </c>
      <c r="E11" s="425"/>
      <c r="F11" s="425"/>
      <c r="G11" s="426"/>
      <c r="H11" s="252"/>
      <c r="I11" s="251"/>
    </row>
    <row r="12" spans="1:15" s="7" customFormat="1" ht="18.75" thickBot="1">
      <c r="A12" s="253"/>
      <c r="B12" s="254"/>
      <c r="C12" s="255"/>
      <c r="D12" s="255"/>
      <c r="E12" s="256"/>
      <c r="F12" s="256"/>
      <c r="G12" s="256"/>
      <c r="H12" s="256"/>
      <c r="I12" s="251"/>
      <c r="N12" s="241"/>
      <c r="O12" s="242"/>
    </row>
    <row r="13" spans="1:15" s="202" customFormat="1" ht="31.5">
      <c r="A13" s="257" t="s">
        <v>159</v>
      </c>
      <c r="B13" s="258" t="s">
        <v>160</v>
      </c>
      <c r="C13" s="258" t="s">
        <v>161</v>
      </c>
      <c r="D13" s="258" t="s">
        <v>162</v>
      </c>
      <c r="E13" s="259" t="s">
        <v>163</v>
      </c>
      <c r="F13" s="258" t="s">
        <v>165</v>
      </c>
      <c r="G13" s="259" t="s">
        <v>19</v>
      </c>
      <c r="H13" s="260" t="s">
        <v>164</v>
      </c>
      <c r="I13" s="199" t="s">
        <v>170</v>
      </c>
      <c r="N13" s="241"/>
      <c r="O13" s="243"/>
    </row>
    <row r="14" spans="1:15" s="1" customFormat="1" ht="17.25">
      <c r="A14" s="261">
        <v>38534</v>
      </c>
      <c r="B14" s="262">
        <v>500</v>
      </c>
      <c r="C14" s="263">
        <v>500</v>
      </c>
      <c r="D14" s="264">
        <f>B14-C14</f>
        <v>0</v>
      </c>
      <c r="E14" s="265">
        <f>G202</f>
        <v>5124</v>
      </c>
      <c r="F14" s="266">
        <f>(D14*E14*H14)</f>
        <v>0</v>
      </c>
      <c r="G14" s="263">
        <v>0</v>
      </c>
      <c r="H14" s="267">
        <f>0.24/365</f>
        <v>6.5753424657534248E-4</v>
      </c>
      <c r="I14" s="268" t="s">
        <v>495</v>
      </c>
      <c r="N14" s="241"/>
      <c r="O14" s="35"/>
    </row>
    <row r="15" spans="1:15" s="1" customFormat="1" ht="17.25">
      <c r="A15" s="269">
        <v>38565</v>
      </c>
      <c r="B15" s="262">
        <v>500</v>
      </c>
      <c r="C15" s="263">
        <v>500</v>
      </c>
      <c r="D15" s="264">
        <f t="shared" ref="D15:D78" si="0">B15-C15</f>
        <v>0</v>
      </c>
      <c r="E15" s="265">
        <f>E14-G14</f>
        <v>5124</v>
      </c>
      <c r="F15" s="266">
        <f t="shared" ref="F15:F79" si="1">(D15*E15*H15)</f>
        <v>0</v>
      </c>
      <c r="G15" s="263">
        <v>0</v>
      </c>
      <c r="H15" s="267">
        <f t="shared" ref="H15:H70" si="2">0.24/365</f>
        <v>6.5753424657534248E-4</v>
      </c>
      <c r="I15" s="268" t="s">
        <v>496</v>
      </c>
      <c r="N15" s="241"/>
      <c r="O15" s="35"/>
    </row>
    <row r="16" spans="1:15" s="1" customFormat="1" ht="17.25">
      <c r="A16" s="269">
        <v>38596</v>
      </c>
      <c r="B16" s="262">
        <v>500</v>
      </c>
      <c r="C16" s="263">
        <v>500</v>
      </c>
      <c r="D16" s="264">
        <f t="shared" si="0"/>
        <v>0</v>
      </c>
      <c r="E16" s="265">
        <f t="shared" ref="E16:E79" si="3">E15-G15</f>
        <v>5124</v>
      </c>
      <c r="F16" s="266">
        <f t="shared" si="1"/>
        <v>0</v>
      </c>
      <c r="G16" s="263">
        <v>0</v>
      </c>
      <c r="H16" s="267">
        <f t="shared" si="2"/>
        <v>6.5753424657534248E-4</v>
      </c>
      <c r="I16" s="268" t="s">
        <v>497</v>
      </c>
      <c r="N16" s="241"/>
      <c r="O16" s="35"/>
    </row>
    <row r="17" spans="1:15" s="1" customFormat="1" ht="17.25">
      <c r="A17" s="269">
        <v>38626</v>
      </c>
      <c r="B17" s="262">
        <v>500</v>
      </c>
      <c r="C17" s="263">
        <v>0</v>
      </c>
      <c r="D17" s="264">
        <f t="shared" si="0"/>
        <v>500</v>
      </c>
      <c r="E17" s="265">
        <f t="shared" si="3"/>
        <v>5124</v>
      </c>
      <c r="F17" s="266">
        <f t="shared" si="1"/>
        <v>1684.6027397260275</v>
      </c>
      <c r="G17" s="263">
        <v>0</v>
      </c>
      <c r="H17" s="267">
        <f t="shared" si="2"/>
        <v>6.5753424657534248E-4</v>
      </c>
      <c r="I17" s="268" t="s">
        <v>466</v>
      </c>
      <c r="N17" s="241"/>
      <c r="O17" s="35"/>
    </row>
    <row r="18" spans="1:15" s="1" customFormat="1" ht="17.25">
      <c r="A18" s="269">
        <v>38657</v>
      </c>
      <c r="B18" s="262">
        <v>500</v>
      </c>
      <c r="C18" s="263">
        <v>0</v>
      </c>
      <c r="D18" s="264">
        <f t="shared" si="0"/>
        <v>500</v>
      </c>
      <c r="E18" s="265">
        <f t="shared" si="3"/>
        <v>5124</v>
      </c>
      <c r="F18" s="266">
        <f t="shared" si="1"/>
        <v>1684.6027397260275</v>
      </c>
      <c r="G18" s="263">
        <v>30</v>
      </c>
      <c r="H18" s="267">
        <f t="shared" si="2"/>
        <v>6.5753424657534248E-4</v>
      </c>
      <c r="I18" s="268"/>
      <c r="N18" s="241"/>
      <c r="O18" s="35"/>
    </row>
    <row r="19" spans="1:15" s="1" customFormat="1" ht="17.25">
      <c r="A19" s="269">
        <v>38687</v>
      </c>
      <c r="B19" s="262">
        <v>500</v>
      </c>
      <c r="C19" s="263">
        <v>0</v>
      </c>
      <c r="D19" s="264">
        <f t="shared" si="0"/>
        <v>500</v>
      </c>
      <c r="E19" s="265">
        <f t="shared" si="3"/>
        <v>5094</v>
      </c>
      <c r="F19" s="266">
        <f t="shared" si="1"/>
        <v>1674.7397260273974</v>
      </c>
      <c r="G19" s="263">
        <v>31</v>
      </c>
      <c r="H19" s="267">
        <f t="shared" si="2"/>
        <v>6.5753424657534248E-4</v>
      </c>
      <c r="I19" s="268"/>
      <c r="N19" s="241"/>
      <c r="O19" s="35"/>
    </row>
    <row r="20" spans="1:15" s="1" customFormat="1" ht="17.25">
      <c r="A20" s="269">
        <v>38718</v>
      </c>
      <c r="B20" s="262">
        <v>500</v>
      </c>
      <c r="C20" s="263">
        <v>2000</v>
      </c>
      <c r="D20" s="264">
        <f t="shared" si="0"/>
        <v>-1500</v>
      </c>
      <c r="E20" s="265">
        <f t="shared" si="3"/>
        <v>5063</v>
      </c>
      <c r="F20" s="266">
        <f t="shared" si="1"/>
        <v>-4993.6438356164381</v>
      </c>
      <c r="G20" s="263">
        <v>25</v>
      </c>
      <c r="H20" s="267">
        <f t="shared" si="2"/>
        <v>6.5753424657534248E-4</v>
      </c>
      <c r="I20" s="268" t="s">
        <v>498</v>
      </c>
      <c r="N20" s="241"/>
      <c r="O20" s="35"/>
    </row>
    <row r="21" spans="1:15" s="1" customFormat="1" ht="17.25">
      <c r="A21" s="269">
        <v>38749</v>
      </c>
      <c r="B21" s="262">
        <v>500</v>
      </c>
      <c r="C21" s="263">
        <v>0</v>
      </c>
      <c r="D21" s="264">
        <f t="shared" si="0"/>
        <v>500</v>
      </c>
      <c r="E21" s="265">
        <f t="shared" si="3"/>
        <v>5038</v>
      </c>
      <c r="F21" s="266">
        <f t="shared" si="1"/>
        <v>1656.3287671232877</v>
      </c>
      <c r="G21" s="263">
        <v>28</v>
      </c>
      <c r="H21" s="267">
        <f t="shared" si="2"/>
        <v>6.5753424657534248E-4</v>
      </c>
      <c r="I21" s="268"/>
      <c r="N21" s="241"/>
      <c r="O21" s="35"/>
    </row>
    <row r="22" spans="1:15" s="1" customFormat="1" ht="17.25">
      <c r="A22" s="269">
        <v>38777</v>
      </c>
      <c r="B22" s="262">
        <v>500</v>
      </c>
      <c r="C22" s="263">
        <v>0</v>
      </c>
      <c r="D22" s="264">
        <f t="shared" si="0"/>
        <v>500</v>
      </c>
      <c r="E22" s="265">
        <f t="shared" si="3"/>
        <v>5010</v>
      </c>
      <c r="F22" s="266">
        <f t="shared" si="1"/>
        <v>1647.1232876712329</v>
      </c>
      <c r="G22" s="263">
        <v>31</v>
      </c>
      <c r="H22" s="267">
        <f t="shared" si="2"/>
        <v>6.5753424657534248E-4</v>
      </c>
      <c r="I22" s="268"/>
      <c r="N22" s="241"/>
      <c r="O22" s="35"/>
    </row>
    <row r="23" spans="1:15" s="1" customFormat="1" ht="17.25">
      <c r="A23" s="269">
        <v>38808</v>
      </c>
      <c r="B23" s="262">
        <v>500</v>
      </c>
      <c r="C23" s="263">
        <v>0</v>
      </c>
      <c r="D23" s="264">
        <f t="shared" si="0"/>
        <v>500</v>
      </c>
      <c r="E23" s="265">
        <f t="shared" si="3"/>
        <v>4979</v>
      </c>
      <c r="F23" s="266">
        <f t="shared" si="1"/>
        <v>1636.9315068493152</v>
      </c>
      <c r="G23" s="263">
        <v>30</v>
      </c>
      <c r="H23" s="267">
        <f t="shared" si="2"/>
        <v>6.5753424657534248E-4</v>
      </c>
      <c r="I23" s="268"/>
      <c r="N23" s="241"/>
      <c r="O23" s="35"/>
    </row>
    <row r="24" spans="1:15" s="1" customFormat="1" ht="17.25">
      <c r="A24" s="269">
        <v>38838</v>
      </c>
      <c r="B24" s="262">
        <v>500</v>
      </c>
      <c r="C24" s="263">
        <v>0</v>
      </c>
      <c r="D24" s="264">
        <f t="shared" si="0"/>
        <v>500</v>
      </c>
      <c r="E24" s="265">
        <f t="shared" si="3"/>
        <v>4949</v>
      </c>
      <c r="F24" s="266">
        <f t="shared" si="1"/>
        <v>1627.0684931506851</v>
      </c>
      <c r="G24" s="263">
        <v>31</v>
      </c>
      <c r="H24" s="267">
        <f t="shared" si="2"/>
        <v>6.5753424657534248E-4</v>
      </c>
      <c r="I24" s="268"/>
      <c r="N24" s="241"/>
      <c r="O24" s="35"/>
    </row>
    <row r="25" spans="1:15" s="1" customFormat="1" ht="17.25">
      <c r="A25" s="270">
        <v>38869</v>
      </c>
      <c r="B25" s="262">
        <v>500</v>
      </c>
      <c r="C25" s="271">
        <v>2600</v>
      </c>
      <c r="D25" s="264">
        <f t="shared" si="0"/>
        <v>-2100</v>
      </c>
      <c r="E25" s="265">
        <f>E24-G24</f>
        <v>4918</v>
      </c>
      <c r="F25" s="266">
        <f t="shared" si="1"/>
        <v>-6790.8821917808218</v>
      </c>
      <c r="G25" s="271">
        <v>0</v>
      </c>
      <c r="H25" s="267">
        <f t="shared" si="2"/>
        <v>6.5753424657534248E-4</v>
      </c>
      <c r="I25" s="272" t="s">
        <v>499</v>
      </c>
      <c r="N25" s="241"/>
      <c r="O25" s="35"/>
    </row>
    <row r="26" spans="1:15" s="1" customFormat="1" ht="17.25">
      <c r="A26" s="269">
        <v>38899</v>
      </c>
      <c r="B26" s="262">
        <v>525</v>
      </c>
      <c r="C26" s="263">
        <v>525</v>
      </c>
      <c r="D26" s="264">
        <f t="shared" si="0"/>
        <v>0</v>
      </c>
      <c r="E26" s="265">
        <f t="shared" si="3"/>
        <v>4918</v>
      </c>
      <c r="F26" s="266">
        <f t="shared" si="1"/>
        <v>0</v>
      </c>
      <c r="G26" s="263">
        <v>0</v>
      </c>
      <c r="H26" s="267">
        <f t="shared" si="2"/>
        <v>6.5753424657534248E-4</v>
      </c>
      <c r="I26" s="268" t="s">
        <v>500</v>
      </c>
      <c r="N26" s="241"/>
      <c r="O26" s="35"/>
    </row>
    <row r="27" spans="1:15" s="1" customFormat="1" ht="17.25">
      <c r="A27" s="269">
        <v>38930</v>
      </c>
      <c r="B27" s="262">
        <v>525</v>
      </c>
      <c r="C27" s="263">
        <v>525</v>
      </c>
      <c r="D27" s="264">
        <f t="shared" si="0"/>
        <v>0</v>
      </c>
      <c r="E27" s="265">
        <f t="shared" si="3"/>
        <v>4918</v>
      </c>
      <c r="F27" s="266">
        <f t="shared" si="1"/>
        <v>0</v>
      </c>
      <c r="G27" s="273">
        <v>0</v>
      </c>
      <c r="H27" s="267">
        <f t="shared" si="2"/>
        <v>6.5753424657534248E-4</v>
      </c>
      <c r="I27" s="268" t="s">
        <v>501</v>
      </c>
      <c r="N27" s="35"/>
      <c r="O27" s="35"/>
    </row>
    <row r="28" spans="1:15" s="1" customFormat="1" ht="17.25">
      <c r="A28" s="269">
        <v>38961</v>
      </c>
      <c r="B28" s="262">
        <v>525</v>
      </c>
      <c r="C28" s="263">
        <v>0</v>
      </c>
      <c r="D28" s="264">
        <f t="shared" si="0"/>
        <v>525</v>
      </c>
      <c r="E28" s="265">
        <f t="shared" si="3"/>
        <v>4918</v>
      </c>
      <c r="F28" s="266">
        <f t="shared" si="1"/>
        <v>1697.7205479452055</v>
      </c>
      <c r="G28" s="263">
        <v>30</v>
      </c>
      <c r="H28" s="267">
        <f t="shared" si="2"/>
        <v>6.5753424657534248E-4</v>
      </c>
      <c r="I28" s="250"/>
      <c r="N28" s="35"/>
      <c r="O28" s="35"/>
    </row>
    <row r="29" spans="1:15" s="1" customFormat="1" ht="17.25">
      <c r="A29" s="269">
        <v>38991</v>
      </c>
      <c r="B29" s="262">
        <v>525</v>
      </c>
      <c r="C29" s="263">
        <v>0</v>
      </c>
      <c r="D29" s="264">
        <f t="shared" si="0"/>
        <v>525</v>
      </c>
      <c r="E29" s="265">
        <f t="shared" si="3"/>
        <v>4888</v>
      </c>
      <c r="F29" s="266">
        <f t="shared" si="1"/>
        <v>1687.364383561644</v>
      </c>
      <c r="G29" s="263">
        <v>31</v>
      </c>
      <c r="H29" s="267">
        <f t="shared" si="2"/>
        <v>6.5753424657534248E-4</v>
      </c>
      <c r="I29" s="274"/>
      <c r="N29" s="35"/>
      <c r="O29" s="35"/>
    </row>
    <row r="30" spans="1:15" s="1" customFormat="1" ht="17.25">
      <c r="A30" s="269">
        <v>39022</v>
      </c>
      <c r="B30" s="262">
        <v>525</v>
      </c>
      <c r="C30" s="263">
        <v>0</v>
      </c>
      <c r="D30" s="264">
        <f t="shared" si="0"/>
        <v>525</v>
      </c>
      <c r="E30" s="265">
        <f t="shared" si="3"/>
        <v>4857</v>
      </c>
      <c r="F30" s="266">
        <f t="shared" si="1"/>
        <v>1676.6630136986303</v>
      </c>
      <c r="G30" s="263">
        <v>30</v>
      </c>
      <c r="H30" s="267">
        <f t="shared" si="2"/>
        <v>6.5753424657534248E-4</v>
      </c>
      <c r="I30" s="274"/>
      <c r="N30" s="35"/>
      <c r="O30" s="35"/>
    </row>
    <row r="31" spans="1:15" s="1" customFormat="1" ht="17.25">
      <c r="A31" s="269">
        <v>39052</v>
      </c>
      <c r="B31" s="262">
        <v>525</v>
      </c>
      <c r="C31" s="263">
        <v>0</v>
      </c>
      <c r="D31" s="264">
        <f t="shared" si="0"/>
        <v>525</v>
      </c>
      <c r="E31" s="265">
        <f t="shared" si="3"/>
        <v>4827</v>
      </c>
      <c r="F31" s="266">
        <f t="shared" si="1"/>
        <v>1666.3068493150686</v>
      </c>
      <c r="G31" s="263">
        <v>31</v>
      </c>
      <c r="H31" s="267">
        <f t="shared" si="2"/>
        <v>6.5753424657534248E-4</v>
      </c>
      <c r="I31" s="274"/>
    </row>
    <row r="32" spans="1:15" s="1" customFormat="1" ht="17.25">
      <c r="A32" s="269">
        <v>39083</v>
      </c>
      <c r="B32" s="262">
        <v>525</v>
      </c>
      <c r="C32" s="263">
        <v>0</v>
      </c>
      <c r="D32" s="264">
        <f t="shared" si="0"/>
        <v>525</v>
      </c>
      <c r="E32" s="265">
        <f t="shared" si="3"/>
        <v>4796</v>
      </c>
      <c r="F32" s="266">
        <f t="shared" si="1"/>
        <v>1655.6054794520549</v>
      </c>
      <c r="G32" s="263">
        <v>31</v>
      </c>
      <c r="H32" s="267">
        <f t="shared" si="2"/>
        <v>6.5753424657534248E-4</v>
      </c>
      <c r="I32" s="274"/>
    </row>
    <row r="33" spans="1:9" s="1" customFormat="1" ht="17.25">
      <c r="A33" s="269">
        <v>39114</v>
      </c>
      <c r="B33" s="262">
        <v>525</v>
      </c>
      <c r="C33" s="263">
        <v>0</v>
      </c>
      <c r="D33" s="264">
        <f t="shared" si="0"/>
        <v>525</v>
      </c>
      <c r="E33" s="265">
        <f t="shared" si="3"/>
        <v>4765</v>
      </c>
      <c r="F33" s="266">
        <f t="shared" si="1"/>
        <v>1644.9041095890411</v>
      </c>
      <c r="G33" s="263">
        <v>28</v>
      </c>
      <c r="H33" s="267">
        <f t="shared" si="2"/>
        <v>6.5753424657534248E-4</v>
      </c>
      <c r="I33" s="274"/>
    </row>
    <row r="34" spans="1:9" s="1" customFormat="1" ht="17.25">
      <c r="A34" s="269">
        <v>39142</v>
      </c>
      <c r="B34" s="262">
        <v>525</v>
      </c>
      <c r="C34" s="263">
        <v>0</v>
      </c>
      <c r="D34" s="264">
        <f t="shared" si="0"/>
        <v>525</v>
      </c>
      <c r="E34" s="265">
        <f t="shared" si="3"/>
        <v>4737</v>
      </c>
      <c r="F34" s="266">
        <f t="shared" si="1"/>
        <v>1635.2383561643835</v>
      </c>
      <c r="G34" s="263">
        <v>31</v>
      </c>
      <c r="H34" s="267">
        <f t="shared" si="2"/>
        <v>6.5753424657534248E-4</v>
      </c>
      <c r="I34" s="274"/>
    </row>
    <row r="35" spans="1:9" s="1" customFormat="1" ht="17.25">
      <c r="A35" s="269">
        <v>39173</v>
      </c>
      <c r="B35" s="262">
        <v>525</v>
      </c>
      <c r="C35" s="263">
        <v>0</v>
      </c>
      <c r="D35" s="264">
        <f t="shared" si="0"/>
        <v>525</v>
      </c>
      <c r="E35" s="265">
        <f t="shared" si="3"/>
        <v>4706</v>
      </c>
      <c r="F35" s="266">
        <f t="shared" si="1"/>
        <v>1624.53698630137</v>
      </c>
      <c r="G35" s="263">
        <v>30</v>
      </c>
      <c r="H35" s="267">
        <f t="shared" si="2"/>
        <v>6.5753424657534248E-4</v>
      </c>
      <c r="I35" s="274"/>
    </row>
    <row r="36" spans="1:9" s="1" customFormat="1" ht="17.25">
      <c r="A36" s="269">
        <v>39203</v>
      </c>
      <c r="B36" s="262">
        <v>525</v>
      </c>
      <c r="C36" s="263">
        <v>0</v>
      </c>
      <c r="D36" s="264">
        <f t="shared" si="0"/>
        <v>525</v>
      </c>
      <c r="E36" s="265">
        <f t="shared" si="3"/>
        <v>4676</v>
      </c>
      <c r="F36" s="266">
        <f t="shared" si="1"/>
        <v>1614.1808219178083</v>
      </c>
      <c r="G36" s="263">
        <v>31</v>
      </c>
      <c r="H36" s="267">
        <f t="shared" si="2"/>
        <v>6.5753424657534248E-4</v>
      </c>
      <c r="I36" s="274"/>
    </row>
    <row r="37" spans="1:9" s="1" customFormat="1" ht="17.25">
      <c r="A37" s="269">
        <v>39234</v>
      </c>
      <c r="B37" s="262">
        <v>551.25</v>
      </c>
      <c r="C37" s="263">
        <v>0</v>
      </c>
      <c r="D37" s="264">
        <f t="shared" si="0"/>
        <v>551.25</v>
      </c>
      <c r="E37" s="265">
        <f t="shared" si="3"/>
        <v>4645</v>
      </c>
      <c r="F37" s="266">
        <f t="shared" si="1"/>
        <v>1683.6534246575343</v>
      </c>
      <c r="G37" s="263">
        <v>30</v>
      </c>
      <c r="H37" s="267">
        <f t="shared" si="2"/>
        <v>6.5753424657534248E-4</v>
      </c>
      <c r="I37" s="274"/>
    </row>
    <row r="38" spans="1:9" s="1" customFormat="1" ht="17.25">
      <c r="A38" s="269">
        <v>39264</v>
      </c>
      <c r="B38" s="262">
        <v>551.25</v>
      </c>
      <c r="C38" s="263">
        <v>0</v>
      </c>
      <c r="D38" s="264">
        <f t="shared" si="0"/>
        <v>551.25</v>
      </c>
      <c r="E38" s="265">
        <f t="shared" si="3"/>
        <v>4615</v>
      </c>
      <c r="F38" s="266">
        <f t="shared" si="1"/>
        <v>1672.7794520547945</v>
      </c>
      <c r="G38" s="263">
        <v>31</v>
      </c>
      <c r="H38" s="267">
        <f t="shared" si="2"/>
        <v>6.5753424657534248E-4</v>
      </c>
      <c r="I38" s="274"/>
    </row>
    <row r="39" spans="1:9" s="1" customFormat="1" ht="17.25">
      <c r="A39" s="269">
        <v>39295</v>
      </c>
      <c r="B39" s="262">
        <v>551.25</v>
      </c>
      <c r="C39" s="263">
        <v>0</v>
      </c>
      <c r="D39" s="264">
        <f t="shared" si="0"/>
        <v>551.25</v>
      </c>
      <c r="E39" s="265">
        <f t="shared" si="3"/>
        <v>4584</v>
      </c>
      <c r="F39" s="266">
        <f t="shared" si="1"/>
        <v>1661.5430136986301</v>
      </c>
      <c r="G39" s="263">
        <v>31</v>
      </c>
      <c r="H39" s="267">
        <f t="shared" si="2"/>
        <v>6.5753424657534248E-4</v>
      </c>
      <c r="I39" s="274"/>
    </row>
    <row r="40" spans="1:9" s="1" customFormat="1" ht="17.25">
      <c r="A40" s="269">
        <v>39326</v>
      </c>
      <c r="B40" s="262">
        <v>551.25</v>
      </c>
      <c r="C40" s="263">
        <v>0</v>
      </c>
      <c r="D40" s="264">
        <f t="shared" si="0"/>
        <v>551.25</v>
      </c>
      <c r="E40" s="265">
        <f t="shared" si="3"/>
        <v>4553</v>
      </c>
      <c r="F40" s="266">
        <f t="shared" si="1"/>
        <v>1650.3065753424657</v>
      </c>
      <c r="G40" s="263">
        <v>30</v>
      </c>
      <c r="H40" s="267">
        <f t="shared" si="2"/>
        <v>6.5753424657534248E-4</v>
      </c>
      <c r="I40" s="274"/>
    </row>
    <row r="41" spans="1:9" s="1" customFormat="1" ht="17.25">
      <c r="A41" s="269">
        <v>39356</v>
      </c>
      <c r="B41" s="262">
        <v>551.25</v>
      </c>
      <c r="C41" s="263">
        <v>0</v>
      </c>
      <c r="D41" s="264">
        <f t="shared" si="0"/>
        <v>551.25</v>
      </c>
      <c r="E41" s="265">
        <f t="shared" si="3"/>
        <v>4523</v>
      </c>
      <c r="F41" s="266">
        <f t="shared" si="1"/>
        <v>1639.432602739726</v>
      </c>
      <c r="G41" s="263">
        <v>31</v>
      </c>
      <c r="H41" s="267">
        <f t="shared" si="2"/>
        <v>6.5753424657534248E-4</v>
      </c>
      <c r="I41" s="274"/>
    </row>
    <row r="42" spans="1:9" s="1" customFormat="1" ht="17.25">
      <c r="A42" s="269">
        <v>39387</v>
      </c>
      <c r="B42" s="262">
        <v>551.25</v>
      </c>
      <c r="C42" s="263">
        <v>0</v>
      </c>
      <c r="D42" s="264">
        <f t="shared" si="0"/>
        <v>551.25</v>
      </c>
      <c r="E42" s="265">
        <f t="shared" si="3"/>
        <v>4492</v>
      </c>
      <c r="F42" s="266">
        <f t="shared" si="1"/>
        <v>1628.1961643835616</v>
      </c>
      <c r="G42" s="263">
        <v>30</v>
      </c>
      <c r="H42" s="267">
        <f t="shared" si="2"/>
        <v>6.5753424657534248E-4</v>
      </c>
      <c r="I42" s="274"/>
    </row>
    <row r="43" spans="1:9" s="1" customFormat="1" ht="17.25">
      <c r="A43" s="269">
        <v>39417</v>
      </c>
      <c r="B43" s="262">
        <v>551.25</v>
      </c>
      <c r="C43" s="263">
        <v>0</v>
      </c>
      <c r="D43" s="264">
        <f t="shared" si="0"/>
        <v>551.25</v>
      </c>
      <c r="E43" s="265">
        <f t="shared" si="3"/>
        <v>4462</v>
      </c>
      <c r="F43" s="266">
        <f t="shared" si="1"/>
        <v>1617.3221917808219</v>
      </c>
      <c r="G43" s="263">
        <v>31</v>
      </c>
      <c r="H43" s="267">
        <f t="shared" si="2"/>
        <v>6.5753424657534248E-4</v>
      </c>
      <c r="I43" s="274"/>
    </row>
    <row r="44" spans="1:9" s="1" customFormat="1" ht="17.25">
      <c r="A44" s="269">
        <v>39448</v>
      </c>
      <c r="B44" s="262">
        <v>551.25</v>
      </c>
      <c r="C44" s="263">
        <v>0</v>
      </c>
      <c r="D44" s="264">
        <f t="shared" si="0"/>
        <v>551.25</v>
      </c>
      <c r="E44" s="265">
        <f t="shared" si="3"/>
        <v>4431</v>
      </c>
      <c r="F44" s="266">
        <f t="shared" si="1"/>
        <v>1606.0857534246575</v>
      </c>
      <c r="G44" s="263">
        <v>31</v>
      </c>
      <c r="H44" s="267">
        <f t="shared" si="2"/>
        <v>6.5753424657534248E-4</v>
      </c>
      <c r="I44" s="274"/>
    </row>
    <row r="45" spans="1:9" s="1" customFormat="1" ht="17.25">
      <c r="A45" s="269">
        <v>39479</v>
      </c>
      <c r="B45" s="262">
        <v>551.25</v>
      </c>
      <c r="C45" s="263">
        <v>0</v>
      </c>
      <c r="D45" s="264">
        <f t="shared" si="0"/>
        <v>551.25</v>
      </c>
      <c r="E45" s="265">
        <f t="shared" si="3"/>
        <v>4400</v>
      </c>
      <c r="F45" s="266">
        <f t="shared" si="1"/>
        <v>1594.8493150684933</v>
      </c>
      <c r="G45" s="263">
        <v>29</v>
      </c>
      <c r="H45" s="267">
        <f t="shared" si="2"/>
        <v>6.5753424657534248E-4</v>
      </c>
      <c r="I45" s="274"/>
    </row>
    <row r="46" spans="1:9" s="1" customFormat="1" ht="17.25">
      <c r="A46" s="269">
        <v>39508</v>
      </c>
      <c r="B46" s="262">
        <v>551.25</v>
      </c>
      <c r="C46" s="263">
        <v>0</v>
      </c>
      <c r="D46" s="264">
        <f t="shared" si="0"/>
        <v>551.25</v>
      </c>
      <c r="E46" s="265">
        <f t="shared" si="3"/>
        <v>4371</v>
      </c>
      <c r="F46" s="266">
        <f t="shared" si="1"/>
        <v>1584.3378082191782</v>
      </c>
      <c r="G46" s="263">
        <v>31</v>
      </c>
      <c r="H46" s="267">
        <f t="shared" si="2"/>
        <v>6.5753424657534248E-4</v>
      </c>
      <c r="I46" s="274"/>
    </row>
    <row r="47" spans="1:9" s="1" customFormat="1" ht="17.25">
      <c r="A47" s="269">
        <v>39539</v>
      </c>
      <c r="B47" s="262">
        <v>551.25</v>
      </c>
      <c r="C47" s="263">
        <v>0</v>
      </c>
      <c r="D47" s="264">
        <f t="shared" si="0"/>
        <v>551.25</v>
      </c>
      <c r="E47" s="265">
        <f t="shared" si="3"/>
        <v>4340</v>
      </c>
      <c r="F47" s="266">
        <f t="shared" si="1"/>
        <v>1573.1013698630138</v>
      </c>
      <c r="G47" s="263">
        <v>30</v>
      </c>
      <c r="H47" s="267">
        <f t="shared" si="2"/>
        <v>6.5753424657534248E-4</v>
      </c>
      <c r="I47" s="274"/>
    </row>
    <row r="48" spans="1:9" s="1" customFormat="1" ht="17.25">
      <c r="A48" s="269">
        <v>39569</v>
      </c>
      <c r="B48" s="262">
        <v>551.25</v>
      </c>
      <c r="C48" s="263">
        <v>0</v>
      </c>
      <c r="D48" s="264">
        <f t="shared" si="0"/>
        <v>551.25</v>
      </c>
      <c r="E48" s="265">
        <f t="shared" si="3"/>
        <v>4310</v>
      </c>
      <c r="F48" s="266">
        <f t="shared" si="1"/>
        <v>1562.2273972602741</v>
      </c>
      <c r="G48" s="263">
        <v>31</v>
      </c>
      <c r="H48" s="267">
        <f t="shared" si="2"/>
        <v>6.5753424657534248E-4</v>
      </c>
      <c r="I48" s="274"/>
    </row>
    <row r="49" spans="1:10" s="1" customFormat="1" ht="17.25">
      <c r="A49" s="269">
        <v>39600</v>
      </c>
      <c r="B49" s="262">
        <v>551.25</v>
      </c>
      <c r="C49" s="263">
        <v>0</v>
      </c>
      <c r="D49" s="264">
        <f t="shared" si="0"/>
        <v>551.25</v>
      </c>
      <c r="E49" s="265">
        <f t="shared" si="3"/>
        <v>4279</v>
      </c>
      <c r="F49" s="266">
        <f t="shared" si="1"/>
        <v>1550.9909589041097</v>
      </c>
      <c r="G49" s="263">
        <v>30</v>
      </c>
      <c r="H49" s="267">
        <f t="shared" si="2"/>
        <v>6.5753424657534248E-4</v>
      </c>
      <c r="I49" s="274"/>
    </row>
    <row r="50" spans="1:10" s="1" customFormat="1" ht="17.25">
      <c r="A50" s="269">
        <v>39630</v>
      </c>
      <c r="B50" s="262">
        <v>578.8125</v>
      </c>
      <c r="C50" s="263">
        <v>0</v>
      </c>
      <c r="D50" s="264">
        <f t="shared" si="0"/>
        <v>578.8125</v>
      </c>
      <c r="E50" s="265">
        <f t="shared" si="3"/>
        <v>4249</v>
      </c>
      <c r="F50" s="266">
        <f t="shared" si="1"/>
        <v>1617.1228356164384</v>
      </c>
      <c r="G50" s="263">
        <v>31</v>
      </c>
      <c r="H50" s="267">
        <f t="shared" si="2"/>
        <v>6.5753424657534248E-4</v>
      </c>
      <c r="I50" s="274"/>
    </row>
    <row r="51" spans="1:10" s="1" customFormat="1" ht="17.25">
      <c r="A51" s="269">
        <v>39661</v>
      </c>
      <c r="B51" s="262">
        <v>578.8125</v>
      </c>
      <c r="C51" s="263">
        <v>0</v>
      </c>
      <c r="D51" s="264">
        <f t="shared" si="0"/>
        <v>578.8125</v>
      </c>
      <c r="E51" s="265">
        <f t="shared" si="3"/>
        <v>4218</v>
      </c>
      <c r="F51" s="266">
        <f t="shared" si="1"/>
        <v>1605.3245753424658</v>
      </c>
      <c r="G51" s="263">
        <v>31</v>
      </c>
      <c r="H51" s="267">
        <f t="shared" si="2"/>
        <v>6.5753424657534248E-4</v>
      </c>
      <c r="I51" s="274"/>
    </row>
    <row r="52" spans="1:10" s="1" customFormat="1" ht="17.25">
      <c r="A52" s="269">
        <v>39692</v>
      </c>
      <c r="B52" s="262">
        <v>578.8125</v>
      </c>
      <c r="C52" s="263">
        <v>0</v>
      </c>
      <c r="D52" s="264">
        <f t="shared" si="0"/>
        <v>578.8125</v>
      </c>
      <c r="E52" s="265">
        <f t="shared" si="3"/>
        <v>4187</v>
      </c>
      <c r="F52" s="266">
        <f t="shared" si="1"/>
        <v>1593.5263150684932</v>
      </c>
      <c r="G52" s="263">
        <v>30</v>
      </c>
      <c r="H52" s="267">
        <f t="shared" si="2"/>
        <v>6.5753424657534248E-4</v>
      </c>
      <c r="I52" s="274"/>
    </row>
    <row r="53" spans="1:10" s="1" customFormat="1" ht="17.25">
      <c r="A53" s="269">
        <v>39722</v>
      </c>
      <c r="B53" s="262">
        <v>578.8125</v>
      </c>
      <c r="C53" s="263">
        <v>0</v>
      </c>
      <c r="D53" s="264">
        <f t="shared" si="0"/>
        <v>578.8125</v>
      </c>
      <c r="E53" s="265">
        <f t="shared" si="3"/>
        <v>4157</v>
      </c>
      <c r="F53" s="266">
        <f t="shared" si="1"/>
        <v>1582.1086438356165</v>
      </c>
      <c r="G53" s="263">
        <v>31</v>
      </c>
      <c r="H53" s="267">
        <f t="shared" si="2"/>
        <v>6.5753424657534248E-4</v>
      </c>
      <c r="I53" s="274"/>
    </row>
    <row r="54" spans="1:10" s="1" customFormat="1" ht="17.25">
      <c r="A54" s="269">
        <v>39753</v>
      </c>
      <c r="B54" s="262">
        <v>578.8125</v>
      </c>
      <c r="C54" s="263">
        <v>0</v>
      </c>
      <c r="D54" s="264">
        <f t="shared" si="0"/>
        <v>578.8125</v>
      </c>
      <c r="E54" s="265">
        <f t="shared" si="3"/>
        <v>4126</v>
      </c>
      <c r="F54" s="266">
        <f t="shared" si="1"/>
        <v>1570.3103835616439</v>
      </c>
      <c r="G54" s="263">
        <v>30</v>
      </c>
      <c r="H54" s="267">
        <f t="shared" si="2"/>
        <v>6.5753424657534248E-4</v>
      </c>
      <c r="I54" s="274"/>
    </row>
    <row r="55" spans="1:10" s="1" customFormat="1" ht="17.25">
      <c r="A55" s="269">
        <v>39783</v>
      </c>
      <c r="B55" s="262">
        <v>578.8125</v>
      </c>
      <c r="C55" s="263">
        <v>0</v>
      </c>
      <c r="D55" s="264">
        <f t="shared" si="0"/>
        <v>578.8125</v>
      </c>
      <c r="E55" s="265">
        <f t="shared" si="3"/>
        <v>4096</v>
      </c>
      <c r="F55" s="266">
        <f t="shared" si="1"/>
        <v>1558.8927123287672</v>
      </c>
      <c r="G55" s="263">
        <v>31</v>
      </c>
      <c r="H55" s="267">
        <f t="shared" si="2"/>
        <v>6.5753424657534248E-4</v>
      </c>
      <c r="I55" s="274"/>
    </row>
    <row r="56" spans="1:10" s="1" customFormat="1" ht="17.25">
      <c r="A56" s="269">
        <v>39814</v>
      </c>
      <c r="B56" s="262">
        <v>578.8125</v>
      </c>
      <c r="C56" s="263">
        <v>0</v>
      </c>
      <c r="D56" s="264">
        <f t="shared" si="0"/>
        <v>578.8125</v>
      </c>
      <c r="E56" s="265">
        <f t="shared" si="3"/>
        <v>4065</v>
      </c>
      <c r="F56" s="266">
        <f t="shared" si="1"/>
        <v>1547.0944520547946</v>
      </c>
      <c r="G56" s="263">
        <v>31</v>
      </c>
      <c r="H56" s="267">
        <f t="shared" si="2"/>
        <v>6.5753424657534248E-4</v>
      </c>
      <c r="I56" s="274"/>
    </row>
    <row r="57" spans="1:10" s="1" customFormat="1" ht="17.25">
      <c r="A57" s="261">
        <v>39845</v>
      </c>
      <c r="B57" s="262">
        <v>578.8125</v>
      </c>
      <c r="C57" s="263">
        <v>0</v>
      </c>
      <c r="D57" s="264">
        <f t="shared" si="0"/>
        <v>578.8125</v>
      </c>
      <c r="E57" s="265">
        <f t="shared" si="3"/>
        <v>4034</v>
      </c>
      <c r="F57" s="266">
        <f t="shared" si="1"/>
        <v>1535.296191780822</v>
      </c>
      <c r="G57" s="265">
        <v>28</v>
      </c>
      <c r="H57" s="267">
        <f t="shared" si="2"/>
        <v>6.5753424657534248E-4</v>
      </c>
      <c r="I57" s="274"/>
    </row>
    <row r="58" spans="1:10" s="1" customFormat="1" ht="17.25">
      <c r="A58" s="261">
        <v>39873</v>
      </c>
      <c r="B58" s="262">
        <v>578.8125</v>
      </c>
      <c r="C58" s="263">
        <v>0</v>
      </c>
      <c r="D58" s="264">
        <f t="shared" si="0"/>
        <v>578.8125</v>
      </c>
      <c r="E58" s="265">
        <f t="shared" si="3"/>
        <v>4006</v>
      </c>
      <c r="F58" s="266">
        <f t="shared" si="1"/>
        <v>1524.639698630137</v>
      </c>
      <c r="G58" s="275">
        <v>31</v>
      </c>
      <c r="H58" s="267">
        <f t="shared" si="2"/>
        <v>6.5753424657534248E-4</v>
      </c>
      <c r="I58" s="276"/>
      <c r="J58" s="15"/>
    </row>
    <row r="59" spans="1:10" s="1" customFormat="1" ht="17.25">
      <c r="A59" s="261">
        <v>39904</v>
      </c>
      <c r="B59" s="262">
        <v>578.8125</v>
      </c>
      <c r="C59" s="263">
        <v>0</v>
      </c>
      <c r="D59" s="264">
        <f t="shared" si="0"/>
        <v>578.8125</v>
      </c>
      <c r="E59" s="265">
        <f t="shared" si="3"/>
        <v>3975</v>
      </c>
      <c r="F59" s="266">
        <f t="shared" si="1"/>
        <v>1512.8414383561644</v>
      </c>
      <c r="G59" s="275">
        <v>30</v>
      </c>
      <c r="H59" s="267">
        <f t="shared" si="2"/>
        <v>6.5753424657534248E-4</v>
      </c>
      <c r="I59" s="276"/>
    </row>
    <row r="60" spans="1:10" s="1" customFormat="1" ht="17.25">
      <c r="A60" s="261">
        <v>39934</v>
      </c>
      <c r="B60" s="262">
        <v>578.8125</v>
      </c>
      <c r="C60" s="263">
        <v>0</v>
      </c>
      <c r="D60" s="264">
        <f t="shared" si="0"/>
        <v>578.8125</v>
      </c>
      <c r="E60" s="265">
        <f t="shared" si="3"/>
        <v>3945</v>
      </c>
      <c r="F60" s="266">
        <f t="shared" si="1"/>
        <v>1501.4237671232877</v>
      </c>
      <c r="G60" s="275">
        <v>31</v>
      </c>
      <c r="H60" s="267">
        <f t="shared" si="2"/>
        <v>6.5753424657534248E-4</v>
      </c>
      <c r="I60" s="276"/>
    </row>
    <row r="61" spans="1:10" s="1" customFormat="1" ht="17.25">
      <c r="A61" s="261">
        <v>39965</v>
      </c>
      <c r="B61" s="262">
        <v>578.8125</v>
      </c>
      <c r="C61" s="263">
        <v>0</v>
      </c>
      <c r="D61" s="264">
        <f t="shared" si="0"/>
        <v>578.8125</v>
      </c>
      <c r="E61" s="265">
        <f t="shared" si="3"/>
        <v>3914</v>
      </c>
      <c r="F61" s="266">
        <f t="shared" si="1"/>
        <v>1489.6255068493151</v>
      </c>
      <c r="G61" s="275">
        <v>30</v>
      </c>
      <c r="H61" s="267">
        <f t="shared" si="2"/>
        <v>6.5753424657534248E-4</v>
      </c>
      <c r="I61" s="276"/>
    </row>
    <row r="62" spans="1:10" s="1" customFormat="1" ht="17.25">
      <c r="A62" s="261">
        <v>39995</v>
      </c>
      <c r="B62" s="262">
        <v>607.75312499999995</v>
      </c>
      <c r="C62" s="263">
        <v>0</v>
      </c>
      <c r="D62" s="264">
        <f t="shared" si="0"/>
        <v>607.75312499999995</v>
      </c>
      <c r="E62" s="265">
        <f t="shared" si="3"/>
        <v>3884</v>
      </c>
      <c r="F62" s="266">
        <f t="shared" si="1"/>
        <v>1552.1182273972602</v>
      </c>
      <c r="G62" s="275">
        <v>31</v>
      </c>
      <c r="H62" s="267">
        <f t="shared" si="2"/>
        <v>6.5753424657534248E-4</v>
      </c>
      <c r="I62" s="276"/>
    </row>
    <row r="63" spans="1:10" s="1" customFormat="1" ht="17.25">
      <c r="A63" s="261">
        <v>40026</v>
      </c>
      <c r="B63" s="262">
        <v>607.75312499999995</v>
      </c>
      <c r="C63" s="263">
        <v>0</v>
      </c>
      <c r="D63" s="264">
        <f t="shared" si="0"/>
        <v>607.75312499999995</v>
      </c>
      <c r="E63" s="265">
        <f t="shared" si="3"/>
        <v>3853</v>
      </c>
      <c r="F63" s="266">
        <f t="shared" si="1"/>
        <v>1539.730054109589</v>
      </c>
      <c r="G63" s="275">
        <v>31</v>
      </c>
      <c r="H63" s="267">
        <f t="shared" si="2"/>
        <v>6.5753424657534248E-4</v>
      </c>
      <c r="I63" s="276"/>
    </row>
    <row r="64" spans="1:10" s="1" customFormat="1" ht="17.25">
      <c r="A64" s="261">
        <v>40057</v>
      </c>
      <c r="B64" s="262">
        <v>607.75312499999995</v>
      </c>
      <c r="C64" s="263">
        <v>0</v>
      </c>
      <c r="D64" s="264">
        <f t="shared" si="0"/>
        <v>607.75312499999995</v>
      </c>
      <c r="E64" s="265">
        <f t="shared" si="3"/>
        <v>3822</v>
      </c>
      <c r="F64" s="266">
        <f t="shared" si="1"/>
        <v>1527.3418808219176</v>
      </c>
      <c r="G64" s="275">
        <v>30</v>
      </c>
      <c r="H64" s="267">
        <f t="shared" si="2"/>
        <v>6.5753424657534248E-4</v>
      </c>
      <c r="I64" s="276"/>
    </row>
    <row r="65" spans="1:12" s="1" customFormat="1" ht="17.25">
      <c r="A65" s="261">
        <v>40087</v>
      </c>
      <c r="B65" s="262">
        <v>607.75312499999995</v>
      </c>
      <c r="C65" s="263">
        <v>0</v>
      </c>
      <c r="D65" s="264">
        <f t="shared" si="0"/>
        <v>607.75312499999995</v>
      </c>
      <c r="E65" s="265">
        <f t="shared" si="3"/>
        <v>3792</v>
      </c>
      <c r="F65" s="266">
        <f t="shared" si="1"/>
        <v>1515.3533260273971</v>
      </c>
      <c r="G65" s="275">
        <v>31</v>
      </c>
      <c r="H65" s="267">
        <f t="shared" si="2"/>
        <v>6.5753424657534248E-4</v>
      </c>
      <c r="I65" s="276"/>
    </row>
    <row r="66" spans="1:12" s="1" customFormat="1" ht="17.25">
      <c r="A66" s="261">
        <v>40118</v>
      </c>
      <c r="B66" s="262">
        <v>607.75312499999995</v>
      </c>
      <c r="C66" s="263">
        <v>0</v>
      </c>
      <c r="D66" s="264">
        <f t="shared" si="0"/>
        <v>607.75312499999995</v>
      </c>
      <c r="E66" s="265">
        <f t="shared" si="3"/>
        <v>3761</v>
      </c>
      <c r="F66" s="266">
        <f t="shared" si="1"/>
        <v>1502.9651527397259</v>
      </c>
      <c r="G66" s="275">
        <v>30</v>
      </c>
      <c r="H66" s="267">
        <f t="shared" si="2"/>
        <v>6.5753424657534248E-4</v>
      </c>
      <c r="I66" s="276"/>
    </row>
    <row r="67" spans="1:12" s="1" customFormat="1" ht="17.25">
      <c r="A67" s="261">
        <v>40148</v>
      </c>
      <c r="B67" s="262">
        <v>607.75312499999995</v>
      </c>
      <c r="C67" s="263">
        <v>0</v>
      </c>
      <c r="D67" s="264">
        <f t="shared" si="0"/>
        <v>607.75312499999995</v>
      </c>
      <c r="E67" s="265">
        <f t="shared" si="3"/>
        <v>3731</v>
      </c>
      <c r="F67" s="266">
        <f t="shared" si="1"/>
        <v>1490.9765979452054</v>
      </c>
      <c r="G67" s="275">
        <v>31</v>
      </c>
      <c r="H67" s="267">
        <f t="shared" si="2"/>
        <v>6.5753424657534248E-4</v>
      </c>
      <c r="I67" s="276"/>
    </row>
    <row r="68" spans="1:12" s="1" customFormat="1" ht="17.25">
      <c r="A68" s="261">
        <v>40179</v>
      </c>
      <c r="B68" s="262">
        <v>607.75312499999995</v>
      </c>
      <c r="C68" s="263">
        <v>0</v>
      </c>
      <c r="D68" s="264">
        <f t="shared" si="0"/>
        <v>607.75312499999995</v>
      </c>
      <c r="E68" s="265">
        <f t="shared" si="3"/>
        <v>3700</v>
      </c>
      <c r="F68" s="266">
        <f t="shared" si="1"/>
        <v>1478.5884246575342</v>
      </c>
      <c r="G68" s="275">
        <v>31</v>
      </c>
      <c r="H68" s="267">
        <f t="shared" si="2"/>
        <v>6.5753424657534248E-4</v>
      </c>
      <c r="I68" s="276"/>
    </row>
    <row r="69" spans="1:12" s="1" customFormat="1" ht="17.25">
      <c r="A69" s="261">
        <v>40210</v>
      </c>
      <c r="B69" s="262">
        <v>607.75312499999995</v>
      </c>
      <c r="C69" s="263">
        <v>0</v>
      </c>
      <c r="D69" s="264">
        <f t="shared" si="0"/>
        <v>607.75312499999995</v>
      </c>
      <c r="E69" s="265">
        <f>E68-G68</f>
        <v>3669</v>
      </c>
      <c r="F69" s="266">
        <f t="shared" si="1"/>
        <v>1466.2002513698628</v>
      </c>
      <c r="G69" s="275">
        <v>28</v>
      </c>
      <c r="H69" s="267">
        <f t="shared" si="2"/>
        <v>6.5753424657534248E-4</v>
      </c>
      <c r="I69" s="276"/>
    </row>
    <row r="70" spans="1:12" s="1" customFormat="1" ht="18" thickBot="1">
      <c r="A70" s="261">
        <v>40238</v>
      </c>
      <c r="B70" s="262">
        <v>607.75312499999995</v>
      </c>
      <c r="C70" s="263">
        <v>0</v>
      </c>
      <c r="D70" s="264">
        <f t="shared" si="0"/>
        <v>607.75312499999995</v>
      </c>
      <c r="E70" s="265">
        <f t="shared" si="3"/>
        <v>3641</v>
      </c>
      <c r="F70" s="266">
        <f t="shared" si="1"/>
        <v>1455.0109335616437</v>
      </c>
      <c r="G70" s="275">
        <v>31</v>
      </c>
      <c r="H70" s="267">
        <f t="shared" si="2"/>
        <v>6.5753424657534248E-4</v>
      </c>
      <c r="I70" s="276"/>
    </row>
    <row r="71" spans="1:12" s="1" customFormat="1" ht="31.5">
      <c r="A71" s="257" t="s">
        <v>159</v>
      </c>
      <c r="B71" s="258" t="s">
        <v>160</v>
      </c>
      <c r="C71" s="258" t="s">
        <v>161</v>
      </c>
      <c r="D71" s="258" t="s">
        <v>162</v>
      </c>
      <c r="E71" s="259" t="s">
        <v>163</v>
      </c>
      <c r="F71" s="258" t="s">
        <v>165</v>
      </c>
      <c r="G71" s="259" t="s">
        <v>19</v>
      </c>
      <c r="H71" s="260" t="s">
        <v>164</v>
      </c>
      <c r="I71" s="199" t="s">
        <v>170</v>
      </c>
    </row>
    <row r="72" spans="1:12" s="1" customFormat="1" ht="17.25">
      <c r="A72" s="261">
        <v>40269</v>
      </c>
      <c r="B72" s="262">
        <v>607.75312499999995</v>
      </c>
      <c r="C72" s="263">
        <v>0</v>
      </c>
      <c r="D72" s="264">
        <f t="shared" si="0"/>
        <v>607.75312499999995</v>
      </c>
      <c r="E72" s="265">
        <f>E70-G70</f>
        <v>3610</v>
      </c>
      <c r="F72" s="266">
        <f t="shared" si="1"/>
        <v>1442.6227602739727</v>
      </c>
      <c r="G72" s="275">
        <v>30</v>
      </c>
      <c r="H72" s="267">
        <f t="shared" ref="H72:H135" si="4">0.24/365</f>
        <v>6.5753424657534248E-4</v>
      </c>
      <c r="I72" s="276"/>
    </row>
    <row r="73" spans="1:12" s="1" customFormat="1" ht="17.25">
      <c r="A73" s="261">
        <v>40299</v>
      </c>
      <c r="B73" s="262">
        <v>607.75312499999995</v>
      </c>
      <c r="C73" s="263">
        <v>0</v>
      </c>
      <c r="D73" s="264">
        <f t="shared" si="0"/>
        <v>607.75312499999995</v>
      </c>
      <c r="E73" s="265">
        <f t="shared" si="3"/>
        <v>3580</v>
      </c>
      <c r="F73" s="266">
        <f t="shared" si="1"/>
        <v>1430.634205479452</v>
      </c>
      <c r="G73" s="275">
        <v>31</v>
      </c>
      <c r="H73" s="267">
        <f t="shared" si="4"/>
        <v>6.5753424657534248E-4</v>
      </c>
      <c r="I73" s="276"/>
    </row>
    <row r="74" spans="1:12" s="1" customFormat="1" ht="17.25">
      <c r="A74" s="261">
        <v>40330</v>
      </c>
      <c r="B74" s="262">
        <v>607.75312499999995</v>
      </c>
      <c r="C74" s="263">
        <v>0</v>
      </c>
      <c r="D74" s="264">
        <f t="shared" si="0"/>
        <v>607.75312499999995</v>
      </c>
      <c r="E74" s="265">
        <f t="shared" si="3"/>
        <v>3549</v>
      </c>
      <c r="F74" s="266">
        <f t="shared" si="1"/>
        <v>1418.2460321917806</v>
      </c>
      <c r="G74" s="275">
        <v>30</v>
      </c>
      <c r="H74" s="267">
        <f t="shared" si="4"/>
        <v>6.5753424657534248E-4</v>
      </c>
      <c r="I74" s="276"/>
    </row>
    <row r="75" spans="1:12" s="1" customFormat="1" ht="17.25">
      <c r="A75" s="261">
        <v>40360</v>
      </c>
      <c r="B75" s="262">
        <v>638.14078124999992</v>
      </c>
      <c r="C75" s="263">
        <v>0</v>
      </c>
      <c r="D75" s="264">
        <f t="shared" si="0"/>
        <v>638.14078124999992</v>
      </c>
      <c r="E75" s="265">
        <f t="shared" si="3"/>
        <v>3519</v>
      </c>
      <c r="F75" s="266">
        <f t="shared" si="1"/>
        <v>1476.570351267123</v>
      </c>
      <c r="G75" s="275">
        <v>31</v>
      </c>
      <c r="H75" s="267">
        <f t="shared" si="4"/>
        <v>6.5753424657534248E-4</v>
      </c>
      <c r="I75" s="276"/>
      <c r="L75" s="16"/>
    </row>
    <row r="76" spans="1:12" s="1" customFormat="1" ht="17.25">
      <c r="A76" s="261">
        <v>40391</v>
      </c>
      <c r="B76" s="262">
        <v>638.14078124999992</v>
      </c>
      <c r="C76" s="263">
        <v>0</v>
      </c>
      <c r="D76" s="264">
        <f t="shared" si="0"/>
        <v>638.14078124999992</v>
      </c>
      <c r="E76" s="265">
        <f t="shared" si="3"/>
        <v>3488</v>
      </c>
      <c r="F76" s="266">
        <f t="shared" si="1"/>
        <v>1463.5627693150684</v>
      </c>
      <c r="G76" s="275">
        <v>31</v>
      </c>
      <c r="H76" s="267">
        <f t="shared" si="4"/>
        <v>6.5753424657534248E-4</v>
      </c>
      <c r="I76" s="276"/>
    </row>
    <row r="77" spans="1:12" s="1" customFormat="1" ht="17.25">
      <c r="A77" s="261">
        <v>40422</v>
      </c>
      <c r="B77" s="262">
        <v>638.14078124999992</v>
      </c>
      <c r="C77" s="263">
        <v>0</v>
      </c>
      <c r="D77" s="264">
        <f t="shared" si="0"/>
        <v>638.14078124999992</v>
      </c>
      <c r="E77" s="265">
        <f t="shared" si="3"/>
        <v>3457</v>
      </c>
      <c r="F77" s="266">
        <f t="shared" si="1"/>
        <v>1450.5551873630136</v>
      </c>
      <c r="G77" s="275">
        <v>30</v>
      </c>
      <c r="H77" s="267">
        <f t="shared" si="4"/>
        <v>6.5753424657534248E-4</v>
      </c>
      <c r="I77" s="276"/>
    </row>
    <row r="78" spans="1:12" s="1" customFormat="1" ht="17.25">
      <c r="A78" s="277">
        <v>40452</v>
      </c>
      <c r="B78" s="262">
        <v>638.14078124999992</v>
      </c>
      <c r="C78" s="263">
        <v>0</v>
      </c>
      <c r="D78" s="264">
        <f t="shared" si="0"/>
        <v>638.14078124999992</v>
      </c>
      <c r="E78" s="265">
        <f t="shared" si="3"/>
        <v>3427</v>
      </c>
      <c r="F78" s="266">
        <f t="shared" si="1"/>
        <v>1437.9672048287671</v>
      </c>
      <c r="G78" s="278">
        <v>31</v>
      </c>
      <c r="H78" s="267">
        <f t="shared" si="4"/>
        <v>6.5753424657534248E-4</v>
      </c>
      <c r="I78" s="279"/>
    </row>
    <row r="79" spans="1:12" s="1" customFormat="1" ht="17.25">
      <c r="A79" s="261">
        <v>40483</v>
      </c>
      <c r="B79" s="262">
        <v>638.14078124999992</v>
      </c>
      <c r="C79" s="263">
        <v>0</v>
      </c>
      <c r="D79" s="264">
        <f t="shared" ref="D79:D142" si="5">B79-C79</f>
        <v>638.14078124999992</v>
      </c>
      <c r="E79" s="265">
        <f t="shared" si="3"/>
        <v>3396</v>
      </c>
      <c r="F79" s="266">
        <f t="shared" si="1"/>
        <v>1424.959622876712</v>
      </c>
      <c r="G79" s="275">
        <v>30</v>
      </c>
      <c r="H79" s="267">
        <f t="shared" si="4"/>
        <v>6.5753424657534248E-4</v>
      </c>
      <c r="I79" s="276"/>
    </row>
    <row r="80" spans="1:12" s="1" customFormat="1" ht="17.25">
      <c r="A80" s="261">
        <v>40513</v>
      </c>
      <c r="B80" s="262">
        <v>638.14078124999992</v>
      </c>
      <c r="C80" s="263">
        <v>0</v>
      </c>
      <c r="D80" s="264">
        <f t="shared" si="5"/>
        <v>638.14078124999992</v>
      </c>
      <c r="E80" s="265">
        <f t="shared" ref="E80:E143" si="6">E79-G79</f>
        <v>3366</v>
      </c>
      <c r="F80" s="266">
        <f t="shared" ref="F80:F143" si="7">(D80*E80*H80)</f>
        <v>1412.3716403424658</v>
      </c>
      <c r="G80" s="275">
        <v>31</v>
      </c>
      <c r="H80" s="267">
        <f t="shared" si="4"/>
        <v>6.5753424657534248E-4</v>
      </c>
      <c r="I80" s="276"/>
    </row>
    <row r="81" spans="1:9" s="1" customFormat="1" ht="17.25">
      <c r="A81" s="261">
        <v>40544</v>
      </c>
      <c r="B81" s="262">
        <v>638.14078124999992</v>
      </c>
      <c r="C81" s="280">
        <v>0</v>
      </c>
      <c r="D81" s="264">
        <f t="shared" si="5"/>
        <v>638.14078124999992</v>
      </c>
      <c r="E81" s="265">
        <f t="shared" si="6"/>
        <v>3335</v>
      </c>
      <c r="F81" s="266">
        <f t="shared" si="7"/>
        <v>1399.3640583904109</v>
      </c>
      <c r="G81" s="275">
        <v>31</v>
      </c>
      <c r="H81" s="267">
        <f t="shared" si="4"/>
        <v>6.5753424657534248E-4</v>
      </c>
      <c r="I81" s="276"/>
    </row>
    <row r="82" spans="1:9" s="1" customFormat="1" ht="17.25">
      <c r="A82" s="261">
        <v>40575</v>
      </c>
      <c r="B82" s="262">
        <v>638.14078124999992</v>
      </c>
      <c r="C82" s="280">
        <v>0</v>
      </c>
      <c r="D82" s="264">
        <f t="shared" si="5"/>
        <v>638.14078124999992</v>
      </c>
      <c r="E82" s="265">
        <f t="shared" si="6"/>
        <v>3304</v>
      </c>
      <c r="F82" s="266">
        <f t="shared" si="7"/>
        <v>1386.3564764383561</v>
      </c>
      <c r="G82" s="275">
        <v>28</v>
      </c>
      <c r="H82" s="267">
        <f t="shared" si="4"/>
        <v>6.5753424657534248E-4</v>
      </c>
      <c r="I82" s="276"/>
    </row>
    <row r="83" spans="1:9" s="1" customFormat="1" ht="17.25">
      <c r="A83" s="261">
        <v>40603</v>
      </c>
      <c r="B83" s="262">
        <v>638.14078124999992</v>
      </c>
      <c r="C83" s="280">
        <v>0</v>
      </c>
      <c r="D83" s="264">
        <f t="shared" si="5"/>
        <v>638.14078124999992</v>
      </c>
      <c r="E83" s="265">
        <f t="shared" si="6"/>
        <v>3276</v>
      </c>
      <c r="F83" s="266">
        <f t="shared" si="7"/>
        <v>1374.6076927397257</v>
      </c>
      <c r="G83" s="275">
        <v>31</v>
      </c>
      <c r="H83" s="267">
        <f t="shared" si="4"/>
        <v>6.5753424657534248E-4</v>
      </c>
      <c r="I83" s="276"/>
    </row>
    <row r="84" spans="1:9" s="1" customFormat="1" ht="17.25">
      <c r="A84" s="261">
        <v>40634</v>
      </c>
      <c r="B84" s="262">
        <v>638.14078124999992</v>
      </c>
      <c r="C84" s="280">
        <v>0</v>
      </c>
      <c r="D84" s="264">
        <f t="shared" si="5"/>
        <v>638.14078124999992</v>
      </c>
      <c r="E84" s="265">
        <f t="shared" si="6"/>
        <v>3245</v>
      </c>
      <c r="F84" s="266">
        <f t="shared" si="7"/>
        <v>1361.6001107876712</v>
      </c>
      <c r="G84" s="275">
        <v>30</v>
      </c>
      <c r="H84" s="267">
        <f t="shared" si="4"/>
        <v>6.5753424657534248E-4</v>
      </c>
      <c r="I84" s="276"/>
    </row>
    <row r="85" spans="1:9" s="1" customFormat="1" ht="17.25">
      <c r="A85" s="261">
        <v>40664</v>
      </c>
      <c r="B85" s="262">
        <v>638.14078124999992</v>
      </c>
      <c r="C85" s="280">
        <v>0</v>
      </c>
      <c r="D85" s="264">
        <f t="shared" si="5"/>
        <v>638.14078124999992</v>
      </c>
      <c r="E85" s="265">
        <f t="shared" si="6"/>
        <v>3215</v>
      </c>
      <c r="F85" s="266">
        <f t="shared" si="7"/>
        <v>1349.0121282534244</v>
      </c>
      <c r="G85" s="275">
        <v>31</v>
      </c>
      <c r="H85" s="267">
        <f t="shared" si="4"/>
        <v>6.5753424657534248E-4</v>
      </c>
      <c r="I85" s="276"/>
    </row>
    <row r="86" spans="1:9" s="1" customFormat="1" ht="17.25">
      <c r="A86" s="261">
        <v>40695</v>
      </c>
      <c r="B86" s="262">
        <v>638.14078124999992</v>
      </c>
      <c r="C86" s="280">
        <v>0</v>
      </c>
      <c r="D86" s="264">
        <f t="shared" si="5"/>
        <v>638.14078124999992</v>
      </c>
      <c r="E86" s="265">
        <f>E85-G85</f>
        <v>3184</v>
      </c>
      <c r="F86" s="266">
        <f t="shared" si="7"/>
        <v>1336.0045463013698</v>
      </c>
      <c r="G86" s="275">
        <v>30</v>
      </c>
      <c r="H86" s="267">
        <f t="shared" si="4"/>
        <v>6.5753424657534248E-4</v>
      </c>
      <c r="I86" s="276"/>
    </row>
    <row r="87" spans="1:9" s="1" customFormat="1" ht="17.25">
      <c r="A87" s="261">
        <v>40725</v>
      </c>
      <c r="B87" s="262">
        <v>670.04782031249988</v>
      </c>
      <c r="C87" s="280">
        <v>0</v>
      </c>
      <c r="D87" s="264">
        <f t="shared" si="5"/>
        <v>670.04782031249988</v>
      </c>
      <c r="E87" s="265">
        <f t="shared" si="6"/>
        <v>3154</v>
      </c>
      <c r="F87" s="266">
        <f t="shared" si="7"/>
        <v>1389.5873919554792</v>
      </c>
      <c r="G87" s="275">
        <v>31</v>
      </c>
      <c r="H87" s="267">
        <f t="shared" si="4"/>
        <v>6.5753424657534248E-4</v>
      </c>
      <c r="I87" s="276"/>
    </row>
    <row r="88" spans="1:9" s="1" customFormat="1" ht="17.25">
      <c r="A88" s="261">
        <v>40756</v>
      </c>
      <c r="B88" s="262">
        <v>670.04782031249988</v>
      </c>
      <c r="C88" s="280">
        <v>0</v>
      </c>
      <c r="D88" s="264">
        <f t="shared" si="5"/>
        <v>670.04782031249988</v>
      </c>
      <c r="E88" s="265">
        <f t="shared" si="6"/>
        <v>3123</v>
      </c>
      <c r="F88" s="266">
        <f t="shared" si="7"/>
        <v>1375.9294309058218</v>
      </c>
      <c r="G88" s="275">
        <v>31</v>
      </c>
      <c r="H88" s="267">
        <f t="shared" si="4"/>
        <v>6.5753424657534248E-4</v>
      </c>
      <c r="I88" s="276"/>
    </row>
    <row r="89" spans="1:9" s="1" customFormat="1" ht="17.25">
      <c r="A89" s="261">
        <v>40787</v>
      </c>
      <c r="B89" s="262">
        <v>670.04782031249988</v>
      </c>
      <c r="C89" s="280">
        <v>0</v>
      </c>
      <c r="D89" s="264">
        <f t="shared" si="5"/>
        <v>670.04782031249988</v>
      </c>
      <c r="E89" s="265">
        <f t="shared" si="6"/>
        <v>3092</v>
      </c>
      <c r="F89" s="266">
        <f t="shared" si="7"/>
        <v>1362.271469856164</v>
      </c>
      <c r="G89" s="275">
        <v>30</v>
      </c>
      <c r="H89" s="267">
        <f t="shared" si="4"/>
        <v>6.5753424657534248E-4</v>
      </c>
      <c r="I89" s="276"/>
    </row>
    <row r="90" spans="1:9" s="1" customFormat="1" ht="17.25">
      <c r="A90" s="261">
        <v>40817</v>
      </c>
      <c r="B90" s="262">
        <v>670.04782031249988</v>
      </c>
      <c r="C90" s="280">
        <v>0</v>
      </c>
      <c r="D90" s="264">
        <f t="shared" si="5"/>
        <v>670.04782031249988</v>
      </c>
      <c r="E90" s="265">
        <f t="shared" si="6"/>
        <v>3062</v>
      </c>
      <c r="F90" s="266">
        <f t="shared" si="7"/>
        <v>1349.0540881952052</v>
      </c>
      <c r="G90" s="275">
        <v>31</v>
      </c>
      <c r="H90" s="267">
        <f t="shared" si="4"/>
        <v>6.5753424657534248E-4</v>
      </c>
      <c r="I90" s="276"/>
    </row>
    <row r="91" spans="1:9" s="1" customFormat="1" ht="17.25">
      <c r="A91" s="261">
        <v>40848</v>
      </c>
      <c r="B91" s="262">
        <v>670.04782031249988</v>
      </c>
      <c r="C91" s="280">
        <v>0</v>
      </c>
      <c r="D91" s="264">
        <f t="shared" si="5"/>
        <v>670.04782031249988</v>
      </c>
      <c r="E91" s="265">
        <f t="shared" si="6"/>
        <v>3031</v>
      </c>
      <c r="F91" s="266">
        <f t="shared" si="7"/>
        <v>1335.3961271455478</v>
      </c>
      <c r="G91" s="275">
        <v>30</v>
      </c>
      <c r="H91" s="267">
        <f t="shared" si="4"/>
        <v>6.5753424657534248E-4</v>
      </c>
      <c r="I91" s="276"/>
    </row>
    <row r="92" spans="1:9" s="1" customFormat="1" ht="17.25">
      <c r="A92" s="261">
        <v>40878</v>
      </c>
      <c r="B92" s="262">
        <v>670.04782031249988</v>
      </c>
      <c r="C92" s="280">
        <v>0</v>
      </c>
      <c r="D92" s="264">
        <f t="shared" si="5"/>
        <v>670.04782031249988</v>
      </c>
      <c r="E92" s="265">
        <f t="shared" si="6"/>
        <v>3001</v>
      </c>
      <c r="F92" s="266">
        <f t="shared" si="7"/>
        <v>1322.1787454845889</v>
      </c>
      <c r="G92" s="275">
        <v>31</v>
      </c>
      <c r="H92" s="267">
        <f t="shared" si="4"/>
        <v>6.5753424657534248E-4</v>
      </c>
      <c r="I92" s="276"/>
    </row>
    <row r="93" spans="1:9" s="1" customFormat="1" ht="17.25">
      <c r="A93" s="261">
        <v>40909</v>
      </c>
      <c r="B93" s="262">
        <v>670.04782031249988</v>
      </c>
      <c r="C93" s="280">
        <v>0</v>
      </c>
      <c r="D93" s="264">
        <f t="shared" si="5"/>
        <v>670.04782031249988</v>
      </c>
      <c r="E93" s="265">
        <f t="shared" si="6"/>
        <v>2970</v>
      </c>
      <c r="F93" s="266">
        <f t="shared" si="7"/>
        <v>1308.5207844349313</v>
      </c>
      <c r="G93" s="275">
        <v>31</v>
      </c>
      <c r="H93" s="267">
        <f t="shared" si="4"/>
        <v>6.5753424657534248E-4</v>
      </c>
      <c r="I93" s="276"/>
    </row>
    <row r="94" spans="1:9" s="1" customFormat="1" ht="17.25">
      <c r="A94" s="261">
        <v>40940</v>
      </c>
      <c r="B94" s="262">
        <v>670.04782031249988</v>
      </c>
      <c r="C94" s="280">
        <v>0</v>
      </c>
      <c r="D94" s="264">
        <f t="shared" si="5"/>
        <v>670.04782031249988</v>
      </c>
      <c r="E94" s="265">
        <f t="shared" si="6"/>
        <v>2939</v>
      </c>
      <c r="F94" s="266">
        <f t="shared" si="7"/>
        <v>1294.8628233852737</v>
      </c>
      <c r="G94" s="275">
        <v>29</v>
      </c>
      <c r="H94" s="267">
        <f t="shared" si="4"/>
        <v>6.5753424657534248E-4</v>
      </c>
      <c r="I94" s="276"/>
    </row>
    <row r="95" spans="1:9" s="1" customFormat="1" ht="17.25">
      <c r="A95" s="261">
        <v>40969</v>
      </c>
      <c r="B95" s="262">
        <v>670.04782031249988</v>
      </c>
      <c r="C95" s="280">
        <v>0</v>
      </c>
      <c r="D95" s="264">
        <f t="shared" si="5"/>
        <v>670.04782031249988</v>
      </c>
      <c r="E95" s="265">
        <f t="shared" si="6"/>
        <v>2910</v>
      </c>
      <c r="F95" s="266">
        <f t="shared" si="7"/>
        <v>1282.0860211130134</v>
      </c>
      <c r="G95" s="275">
        <v>31</v>
      </c>
      <c r="H95" s="267">
        <f t="shared" si="4"/>
        <v>6.5753424657534248E-4</v>
      </c>
      <c r="I95" s="276"/>
    </row>
    <row r="96" spans="1:9" s="1" customFormat="1" ht="17.25">
      <c r="A96" s="261">
        <v>41000</v>
      </c>
      <c r="B96" s="262">
        <v>670.04782031249988</v>
      </c>
      <c r="C96" s="280">
        <v>0</v>
      </c>
      <c r="D96" s="264">
        <f t="shared" si="5"/>
        <v>670.04782031249988</v>
      </c>
      <c r="E96" s="265">
        <f t="shared" si="6"/>
        <v>2879</v>
      </c>
      <c r="F96" s="266">
        <f t="shared" si="7"/>
        <v>1268.428060063356</v>
      </c>
      <c r="G96" s="275">
        <v>30</v>
      </c>
      <c r="H96" s="267">
        <f t="shared" si="4"/>
        <v>6.5753424657534248E-4</v>
      </c>
      <c r="I96" s="276"/>
    </row>
    <row r="97" spans="1:9" s="1" customFormat="1" ht="17.25">
      <c r="A97" s="261">
        <v>41030</v>
      </c>
      <c r="B97" s="262">
        <v>670.04782031249988</v>
      </c>
      <c r="C97" s="280">
        <v>0</v>
      </c>
      <c r="D97" s="264">
        <f t="shared" si="5"/>
        <v>670.04782031249988</v>
      </c>
      <c r="E97" s="265">
        <f t="shared" si="6"/>
        <v>2849</v>
      </c>
      <c r="F97" s="266">
        <f t="shared" si="7"/>
        <v>1255.210678402397</v>
      </c>
      <c r="G97" s="275">
        <v>31</v>
      </c>
      <c r="H97" s="267">
        <f t="shared" si="4"/>
        <v>6.5753424657534248E-4</v>
      </c>
      <c r="I97" s="276"/>
    </row>
    <row r="98" spans="1:9" s="1" customFormat="1" ht="17.25">
      <c r="A98" s="261">
        <v>41061</v>
      </c>
      <c r="B98" s="262">
        <v>670.04782031249988</v>
      </c>
      <c r="C98" s="280">
        <v>0</v>
      </c>
      <c r="D98" s="264">
        <f t="shared" si="5"/>
        <v>670.04782031249988</v>
      </c>
      <c r="E98" s="265">
        <f t="shared" si="6"/>
        <v>2818</v>
      </c>
      <c r="F98" s="266">
        <f t="shared" si="7"/>
        <v>1241.5527173527396</v>
      </c>
      <c r="G98" s="275">
        <v>30</v>
      </c>
      <c r="H98" s="267">
        <f t="shared" si="4"/>
        <v>6.5753424657534248E-4</v>
      </c>
      <c r="I98" s="276"/>
    </row>
    <row r="99" spans="1:9" s="1" customFormat="1" ht="17.25">
      <c r="A99" s="261">
        <v>41091</v>
      </c>
      <c r="B99" s="262">
        <v>703.55021132812487</v>
      </c>
      <c r="C99" s="280">
        <v>0</v>
      </c>
      <c r="D99" s="264">
        <f t="shared" si="5"/>
        <v>703.55021132812487</v>
      </c>
      <c r="E99" s="265">
        <f t="shared" si="6"/>
        <v>2788</v>
      </c>
      <c r="F99" s="266">
        <f t="shared" si="7"/>
        <v>1289.7521024763696</v>
      </c>
      <c r="G99" s="275">
        <v>31</v>
      </c>
      <c r="H99" s="267">
        <f t="shared" si="4"/>
        <v>6.5753424657534248E-4</v>
      </c>
      <c r="I99" s="276"/>
    </row>
    <row r="100" spans="1:9" s="1" customFormat="1" ht="17.25">
      <c r="A100" s="261">
        <v>41122</v>
      </c>
      <c r="B100" s="262">
        <v>703.55021132812487</v>
      </c>
      <c r="C100" s="280">
        <v>0</v>
      </c>
      <c r="D100" s="264">
        <f t="shared" si="5"/>
        <v>703.55021132812487</v>
      </c>
      <c r="E100" s="265">
        <f t="shared" si="6"/>
        <v>2757</v>
      </c>
      <c r="F100" s="266">
        <f t="shared" si="7"/>
        <v>1275.4112433742291</v>
      </c>
      <c r="G100" s="275">
        <v>31</v>
      </c>
      <c r="H100" s="267">
        <f t="shared" si="4"/>
        <v>6.5753424657534248E-4</v>
      </c>
      <c r="I100" s="276"/>
    </row>
    <row r="101" spans="1:9" s="1" customFormat="1" ht="17.25">
      <c r="A101" s="261">
        <v>41153</v>
      </c>
      <c r="B101" s="262">
        <v>703.55021132812487</v>
      </c>
      <c r="C101" s="280">
        <v>0</v>
      </c>
      <c r="D101" s="264">
        <f t="shared" si="5"/>
        <v>703.55021132812487</v>
      </c>
      <c r="E101" s="265">
        <f t="shared" si="6"/>
        <v>2726</v>
      </c>
      <c r="F101" s="266">
        <f t="shared" si="7"/>
        <v>1261.0703842720889</v>
      </c>
      <c r="G101" s="275">
        <v>30</v>
      </c>
      <c r="H101" s="267">
        <f t="shared" si="4"/>
        <v>6.5753424657534248E-4</v>
      </c>
      <c r="I101" s="276"/>
    </row>
    <row r="102" spans="1:9" s="1" customFormat="1" ht="17.25">
      <c r="A102" s="261">
        <v>41183</v>
      </c>
      <c r="B102" s="262">
        <v>703.55021132812487</v>
      </c>
      <c r="C102" s="280">
        <v>0</v>
      </c>
      <c r="D102" s="264">
        <f t="shared" si="5"/>
        <v>703.55021132812487</v>
      </c>
      <c r="E102" s="265">
        <f t="shared" si="6"/>
        <v>2696</v>
      </c>
      <c r="F102" s="266">
        <f t="shared" si="7"/>
        <v>1247.192133528082</v>
      </c>
      <c r="G102" s="275">
        <v>31</v>
      </c>
      <c r="H102" s="267">
        <f t="shared" si="4"/>
        <v>6.5753424657534248E-4</v>
      </c>
      <c r="I102" s="276"/>
    </row>
    <row r="103" spans="1:9" s="1" customFormat="1" ht="17.25">
      <c r="A103" s="261">
        <v>41214</v>
      </c>
      <c r="B103" s="262">
        <v>703.55021132812487</v>
      </c>
      <c r="C103" s="280">
        <v>0</v>
      </c>
      <c r="D103" s="264">
        <f t="shared" si="5"/>
        <v>703.55021132812487</v>
      </c>
      <c r="E103" s="265">
        <f t="shared" si="6"/>
        <v>2665</v>
      </c>
      <c r="F103" s="266">
        <f t="shared" si="7"/>
        <v>1232.8512744259415</v>
      </c>
      <c r="G103" s="275">
        <v>30</v>
      </c>
      <c r="H103" s="267">
        <f t="shared" si="4"/>
        <v>6.5753424657534248E-4</v>
      </c>
      <c r="I103" s="276"/>
    </row>
    <row r="104" spans="1:9" s="1" customFormat="1" ht="17.25">
      <c r="A104" s="261">
        <v>41244</v>
      </c>
      <c r="B104" s="262">
        <v>703.55021132812487</v>
      </c>
      <c r="C104" s="280">
        <v>0</v>
      </c>
      <c r="D104" s="264">
        <f t="shared" si="5"/>
        <v>703.55021132812487</v>
      </c>
      <c r="E104" s="265">
        <f t="shared" si="6"/>
        <v>2635</v>
      </c>
      <c r="F104" s="266">
        <f t="shared" si="7"/>
        <v>1218.9730236819348</v>
      </c>
      <c r="G104" s="275">
        <v>31</v>
      </c>
      <c r="H104" s="267">
        <f t="shared" si="4"/>
        <v>6.5753424657534248E-4</v>
      </c>
      <c r="I104" s="276"/>
    </row>
    <row r="105" spans="1:9" s="1" customFormat="1" ht="17.25">
      <c r="A105" s="281">
        <v>41275</v>
      </c>
      <c r="B105" s="262">
        <v>703.55021132812487</v>
      </c>
      <c r="C105" s="280">
        <v>0</v>
      </c>
      <c r="D105" s="264">
        <f t="shared" si="5"/>
        <v>703.55021132812487</v>
      </c>
      <c r="E105" s="265">
        <f t="shared" si="6"/>
        <v>2604</v>
      </c>
      <c r="F105" s="266">
        <f t="shared" si="7"/>
        <v>1204.6321645797943</v>
      </c>
      <c r="G105" s="275">
        <v>31</v>
      </c>
      <c r="H105" s="267">
        <f t="shared" si="4"/>
        <v>6.5753424657534248E-4</v>
      </c>
      <c r="I105" s="276"/>
    </row>
    <row r="106" spans="1:9" s="1" customFormat="1" ht="17.25">
      <c r="A106" s="281">
        <v>41306</v>
      </c>
      <c r="B106" s="262">
        <v>703.55021132812487</v>
      </c>
      <c r="C106" s="280">
        <v>0</v>
      </c>
      <c r="D106" s="264">
        <f t="shared" si="5"/>
        <v>703.55021132812487</v>
      </c>
      <c r="E106" s="265">
        <f t="shared" si="6"/>
        <v>2573</v>
      </c>
      <c r="F106" s="266">
        <f t="shared" si="7"/>
        <v>1190.2913054776539</v>
      </c>
      <c r="G106" s="275">
        <v>28</v>
      </c>
      <c r="H106" s="267">
        <f t="shared" si="4"/>
        <v>6.5753424657534248E-4</v>
      </c>
      <c r="I106" s="276"/>
    </row>
    <row r="107" spans="1:9" s="1" customFormat="1" ht="17.25">
      <c r="A107" s="281">
        <v>41334</v>
      </c>
      <c r="B107" s="262">
        <v>703.55021132812487</v>
      </c>
      <c r="C107" s="280">
        <v>0</v>
      </c>
      <c r="D107" s="264">
        <f t="shared" si="5"/>
        <v>703.55021132812487</v>
      </c>
      <c r="E107" s="265">
        <f t="shared" si="6"/>
        <v>2545</v>
      </c>
      <c r="F107" s="266">
        <f t="shared" si="7"/>
        <v>1177.3382714499141</v>
      </c>
      <c r="G107" s="275">
        <v>31</v>
      </c>
      <c r="H107" s="267">
        <f t="shared" si="4"/>
        <v>6.5753424657534248E-4</v>
      </c>
      <c r="I107" s="276"/>
    </row>
    <row r="108" spans="1:9" s="1" customFormat="1" ht="17.25">
      <c r="A108" s="281">
        <v>41365</v>
      </c>
      <c r="B108" s="262">
        <v>703.55021132812487</v>
      </c>
      <c r="C108" s="280">
        <v>0</v>
      </c>
      <c r="D108" s="264">
        <f t="shared" si="5"/>
        <v>703.55021132812487</v>
      </c>
      <c r="E108" s="265">
        <f t="shared" si="6"/>
        <v>2514</v>
      </c>
      <c r="F108" s="266">
        <f t="shared" si="7"/>
        <v>1162.9974123477737</v>
      </c>
      <c r="G108" s="275">
        <v>30</v>
      </c>
      <c r="H108" s="267">
        <f t="shared" si="4"/>
        <v>6.5753424657534248E-4</v>
      </c>
      <c r="I108" s="276"/>
    </row>
    <row r="109" spans="1:9" s="1" customFormat="1" ht="17.25">
      <c r="A109" s="281">
        <v>41395</v>
      </c>
      <c r="B109" s="262">
        <v>703.55021132812487</v>
      </c>
      <c r="C109" s="280">
        <v>0</v>
      </c>
      <c r="D109" s="264">
        <f t="shared" si="5"/>
        <v>703.55021132812487</v>
      </c>
      <c r="E109" s="265">
        <f t="shared" si="6"/>
        <v>2484</v>
      </c>
      <c r="F109" s="266">
        <f t="shared" si="7"/>
        <v>1149.119161603767</v>
      </c>
      <c r="G109" s="275">
        <v>31</v>
      </c>
      <c r="H109" s="267">
        <f t="shared" si="4"/>
        <v>6.5753424657534248E-4</v>
      </c>
      <c r="I109" s="276"/>
    </row>
    <row r="110" spans="1:9" s="1" customFormat="1" ht="17.25">
      <c r="A110" s="281">
        <v>41426</v>
      </c>
      <c r="B110" s="262">
        <v>703.55021132812487</v>
      </c>
      <c r="C110" s="280">
        <v>0</v>
      </c>
      <c r="D110" s="264">
        <f t="shared" si="5"/>
        <v>703.55021132812487</v>
      </c>
      <c r="E110" s="265">
        <f t="shared" si="6"/>
        <v>2453</v>
      </c>
      <c r="F110" s="266">
        <f t="shared" si="7"/>
        <v>1134.7783025016265</v>
      </c>
      <c r="G110" s="275">
        <v>30</v>
      </c>
      <c r="H110" s="267">
        <f t="shared" si="4"/>
        <v>6.5753424657534248E-4</v>
      </c>
      <c r="I110" s="276"/>
    </row>
    <row r="111" spans="1:9" s="1" customFormat="1" ht="17.25">
      <c r="A111" s="281">
        <v>41456</v>
      </c>
      <c r="B111" s="262">
        <v>738.7277218945311</v>
      </c>
      <c r="C111" s="280">
        <v>0</v>
      </c>
      <c r="D111" s="264">
        <f t="shared" si="5"/>
        <v>738.7277218945311</v>
      </c>
      <c r="E111" s="265">
        <f t="shared" si="6"/>
        <v>2423</v>
      </c>
      <c r="F111" s="266">
        <f t="shared" si="7"/>
        <v>1176.9450543455007</v>
      </c>
      <c r="G111" s="275">
        <v>31</v>
      </c>
      <c r="H111" s="267">
        <f t="shared" si="4"/>
        <v>6.5753424657534248E-4</v>
      </c>
      <c r="I111" s="276"/>
    </row>
    <row r="112" spans="1:9" s="1" customFormat="1" ht="17.25">
      <c r="A112" s="281">
        <v>41487</v>
      </c>
      <c r="B112" s="262">
        <v>738.7277218945311</v>
      </c>
      <c r="C112" s="280">
        <v>0</v>
      </c>
      <c r="D112" s="264">
        <f t="shared" si="5"/>
        <v>738.7277218945311</v>
      </c>
      <c r="E112" s="265">
        <f t="shared" si="6"/>
        <v>2392</v>
      </c>
      <c r="F112" s="266">
        <f t="shared" si="7"/>
        <v>1161.8871522882532</v>
      </c>
      <c r="G112" s="275">
        <v>31</v>
      </c>
      <c r="H112" s="267">
        <f t="shared" si="4"/>
        <v>6.5753424657534248E-4</v>
      </c>
      <c r="I112" s="276"/>
    </row>
    <row r="113" spans="1:9" s="1" customFormat="1" ht="17.25">
      <c r="A113" s="281">
        <v>41518</v>
      </c>
      <c r="B113" s="262">
        <v>738.7277218945311</v>
      </c>
      <c r="C113" s="280">
        <v>0</v>
      </c>
      <c r="D113" s="264">
        <f t="shared" si="5"/>
        <v>738.7277218945311</v>
      </c>
      <c r="E113" s="265">
        <f t="shared" si="6"/>
        <v>2361</v>
      </c>
      <c r="F113" s="266">
        <f t="shared" si="7"/>
        <v>1146.8292502310057</v>
      </c>
      <c r="G113" s="275">
        <v>30</v>
      </c>
      <c r="H113" s="267">
        <f t="shared" si="4"/>
        <v>6.5753424657534248E-4</v>
      </c>
      <c r="I113" s="276"/>
    </row>
    <row r="114" spans="1:9" s="1" customFormat="1" ht="17.25">
      <c r="A114" s="281">
        <v>41548</v>
      </c>
      <c r="B114" s="262">
        <v>738.7277218945311</v>
      </c>
      <c r="C114" s="280">
        <v>0</v>
      </c>
      <c r="D114" s="264">
        <f t="shared" si="5"/>
        <v>738.7277218945311</v>
      </c>
      <c r="E114" s="265">
        <f t="shared" si="6"/>
        <v>2331</v>
      </c>
      <c r="F114" s="266">
        <f t="shared" si="7"/>
        <v>1132.2570869497986</v>
      </c>
      <c r="G114" s="275">
        <v>31</v>
      </c>
      <c r="H114" s="267">
        <f t="shared" si="4"/>
        <v>6.5753424657534248E-4</v>
      </c>
      <c r="I114" s="276"/>
    </row>
    <row r="115" spans="1:9" s="1" customFormat="1" ht="17.25">
      <c r="A115" s="281">
        <v>41579</v>
      </c>
      <c r="B115" s="262">
        <v>738.7277218945311</v>
      </c>
      <c r="C115" s="280">
        <v>0</v>
      </c>
      <c r="D115" s="264">
        <f t="shared" si="5"/>
        <v>738.7277218945311</v>
      </c>
      <c r="E115" s="265">
        <f t="shared" si="6"/>
        <v>2300</v>
      </c>
      <c r="F115" s="266">
        <f t="shared" si="7"/>
        <v>1117.1991848925511</v>
      </c>
      <c r="G115" s="282">
        <v>30</v>
      </c>
      <c r="H115" s="267">
        <f t="shared" si="4"/>
        <v>6.5753424657534248E-4</v>
      </c>
      <c r="I115" s="276"/>
    </row>
    <row r="116" spans="1:9" s="1" customFormat="1" ht="17.25">
      <c r="A116" s="281">
        <v>41609</v>
      </c>
      <c r="B116" s="262">
        <v>738.7277218945311</v>
      </c>
      <c r="C116" s="280">
        <v>0</v>
      </c>
      <c r="D116" s="264">
        <f t="shared" si="5"/>
        <v>738.7277218945311</v>
      </c>
      <c r="E116" s="265">
        <f t="shared" si="6"/>
        <v>2270</v>
      </c>
      <c r="F116" s="266">
        <f t="shared" si="7"/>
        <v>1102.6270216113439</v>
      </c>
      <c r="G116" s="275">
        <v>31</v>
      </c>
      <c r="H116" s="267">
        <f t="shared" si="4"/>
        <v>6.5753424657534248E-4</v>
      </c>
      <c r="I116" s="276"/>
    </row>
    <row r="117" spans="1:9" s="1" customFormat="1" ht="17.25">
      <c r="A117" s="281">
        <v>41640</v>
      </c>
      <c r="B117" s="262">
        <v>738.7277218945311</v>
      </c>
      <c r="C117" s="280">
        <v>0</v>
      </c>
      <c r="D117" s="264">
        <f t="shared" si="5"/>
        <v>738.7277218945311</v>
      </c>
      <c r="E117" s="265">
        <f t="shared" si="6"/>
        <v>2239</v>
      </c>
      <c r="F117" s="266">
        <f t="shared" si="7"/>
        <v>1087.5691195540965</v>
      </c>
      <c r="G117" s="275">
        <v>31</v>
      </c>
      <c r="H117" s="267">
        <f t="shared" si="4"/>
        <v>6.5753424657534248E-4</v>
      </c>
      <c r="I117" s="276"/>
    </row>
    <row r="118" spans="1:9" s="1" customFormat="1" ht="17.25">
      <c r="A118" s="281">
        <v>41671</v>
      </c>
      <c r="B118" s="262">
        <v>738.7277218945311</v>
      </c>
      <c r="C118" s="280">
        <v>0</v>
      </c>
      <c r="D118" s="264">
        <f t="shared" si="5"/>
        <v>738.7277218945311</v>
      </c>
      <c r="E118" s="265">
        <f t="shared" si="6"/>
        <v>2208</v>
      </c>
      <c r="F118" s="266">
        <f t="shared" si="7"/>
        <v>1072.5112174968492</v>
      </c>
      <c r="G118" s="275">
        <v>28</v>
      </c>
      <c r="H118" s="267">
        <f t="shared" si="4"/>
        <v>6.5753424657534248E-4</v>
      </c>
      <c r="I118" s="276"/>
    </row>
    <row r="119" spans="1:9" s="1" customFormat="1" ht="17.25">
      <c r="A119" s="281">
        <v>41699</v>
      </c>
      <c r="B119" s="262">
        <v>738.7277218945311</v>
      </c>
      <c r="C119" s="280">
        <v>0</v>
      </c>
      <c r="D119" s="264">
        <f t="shared" si="5"/>
        <v>738.7277218945311</v>
      </c>
      <c r="E119" s="265">
        <f t="shared" si="6"/>
        <v>2180</v>
      </c>
      <c r="F119" s="266">
        <f t="shared" si="7"/>
        <v>1058.9105317677224</v>
      </c>
      <c r="G119" s="275">
        <v>31</v>
      </c>
      <c r="H119" s="267">
        <f t="shared" si="4"/>
        <v>6.5753424657534248E-4</v>
      </c>
      <c r="I119" s="276"/>
    </row>
    <row r="120" spans="1:9" s="1" customFormat="1" ht="17.25">
      <c r="A120" s="281">
        <v>41730</v>
      </c>
      <c r="B120" s="262">
        <v>738.7277218945311</v>
      </c>
      <c r="C120" s="280">
        <v>0</v>
      </c>
      <c r="D120" s="264">
        <f t="shared" si="5"/>
        <v>738.7277218945311</v>
      </c>
      <c r="E120" s="265">
        <f t="shared" si="6"/>
        <v>2149</v>
      </c>
      <c r="F120" s="266">
        <f t="shared" si="7"/>
        <v>1043.852629710475</v>
      </c>
      <c r="G120" s="275">
        <v>30</v>
      </c>
      <c r="H120" s="267">
        <f t="shared" si="4"/>
        <v>6.5753424657534248E-4</v>
      </c>
      <c r="I120" s="276"/>
    </row>
    <row r="121" spans="1:9" s="1" customFormat="1" ht="17.25">
      <c r="A121" s="281">
        <v>41760</v>
      </c>
      <c r="B121" s="262">
        <v>738.7277218945311</v>
      </c>
      <c r="C121" s="280">
        <v>0</v>
      </c>
      <c r="D121" s="264">
        <f t="shared" si="5"/>
        <v>738.7277218945311</v>
      </c>
      <c r="E121" s="265">
        <f t="shared" si="6"/>
        <v>2119</v>
      </c>
      <c r="F121" s="266">
        <f t="shared" si="7"/>
        <v>1029.2804664292678</v>
      </c>
      <c r="G121" s="275">
        <v>31</v>
      </c>
      <c r="H121" s="267">
        <f t="shared" si="4"/>
        <v>6.5753424657534248E-4</v>
      </c>
      <c r="I121" s="276"/>
    </row>
    <row r="122" spans="1:9" s="1" customFormat="1" ht="17.25">
      <c r="A122" s="281">
        <v>41791</v>
      </c>
      <c r="B122" s="262">
        <v>738.7277218945311</v>
      </c>
      <c r="C122" s="280">
        <v>0</v>
      </c>
      <c r="D122" s="264">
        <f t="shared" si="5"/>
        <v>738.7277218945311</v>
      </c>
      <c r="E122" s="265">
        <f t="shared" si="6"/>
        <v>2088</v>
      </c>
      <c r="F122" s="266">
        <f t="shared" si="7"/>
        <v>1014.2225643720204</v>
      </c>
      <c r="G122" s="275">
        <v>30</v>
      </c>
      <c r="H122" s="267">
        <f t="shared" si="4"/>
        <v>6.5753424657534248E-4</v>
      </c>
      <c r="I122" s="276"/>
    </row>
    <row r="123" spans="1:9" s="1" customFormat="1" ht="17.25">
      <c r="A123" s="281">
        <v>41821</v>
      </c>
      <c r="B123" s="262">
        <v>775.66410798925767</v>
      </c>
      <c r="C123" s="280">
        <v>0</v>
      </c>
      <c r="D123" s="264">
        <f t="shared" si="5"/>
        <v>775.66410798925767</v>
      </c>
      <c r="E123" s="265">
        <f t="shared" si="6"/>
        <v>2058</v>
      </c>
      <c r="F123" s="266">
        <f t="shared" si="7"/>
        <v>1049.632921145354</v>
      </c>
      <c r="G123" s="275">
        <v>31</v>
      </c>
      <c r="H123" s="267">
        <f t="shared" si="4"/>
        <v>6.5753424657534248E-4</v>
      </c>
      <c r="I123" s="276"/>
    </row>
    <row r="124" spans="1:9" s="1" customFormat="1" ht="17.25">
      <c r="A124" s="281">
        <v>41852</v>
      </c>
      <c r="B124" s="262">
        <v>775.66410798925767</v>
      </c>
      <c r="C124" s="280">
        <v>0</v>
      </c>
      <c r="D124" s="264">
        <f t="shared" si="5"/>
        <v>775.66410798925767</v>
      </c>
      <c r="E124" s="265">
        <f t="shared" si="6"/>
        <v>2027</v>
      </c>
      <c r="F124" s="266">
        <f t="shared" si="7"/>
        <v>1033.8221239852442</v>
      </c>
      <c r="G124" s="275">
        <v>31</v>
      </c>
      <c r="H124" s="267">
        <f t="shared" si="4"/>
        <v>6.5753424657534248E-4</v>
      </c>
      <c r="I124" s="276"/>
    </row>
    <row r="125" spans="1:9" s="1" customFormat="1" ht="17.25">
      <c r="A125" s="281">
        <v>41883</v>
      </c>
      <c r="B125" s="262">
        <v>775.66410798925767</v>
      </c>
      <c r="C125" s="280">
        <v>0</v>
      </c>
      <c r="D125" s="264">
        <f t="shared" si="5"/>
        <v>775.66410798925767</v>
      </c>
      <c r="E125" s="265">
        <f t="shared" si="6"/>
        <v>1996</v>
      </c>
      <c r="F125" s="266">
        <f t="shared" si="7"/>
        <v>1018.0113268251343</v>
      </c>
      <c r="G125" s="275">
        <v>30</v>
      </c>
      <c r="H125" s="267">
        <f t="shared" si="4"/>
        <v>6.5753424657534248E-4</v>
      </c>
      <c r="I125" s="276"/>
    </row>
    <row r="126" spans="1:9" s="1" customFormat="1" ht="17.25">
      <c r="A126" s="281">
        <v>41913</v>
      </c>
      <c r="B126" s="262">
        <v>775.66410798925767</v>
      </c>
      <c r="C126" s="280">
        <v>0</v>
      </c>
      <c r="D126" s="264">
        <f t="shared" si="5"/>
        <v>775.66410798925767</v>
      </c>
      <c r="E126" s="265">
        <f t="shared" si="6"/>
        <v>1966</v>
      </c>
      <c r="F126" s="266">
        <f t="shared" si="7"/>
        <v>1002.7105553798667</v>
      </c>
      <c r="G126" s="275">
        <v>31</v>
      </c>
      <c r="H126" s="267">
        <f t="shared" si="4"/>
        <v>6.5753424657534248E-4</v>
      </c>
      <c r="I126" s="276"/>
    </row>
    <row r="127" spans="1:9" s="1" customFormat="1" ht="17.25">
      <c r="A127" s="281">
        <v>41944</v>
      </c>
      <c r="B127" s="262">
        <v>775.66410798925767</v>
      </c>
      <c r="C127" s="280">
        <v>0</v>
      </c>
      <c r="D127" s="264">
        <f t="shared" si="5"/>
        <v>775.66410798925767</v>
      </c>
      <c r="E127" s="265">
        <f t="shared" si="6"/>
        <v>1935</v>
      </c>
      <c r="F127" s="266">
        <f t="shared" si="7"/>
        <v>986.8997582197569</v>
      </c>
      <c r="G127" s="275">
        <v>30</v>
      </c>
      <c r="H127" s="267">
        <f t="shared" si="4"/>
        <v>6.5753424657534248E-4</v>
      </c>
      <c r="I127" s="276"/>
    </row>
    <row r="128" spans="1:9" s="1" customFormat="1" ht="17.25">
      <c r="A128" s="281">
        <v>41974</v>
      </c>
      <c r="B128" s="262">
        <v>775.66410798925767</v>
      </c>
      <c r="C128" s="280">
        <v>0</v>
      </c>
      <c r="D128" s="264">
        <f t="shared" si="5"/>
        <v>775.66410798925767</v>
      </c>
      <c r="E128" s="265">
        <f t="shared" si="6"/>
        <v>1905</v>
      </c>
      <c r="F128" s="266">
        <f t="shared" si="7"/>
        <v>971.59898677448939</v>
      </c>
      <c r="G128" s="275">
        <v>31</v>
      </c>
      <c r="H128" s="267">
        <f t="shared" si="4"/>
        <v>6.5753424657534248E-4</v>
      </c>
      <c r="I128" s="276"/>
    </row>
    <row r="129" spans="1:9" s="1" customFormat="1" ht="17.25">
      <c r="A129" s="281">
        <v>42005</v>
      </c>
      <c r="B129" s="262">
        <v>775.66410798925767</v>
      </c>
      <c r="C129" s="280">
        <v>0</v>
      </c>
      <c r="D129" s="264">
        <f t="shared" si="5"/>
        <v>775.66410798925767</v>
      </c>
      <c r="E129" s="265">
        <f t="shared" si="6"/>
        <v>1874</v>
      </c>
      <c r="F129" s="266">
        <f t="shared" si="7"/>
        <v>955.78818961437958</v>
      </c>
      <c r="G129" s="275">
        <v>31</v>
      </c>
      <c r="H129" s="267">
        <f t="shared" si="4"/>
        <v>6.5753424657534248E-4</v>
      </c>
      <c r="I129" s="276"/>
    </row>
    <row r="130" spans="1:9" s="1" customFormat="1" ht="17.25">
      <c r="A130" s="281">
        <v>42036</v>
      </c>
      <c r="B130" s="262">
        <v>775.66410798925767</v>
      </c>
      <c r="C130" s="280">
        <v>0</v>
      </c>
      <c r="D130" s="264">
        <f t="shared" si="5"/>
        <v>775.66410798925767</v>
      </c>
      <c r="E130" s="265">
        <f t="shared" si="6"/>
        <v>1843</v>
      </c>
      <c r="F130" s="266">
        <f t="shared" si="7"/>
        <v>939.97739245426976</v>
      </c>
      <c r="G130" s="275">
        <v>28</v>
      </c>
      <c r="H130" s="267">
        <f t="shared" si="4"/>
        <v>6.5753424657534248E-4</v>
      </c>
      <c r="I130" s="276"/>
    </row>
    <row r="131" spans="1:9" s="1" customFormat="1" ht="17.25">
      <c r="A131" s="281">
        <v>42064</v>
      </c>
      <c r="B131" s="262">
        <v>775.66410798925767</v>
      </c>
      <c r="C131" s="280">
        <v>0</v>
      </c>
      <c r="D131" s="264">
        <f t="shared" si="5"/>
        <v>775.66410798925767</v>
      </c>
      <c r="E131" s="265">
        <f t="shared" si="6"/>
        <v>1815</v>
      </c>
      <c r="F131" s="266">
        <f t="shared" si="7"/>
        <v>925.69667243868662</v>
      </c>
      <c r="G131" s="275">
        <v>31</v>
      </c>
      <c r="H131" s="267">
        <f t="shared" si="4"/>
        <v>6.5753424657534248E-4</v>
      </c>
      <c r="I131" s="276"/>
    </row>
    <row r="132" spans="1:9" s="1" customFormat="1" ht="17.25">
      <c r="A132" s="281">
        <v>42095</v>
      </c>
      <c r="B132" s="262">
        <v>775.66410798925767</v>
      </c>
      <c r="C132" s="280">
        <v>0</v>
      </c>
      <c r="D132" s="264">
        <f t="shared" si="5"/>
        <v>775.66410798925767</v>
      </c>
      <c r="E132" s="265">
        <f t="shared" si="6"/>
        <v>1784</v>
      </c>
      <c r="F132" s="266">
        <f t="shared" si="7"/>
        <v>909.88587527857692</v>
      </c>
      <c r="G132" s="275">
        <v>30</v>
      </c>
      <c r="H132" s="267">
        <f t="shared" si="4"/>
        <v>6.5753424657534248E-4</v>
      </c>
      <c r="I132" s="276"/>
    </row>
    <row r="133" spans="1:9" s="1" customFormat="1" ht="17.25">
      <c r="A133" s="281">
        <v>42125</v>
      </c>
      <c r="B133" s="262">
        <v>775.66410798925767</v>
      </c>
      <c r="C133" s="280">
        <v>0</v>
      </c>
      <c r="D133" s="264">
        <f t="shared" si="5"/>
        <v>775.66410798925767</v>
      </c>
      <c r="E133" s="265">
        <f t="shared" si="6"/>
        <v>1754</v>
      </c>
      <c r="F133" s="266">
        <f t="shared" si="7"/>
        <v>894.5851038333094</v>
      </c>
      <c r="G133" s="275">
        <v>31</v>
      </c>
      <c r="H133" s="267">
        <f t="shared" si="4"/>
        <v>6.5753424657534248E-4</v>
      </c>
      <c r="I133" s="276"/>
    </row>
    <row r="134" spans="1:9" s="1" customFormat="1" ht="17.25">
      <c r="A134" s="281">
        <v>42156</v>
      </c>
      <c r="B134" s="262">
        <v>775.66410798925767</v>
      </c>
      <c r="C134" s="280">
        <v>0</v>
      </c>
      <c r="D134" s="264">
        <f t="shared" si="5"/>
        <v>775.66410798925767</v>
      </c>
      <c r="E134" s="265">
        <f t="shared" si="6"/>
        <v>1723</v>
      </c>
      <c r="F134" s="266">
        <f t="shared" si="7"/>
        <v>878.77430667319959</v>
      </c>
      <c r="G134" s="275">
        <v>30</v>
      </c>
      <c r="H134" s="267">
        <f t="shared" si="4"/>
        <v>6.5753424657534248E-4</v>
      </c>
      <c r="I134" s="276"/>
    </row>
    <row r="135" spans="1:9" s="1" customFormat="1" ht="17.25">
      <c r="A135" s="281">
        <v>42186</v>
      </c>
      <c r="B135" s="262">
        <v>814.44731338872054</v>
      </c>
      <c r="C135" s="280">
        <v>0</v>
      </c>
      <c r="D135" s="264">
        <f t="shared" si="5"/>
        <v>814.44731338872054</v>
      </c>
      <c r="E135" s="265">
        <f t="shared" si="6"/>
        <v>1693</v>
      </c>
      <c r="F135" s="266">
        <f t="shared" si="7"/>
        <v>906.64721198932864</v>
      </c>
      <c r="G135" s="275">
        <v>31</v>
      </c>
      <c r="H135" s="267">
        <f t="shared" si="4"/>
        <v>6.5753424657534248E-4</v>
      </c>
      <c r="I135" s="276"/>
    </row>
    <row r="136" spans="1:9" s="1" customFormat="1" ht="17.25">
      <c r="A136" s="281">
        <v>42217</v>
      </c>
      <c r="B136" s="262">
        <v>814.44731338872054</v>
      </c>
      <c r="C136" s="280">
        <v>0</v>
      </c>
      <c r="D136" s="264">
        <f t="shared" si="5"/>
        <v>814.44731338872054</v>
      </c>
      <c r="E136" s="265">
        <f t="shared" si="6"/>
        <v>1662</v>
      </c>
      <c r="F136" s="266">
        <f t="shared" si="7"/>
        <v>890.04587497121338</v>
      </c>
      <c r="G136" s="275">
        <v>31</v>
      </c>
      <c r="H136" s="267">
        <f t="shared" ref="H136:H146" si="8">0.24/365</f>
        <v>6.5753424657534248E-4</v>
      </c>
      <c r="I136" s="276"/>
    </row>
    <row r="137" spans="1:9" s="1" customFormat="1" ht="17.25">
      <c r="A137" s="281">
        <v>42248</v>
      </c>
      <c r="B137" s="262">
        <v>814.44731338872054</v>
      </c>
      <c r="C137" s="280">
        <v>0</v>
      </c>
      <c r="D137" s="264">
        <f t="shared" si="5"/>
        <v>814.44731338872054</v>
      </c>
      <c r="E137" s="265">
        <f t="shared" si="6"/>
        <v>1631</v>
      </c>
      <c r="F137" s="266">
        <f t="shared" si="7"/>
        <v>873.44453795309801</v>
      </c>
      <c r="G137" s="275">
        <v>30</v>
      </c>
      <c r="H137" s="267">
        <f t="shared" si="8"/>
        <v>6.5753424657534248E-4</v>
      </c>
      <c r="I137" s="276"/>
    </row>
    <row r="138" spans="1:9" s="1" customFormat="1" ht="17.25">
      <c r="A138" s="281">
        <v>42278</v>
      </c>
      <c r="B138" s="262">
        <v>814.44731338872054</v>
      </c>
      <c r="C138" s="280">
        <v>0</v>
      </c>
      <c r="D138" s="264">
        <f t="shared" si="5"/>
        <v>814.44731338872054</v>
      </c>
      <c r="E138" s="265">
        <f t="shared" si="6"/>
        <v>1601</v>
      </c>
      <c r="F138" s="266">
        <f t="shared" si="7"/>
        <v>857.3787279355671</v>
      </c>
      <c r="G138" s="275">
        <v>31</v>
      </c>
      <c r="H138" s="267">
        <f t="shared" si="8"/>
        <v>6.5753424657534248E-4</v>
      </c>
      <c r="I138" s="276"/>
    </row>
    <row r="139" spans="1:9" s="1" customFormat="1" ht="17.25">
      <c r="A139" s="281">
        <v>42309</v>
      </c>
      <c r="B139" s="262">
        <v>814.44731338872054</v>
      </c>
      <c r="C139" s="280">
        <v>0</v>
      </c>
      <c r="D139" s="264">
        <f t="shared" si="5"/>
        <v>814.44731338872054</v>
      </c>
      <c r="E139" s="265">
        <f t="shared" si="6"/>
        <v>1570</v>
      </c>
      <c r="F139" s="266">
        <f t="shared" si="7"/>
        <v>840.77739091745184</v>
      </c>
      <c r="G139" s="275">
        <v>30</v>
      </c>
      <c r="H139" s="267">
        <f t="shared" si="8"/>
        <v>6.5753424657534248E-4</v>
      </c>
      <c r="I139" s="276"/>
    </row>
    <row r="140" spans="1:9" s="1" customFormat="1" ht="17.25">
      <c r="A140" s="281">
        <v>42339</v>
      </c>
      <c r="B140" s="262">
        <v>814.44731338872054</v>
      </c>
      <c r="C140" s="280">
        <v>0</v>
      </c>
      <c r="D140" s="264">
        <f t="shared" si="5"/>
        <v>814.44731338872054</v>
      </c>
      <c r="E140" s="265">
        <f>E139-G139</f>
        <v>1540</v>
      </c>
      <c r="F140" s="266">
        <f t="shared" si="7"/>
        <v>824.71158089992082</v>
      </c>
      <c r="G140" s="275">
        <v>31</v>
      </c>
      <c r="H140" s="267">
        <f t="shared" si="8"/>
        <v>6.5753424657534248E-4</v>
      </c>
      <c r="I140" s="276"/>
    </row>
    <row r="141" spans="1:9" s="1" customFormat="1" ht="17.25">
      <c r="A141" s="281">
        <v>42370</v>
      </c>
      <c r="B141" s="262">
        <v>814.44731338872054</v>
      </c>
      <c r="C141" s="280">
        <v>0</v>
      </c>
      <c r="D141" s="264">
        <f t="shared" si="5"/>
        <v>814.44731338872054</v>
      </c>
      <c r="E141" s="265">
        <f t="shared" si="6"/>
        <v>1509</v>
      </c>
      <c r="F141" s="266">
        <f t="shared" si="7"/>
        <v>808.11024388180556</v>
      </c>
      <c r="G141" s="275">
        <v>31</v>
      </c>
      <c r="H141" s="267">
        <f t="shared" si="8"/>
        <v>6.5753424657534248E-4</v>
      </c>
      <c r="I141" s="276"/>
    </row>
    <row r="142" spans="1:9" s="1" customFormat="1" ht="17.25">
      <c r="A142" s="281">
        <v>42401</v>
      </c>
      <c r="B142" s="262">
        <v>814.44731338872054</v>
      </c>
      <c r="C142" s="280">
        <v>0</v>
      </c>
      <c r="D142" s="264">
        <f t="shared" si="5"/>
        <v>814.44731338872054</v>
      </c>
      <c r="E142" s="265">
        <f>E141-G141</f>
        <v>1478</v>
      </c>
      <c r="F142" s="266">
        <f t="shared" si="7"/>
        <v>791.5089068636903</v>
      </c>
      <c r="G142" s="275">
        <v>29</v>
      </c>
      <c r="H142" s="267">
        <f t="shared" si="8"/>
        <v>6.5753424657534248E-4</v>
      </c>
      <c r="I142" s="276"/>
    </row>
    <row r="143" spans="1:9" s="1" customFormat="1" ht="17.25">
      <c r="A143" s="281">
        <v>42430</v>
      </c>
      <c r="B143" s="262">
        <v>814.44731338872054</v>
      </c>
      <c r="C143" s="280">
        <v>0</v>
      </c>
      <c r="D143" s="264">
        <f t="shared" ref="D143:D159" si="9">B143-C143</f>
        <v>814.44731338872054</v>
      </c>
      <c r="E143" s="265">
        <f t="shared" si="6"/>
        <v>1449</v>
      </c>
      <c r="F143" s="266">
        <f t="shared" si="7"/>
        <v>775.97862384674374</v>
      </c>
      <c r="G143" s="275">
        <v>31</v>
      </c>
      <c r="H143" s="267">
        <f t="shared" si="8"/>
        <v>6.5753424657534248E-4</v>
      </c>
      <c r="I143" s="276"/>
    </row>
    <row r="144" spans="1:9" s="1" customFormat="1" ht="17.25">
      <c r="A144" s="281">
        <v>42461</v>
      </c>
      <c r="B144" s="262">
        <v>814.44731338872054</v>
      </c>
      <c r="C144" s="280">
        <v>0</v>
      </c>
      <c r="D144" s="264">
        <f t="shared" si="9"/>
        <v>814.44731338872054</v>
      </c>
      <c r="E144" s="265">
        <f t="shared" ref="E144:E201" si="10">E143-G143</f>
        <v>1418</v>
      </c>
      <c r="F144" s="266">
        <f t="shared" ref="F144:F201" si="11">(D144*E144*H144)</f>
        <v>759.37728682862848</v>
      </c>
      <c r="G144" s="275">
        <v>30</v>
      </c>
      <c r="H144" s="267">
        <f t="shared" si="8"/>
        <v>6.5753424657534248E-4</v>
      </c>
      <c r="I144" s="276"/>
    </row>
    <row r="145" spans="1:9" s="1" customFormat="1" ht="17.25">
      <c r="A145" s="281">
        <v>42491</v>
      </c>
      <c r="B145" s="262">
        <v>814.44731338872054</v>
      </c>
      <c r="C145" s="280">
        <v>0</v>
      </c>
      <c r="D145" s="264">
        <f t="shared" si="9"/>
        <v>814.44731338872054</v>
      </c>
      <c r="E145" s="265">
        <f t="shared" si="10"/>
        <v>1388</v>
      </c>
      <c r="F145" s="266">
        <f t="shared" si="11"/>
        <v>743.31147681109746</v>
      </c>
      <c r="G145" s="275">
        <v>31</v>
      </c>
      <c r="H145" s="267">
        <f t="shared" si="8"/>
        <v>6.5753424657534248E-4</v>
      </c>
      <c r="I145" s="276"/>
    </row>
    <row r="146" spans="1:9" s="1" customFormat="1" ht="18" thickBot="1">
      <c r="A146" s="281">
        <v>42522</v>
      </c>
      <c r="B146" s="262">
        <v>814.44731338872054</v>
      </c>
      <c r="C146" s="280">
        <v>0</v>
      </c>
      <c r="D146" s="264">
        <f t="shared" si="9"/>
        <v>814.44731338872054</v>
      </c>
      <c r="E146" s="265">
        <f t="shared" si="10"/>
        <v>1357</v>
      </c>
      <c r="F146" s="266">
        <f t="shared" si="11"/>
        <v>726.7101397929822</v>
      </c>
      <c r="G146" s="275">
        <v>30</v>
      </c>
      <c r="H146" s="267">
        <f t="shared" si="8"/>
        <v>6.5753424657534248E-4</v>
      </c>
      <c r="I146" s="276"/>
    </row>
    <row r="147" spans="1:9" s="1" customFormat="1" ht="31.5">
      <c r="A147" s="257" t="s">
        <v>159</v>
      </c>
      <c r="B147" s="258" t="s">
        <v>160</v>
      </c>
      <c r="C147" s="258" t="s">
        <v>161</v>
      </c>
      <c r="D147" s="258" t="s">
        <v>162</v>
      </c>
      <c r="E147" s="259" t="s">
        <v>163</v>
      </c>
      <c r="F147" s="258" t="s">
        <v>165</v>
      </c>
      <c r="G147" s="259" t="s">
        <v>19</v>
      </c>
      <c r="H147" s="260" t="s">
        <v>164</v>
      </c>
      <c r="I147" s="283" t="s">
        <v>170</v>
      </c>
    </row>
    <row r="148" spans="1:9" s="1" customFormat="1" ht="17.25">
      <c r="A148" s="281">
        <v>42552</v>
      </c>
      <c r="B148" s="262">
        <v>855.16967905815659</v>
      </c>
      <c r="C148" s="280">
        <v>0</v>
      </c>
      <c r="D148" s="264">
        <f t="shared" si="9"/>
        <v>855.16967905815659</v>
      </c>
      <c r="E148" s="265">
        <f>E146-G146</f>
        <v>1327</v>
      </c>
      <c r="F148" s="266">
        <f t="shared" si="11"/>
        <v>746.17654626422382</v>
      </c>
      <c r="G148" s="275">
        <v>31</v>
      </c>
      <c r="H148" s="267">
        <f t="shared" ref="H148:H201" si="12">0.24/365</f>
        <v>6.5753424657534248E-4</v>
      </c>
      <c r="I148" s="276"/>
    </row>
    <row r="149" spans="1:9" s="1" customFormat="1" ht="17.25">
      <c r="A149" s="281">
        <v>42583</v>
      </c>
      <c r="B149" s="262">
        <v>855.16967905815659</v>
      </c>
      <c r="C149" s="280">
        <v>0</v>
      </c>
      <c r="D149" s="264">
        <f t="shared" si="9"/>
        <v>855.16967905815659</v>
      </c>
      <c r="E149" s="265">
        <f t="shared" si="10"/>
        <v>1296</v>
      </c>
      <c r="F149" s="266">
        <f t="shared" si="11"/>
        <v>728.74514239520283</v>
      </c>
      <c r="G149" s="275">
        <v>31</v>
      </c>
      <c r="H149" s="267">
        <f t="shared" si="12"/>
        <v>6.5753424657534248E-4</v>
      </c>
      <c r="I149" s="276"/>
    </row>
    <row r="150" spans="1:9" s="1" customFormat="1" ht="17.25">
      <c r="A150" s="281">
        <v>42614</v>
      </c>
      <c r="B150" s="262">
        <v>855.16967905815659</v>
      </c>
      <c r="C150" s="280">
        <v>0</v>
      </c>
      <c r="D150" s="264">
        <f t="shared" si="9"/>
        <v>855.16967905815659</v>
      </c>
      <c r="E150" s="265">
        <f t="shared" si="10"/>
        <v>1265</v>
      </c>
      <c r="F150" s="266">
        <f t="shared" si="11"/>
        <v>711.31373852618174</v>
      </c>
      <c r="G150" s="275">
        <v>30</v>
      </c>
      <c r="H150" s="267">
        <f t="shared" si="12"/>
        <v>6.5753424657534248E-4</v>
      </c>
      <c r="I150" s="276"/>
    </row>
    <row r="151" spans="1:9" s="1" customFormat="1" ht="17.25">
      <c r="A151" s="281">
        <v>42644</v>
      </c>
      <c r="B151" s="262">
        <v>855.16967905815659</v>
      </c>
      <c r="C151" s="280">
        <v>0</v>
      </c>
      <c r="D151" s="264">
        <f t="shared" si="9"/>
        <v>855.16967905815659</v>
      </c>
      <c r="E151" s="265">
        <f t="shared" si="10"/>
        <v>1235</v>
      </c>
      <c r="F151" s="266">
        <f t="shared" si="11"/>
        <v>694.4446380077743</v>
      </c>
      <c r="G151" s="275">
        <v>31</v>
      </c>
      <c r="H151" s="267">
        <f t="shared" si="12"/>
        <v>6.5753424657534248E-4</v>
      </c>
      <c r="I151" s="276"/>
    </row>
    <row r="152" spans="1:9" s="1" customFormat="1" ht="17.25">
      <c r="A152" s="281">
        <v>42675</v>
      </c>
      <c r="B152" s="262">
        <v>855.16967905815659</v>
      </c>
      <c r="C152" s="280">
        <v>0</v>
      </c>
      <c r="D152" s="264">
        <f t="shared" si="9"/>
        <v>855.16967905815659</v>
      </c>
      <c r="E152" s="265">
        <f t="shared" si="10"/>
        <v>1204</v>
      </c>
      <c r="F152" s="266">
        <f t="shared" si="11"/>
        <v>677.01323413875332</v>
      </c>
      <c r="G152" s="275">
        <v>30</v>
      </c>
      <c r="H152" s="267">
        <f t="shared" si="12"/>
        <v>6.5753424657534248E-4</v>
      </c>
      <c r="I152" s="276"/>
    </row>
    <row r="153" spans="1:9" s="1" customFormat="1" ht="17.25">
      <c r="A153" s="281">
        <v>42705</v>
      </c>
      <c r="B153" s="262">
        <v>855.16967905815659</v>
      </c>
      <c r="C153" s="280">
        <v>0</v>
      </c>
      <c r="D153" s="284">
        <f t="shared" si="9"/>
        <v>855.16967905815659</v>
      </c>
      <c r="E153" s="265">
        <f t="shared" si="10"/>
        <v>1174</v>
      </c>
      <c r="F153" s="266">
        <f t="shared" si="11"/>
        <v>660.14413362034577</v>
      </c>
      <c r="G153" s="275">
        <v>31</v>
      </c>
      <c r="H153" s="267">
        <f t="shared" si="12"/>
        <v>6.5753424657534248E-4</v>
      </c>
      <c r="I153" s="276"/>
    </row>
    <row r="154" spans="1:9" s="1" customFormat="1" ht="17.25">
      <c r="A154" s="281">
        <v>42736</v>
      </c>
      <c r="B154" s="262">
        <v>855.16967905815659</v>
      </c>
      <c r="C154" s="280">
        <v>0</v>
      </c>
      <c r="D154" s="284">
        <f t="shared" si="9"/>
        <v>855.16967905815659</v>
      </c>
      <c r="E154" s="265">
        <f t="shared" si="10"/>
        <v>1143</v>
      </c>
      <c r="F154" s="266">
        <f t="shared" si="11"/>
        <v>642.71272975132467</v>
      </c>
      <c r="G154" s="275">
        <v>31</v>
      </c>
      <c r="H154" s="267">
        <f t="shared" si="12"/>
        <v>6.5753424657534248E-4</v>
      </c>
      <c r="I154" s="276"/>
    </row>
    <row r="155" spans="1:9" s="1" customFormat="1" ht="17.25">
      <c r="A155" s="281">
        <v>42767</v>
      </c>
      <c r="B155" s="262">
        <v>855.16967905815659</v>
      </c>
      <c r="C155" s="280">
        <v>0</v>
      </c>
      <c r="D155" s="264">
        <f t="shared" si="9"/>
        <v>855.16967905815659</v>
      </c>
      <c r="E155" s="265">
        <f t="shared" si="10"/>
        <v>1112</v>
      </c>
      <c r="F155" s="266">
        <f t="shared" si="11"/>
        <v>625.28132588230369</v>
      </c>
      <c r="G155" s="275">
        <v>28</v>
      </c>
      <c r="H155" s="267">
        <f t="shared" si="12"/>
        <v>6.5753424657534248E-4</v>
      </c>
      <c r="I155" s="276"/>
    </row>
    <row r="156" spans="1:9" s="1" customFormat="1" ht="17.25">
      <c r="A156" s="281">
        <v>42795</v>
      </c>
      <c r="B156" s="262">
        <v>855.16967905815659</v>
      </c>
      <c r="C156" s="280">
        <v>0</v>
      </c>
      <c r="D156" s="264">
        <f t="shared" si="9"/>
        <v>855.16967905815659</v>
      </c>
      <c r="E156" s="265">
        <f t="shared" si="10"/>
        <v>1084</v>
      </c>
      <c r="F156" s="266">
        <f t="shared" si="11"/>
        <v>609.53683206512335</v>
      </c>
      <c r="G156" s="275">
        <v>31</v>
      </c>
      <c r="H156" s="267">
        <f t="shared" si="12"/>
        <v>6.5753424657534248E-4</v>
      </c>
      <c r="I156" s="276"/>
    </row>
    <row r="157" spans="1:9" s="1" customFormat="1" ht="17.25">
      <c r="A157" s="281">
        <v>42826</v>
      </c>
      <c r="B157" s="262">
        <v>855.16967905815659</v>
      </c>
      <c r="C157" s="280">
        <v>0</v>
      </c>
      <c r="D157" s="284">
        <f t="shared" si="9"/>
        <v>855.16967905815659</v>
      </c>
      <c r="E157" s="265">
        <f t="shared" si="10"/>
        <v>1053</v>
      </c>
      <c r="F157" s="266">
        <f t="shared" si="11"/>
        <v>592.10542819610237</v>
      </c>
      <c r="G157" s="275">
        <v>30</v>
      </c>
      <c r="H157" s="267">
        <f t="shared" si="12"/>
        <v>6.5753424657534248E-4</v>
      </c>
      <c r="I157" s="276"/>
    </row>
    <row r="158" spans="1:9" s="1" customFormat="1" ht="17.25">
      <c r="A158" s="281">
        <v>42856</v>
      </c>
      <c r="B158" s="262">
        <v>855.16967905815659</v>
      </c>
      <c r="C158" s="280">
        <v>0</v>
      </c>
      <c r="D158" s="284">
        <f t="shared" si="9"/>
        <v>855.16967905815659</v>
      </c>
      <c r="E158" s="265">
        <f t="shared" si="10"/>
        <v>1023</v>
      </c>
      <c r="F158" s="266">
        <f t="shared" si="11"/>
        <v>575.23632767769482</v>
      </c>
      <c r="G158" s="275">
        <v>31</v>
      </c>
      <c r="H158" s="267">
        <f t="shared" si="12"/>
        <v>6.5753424657534248E-4</v>
      </c>
      <c r="I158" s="276"/>
    </row>
    <row r="159" spans="1:9" s="1" customFormat="1" ht="17.25">
      <c r="A159" s="281">
        <v>42887</v>
      </c>
      <c r="B159" s="262">
        <v>855.16967905815659</v>
      </c>
      <c r="C159" s="280">
        <v>0</v>
      </c>
      <c r="D159" s="284">
        <f t="shared" si="9"/>
        <v>855.16967905815659</v>
      </c>
      <c r="E159" s="265">
        <f t="shared" si="10"/>
        <v>992</v>
      </c>
      <c r="F159" s="266">
        <f t="shared" si="11"/>
        <v>557.80492380867383</v>
      </c>
      <c r="G159" s="275">
        <v>30</v>
      </c>
      <c r="H159" s="267">
        <f t="shared" si="12"/>
        <v>6.5753424657534248E-4</v>
      </c>
      <c r="I159" s="276"/>
    </row>
    <row r="160" spans="1:9" s="1" customFormat="1" ht="17.25">
      <c r="A160" s="281">
        <v>42917</v>
      </c>
      <c r="B160" s="262">
        <v>897.92816301106438</v>
      </c>
      <c r="C160" s="280">
        <v>0</v>
      </c>
      <c r="D160" s="284">
        <f>B160-C160</f>
        <v>897.92816301106438</v>
      </c>
      <c r="E160" s="265">
        <f t="shared" si="10"/>
        <v>962</v>
      </c>
      <c r="F160" s="266">
        <f t="shared" si="11"/>
        <v>567.98261445477954</v>
      </c>
      <c r="G160" s="275">
        <v>31</v>
      </c>
      <c r="H160" s="267">
        <f t="shared" si="12"/>
        <v>6.5753424657534248E-4</v>
      </c>
      <c r="I160" s="276"/>
    </row>
    <row r="161" spans="1:9" s="1" customFormat="1" ht="17.25">
      <c r="A161" s="281">
        <v>42948</v>
      </c>
      <c r="B161" s="262">
        <v>897.92816301106438</v>
      </c>
      <c r="C161" s="280">
        <v>0</v>
      </c>
      <c r="D161" s="284">
        <f>B161-C161</f>
        <v>897.92816301106438</v>
      </c>
      <c r="E161" s="265">
        <f t="shared" si="10"/>
        <v>931</v>
      </c>
      <c r="F161" s="266">
        <f t="shared" si="11"/>
        <v>549.67964039230753</v>
      </c>
      <c r="G161" s="275">
        <v>31</v>
      </c>
      <c r="H161" s="267">
        <f t="shared" si="12"/>
        <v>6.5753424657534248E-4</v>
      </c>
      <c r="I161" s="276"/>
    </row>
    <row r="162" spans="1:9" s="1" customFormat="1" ht="17.25">
      <c r="A162" s="281">
        <v>42979</v>
      </c>
      <c r="B162" s="262">
        <v>897.92816301106438</v>
      </c>
      <c r="C162" s="280">
        <v>0</v>
      </c>
      <c r="D162" s="284">
        <f t="shared" ref="D162:D165" si="13">B162-C162</f>
        <v>897.92816301106438</v>
      </c>
      <c r="E162" s="265">
        <f t="shared" si="10"/>
        <v>900</v>
      </c>
      <c r="F162" s="266">
        <f t="shared" si="11"/>
        <v>531.37666632983542</v>
      </c>
      <c r="G162" s="275">
        <v>30</v>
      </c>
      <c r="H162" s="267">
        <f t="shared" si="12"/>
        <v>6.5753424657534248E-4</v>
      </c>
      <c r="I162" s="276"/>
    </row>
    <row r="163" spans="1:9" s="1" customFormat="1" ht="17.25">
      <c r="A163" s="281">
        <v>43009</v>
      </c>
      <c r="B163" s="262">
        <v>897.92816301106438</v>
      </c>
      <c r="C163" s="280">
        <v>0</v>
      </c>
      <c r="D163" s="284">
        <f t="shared" si="13"/>
        <v>897.92816301106438</v>
      </c>
      <c r="E163" s="265">
        <f t="shared" si="10"/>
        <v>870</v>
      </c>
      <c r="F163" s="266">
        <f t="shared" si="11"/>
        <v>513.66411078550755</v>
      </c>
      <c r="G163" s="275">
        <v>31</v>
      </c>
      <c r="H163" s="267">
        <f t="shared" si="12"/>
        <v>6.5753424657534248E-4</v>
      </c>
      <c r="I163" s="276"/>
    </row>
    <row r="164" spans="1:9" s="1" customFormat="1" ht="17.25">
      <c r="A164" s="281">
        <v>43040</v>
      </c>
      <c r="B164" s="262">
        <v>897.92816301106438</v>
      </c>
      <c r="C164" s="280">
        <v>0</v>
      </c>
      <c r="D164" s="284">
        <f t="shared" si="13"/>
        <v>897.92816301106438</v>
      </c>
      <c r="E164" s="265">
        <f t="shared" si="10"/>
        <v>839</v>
      </c>
      <c r="F164" s="266">
        <f t="shared" si="11"/>
        <v>495.36113672303543</v>
      </c>
      <c r="G164" s="275">
        <v>30</v>
      </c>
      <c r="H164" s="267">
        <f t="shared" si="12"/>
        <v>6.5753424657534248E-4</v>
      </c>
      <c r="I164" s="276"/>
    </row>
    <row r="165" spans="1:9" s="1" customFormat="1" ht="17.25">
      <c r="A165" s="281">
        <v>43070</v>
      </c>
      <c r="B165" s="262">
        <v>897.92816301106438</v>
      </c>
      <c r="C165" s="280">
        <v>0</v>
      </c>
      <c r="D165" s="284">
        <f t="shared" si="13"/>
        <v>897.92816301106438</v>
      </c>
      <c r="E165" s="265">
        <f t="shared" si="10"/>
        <v>809</v>
      </c>
      <c r="F165" s="266">
        <f t="shared" si="11"/>
        <v>477.64858117870756</v>
      </c>
      <c r="G165" s="275">
        <v>31</v>
      </c>
      <c r="H165" s="267">
        <f t="shared" si="12"/>
        <v>6.5753424657534248E-4</v>
      </c>
      <c r="I165" s="276"/>
    </row>
    <row r="166" spans="1:9" s="1" customFormat="1" ht="17.25">
      <c r="A166" s="281">
        <v>43101</v>
      </c>
      <c r="B166" s="262">
        <v>897.92816301106438</v>
      </c>
      <c r="C166" s="280">
        <v>0</v>
      </c>
      <c r="D166" s="284">
        <f>B166-C166</f>
        <v>897.92816301106438</v>
      </c>
      <c r="E166" s="265">
        <f t="shared" si="10"/>
        <v>778</v>
      </c>
      <c r="F166" s="266">
        <f t="shared" si="11"/>
        <v>459.3456071162355</v>
      </c>
      <c r="G166" s="275">
        <v>31</v>
      </c>
      <c r="H166" s="267">
        <f t="shared" si="12"/>
        <v>6.5753424657534248E-4</v>
      </c>
      <c r="I166" s="276"/>
    </row>
    <row r="167" spans="1:9" s="1" customFormat="1" ht="17.25">
      <c r="A167" s="281">
        <v>43132</v>
      </c>
      <c r="B167" s="262">
        <v>897.92816301106438</v>
      </c>
      <c r="C167" s="280">
        <v>0</v>
      </c>
      <c r="D167" s="284">
        <f>B167-C167</f>
        <v>897.92816301106438</v>
      </c>
      <c r="E167" s="265">
        <f t="shared" si="10"/>
        <v>747</v>
      </c>
      <c r="F167" s="266">
        <f t="shared" si="11"/>
        <v>441.04263305376332</v>
      </c>
      <c r="G167" s="275">
        <v>28</v>
      </c>
      <c r="H167" s="267">
        <f t="shared" si="12"/>
        <v>6.5753424657534248E-4</v>
      </c>
      <c r="I167" s="276"/>
    </row>
    <row r="168" spans="1:9" s="1" customFormat="1" ht="17.25">
      <c r="A168" s="281">
        <v>43160</v>
      </c>
      <c r="B168" s="262">
        <v>897.92816301106438</v>
      </c>
      <c r="C168" s="280">
        <v>0</v>
      </c>
      <c r="D168" s="284">
        <f t="shared" ref="D168:D196" si="14">B168-C168</f>
        <v>897.92816301106438</v>
      </c>
      <c r="E168" s="265">
        <f t="shared" si="10"/>
        <v>719</v>
      </c>
      <c r="F168" s="266">
        <f t="shared" si="11"/>
        <v>424.51091454572401</v>
      </c>
      <c r="G168" s="275">
        <v>31</v>
      </c>
      <c r="H168" s="267">
        <f t="shared" si="12"/>
        <v>6.5753424657534248E-4</v>
      </c>
      <c r="I168" s="276"/>
    </row>
    <row r="169" spans="1:9" s="1" customFormat="1" ht="17.25">
      <c r="A169" s="281">
        <v>43191</v>
      </c>
      <c r="B169" s="262">
        <v>897.92816301106438</v>
      </c>
      <c r="C169" s="280">
        <v>0</v>
      </c>
      <c r="D169" s="284">
        <f t="shared" si="14"/>
        <v>897.92816301106438</v>
      </c>
      <c r="E169" s="265">
        <f t="shared" si="10"/>
        <v>688</v>
      </c>
      <c r="F169" s="266">
        <f t="shared" si="11"/>
        <v>406.20794048325195</v>
      </c>
      <c r="G169" s="275">
        <v>30</v>
      </c>
      <c r="H169" s="267">
        <f t="shared" si="12"/>
        <v>6.5753424657534248E-4</v>
      </c>
      <c r="I169" s="276"/>
    </row>
    <row r="170" spans="1:9" s="1" customFormat="1" ht="17.25">
      <c r="A170" s="281">
        <v>43221</v>
      </c>
      <c r="B170" s="262">
        <v>897.92816301106438</v>
      </c>
      <c r="C170" s="285">
        <v>13875</v>
      </c>
      <c r="D170" s="284">
        <f t="shared" si="14"/>
        <v>-12977.071836988936</v>
      </c>
      <c r="E170" s="265">
        <f t="shared" si="10"/>
        <v>658</v>
      </c>
      <c r="F170" s="266">
        <f t="shared" si="11"/>
        <v>-5614.6279027323098</v>
      </c>
      <c r="G170" s="263">
        <v>16</v>
      </c>
      <c r="H170" s="267">
        <f t="shared" si="12"/>
        <v>6.5753424657534248E-4</v>
      </c>
      <c r="I170" s="268" t="s">
        <v>502</v>
      </c>
    </row>
    <row r="171" spans="1:9" s="1" customFormat="1" ht="17.25">
      <c r="A171" s="281">
        <v>43252</v>
      </c>
      <c r="B171" s="262">
        <v>897.92816301106438</v>
      </c>
      <c r="C171" s="285">
        <v>13875</v>
      </c>
      <c r="D171" s="284">
        <f t="shared" si="14"/>
        <v>-12977.071836988936</v>
      </c>
      <c r="E171" s="265">
        <f t="shared" si="10"/>
        <v>642</v>
      </c>
      <c r="F171" s="266">
        <f t="shared" si="11"/>
        <v>-5478.1019962828914</v>
      </c>
      <c r="G171" s="263">
        <v>26</v>
      </c>
      <c r="H171" s="267">
        <f t="shared" si="12"/>
        <v>6.5753424657534248E-4</v>
      </c>
      <c r="I171" s="268" t="s">
        <v>503</v>
      </c>
    </row>
    <row r="172" spans="1:9" s="1" customFormat="1" ht="17.25">
      <c r="A172" s="281">
        <v>43282</v>
      </c>
      <c r="B172" s="262">
        <v>942.82457116161765</v>
      </c>
      <c r="C172" s="285">
        <v>0</v>
      </c>
      <c r="D172" s="284">
        <f t="shared" si="14"/>
        <v>942.82457116161765</v>
      </c>
      <c r="E172" s="265">
        <f t="shared" si="10"/>
        <v>616</v>
      </c>
      <c r="F172" s="266">
        <f t="shared" si="11"/>
        <v>381.88269753570836</v>
      </c>
      <c r="G172" s="263">
        <v>31</v>
      </c>
      <c r="H172" s="267">
        <f t="shared" si="12"/>
        <v>6.5753424657534248E-4</v>
      </c>
      <c r="I172" s="286"/>
    </row>
    <row r="173" spans="1:9" s="1" customFormat="1" ht="32.25">
      <c r="A173" s="281">
        <v>43313</v>
      </c>
      <c r="B173" s="262">
        <v>942.82457116161765</v>
      </c>
      <c r="C173" s="287">
        <v>27750</v>
      </c>
      <c r="D173" s="284">
        <f t="shared" si="14"/>
        <v>-26807.175428838382</v>
      </c>
      <c r="E173" s="265">
        <f t="shared" si="10"/>
        <v>585</v>
      </c>
      <c r="F173" s="266">
        <f t="shared" si="11"/>
        <v>-10311.582000572353</v>
      </c>
      <c r="G173" s="271">
        <v>0</v>
      </c>
      <c r="H173" s="267">
        <f t="shared" si="12"/>
        <v>6.5753424657534248E-4</v>
      </c>
      <c r="I173" s="288" t="s">
        <v>504</v>
      </c>
    </row>
    <row r="174" spans="1:9" s="1" customFormat="1" ht="17.25">
      <c r="A174" s="281">
        <v>43344</v>
      </c>
      <c r="B174" s="262">
        <v>942.82457116161765</v>
      </c>
      <c r="C174" s="287">
        <v>13875</v>
      </c>
      <c r="D174" s="284">
        <f t="shared" si="14"/>
        <v>-12932.175428838382</v>
      </c>
      <c r="E174" s="265">
        <f>E173-G173</f>
        <v>585</v>
      </c>
      <c r="F174" s="266">
        <f t="shared" si="11"/>
        <v>-4974.4587129011197</v>
      </c>
      <c r="G174" s="271">
        <v>26</v>
      </c>
      <c r="H174" s="267">
        <f t="shared" si="12"/>
        <v>6.5753424657534248E-4</v>
      </c>
      <c r="I174" s="272" t="s">
        <v>505</v>
      </c>
    </row>
    <row r="175" spans="1:9" s="1" customFormat="1" ht="17.25">
      <c r="A175" s="281">
        <v>43374</v>
      </c>
      <c r="B175" s="262">
        <v>942.82457116161765</v>
      </c>
      <c r="C175" s="285">
        <v>0</v>
      </c>
      <c r="D175" s="284">
        <f t="shared" si="14"/>
        <v>942.82457116161765</v>
      </c>
      <c r="E175" s="265">
        <f t="shared" si="10"/>
        <v>559</v>
      </c>
      <c r="F175" s="266">
        <f t="shared" si="11"/>
        <v>346.54614922477435</v>
      </c>
      <c r="G175" s="263">
        <v>31</v>
      </c>
      <c r="H175" s="267">
        <f t="shared" si="12"/>
        <v>6.5753424657534248E-4</v>
      </c>
      <c r="I175" s="268"/>
    </row>
    <row r="176" spans="1:9" s="1" customFormat="1" ht="17.25">
      <c r="A176" s="281">
        <v>43405</v>
      </c>
      <c r="B176" s="262">
        <v>942.82457116161765</v>
      </c>
      <c r="C176" s="285">
        <v>13875</v>
      </c>
      <c r="D176" s="284">
        <f t="shared" si="14"/>
        <v>-12932.175428838382</v>
      </c>
      <c r="E176" s="265">
        <f t="shared" si="10"/>
        <v>528</v>
      </c>
      <c r="F176" s="266">
        <f t="shared" si="11"/>
        <v>-4489.7678639517799</v>
      </c>
      <c r="G176" s="263">
        <v>29</v>
      </c>
      <c r="H176" s="267">
        <f t="shared" si="12"/>
        <v>6.5753424657534248E-4</v>
      </c>
      <c r="I176" s="268" t="s">
        <v>506</v>
      </c>
    </row>
    <row r="177" spans="1:9" s="1" customFormat="1" ht="17.25">
      <c r="A177" s="281">
        <v>43435</v>
      </c>
      <c r="B177" s="262">
        <v>943</v>
      </c>
      <c r="C177" s="285">
        <v>21564</v>
      </c>
      <c r="D177" s="284">
        <f t="shared" si="14"/>
        <v>-20621</v>
      </c>
      <c r="E177" s="265">
        <f t="shared" si="10"/>
        <v>499</v>
      </c>
      <c r="F177" s="266">
        <f t="shared" si="11"/>
        <v>-6765.9478356164382</v>
      </c>
      <c r="G177" s="263">
        <v>31</v>
      </c>
      <c r="H177" s="267">
        <f t="shared" si="12"/>
        <v>6.5753424657534248E-4</v>
      </c>
      <c r="I177" s="268"/>
    </row>
    <row r="178" spans="1:9" s="1" customFormat="1" ht="17.25">
      <c r="A178" s="281">
        <v>43466</v>
      </c>
      <c r="B178" s="262">
        <v>942.82457116161765</v>
      </c>
      <c r="C178" s="287">
        <v>10800</v>
      </c>
      <c r="D178" s="284">
        <f t="shared" si="14"/>
        <v>-9857.1754288383818</v>
      </c>
      <c r="E178" s="265">
        <f t="shared" si="10"/>
        <v>468</v>
      </c>
      <c r="F178" s="266">
        <f t="shared" si="11"/>
        <v>-3033.3094360743207</v>
      </c>
      <c r="G178" s="271">
        <v>0</v>
      </c>
      <c r="H178" s="267">
        <f t="shared" si="12"/>
        <v>6.5753424657534248E-4</v>
      </c>
      <c r="I178" s="272" t="s">
        <v>507</v>
      </c>
    </row>
    <row r="179" spans="1:9" s="1" customFormat="1" ht="17.25">
      <c r="A179" s="281">
        <v>43497</v>
      </c>
      <c r="B179" s="262">
        <v>942.82457116161765</v>
      </c>
      <c r="C179" s="285">
        <v>0</v>
      </c>
      <c r="D179" s="284">
        <f t="shared" si="14"/>
        <v>942.82457116161765</v>
      </c>
      <c r="E179" s="265">
        <f t="shared" si="10"/>
        <v>468</v>
      </c>
      <c r="F179" s="266">
        <f t="shared" si="11"/>
        <v>290.13165981609012</v>
      </c>
      <c r="G179" s="263">
        <v>28</v>
      </c>
      <c r="H179" s="267">
        <f t="shared" si="12"/>
        <v>6.5753424657534248E-4</v>
      </c>
      <c r="I179" s="268"/>
    </row>
    <row r="180" spans="1:9" s="1" customFormat="1" ht="17.25">
      <c r="A180" s="281">
        <v>43525</v>
      </c>
      <c r="B180" s="262">
        <v>942.82457116161765</v>
      </c>
      <c r="C180" s="287">
        <v>0</v>
      </c>
      <c r="D180" s="284">
        <f t="shared" si="14"/>
        <v>942.82457116161765</v>
      </c>
      <c r="E180" s="265">
        <f t="shared" si="10"/>
        <v>440</v>
      </c>
      <c r="F180" s="266">
        <f t="shared" si="11"/>
        <v>272.77335538264884</v>
      </c>
      <c r="G180" s="271">
        <v>31</v>
      </c>
      <c r="H180" s="267">
        <f t="shared" si="12"/>
        <v>6.5753424657534248E-4</v>
      </c>
      <c r="I180" s="272"/>
    </row>
    <row r="181" spans="1:9" s="1" customFormat="1" ht="17.25">
      <c r="A181" s="281">
        <v>43556</v>
      </c>
      <c r="B181" s="262">
        <v>942.82457116161765</v>
      </c>
      <c r="C181" s="285">
        <v>0</v>
      </c>
      <c r="D181" s="284">
        <f t="shared" si="14"/>
        <v>942.82457116161765</v>
      </c>
      <c r="E181" s="265">
        <f t="shared" si="10"/>
        <v>409</v>
      </c>
      <c r="F181" s="266">
        <f t="shared" si="11"/>
        <v>253.55523261705315</v>
      </c>
      <c r="G181" s="263">
        <v>30</v>
      </c>
      <c r="H181" s="267">
        <f t="shared" si="12"/>
        <v>6.5753424657534248E-4</v>
      </c>
      <c r="I181" s="268"/>
    </row>
    <row r="182" spans="1:9" s="1" customFormat="1" ht="17.25">
      <c r="A182" s="281">
        <v>43586</v>
      </c>
      <c r="B182" s="262">
        <v>942.82457116161765</v>
      </c>
      <c r="C182" s="285">
        <v>0</v>
      </c>
      <c r="D182" s="284">
        <f t="shared" si="14"/>
        <v>942.82457116161765</v>
      </c>
      <c r="E182" s="265">
        <f t="shared" si="10"/>
        <v>379</v>
      </c>
      <c r="F182" s="266">
        <f t="shared" si="11"/>
        <v>234.95704929550891</v>
      </c>
      <c r="G182" s="263">
        <v>31</v>
      </c>
      <c r="H182" s="267">
        <f t="shared" si="12"/>
        <v>6.5753424657534248E-4</v>
      </c>
      <c r="I182" s="268"/>
    </row>
    <row r="183" spans="1:9" s="1" customFormat="1" ht="17.25">
      <c r="A183" s="281">
        <v>43617</v>
      </c>
      <c r="B183" s="262">
        <v>942.82457116161765</v>
      </c>
      <c r="C183" s="285">
        <v>0</v>
      </c>
      <c r="D183" s="284">
        <f t="shared" si="14"/>
        <v>942.82457116161765</v>
      </c>
      <c r="E183" s="265">
        <f t="shared" si="10"/>
        <v>348</v>
      </c>
      <c r="F183" s="266">
        <f t="shared" si="11"/>
        <v>215.73892652991319</v>
      </c>
      <c r="G183" s="263">
        <v>30</v>
      </c>
      <c r="H183" s="267">
        <f t="shared" si="12"/>
        <v>6.5753424657534248E-4</v>
      </c>
      <c r="I183" s="268"/>
    </row>
    <row r="184" spans="1:9" s="1" customFormat="1" ht="17.25">
      <c r="A184" s="281">
        <v>43647</v>
      </c>
      <c r="B184" s="262">
        <v>989.96579971969857</v>
      </c>
      <c r="C184" s="285">
        <v>10000</v>
      </c>
      <c r="D184" s="284">
        <f t="shared" si="14"/>
        <v>-9010.0342002803009</v>
      </c>
      <c r="E184" s="265">
        <f t="shared" si="10"/>
        <v>318</v>
      </c>
      <c r="F184" s="266">
        <f t="shared" si="11"/>
        <v>-1883.9611237408017</v>
      </c>
      <c r="G184" s="263">
        <v>0</v>
      </c>
      <c r="H184" s="267">
        <f t="shared" si="12"/>
        <v>6.5753424657534248E-4</v>
      </c>
      <c r="I184" s="268" t="s">
        <v>508</v>
      </c>
    </row>
    <row r="185" spans="1:9" s="1" customFormat="1" ht="17.25">
      <c r="A185" s="281">
        <v>43678</v>
      </c>
      <c r="B185" s="262">
        <v>989.96579971969857</v>
      </c>
      <c r="C185" s="285">
        <v>0</v>
      </c>
      <c r="D185" s="284">
        <f t="shared" si="14"/>
        <v>989.96579971969857</v>
      </c>
      <c r="E185" s="265">
        <f t="shared" si="10"/>
        <v>318</v>
      </c>
      <c r="F185" s="266">
        <f t="shared" si="11"/>
        <v>206.99778036878737</v>
      </c>
      <c r="G185" s="263">
        <v>31</v>
      </c>
      <c r="H185" s="267">
        <f t="shared" si="12"/>
        <v>6.5753424657534248E-4</v>
      </c>
      <c r="I185" s="268"/>
    </row>
    <row r="186" spans="1:9" s="1" customFormat="1" ht="17.25">
      <c r="A186" s="281">
        <v>43709</v>
      </c>
      <c r="B186" s="262">
        <v>989.96579971969857</v>
      </c>
      <c r="C186" s="285">
        <v>0</v>
      </c>
      <c r="D186" s="284">
        <f t="shared" si="14"/>
        <v>989.96579971969857</v>
      </c>
      <c r="E186" s="265">
        <f t="shared" si="10"/>
        <v>287</v>
      </c>
      <c r="F186" s="266">
        <f t="shared" si="11"/>
        <v>186.81875146491188</v>
      </c>
      <c r="G186" s="263">
        <v>30</v>
      </c>
      <c r="H186" s="267">
        <f t="shared" si="12"/>
        <v>6.5753424657534248E-4</v>
      </c>
      <c r="I186" s="276"/>
    </row>
    <row r="187" spans="1:9" s="1" customFormat="1" ht="17.25">
      <c r="A187" s="281">
        <v>43739</v>
      </c>
      <c r="B187" s="262">
        <v>989.96579971969857</v>
      </c>
      <c r="C187" s="285">
        <v>0</v>
      </c>
      <c r="D187" s="284">
        <f t="shared" si="14"/>
        <v>989.96579971969857</v>
      </c>
      <c r="E187" s="265">
        <f t="shared" si="10"/>
        <v>257</v>
      </c>
      <c r="F187" s="266">
        <f t="shared" si="11"/>
        <v>167.29065897729043</v>
      </c>
      <c r="G187" s="263">
        <v>31</v>
      </c>
      <c r="H187" s="267">
        <f t="shared" si="12"/>
        <v>6.5753424657534248E-4</v>
      </c>
      <c r="I187" s="276"/>
    </row>
    <row r="188" spans="1:9" s="1" customFormat="1" ht="17.25">
      <c r="A188" s="281">
        <v>43770</v>
      </c>
      <c r="B188" s="262">
        <v>989.96579971969857</v>
      </c>
      <c r="C188" s="285">
        <v>10000</v>
      </c>
      <c r="D188" s="284">
        <f t="shared" si="14"/>
        <v>-9010.0342002803009</v>
      </c>
      <c r="E188" s="265">
        <f t="shared" si="10"/>
        <v>226</v>
      </c>
      <c r="F188" s="266">
        <f t="shared" si="11"/>
        <v>-1338.9157671868591</v>
      </c>
      <c r="G188" s="263">
        <v>13</v>
      </c>
      <c r="H188" s="267">
        <f t="shared" si="12"/>
        <v>6.5753424657534248E-4</v>
      </c>
      <c r="I188" s="276" t="s">
        <v>509</v>
      </c>
    </row>
    <row r="189" spans="1:9" s="1" customFormat="1" ht="17.25">
      <c r="A189" s="281">
        <v>43800</v>
      </c>
      <c r="B189" s="262">
        <v>989.96579971969857</v>
      </c>
      <c r="C189" s="285">
        <v>0</v>
      </c>
      <c r="D189" s="284">
        <f t="shared" si="14"/>
        <v>989.96579971969857</v>
      </c>
      <c r="E189" s="265">
        <f t="shared" si="10"/>
        <v>213</v>
      </c>
      <c r="F189" s="266">
        <f t="shared" si="11"/>
        <v>138.64945666211233</v>
      </c>
      <c r="G189" s="263">
        <v>0</v>
      </c>
      <c r="H189" s="267">
        <f t="shared" si="12"/>
        <v>6.5753424657534248E-4</v>
      </c>
      <c r="I189" s="276"/>
    </row>
    <row r="190" spans="1:9" s="1" customFormat="1" ht="17.25">
      <c r="A190" s="281">
        <v>43831</v>
      </c>
      <c r="B190" s="262">
        <v>989.96579971969857</v>
      </c>
      <c r="C190" s="285">
        <v>0</v>
      </c>
      <c r="D190" s="284">
        <f t="shared" si="14"/>
        <v>989.96579971969857</v>
      </c>
      <c r="E190" s="265">
        <f t="shared" si="10"/>
        <v>213</v>
      </c>
      <c r="F190" s="266">
        <f t="shared" si="11"/>
        <v>138.64945666211233</v>
      </c>
      <c r="G190" s="275">
        <v>31</v>
      </c>
      <c r="H190" s="267">
        <f t="shared" si="12"/>
        <v>6.5753424657534248E-4</v>
      </c>
      <c r="I190" s="276"/>
    </row>
    <row r="191" spans="1:9" s="1" customFormat="1" ht="17.25">
      <c r="A191" s="281">
        <v>43862</v>
      </c>
      <c r="B191" s="262">
        <v>989.96579971969857</v>
      </c>
      <c r="C191" s="285">
        <v>0</v>
      </c>
      <c r="D191" s="284">
        <f t="shared" si="14"/>
        <v>989.96579971969857</v>
      </c>
      <c r="E191" s="265">
        <f t="shared" si="10"/>
        <v>182</v>
      </c>
      <c r="F191" s="266">
        <f t="shared" si="11"/>
        <v>118.47042775823681</v>
      </c>
      <c r="G191" s="275">
        <v>29</v>
      </c>
      <c r="H191" s="267">
        <f t="shared" si="12"/>
        <v>6.5753424657534248E-4</v>
      </c>
      <c r="I191" s="276"/>
    </row>
    <row r="192" spans="1:9" s="1" customFormat="1" ht="17.25">
      <c r="A192" s="281">
        <v>43891</v>
      </c>
      <c r="B192" s="262">
        <v>989.96579971969857</v>
      </c>
      <c r="C192" s="285">
        <v>0</v>
      </c>
      <c r="D192" s="284">
        <f t="shared" si="14"/>
        <v>989.96579971969857</v>
      </c>
      <c r="E192" s="265">
        <f t="shared" si="10"/>
        <v>153</v>
      </c>
      <c r="F192" s="266">
        <f t="shared" si="11"/>
        <v>99.593271686869414</v>
      </c>
      <c r="G192" s="275">
        <v>31</v>
      </c>
      <c r="H192" s="267">
        <f t="shared" si="12"/>
        <v>6.5753424657534248E-4</v>
      </c>
      <c r="I192" s="276"/>
    </row>
    <row r="193" spans="1:12" s="1" customFormat="1" ht="17.25">
      <c r="A193" s="281">
        <v>43922</v>
      </c>
      <c r="B193" s="262">
        <v>989.96579971969857</v>
      </c>
      <c r="C193" s="285">
        <v>0</v>
      </c>
      <c r="D193" s="284">
        <f t="shared" si="14"/>
        <v>989.96579971969857</v>
      </c>
      <c r="E193" s="265">
        <f t="shared" si="10"/>
        <v>122</v>
      </c>
      <c r="F193" s="266">
        <f t="shared" si="11"/>
        <v>79.414242782993895</v>
      </c>
      <c r="G193" s="275">
        <v>30</v>
      </c>
      <c r="H193" s="267">
        <f t="shared" si="12"/>
        <v>6.5753424657534248E-4</v>
      </c>
      <c r="I193" s="276"/>
      <c r="L193" s="1">
        <v>257550</v>
      </c>
    </row>
    <row r="194" spans="1:12" s="1" customFormat="1" ht="17.25">
      <c r="A194" s="281">
        <v>43952</v>
      </c>
      <c r="B194" s="262">
        <v>989.96579971969857</v>
      </c>
      <c r="C194" s="285">
        <v>0</v>
      </c>
      <c r="D194" s="284">
        <f t="shared" si="14"/>
        <v>989.96579971969857</v>
      </c>
      <c r="E194" s="265">
        <f t="shared" si="10"/>
        <v>92</v>
      </c>
      <c r="F194" s="266">
        <f t="shared" si="11"/>
        <v>59.886150295372445</v>
      </c>
      <c r="G194" s="275">
        <v>31</v>
      </c>
      <c r="H194" s="267">
        <f t="shared" si="12"/>
        <v>6.5753424657534248E-4</v>
      </c>
      <c r="I194" s="276"/>
      <c r="L194" s="1">
        <v>-142764</v>
      </c>
    </row>
    <row r="195" spans="1:12" s="1" customFormat="1" ht="17.25">
      <c r="A195" s="281">
        <v>43983</v>
      </c>
      <c r="B195" s="262">
        <v>989.96579971969857</v>
      </c>
      <c r="C195" s="285">
        <v>0</v>
      </c>
      <c r="D195" s="284">
        <f t="shared" si="14"/>
        <v>989.96579971969857</v>
      </c>
      <c r="E195" s="265">
        <f t="shared" si="10"/>
        <v>61</v>
      </c>
      <c r="F195" s="266">
        <f t="shared" si="11"/>
        <v>39.707121391496948</v>
      </c>
      <c r="G195" s="275">
        <v>30</v>
      </c>
      <c r="H195" s="267">
        <f t="shared" si="12"/>
        <v>6.5753424657534248E-4</v>
      </c>
      <c r="I195" s="276"/>
      <c r="L195" s="1">
        <f>SUM(L193:L194)</f>
        <v>114786</v>
      </c>
    </row>
    <row r="196" spans="1:12" s="1" customFormat="1" ht="17.25">
      <c r="A196" s="281">
        <v>44013</v>
      </c>
      <c r="B196" s="262">
        <v>1039.4640897056836</v>
      </c>
      <c r="C196" s="289"/>
      <c r="D196" s="284">
        <f t="shared" si="14"/>
        <v>1039.4640897056836</v>
      </c>
      <c r="E196" s="265">
        <f t="shared" si="10"/>
        <v>31</v>
      </c>
      <c r="F196" s="266">
        <f t="shared" si="11"/>
        <v>21.187980349069274</v>
      </c>
      <c r="G196" s="275">
        <v>31</v>
      </c>
      <c r="H196" s="267">
        <f t="shared" si="12"/>
        <v>6.5753424657534248E-4</v>
      </c>
      <c r="I196" s="276"/>
    </row>
    <row r="197" spans="1:12" s="1" customFormat="1" ht="17.25">
      <c r="A197" s="290" t="s">
        <v>158</v>
      </c>
      <c r="B197" s="262">
        <v>1039.46408970568</v>
      </c>
      <c r="C197" s="289"/>
      <c r="D197" s="284">
        <f>B197-C197</f>
        <v>1039.46408970568</v>
      </c>
      <c r="E197" s="265">
        <f t="shared" si="10"/>
        <v>0</v>
      </c>
      <c r="F197" s="266">
        <f t="shared" si="11"/>
        <v>0</v>
      </c>
      <c r="G197" s="275">
        <v>0</v>
      </c>
      <c r="H197" s="267">
        <f t="shared" si="12"/>
        <v>6.5753424657534248E-4</v>
      </c>
      <c r="I197" s="276"/>
    </row>
    <row r="198" spans="1:12" s="1" customFormat="1" ht="17.25">
      <c r="A198" s="290" t="s">
        <v>166</v>
      </c>
      <c r="B198" s="262">
        <v>1039.46408970568</v>
      </c>
      <c r="C198" s="289"/>
      <c r="D198" s="284">
        <f t="shared" ref="D198:D201" si="15">B198-C198</f>
        <v>1039.46408970568</v>
      </c>
      <c r="E198" s="265">
        <f t="shared" si="10"/>
        <v>0</v>
      </c>
      <c r="F198" s="266">
        <f t="shared" si="11"/>
        <v>0</v>
      </c>
      <c r="G198" s="282">
        <v>0</v>
      </c>
      <c r="H198" s="267">
        <f t="shared" si="12"/>
        <v>6.5753424657534248E-4</v>
      </c>
      <c r="I198" s="276"/>
    </row>
    <row r="199" spans="1:12" s="1" customFormat="1" ht="17.25">
      <c r="A199" s="290" t="s">
        <v>167</v>
      </c>
      <c r="B199" s="262">
        <v>1039.46408970568</v>
      </c>
      <c r="C199" s="289"/>
      <c r="D199" s="284">
        <f t="shared" si="15"/>
        <v>1039.46408970568</v>
      </c>
      <c r="E199" s="265">
        <f t="shared" si="10"/>
        <v>0</v>
      </c>
      <c r="F199" s="266">
        <f t="shared" si="11"/>
        <v>0</v>
      </c>
      <c r="G199" s="282">
        <v>0</v>
      </c>
      <c r="H199" s="267">
        <f t="shared" si="12"/>
        <v>6.5753424657534248E-4</v>
      </c>
      <c r="I199" s="276"/>
    </row>
    <row r="200" spans="1:12" s="1" customFormat="1" ht="17.25">
      <c r="A200" s="290" t="s">
        <v>168</v>
      </c>
      <c r="B200" s="262">
        <v>1039.46408970568</v>
      </c>
      <c r="C200" s="289"/>
      <c r="D200" s="284">
        <f t="shared" si="15"/>
        <v>1039.46408970568</v>
      </c>
      <c r="E200" s="265">
        <f t="shared" si="10"/>
        <v>0</v>
      </c>
      <c r="F200" s="266">
        <f t="shared" si="11"/>
        <v>0</v>
      </c>
      <c r="G200" s="282">
        <v>0</v>
      </c>
      <c r="H200" s="267">
        <f t="shared" si="12"/>
        <v>6.5753424657534248E-4</v>
      </c>
      <c r="I200" s="276"/>
    </row>
    <row r="201" spans="1:12" s="1" customFormat="1" ht="17.25">
      <c r="A201" s="290" t="s">
        <v>169</v>
      </c>
      <c r="B201" s="262">
        <v>1039.46408970568</v>
      </c>
      <c r="C201" s="289"/>
      <c r="D201" s="284">
        <f t="shared" si="15"/>
        <v>1039.46408970568</v>
      </c>
      <c r="E201" s="265">
        <f t="shared" si="10"/>
        <v>0</v>
      </c>
      <c r="F201" s="266">
        <f t="shared" si="11"/>
        <v>0</v>
      </c>
      <c r="G201" s="282">
        <v>0</v>
      </c>
      <c r="H201" s="267">
        <f t="shared" si="12"/>
        <v>6.5753424657534248E-4</v>
      </c>
      <c r="I201" s="276"/>
    </row>
    <row r="202" spans="1:12" s="4" customFormat="1" ht="16.5" thickBot="1">
      <c r="A202" s="291" t="s">
        <v>12</v>
      </c>
      <c r="B202" s="292">
        <f>SUM(B14:B197)</f>
        <v>131576.73513761378</v>
      </c>
      <c r="C202" s="292">
        <f>SUM(C14:C197)</f>
        <v>142764</v>
      </c>
      <c r="D202" s="293">
        <f>B202-C202</f>
        <v>-11187.264862386219</v>
      </c>
      <c r="E202" s="294">
        <f>SUM(E58:E197)</f>
        <v>267756</v>
      </c>
      <c r="F202" s="295">
        <f>SUM(F14:F197)</f>
        <v>125973.0181523619</v>
      </c>
      <c r="G202" s="294">
        <f>SUM(G14:G198)</f>
        <v>5124</v>
      </c>
      <c r="H202" s="296">
        <f>D202+F202</f>
        <v>114785.75328997568</v>
      </c>
      <c r="I202" s="297"/>
    </row>
    <row r="203" spans="1:12" s="70" customFormat="1">
      <c r="A203" s="298"/>
      <c r="B203" s="299"/>
      <c r="C203" s="299"/>
      <c r="D203" s="299"/>
      <c r="E203" s="299"/>
      <c r="F203" s="299"/>
      <c r="G203" s="299"/>
      <c r="H203" s="299"/>
      <c r="I203" s="299"/>
    </row>
    <row r="204" spans="1:12" s="70" customFormat="1">
      <c r="A204" s="298"/>
      <c r="B204" s="299"/>
      <c r="C204" s="299"/>
      <c r="D204" s="299"/>
      <c r="E204" s="299"/>
      <c r="F204" s="299"/>
      <c r="G204" s="299"/>
      <c r="H204" s="299"/>
      <c r="I204" s="299"/>
    </row>
    <row r="205" spans="1:12" s="70" customFormat="1">
      <c r="A205" s="298"/>
      <c r="B205" s="299"/>
      <c r="C205" s="299"/>
      <c r="D205" s="299"/>
      <c r="E205" s="299"/>
      <c r="F205" s="299"/>
      <c r="G205" s="299"/>
      <c r="H205" s="299"/>
      <c r="I205" s="299"/>
    </row>
    <row r="206" spans="1:12" s="70" customFormat="1">
      <c r="A206" s="298"/>
      <c r="B206" s="299"/>
      <c r="C206" s="299"/>
      <c r="D206" s="299"/>
      <c r="E206" s="299"/>
      <c r="F206" s="299"/>
      <c r="G206" s="299"/>
      <c r="H206" s="299"/>
      <c r="I206" s="299"/>
    </row>
    <row r="207" spans="1:12" s="1" customFormat="1" ht="17.25">
      <c r="A207" s="300"/>
      <c r="B207" s="301"/>
      <c r="C207" s="301"/>
      <c r="D207" s="301"/>
      <c r="F207" s="302"/>
      <c r="G207" s="299"/>
      <c r="H207" s="299"/>
      <c r="I207" s="299"/>
    </row>
    <row r="208" spans="1:12" s="35" customFormat="1" ht="17.25">
      <c r="A208" s="414" t="s">
        <v>352</v>
      </c>
      <c r="B208" s="414"/>
      <c r="C208" s="303"/>
      <c r="D208" s="303" t="s">
        <v>353</v>
      </c>
      <c r="E208" s="304"/>
      <c r="F208" s="305" t="s">
        <v>354</v>
      </c>
      <c r="G208" s="304"/>
      <c r="H208" s="306" t="s">
        <v>355</v>
      </c>
      <c r="I208" s="299"/>
    </row>
    <row r="209" spans="1:9" s="35" customFormat="1" ht="17.25">
      <c r="A209" s="3"/>
      <c r="B209" s="37"/>
      <c r="C209" s="37"/>
      <c r="D209" s="37"/>
      <c r="G209" s="38"/>
      <c r="H209" s="38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415"/>
      <c r="B212" s="415"/>
      <c r="C212" s="415"/>
      <c r="D212" s="415"/>
      <c r="E212" s="415"/>
      <c r="F212" s="415"/>
      <c r="G212" s="415"/>
      <c r="H212" s="415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  <pageSetup paperSize="5" scale="70" orientation="portrait" verticalDpi="0" r:id="rId1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460"/>
  <sheetViews>
    <sheetView topLeftCell="A220" workbookViewId="0">
      <selection activeCell="D238" sqref="D238"/>
    </sheetView>
  </sheetViews>
  <sheetFormatPr defaultColWidth="10.5703125" defaultRowHeight="15.75"/>
  <cols>
    <col min="1" max="1" width="12" style="22" customWidth="1"/>
    <col min="2" max="2" width="13" style="26" customWidth="1"/>
    <col min="3" max="3" width="14.42578125" style="26" customWidth="1"/>
    <col min="4" max="4" width="10.28515625" style="26" customWidth="1"/>
    <col min="5" max="5" width="12.140625" style="17" customWidth="1"/>
    <col min="6" max="6" width="15.140625" style="21" customWidth="1"/>
    <col min="7" max="7" width="11.28515625" style="17" customWidth="1"/>
    <col min="8" max="8" width="21.140625" style="17" customWidth="1"/>
    <col min="9" max="9" width="26.5703125" style="18" customWidth="1"/>
    <col min="10" max="16384" width="10.5703125" style="17"/>
  </cols>
  <sheetData>
    <row r="1" spans="1:9" s="7" customFormat="1" ht="18" customHeight="1">
      <c r="A1" s="381" t="s">
        <v>381</v>
      </c>
      <c r="B1" s="381"/>
      <c r="C1" s="381"/>
      <c r="D1" s="381"/>
      <c r="E1" s="381"/>
      <c r="F1" s="381"/>
      <c r="G1" s="381"/>
      <c r="H1" s="381"/>
      <c r="I1" s="381"/>
    </row>
    <row r="2" spans="1:9" s="7" customFormat="1" ht="7.5" customHeight="1">
      <c r="A2" s="381"/>
      <c r="B2" s="381"/>
      <c r="C2" s="381"/>
      <c r="D2" s="381"/>
      <c r="E2" s="381"/>
      <c r="F2" s="381"/>
      <c r="G2" s="381"/>
      <c r="H2" s="381"/>
      <c r="I2" s="381"/>
    </row>
    <row r="3" spans="1:9" s="7" customFormat="1" ht="18">
      <c r="B3" s="372" t="s">
        <v>1</v>
      </c>
      <c r="C3" s="372"/>
      <c r="D3" s="354" t="s">
        <v>195</v>
      </c>
      <c r="E3" s="355"/>
      <c r="F3" s="355"/>
      <c r="G3" s="356"/>
      <c r="H3" s="119"/>
    </row>
    <row r="4" spans="1:9" s="7" customFormat="1" ht="35.25" customHeight="1">
      <c r="B4" s="378" t="s">
        <v>181</v>
      </c>
      <c r="C4" s="379"/>
      <c r="D4" s="366">
        <v>38534</v>
      </c>
      <c r="E4" s="367"/>
      <c r="F4" s="367"/>
      <c r="G4" s="368"/>
      <c r="H4" s="119"/>
    </row>
    <row r="5" spans="1:9" s="7" customFormat="1" ht="18">
      <c r="B5" s="372" t="s">
        <v>182</v>
      </c>
      <c r="C5" s="372"/>
      <c r="D5" s="363">
        <v>502</v>
      </c>
      <c r="E5" s="364"/>
      <c r="F5" s="364"/>
      <c r="G5" s="365"/>
      <c r="H5" s="119"/>
    </row>
    <row r="6" spans="1:9" s="7" customFormat="1" ht="18">
      <c r="B6" s="372" t="s">
        <v>2</v>
      </c>
      <c r="C6" s="372"/>
      <c r="D6" s="363" t="s">
        <v>3</v>
      </c>
      <c r="E6" s="364"/>
      <c r="F6" s="364"/>
      <c r="G6" s="365"/>
      <c r="H6" s="119"/>
    </row>
    <row r="7" spans="1:9" s="7" customFormat="1" ht="21" customHeight="1">
      <c r="B7" s="372" t="s">
        <v>0</v>
      </c>
      <c r="C7" s="372"/>
      <c r="D7" s="369" t="s">
        <v>17</v>
      </c>
      <c r="E7" s="370"/>
      <c r="F7" s="370"/>
      <c r="G7" s="371"/>
      <c r="H7" s="119"/>
    </row>
    <row r="8" spans="1:9" s="7" customFormat="1" ht="34.5" customHeight="1">
      <c r="B8" s="353" t="s">
        <v>4</v>
      </c>
      <c r="C8" s="353"/>
      <c r="D8" s="357" t="s">
        <v>183</v>
      </c>
      <c r="E8" s="358"/>
      <c r="F8" s="358"/>
      <c r="G8" s="359"/>
      <c r="H8" s="119"/>
    </row>
    <row r="9" spans="1:9" s="7" customFormat="1" ht="34.5" customHeight="1">
      <c r="B9" s="353" t="s">
        <v>18</v>
      </c>
      <c r="C9" s="353"/>
      <c r="D9" s="360">
        <v>0.05</v>
      </c>
      <c r="E9" s="361"/>
      <c r="F9" s="361"/>
      <c r="G9" s="362"/>
      <c r="H9" s="119"/>
    </row>
    <row r="10" spans="1:9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19"/>
    </row>
    <row r="11" spans="1:9" s="7" customFormat="1" ht="21" customHeight="1">
      <c r="B11" s="372" t="s">
        <v>14</v>
      </c>
      <c r="C11" s="372"/>
      <c r="D11" s="354" t="s">
        <v>15</v>
      </c>
      <c r="E11" s="355"/>
      <c r="F11" s="355"/>
      <c r="G11" s="356"/>
      <c r="H11" s="119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210" customFormat="1" ht="34.5" customHeight="1">
      <c r="A13" s="95" t="s">
        <v>159</v>
      </c>
      <c r="B13" s="94" t="s">
        <v>160</v>
      </c>
      <c r="C13" s="94" t="s">
        <v>161</v>
      </c>
      <c r="D13" s="94" t="s">
        <v>162</v>
      </c>
      <c r="E13" s="95" t="s">
        <v>163</v>
      </c>
      <c r="F13" s="94" t="s">
        <v>165</v>
      </c>
      <c r="G13" s="95" t="s">
        <v>19</v>
      </c>
      <c r="H13" s="96" t="s">
        <v>164</v>
      </c>
      <c r="I13" s="163" t="s">
        <v>210</v>
      </c>
    </row>
    <row r="14" spans="1:9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4964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196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4964</v>
      </c>
      <c r="F15" s="81">
        <f t="shared" ref="F15:F79" si="1">(D15*E15*H15)</f>
        <v>0</v>
      </c>
      <c r="G15" s="78">
        <v>0</v>
      </c>
      <c r="H15" s="82">
        <f t="shared" ref="H15:H71" si="2">0.24/365</f>
        <v>6.5753424657534248E-4</v>
      </c>
      <c r="I15" s="83" t="s">
        <v>197</v>
      </c>
    </row>
    <row r="16" spans="1:9" s="1" customFormat="1" ht="17.25">
      <c r="A16" s="84">
        <v>38596</v>
      </c>
      <c r="B16" s="77">
        <v>500</v>
      </c>
      <c r="C16" s="78">
        <v>500</v>
      </c>
      <c r="D16" s="79">
        <f t="shared" si="0"/>
        <v>0</v>
      </c>
      <c r="E16" s="80">
        <f t="shared" ref="E16:E79" si="3">E15-G15</f>
        <v>4964</v>
      </c>
      <c r="F16" s="81">
        <f t="shared" si="1"/>
        <v>0</v>
      </c>
      <c r="G16" s="78">
        <v>0</v>
      </c>
      <c r="H16" s="82">
        <f t="shared" si="2"/>
        <v>6.5753424657534248E-4</v>
      </c>
      <c r="I16" s="83" t="s">
        <v>198</v>
      </c>
    </row>
    <row r="17" spans="1:9" s="1" customFormat="1" ht="17.25">
      <c r="A17" s="84">
        <v>38626</v>
      </c>
      <c r="B17" s="77">
        <v>500</v>
      </c>
      <c r="C17" s="78">
        <v>500</v>
      </c>
      <c r="D17" s="79">
        <f t="shared" si="0"/>
        <v>0</v>
      </c>
      <c r="E17" s="80">
        <f t="shared" si="3"/>
        <v>4964</v>
      </c>
      <c r="F17" s="81">
        <f t="shared" si="1"/>
        <v>0</v>
      </c>
      <c r="G17" s="78">
        <v>0</v>
      </c>
      <c r="H17" s="82">
        <f t="shared" si="2"/>
        <v>6.5753424657534248E-4</v>
      </c>
      <c r="I17" s="83" t="s">
        <v>209</v>
      </c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4964</v>
      </c>
      <c r="F18" s="81">
        <f t="shared" si="1"/>
        <v>1632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4934</v>
      </c>
      <c r="F19" s="81">
        <f t="shared" si="1"/>
        <v>1622.1369863013699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1500</v>
      </c>
      <c r="D20" s="79">
        <f t="shared" si="0"/>
        <v>-1000</v>
      </c>
      <c r="E20" s="80">
        <f t="shared" si="3"/>
        <v>4903</v>
      </c>
      <c r="F20" s="81"/>
      <c r="G20" s="78">
        <v>25</v>
      </c>
      <c r="H20" s="82">
        <f t="shared" si="2"/>
        <v>6.5753424657534248E-4</v>
      </c>
      <c r="I20" s="83" t="s">
        <v>208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4878</v>
      </c>
      <c r="F21" s="81">
        <f t="shared" si="1"/>
        <v>1603.7260273972604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4850</v>
      </c>
      <c r="F22" s="81">
        <f t="shared" si="1"/>
        <v>1594.5205479452056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4819</v>
      </c>
      <c r="F23" s="81">
        <f t="shared" si="1"/>
        <v>1584.3287671232877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4789</v>
      </c>
      <c r="F24" s="81">
        <f t="shared" si="1"/>
        <v>1574.4657534246576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78">
        <v>2500</v>
      </c>
      <c r="D25" s="79">
        <f t="shared" si="0"/>
        <v>-2000</v>
      </c>
      <c r="E25" s="80">
        <f t="shared" si="3"/>
        <v>4758</v>
      </c>
      <c r="F25" s="81"/>
      <c r="G25" s="78">
        <v>0</v>
      </c>
      <c r="H25" s="82">
        <f t="shared" si="2"/>
        <v>6.5753424657534248E-4</v>
      </c>
      <c r="I25" s="83" t="s">
        <v>199</v>
      </c>
    </row>
    <row r="26" spans="1:9" s="1" customFormat="1" ht="17.25">
      <c r="A26" s="84">
        <v>38899</v>
      </c>
      <c r="B26" s="77">
        <v>525</v>
      </c>
      <c r="C26" s="78">
        <v>100</v>
      </c>
      <c r="D26" s="79">
        <f t="shared" si="0"/>
        <v>425</v>
      </c>
      <c r="E26" s="80">
        <f t="shared" si="3"/>
        <v>4758</v>
      </c>
      <c r="F26" s="81">
        <f t="shared" si="1"/>
        <v>1329.6328767123289</v>
      </c>
      <c r="G26" s="78">
        <v>25</v>
      </c>
      <c r="H26" s="82">
        <f t="shared" si="2"/>
        <v>6.5753424657534248E-4</v>
      </c>
      <c r="I26" s="83" t="s">
        <v>200</v>
      </c>
    </row>
    <row r="27" spans="1:9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4733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201</v>
      </c>
    </row>
    <row r="28" spans="1:9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4733</v>
      </c>
      <c r="F28" s="81">
        <f t="shared" si="1"/>
        <v>1633.8575342465754</v>
      </c>
      <c r="G28" s="78">
        <v>30</v>
      </c>
      <c r="H28" s="82">
        <f t="shared" si="2"/>
        <v>6.5753424657534248E-4</v>
      </c>
      <c r="I28" s="17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4703</v>
      </c>
      <c r="F29" s="81">
        <f t="shared" si="1"/>
        <v>1623.5013698630137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4672</v>
      </c>
      <c r="F30" s="81">
        <f t="shared" si="1"/>
        <v>1612.8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4642</v>
      </c>
      <c r="F31" s="81">
        <f t="shared" si="1"/>
        <v>1602.4438356164385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4611</v>
      </c>
      <c r="F32" s="81">
        <f t="shared" si="1"/>
        <v>1591.7424657534248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4580</v>
      </c>
      <c r="F33" s="81">
        <f t="shared" si="1"/>
        <v>1581.041095890411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4552</v>
      </c>
      <c r="F34" s="81">
        <f t="shared" si="1"/>
        <v>1571.3753424657534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4521</v>
      </c>
      <c r="F35" s="81">
        <f t="shared" si="1"/>
        <v>1560.6739726027397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4491</v>
      </c>
      <c r="F36" s="81">
        <f t="shared" si="1"/>
        <v>1550.3178082191782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4460</v>
      </c>
      <c r="F37" s="81">
        <f t="shared" si="1"/>
        <v>1539.6164383561645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4430</v>
      </c>
      <c r="F38" s="81">
        <f t="shared" si="1"/>
        <v>1605.7232876712328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4399</v>
      </c>
      <c r="F39" s="81">
        <f t="shared" si="1"/>
        <v>1594.4868493150686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4368</v>
      </c>
      <c r="F40" s="81">
        <f t="shared" si="1"/>
        <v>1583.2504109589042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4338</v>
      </c>
      <c r="F41" s="81">
        <f t="shared" si="1"/>
        <v>1572.3764383561645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4307</v>
      </c>
      <c r="F42" s="81">
        <f t="shared" si="1"/>
        <v>1561.14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4277</v>
      </c>
      <c r="F43" s="81">
        <f t="shared" si="1"/>
        <v>1550.2660273972604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4246</v>
      </c>
      <c r="F44" s="81">
        <f t="shared" si="1"/>
        <v>1539.029589041096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4215</v>
      </c>
      <c r="F45" s="81">
        <f t="shared" si="1"/>
        <v>1527.7931506849316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4186</v>
      </c>
      <c r="F46" s="81">
        <f t="shared" si="1"/>
        <v>1517.2816438356165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4155</v>
      </c>
      <c r="F47" s="81">
        <f t="shared" si="1"/>
        <v>1506.0452054794521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4125</v>
      </c>
      <c r="F48" s="81">
        <f t="shared" si="1"/>
        <v>1495.1712328767123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4094</v>
      </c>
      <c r="F49" s="81">
        <f t="shared" si="1"/>
        <v>1483.9347945205479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4064</v>
      </c>
      <c r="F50" s="81">
        <f t="shared" si="1"/>
        <v>1546.7138630136988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4033</v>
      </c>
      <c r="F51" s="81">
        <f t="shared" si="1"/>
        <v>1534.9156027397262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4002</v>
      </c>
      <c r="F52" s="81">
        <f t="shared" si="1"/>
        <v>1523.1173424657534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3972</v>
      </c>
      <c r="F53" s="81">
        <f t="shared" si="1"/>
        <v>1511.6996712328767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3941</v>
      </c>
      <c r="F54" s="81">
        <f t="shared" si="1"/>
        <v>1499.9014109589041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3911</v>
      </c>
      <c r="F55" s="81">
        <f t="shared" si="1"/>
        <v>1488.4837397260274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3880</v>
      </c>
      <c r="F56" s="81">
        <f t="shared" si="1"/>
        <v>1476.6854794520548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3849</v>
      </c>
      <c r="F57" s="81">
        <f t="shared" si="1"/>
        <v>1464.8872191780822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3821</v>
      </c>
      <c r="F58" s="81">
        <f t="shared" si="1"/>
        <v>1454.2307260273974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3790</v>
      </c>
      <c r="F59" s="81">
        <f t="shared" si="1"/>
        <v>1442.4324657534246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3760</v>
      </c>
      <c r="F60" s="81">
        <f t="shared" si="1"/>
        <v>1431.0147945205481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3729</v>
      </c>
      <c r="F61" s="81">
        <f t="shared" si="1"/>
        <v>1419.2165342465753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3699</v>
      </c>
      <c r="F62" s="81">
        <f t="shared" si="1"/>
        <v>1478.1888061643833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3668</v>
      </c>
      <c r="F63" s="81">
        <f t="shared" si="1"/>
        <v>1465.8006328767124</v>
      </c>
      <c r="G63" s="87">
        <v>31</v>
      </c>
      <c r="H63" s="82">
        <f t="shared" si="2"/>
        <v>6.5753424657534248E-4</v>
      </c>
      <c r="I63" s="88"/>
    </row>
    <row r="64" spans="1:10" s="1" customFormat="1" ht="18" thickBot="1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3637</v>
      </c>
      <c r="F64" s="81">
        <f t="shared" si="1"/>
        <v>1453.412459589041</v>
      </c>
      <c r="G64" s="87">
        <v>30</v>
      </c>
      <c r="H64" s="82">
        <f t="shared" si="2"/>
        <v>6.5753424657534248E-4</v>
      </c>
      <c r="I64" s="88"/>
    </row>
    <row r="65" spans="1:12" s="2" customFormat="1" ht="36" customHeight="1">
      <c r="A65" s="93" t="s">
        <v>159</v>
      </c>
      <c r="B65" s="94" t="s">
        <v>160</v>
      </c>
      <c r="C65" s="94" t="s">
        <v>161</v>
      </c>
      <c r="D65" s="94" t="s">
        <v>162</v>
      </c>
      <c r="E65" s="95" t="s">
        <v>163</v>
      </c>
      <c r="F65" s="94" t="s">
        <v>165</v>
      </c>
      <c r="G65" s="95" t="s">
        <v>19</v>
      </c>
      <c r="H65" s="96" t="s">
        <v>164</v>
      </c>
      <c r="I65" s="163" t="s">
        <v>170</v>
      </c>
    </row>
    <row r="66" spans="1:12" s="1" customFormat="1" ht="17.25">
      <c r="A66" s="203">
        <v>40087</v>
      </c>
      <c r="B66" s="77">
        <v>607.75312499999995</v>
      </c>
      <c r="C66" s="78">
        <v>0</v>
      </c>
      <c r="D66" s="79">
        <f t="shared" si="0"/>
        <v>607.75312499999995</v>
      </c>
      <c r="E66" s="80">
        <f>E64-G64</f>
        <v>3607</v>
      </c>
      <c r="F66" s="81">
        <f t="shared" si="1"/>
        <v>1441.4239047945202</v>
      </c>
      <c r="G66" s="87">
        <v>31</v>
      </c>
      <c r="H66" s="82">
        <f t="shared" si="2"/>
        <v>6.5753424657534248E-4</v>
      </c>
      <c r="I66" s="88"/>
    </row>
    <row r="67" spans="1:12" s="1" customFormat="1" ht="17.25">
      <c r="A67" s="203">
        <v>40118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3576</v>
      </c>
      <c r="F67" s="81">
        <f t="shared" si="1"/>
        <v>1429.0357315068493</v>
      </c>
      <c r="G67" s="87">
        <v>30</v>
      </c>
      <c r="H67" s="82">
        <f t="shared" si="2"/>
        <v>6.5753424657534248E-4</v>
      </c>
      <c r="I67" s="88"/>
    </row>
    <row r="68" spans="1:12" s="1" customFormat="1" ht="17.25">
      <c r="A68" s="203">
        <v>40148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3546</v>
      </c>
      <c r="F68" s="81">
        <f t="shared" si="1"/>
        <v>1417.0471767123288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40179</v>
      </c>
      <c r="B69" s="77">
        <v>607.75312499999995</v>
      </c>
      <c r="C69" s="78">
        <v>0</v>
      </c>
      <c r="D69" s="79">
        <f t="shared" si="0"/>
        <v>607.75312499999995</v>
      </c>
      <c r="E69" s="80">
        <f t="shared" si="3"/>
        <v>3515</v>
      </c>
      <c r="F69" s="81">
        <f t="shared" si="1"/>
        <v>1404.6590034246576</v>
      </c>
      <c r="G69" s="87">
        <v>31</v>
      </c>
      <c r="H69" s="82">
        <f t="shared" si="2"/>
        <v>6.5753424657534248E-4</v>
      </c>
      <c r="I69" s="88"/>
    </row>
    <row r="70" spans="1:12" s="1" customFormat="1" ht="17.25">
      <c r="A70" s="203">
        <v>40210</v>
      </c>
      <c r="B70" s="77">
        <v>607.75312499999995</v>
      </c>
      <c r="C70" s="78">
        <v>0</v>
      </c>
      <c r="D70" s="79">
        <f t="shared" si="0"/>
        <v>607.75312499999995</v>
      </c>
      <c r="E70" s="80">
        <f>E69-G69</f>
        <v>3484</v>
      </c>
      <c r="F70" s="81">
        <f t="shared" si="1"/>
        <v>1392.2708301369862</v>
      </c>
      <c r="G70" s="87">
        <v>28</v>
      </c>
      <c r="H70" s="82">
        <f t="shared" si="2"/>
        <v>6.5753424657534248E-4</v>
      </c>
      <c r="I70" s="88"/>
    </row>
    <row r="71" spans="1:12" s="1" customFormat="1" ht="17.25">
      <c r="A71" s="203">
        <v>40238</v>
      </c>
      <c r="B71" s="77">
        <v>607.75312499999995</v>
      </c>
      <c r="C71" s="78">
        <v>0</v>
      </c>
      <c r="D71" s="79">
        <f t="shared" si="0"/>
        <v>607.75312499999995</v>
      </c>
      <c r="E71" s="80">
        <f t="shared" si="3"/>
        <v>3456</v>
      </c>
      <c r="F71" s="81">
        <f t="shared" si="1"/>
        <v>1381.0815123287671</v>
      </c>
      <c r="G71" s="87">
        <v>31</v>
      </c>
      <c r="H71" s="82">
        <f t="shared" si="2"/>
        <v>6.5753424657534248E-4</v>
      </c>
      <c r="I71" s="88"/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E71-G71</f>
        <v>3425</v>
      </c>
      <c r="F72" s="81">
        <f t="shared" si="1"/>
        <v>1368.6933390410957</v>
      </c>
      <c r="G72" s="87">
        <v>30</v>
      </c>
      <c r="H72" s="82">
        <f t="shared" ref="H72:H136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3395</v>
      </c>
      <c r="F73" s="81">
        <f t="shared" si="1"/>
        <v>1356.7047842465752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3364</v>
      </c>
      <c r="F74" s="81">
        <f t="shared" si="1"/>
        <v>1344.3166109589042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3334</v>
      </c>
      <c r="F75" s="81">
        <f t="shared" si="1"/>
        <v>1398.9444589726024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3303</v>
      </c>
      <c r="F76" s="81">
        <f t="shared" si="1"/>
        <v>1385.9368770205476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3272</v>
      </c>
      <c r="F77" s="81">
        <f t="shared" si="1"/>
        <v>1372.929295068493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3242</v>
      </c>
      <c r="F78" s="81">
        <f t="shared" si="1"/>
        <v>1360.3413125342465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3" si="5">B79-C79</f>
        <v>638.14078124999992</v>
      </c>
      <c r="E79" s="80">
        <f t="shared" si="3"/>
        <v>3211</v>
      </c>
      <c r="F79" s="81">
        <f t="shared" si="1"/>
        <v>1347.3337305821917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4" si="6">E79-G79</f>
        <v>3181</v>
      </c>
      <c r="F80" s="81">
        <f t="shared" ref="F80:F144" si="7">(D80*E80*H80)</f>
        <v>1334.7457480479452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3150</v>
      </c>
      <c r="F81" s="81">
        <f t="shared" si="7"/>
        <v>1321.7381660958904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3119</v>
      </c>
      <c r="F82" s="81">
        <f t="shared" si="7"/>
        <v>1308.7305841438356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3091</v>
      </c>
      <c r="F83" s="81">
        <f t="shared" si="7"/>
        <v>1296.9818004452054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3060</v>
      </c>
      <c r="F84" s="81">
        <f t="shared" si="7"/>
        <v>1283.9742184931506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3030</v>
      </c>
      <c r="F85" s="81">
        <f t="shared" si="7"/>
        <v>1271.3862359589039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2999</v>
      </c>
      <c r="F86" s="81">
        <f t="shared" si="7"/>
        <v>1258.378654006849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2969</v>
      </c>
      <c r="F87" s="81">
        <f t="shared" si="7"/>
        <v>1308.0802050462328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2938</v>
      </c>
      <c r="F88" s="81">
        <f t="shared" si="7"/>
        <v>1294.4222439965752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2907</v>
      </c>
      <c r="F89" s="81">
        <f t="shared" si="7"/>
        <v>1280.7642829469175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2877</v>
      </c>
      <c r="F90" s="81">
        <f t="shared" si="7"/>
        <v>1267.5469012859587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2846</v>
      </c>
      <c r="F91" s="81">
        <f t="shared" si="7"/>
        <v>1253.8889402363013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2816</v>
      </c>
      <c r="F92" s="81">
        <f t="shared" si="7"/>
        <v>1240.6715585753423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2785</v>
      </c>
      <c r="F93" s="81">
        <f t="shared" si="7"/>
        <v>1227.0135975256846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2754</v>
      </c>
      <c r="F94" s="81">
        <f t="shared" si="7"/>
        <v>1213.3556364760273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2725</v>
      </c>
      <c r="F95" s="81">
        <f t="shared" si="7"/>
        <v>1200.578834203767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2694</v>
      </c>
      <c r="F96" s="81">
        <f t="shared" si="7"/>
        <v>1186.9208731541094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2664</v>
      </c>
      <c r="F97" s="81">
        <f t="shared" si="7"/>
        <v>1173.7034914931505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2633</v>
      </c>
      <c r="F98" s="81">
        <f t="shared" si="7"/>
        <v>1160.0455304434929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2603</v>
      </c>
      <c r="F99" s="81">
        <f t="shared" si="7"/>
        <v>1204.1695562216607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2572</v>
      </c>
      <c r="F100" s="81">
        <f t="shared" si="7"/>
        <v>1189.8286971195205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2541</v>
      </c>
      <c r="F101" s="81">
        <f t="shared" si="7"/>
        <v>1175.48783801738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2511</v>
      </c>
      <c r="F102" s="81">
        <f t="shared" si="7"/>
        <v>1161.6095872733731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2480</v>
      </c>
      <c r="F103" s="81">
        <f t="shared" si="7"/>
        <v>1147.2687281712326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2450</v>
      </c>
      <c r="F104" s="81">
        <f t="shared" si="7"/>
        <v>1133.3904774272257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2419</v>
      </c>
      <c r="F105" s="81">
        <f t="shared" si="7"/>
        <v>1119.0496183250855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2388</v>
      </c>
      <c r="F106" s="81">
        <f t="shared" si="7"/>
        <v>1104.708759222945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2360</v>
      </c>
      <c r="F107" s="81">
        <f t="shared" si="7"/>
        <v>1091.7557251952053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2329</v>
      </c>
      <c r="F108" s="81">
        <f t="shared" si="7"/>
        <v>1077.4148660930648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2299</v>
      </c>
      <c r="F109" s="81">
        <f t="shared" si="7"/>
        <v>1063.5366153490579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2268</v>
      </c>
      <c r="F110" s="81">
        <f t="shared" si="7"/>
        <v>1049.1957562469177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2238</v>
      </c>
      <c r="F111" s="81">
        <f t="shared" si="7"/>
        <v>1087.0833807780564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2207</v>
      </c>
      <c r="F112" s="81">
        <f t="shared" si="7"/>
        <v>1072.0254787208089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2176</v>
      </c>
      <c r="F113" s="81">
        <f t="shared" si="7"/>
        <v>1056.9675766635614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2146</v>
      </c>
      <c r="F114" s="81">
        <f t="shared" si="7"/>
        <v>1042.3954133823543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2115</v>
      </c>
      <c r="F115" s="81">
        <f t="shared" si="7"/>
        <v>1027.3375113251068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2085</v>
      </c>
      <c r="F116" s="81">
        <f t="shared" si="7"/>
        <v>1012.7653480438996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2054</v>
      </c>
      <c r="F117" s="81">
        <f t="shared" si="7"/>
        <v>997.70744598665226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2023</v>
      </c>
      <c r="F118" s="81">
        <f t="shared" si="7"/>
        <v>982.64954392940479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1995</v>
      </c>
      <c r="F119" s="81">
        <f t="shared" si="7"/>
        <v>969.04885820027812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1964</v>
      </c>
      <c r="F120" s="81">
        <f t="shared" si="7"/>
        <v>953.99095614303064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1934</v>
      </c>
      <c r="F121" s="81">
        <f t="shared" si="7"/>
        <v>939.41879286182348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1903</v>
      </c>
      <c r="F122" s="81">
        <f t="shared" si="7"/>
        <v>924.36089080457612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1873</v>
      </c>
      <c r="F123" s="81">
        <f t="shared" si="7"/>
        <v>955.27816389953728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1842</v>
      </c>
      <c r="F124" s="81">
        <f t="shared" si="7"/>
        <v>939.46736673942746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1811</v>
      </c>
      <c r="F125" s="81">
        <f t="shared" si="7"/>
        <v>923.65656957931776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1781</v>
      </c>
      <c r="F126" s="81">
        <f t="shared" si="7"/>
        <v>908.35579813405025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1750</v>
      </c>
      <c r="F127" s="81">
        <f t="shared" si="7"/>
        <v>892.54500097394043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1720</v>
      </c>
      <c r="F128" s="81">
        <f t="shared" si="7"/>
        <v>877.2442295286728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1689</v>
      </c>
      <c r="F129" s="81">
        <f t="shared" si="7"/>
        <v>861.43343236856299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1658</v>
      </c>
      <c r="F130" s="81">
        <f t="shared" si="7"/>
        <v>845.62263520845318</v>
      </c>
      <c r="G130" s="87">
        <v>28</v>
      </c>
      <c r="H130" s="82">
        <f t="shared" si="4"/>
        <v>6.5753424657534248E-4</v>
      </c>
      <c r="I130" s="88"/>
    </row>
    <row r="131" spans="1:9" s="1" customFormat="1" ht="18" thickBot="1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1630</v>
      </c>
      <c r="F131" s="81">
        <f t="shared" si="7"/>
        <v>831.34191519287026</v>
      </c>
      <c r="G131" s="87">
        <v>31</v>
      </c>
      <c r="H131" s="82">
        <f t="shared" si="4"/>
        <v>6.5753424657534248E-4</v>
      </c>
      <c r="I131" s="88"/>
    </row>
    <row r="132" spans="1:9" s="2" customFormat="1" ht="36.75" customHeight="1">
      <c r="A132" s="93" t="s">
        <v>159</v>
      </c>
      <c r="B132" s="94" t="s">
        <v>160</v>
      </c>
      <c r="C132" s="94" t="s">
        <v>161</v>
      </c>
      <c r="D132" s="94" t="s">
        <v>162</v>
      </c>
      <c r="E132" s="95" t="s">
        <v>163</v>
      </c>
      <c r="F132" s="94" t="s">
        <v>165</v>
      </c>
      <c r="G132" s="95" t="s">
        <v>19</v>
      </c>
      <c r="H132" s="96" t="s">
        <v>164</v>
      </c>
      <c r="I132" s="163" t="s">
        <v>170</v>
      </c>
    </row>
    <row r="133" spans="1:9" s="1" customFormat="1" ht="17.25">
      <c r="A133" s="204">
        <v>42095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>E131-G131</f>
        <v>1599</v>
      </c>
      <c r="F133" s="81">
        <f t="shared" si="7"/>
        <v>815.53111803276045</v>
      </c>
      <c r="G133" s="87">
        <v>30</v>
      </c>
      <c r="H133" s="82">
        <f t="shared" si="4"/>
        <v>6.5753424657534248E-4</v>
      </c>
      <c r="I133" s="88"/>
    </row>
    <row r="134" spans="1:9" s="1" customFormat="1" ht="17.25">
      <c r="A134" s="204">
        <v>42125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1569</v>
      </c>
      <c r="F134" s="81">
        <f t="shared" si="7"/>
        <v>800.23034658749282</v>
      </c>
      <c r="G134" s="87">
        <v>31</v>
      </c>
      <c r="H134" s="82">
        <f t="shared" si="4"/>
        <v>6.5753424657534248E-4</v>
      </c>
      <c r="I134" s="88"/>
    </row>
    <row r="135" spans="1:9" s="1" customFormat="1" ht="17.25">
      <c r="A135" s="204">
        <v>42156</v>
      </c>
      <c r="B135" s="77">
        <v>775.66410798925767</v>
      </c>
      <c r="C135" s="92">
        <v>0</v>
      </c>
      <c r="D135" s="79">
        <f t="shared" si="5"/>
        <v>775.66410798925767</v>
      </c>
      <c r="E135" s="80">
        <f t="shared" si="6"/>
        <v>1538</v>
      </c>
      <c r="F135" s="81">
        <f t="shared" si="7"/>
        <v>784.419549427383</v>
      </c>
      <c r="G135" s="87">
        <v>30</v>
      </c>
      <c r="H135" s="82">
        <f t="shared" si="4"/>
        <v>6.5753424657534248E-4</v>
      </c>
      <c r="I135" s="88"/>
    </row>
    <row r="136" spans="1:9" s="1" customFormat="1" ht="17.25">
      <c r="A136" s="204">
        <v>42186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1508</v>
      </c>
      <c r="F136" s="81">
        <f t="shared" si="7"/>
        <v>807.57471688122121</v>
      </c>
      <c r="G136" s="87">
        <v>31</v>
      </c>
      <c r="H136" s="82">
        <f t="shared" si="4"/>
        <v>6.5753424657534248E-4</v>
      </c>
      <c r="I136" s="88"/>
    </row>
    <row r="137" spans="1:9" s="1" customFormat="1" ht="17.25">
      <c r="A137" s="204">
        <v>42217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1477</v>
      </c>
      <c r="F137" s="81">
        <f t="shared" si="7"/>
        <v>790.97337986310583</v>
      </c>
      <c r="G137" s="87">
        <v>31</v>
      </c>
      <c r="H137" s="82">
        <f t="shared" ref="H137:H147" si="8">0.24/365</f>
        <v>6.5753424657534248E-4</v>
      </c>
      <c r="I137" s="88"/>
    </row>
    <row r="138" spans="1:9" s="1" customFormat="1" ht="17.25">
      <c r="A138" s="204">
        <v>42248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1446</v>
      </c>
      <c r="F138" s="81">
        <f t="shared" si="7"/>
        <v>774.37204284499057</v>
      </c>
      <c r="G138" s="87">
        <v>30</v>
      </c>
      <c r="H138" s="82">
        <f t="shared" si="8"/>
        <v>6.5753424657534248E-4</v>
      </c>
      <c r="I138" s="88"/>
    </row>
    <row r="139" spans="1:9" s="1" customFormat="1" ht="17.25">
      <c r="A139" s="204">
        <v>42278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1416</v>
      </c>
      <c r="F139" s="81">
        <f t="shared" si="7"/>
        <v>758.30623282745978</v>
      </c>
      <c r="G139" s="87">
        <v>31</v>
      </c>
      <c r="H139" s="82">
        <f t="shared" si="8"/>
        <v>6.5753424657534248E-4</v>
      </c>
      <c r="I139" s="88"/>
    </row>
    <row r="140" spans="1:9" s="1" customFormat="1" ht="17.25">
      <c r="A140" s="204">
        <v>42309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 t="shared" si="6"/>
        <v>1385</v>
      </c>
      <c r="F140" s="81">
        <f t="shared" si="7"/>
        <v>741.70489580934441</v>
      </c>
      <c r="G140" s="87">
        <v>30</v>
      </c>
      <c r="H140" s="82">
        <f t="shared" si="8"/>
        <v>6.5753424657534248E-4</v>
      </c>
      <c r="I140" s="88"/>
    </row>
    <row r="141" spans="1:9" s="1" customFormat="1" ht="17.25">
      <c r="A141" s="204">
        <v>42339</v>
      </c>
      <c r="B141" s="77">
        <v>814.44731338872054</v>
      </c>
      <c r="C141" s="92">
        <v>0</v>
      </c>
      <c r="D141" s="79">
        <f t="shared" si="5"/>
        <v>814.44731338872054</v>
      </c>
      <c r="E141" s="80">
        <f>E140-G140</f>
        <v>1355</v>
      </c>
      <c r="F141" s="81">
        <f t="shared" si="7"/>
        <v>725.6390857918135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42370</v>
      </c>
      <c r="B142" s="77">
        <v>814.44731338872054</v>
      </c>
      <c r="C142" s="92">
        <v>0</v>
      </c>
      <c r="D142" s="79">
        <f t="shared" si="5"/>
        <v>814.44731338872054</v>
      </c>
      <c r="E142" s="80">
        <f t="shared" si="6"/>
        <v>1324</v>
      </c>
      <c r="F142" s="81">
        <f t="shared" si="7"/>
        <v>709.03774877369824</v>
      </c>
      <c r="G142" s="87">
        <v>31</v>
      </c>
      <c r="H142" s="82">
        <f t="shared" si="8"/>
        <v>6.5753424657534248E-4</v>
      </c>
      <c r="I142" s="88"/>
    </row>
    <row r="143" spans="1:9" s="1" customFormat="1" ht="17.25">
      <c r="A143" s="204">
        <v>42401</v>
      </c>
      <c r="B143" s="77">
        <v>814.44731338872054</v>
      </c>
      <c r="C143" s="92">
        <v>0</v>
      </c>
      <c r="D143" s="79">
        <f t="shared" si="5"/>
        <v>814.44731338872054</v>
      </c>
      <c r="E143" s="80">
        <f>E142-G142</f>
        <v>1293</v>
      </c>
      <c r="F143" s="81">
        <f t="shared" si="7"/>
        <v>692.43641175558298</v>
      </c>
      <c r="G143" s="87">
        <v>29</v>
      </c>
      <c r="H143" s="82">
        <f t="shared" si="8"/>
        <v>6.5753424657534248E-4</v>
      </c>
      <c r="I143" s="88"/>
    </row>
    <row r="144" spans="1:9" s="1" customFormat="1" ht="17.25">
      <c r="A144" s="204">
        <v>42430</v>
      </c>
      <c r="B144" s="77">
        <v>814.44731338872054</v>
      </c>
      <c r="C144" s="92">
        <v>0</v>
      </c>
      <c r="D144" s="79">
        <f t="shared" ref="D144:D159" si="9">B144-C144</f>
        <v>814.44731338872054</v>
      </c>
      <c r="E144" s="80">
        <f t="shared" si="6"/>
        <v>1264</v>
      </c>
      <c r="F144" s="81">
        <f t="shared" si="7"/>
        <v>676.90612873863631</v>
      </c>
      <c r="G144" s="87">
        <v>31</v>
      </c>
      <c r="H144" s="82">
        <f t="shared" si="8"/>
        <v>6.5753424657534248E-4</v>
      </c>
      <c r="I144" s="88"/>
    </row>
    <row r="145" spans="1:9" s="1" customFormat="1" ht="17.25">
      <c r="A145" s="204">
        <v>42461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ref="E145:E201" si="10">E144-G144</f>
        <v>1233</v>
      </c>
      <c r="F145" s="81">
        <f t="shared" ref="F145:F201" si="11">(D145*E145*H145)</f>
        <v>660.30479172052105</v>
      </c>
      <c r="G145" s="87">
        <v>30</v>
      </c>
      <c r="H145" s="82">
        <f t="shared" si="8"/>
        <v>6.5753424657534248E-4</v>
      </c>
      <c r="I145" s="88"/>
    </row>
    <row r="146" spans="1:9" s="1" customFormat="1" ht="17.25">
      <c r="A146" s="204">
        <v>42491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1203</v>
      </c>
      <c r="F146" s="81">
        <f t="shared" si="11"/>
        <v>644.23898170299015</v>
      </c>
      <c r="G146" s="87">
        <v>31</v>
      </c>
      <c r="H146" s="82">
        <f t="shared" si="8"/>
        <v>6.5753424657534248E-4</v>
      </c>
      <c r="I146" s="88"/>
    </row>
    <row r="147" spans="1:9" s="1" customFormat="1" ht="17.25">
      <c r="A147" s="204">
        <v>42522</v>
      </c>
      <c r="B147" s="77">
        <v>814.44731338872054</v>
      </c>
      <c r="C147" s="92">
        <v>0</v>
      </c>
      <c r="D147" s="79">
        <f t="shared" si="9"/>
        <v>814.44731338872054</v>
      </c>
      <c r="E147" s="80">
        <f t="shared" si="10"/>
        <v>1172</v>
      </c>
      <c r="F147" s="81">
        <f t="shared" si="11"/>
        <v>627.63764468487489</v>
      </c>
      <c r="G147" s="87">
        <v>30</v>
      </c>
      <c r="H147" s="82">
        <f t="shared" si="8"/>
        <v>6.5753424657534248E-4</v>
      </c>
      <c r="I147" s="88"/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E147-G147</f>
        <v>1142</v>
      </c>
      <c r="F148" s="81">
        <f t="shared" si="11"/>
        <v>642.15042640071113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1111</v>
      </c>
      <c r="F149" s="81">
        <f t="shared" si="11"/>
        <v>624.71902253169003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1080</v>
      </c>
      <c r="F150" s="81">
        <f t="shared" si="11"/>
        <v>607.28761866266905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1050</v>
      </c>
      <c r="F151" s="81">
        <f t="shared" si="11"/>
        <v>590.4185181442615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1019</v>
      </c>
      <c r="F152" s="81">
        <f t="shared" si="11"/>
        <v>572.98711427524051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989</v>
      </c>
      <c r="F153" s="81">
        <f t="shared" si="11"/>
        <v>556.11801375683297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958</v>
      </c>
      <c r="F154" s="81">
        <f t="shared" si="11"/>
        <v>538.68660988781198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927</v>
      </c>
      <c r="F155" s="81">
        <f t="shared" si="11"/>
        <v>521.25520601879089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899</v>
      </c>
      <c r="F156" s="81">
        <f t="shared" si="11"/>
        <v>505.5107122016106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868</v>
      </c>
      <c r="F157" s="81">
        <f t="shared" si="11"/>
        <v>488.07930833258951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838</v>
      </c>
      <c r="F158" s="81">
        <f t="shared" si="11"/>
        <v>471.21020781418207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807</v>
      </c>
      <c r="F159" s="81">
        <f t="shared" si="11"/>
        <v>453.77880394516103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777</v>
      </c>
      <c r="F160" s="81">
        <f t="shared" si="11"/>
        <v>458.75518859809119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746</v>
      </c>
      <c r="F161" s="81">
        <f t="shared" si="11"/>
        <v>440.45221453561913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715</v>
      </c>
      <c r="F162" s="81">
        <f t="shared" si="11"/>
        <v>422.14924047314696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685</v>
      </c>
      <c r="F163" s="81">
        <f t="shared" si="11"/>
        <v>404.43668492881909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654</v>
      </c>
      <c r="F164" s="81">
        <f t="shared" si="11"/>
        <v>386.13371086634703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624</v>
      </c>
      <c r="F165" s="81">
        <f t="shared" si="11"/>
        <v>368.42115532201916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593</v>
      </c>
      <c r="F166" s="81">
        <f t="shared" si="11"/>
        <v>350.1181812595471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562</v>
      </c>
      <c r="F167" s="81">
        <f t="shared" si="11"/>
        <v>331.81520719707498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534</v>
      </c>
      <c r="F168" s="81">
        <f t="shared" si="11"/>
        <v>315.28348868903566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503</v>
      </c>
      <c r="F169" s="81">
        <f t="shared" si="11"/>
        <v>296.98051462656355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15000</v>
      </c>
      <c r="D170" s="100">
        <f t="shared" si="14"/>
        <v>-14102.071836988936</v>
      </c>
      <c r="E170" s="80">
        <f t="shared" si="10"/>
        <v>473</v>
      </c>
      <c r="F170" s="81"/>
      <c r="G170" s="78">
        <v>15</v>
      </c>
      <c r="H170" s="82">
        <f t="shared" si="12"/>
        <v>6.5753424657534248E-4</v>
      </c>
      <c r="I170" s="83" t="s">
        <v>202</v>
      </c>
    </row>
    <row r="171" spans="1:9" s="1" customFormat="1" ht="17.25">
      <c r="A171" s="204">
        <v>43252</v>
      </c>
      <c r="B171" s="77">
        <v>897.92816301106438</v>
      </c>
      <c r="C171" s="101">
        <v>15000</v>
      </c>
      <c r="D171" s="100">
        <f t="shared" si="14"/>
        <v>-14102.071836988936</v>
      </c>
      <c r="E171" s="80">
        <f t="shared" si="10"/>
        <v>458</v>
      </c>
      <c r="F171" s="81"/>
      <c r="G171" s="78">
        <v>27</v>
      </c>
      <c r="H171" s="82">
        <f t="shared" si="12"/>
        <v>6.5753424657534248E-4</v>
      </c>
      <c r="I171" s="83" t="s">
        <v>356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431</v>
      </c>
      <c r="F172" s="81">
        <f t="shared" si="11"/>
        <v>267.19390038618553</v>
      </c>
      <c r="G172" s="78">
        <v>31</v>
      </c>
      <c r="H172" s="82">
        <f t="shared" si="12"/>
        <v>6.5753424657534248E-4</v>
      </c>
      <c r="I172" s="83"/>
    </row>
    <row r="173" spans="1:9" s="1" customFormat="1" ht="33" customHeight="1">
      <c r="A173" s="204">
        <v>43313</v>
      </c>
      <c r="B173" s="77">
        <v>942.82457116161765</v>
      </c>
      <c r="C173" s="157">
        <v>30000</v>
      </c>
      <c r="D173" s="100">
        <f t="shared" si="14"/>
        <v>-29057.175428838382</v>
      </c>
      <c r="E173" s="80">
        <f t="shared" si="10"/>
        <v>400</v>
      </c>
      <c r="F173" s="81"/>
      <c r="G173" s="156">
        <v>0</v>
      </c>
      <c r="H173" s="82">
        <f t="shared" si="12"/>
        <v>6.5753424657534248E-4</v>
      </c>
      <c r="I173" s="172" t="s">
        <v>203</v>
      </c>
    </row>
    <row r="174" spans="1:9" s="1" customFormat="1" ht="17.25">
      <c r="A174" s="204">
        <v>43344</v>
      </c>
      <c r="B174" s="77">
        <v>942.82457116161765</v>
      </c>
      <c r="C174" s="101">
        <v>0</v>
      </c>
      <c r="D174" s="100">
        <f t="shared" si="14"/>
        <v>942.82457116161765</v>
      </c>
      <c r="E174" s="80">
        <f>E173-G173</f>
        <v>400</v>
      </c>
      <c r="F174" s="81">
        <f t="shared" si="11"/>
        <v>247.97577762058984</v>
      </c>
      <c r="G174" s="78">
        <v>30</v>
      </c>
      <c r="H174" s="82">
        <f t="shared" si="12"/>
        <v>6.5753424657534248E-4</v>
      </c>
      <c r="I174" s="83"/>
    </row>
    <row r="175" spans="1:9" s="1" customFormat="1" ht="17.25">
      <c r="A175" s="204">
        <v>43374</v>
      </c>
      <c r="B175" s="77">
        <v>942.82457116161765</v>
      </c>
      <c r="C175" s="101">
        <v>23247</v>
      </c>
      <c r="D175" s="100">
        <f t="shared" si="14"/>
        <v>-22304.175428838382</v>
      </c>
      <c r="E175" s="80">
        <f t="shared" si="10"/>
        <v>370</v>
      </c>
      <c r="F175" s="81"/>
      <c r="G175" s="78">
        <v>16</v>
      </c>
      <c r="H175" s="82">
        <f t="shared" si="12"/>
        <v>6.5753424657534248E-4</v>
      </c>
      <c r="I175" s="83" t="s">
        <v>217</v>
      </c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354</v>
      </c>
      <c r="F176" s="81">
        <f t="shared" si="11"/>
        <v>219.45856319422205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942.82457116161765</v>
      </c>
      <c r="C177" s="101">
        <v>21565</v>
      </c>
      <c r="D177" s="100">
        <f t="shared" si="14"/>
        <v>-20622.175428838382</v>
      </c>
      <c r="E177" s="80">
        <f t="shared" si="10"/>
        <v>324</v>
      </c>
      <c r="F177" s="81"/>
      <c r="G177" s="78">
        <v>19</v>
      </c>
      <c r="H177" s="82">
        <f t="shared" si="12"/>
        <v>6.5753424657534248E-4</v>
      </c>
      <c r="I177" s="83" t="s">
        <v>204</v>
      </c>
    </row>
    <row r="178" spans="1:9" s="1" customFormat="1" ht="17.25">
      <c r="A178" s="204">
        <v>43466</v>
      </c>
      <c r="B178" s="77">
        <v>942.82457116161765</v>
      </c>
      <c r="C178" s="101">
        <v>1000</v>
      </c>
      <c r="D178" s="100">
        <f t="shared" si="14"/>
        <v>-57.175428838382345</v>
      </c>
      <c r="E178" s="80">
        <f t="shared" si="10"/>
        <v>305</v>
      </c>
      <c r="F178" s="81"/>
      <c r="G178" s="78">
        <v>29</v>
      </c>
      <c r="H178" s="82">
        <f t="shared" si="12"/>
        <v>6.5753424657534248E-4</v>
      </c>
      <c r="I178" s="83" t="s">
        <v>218</v>
      </c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276</v>
      </c>
      <c r="F179" s="81">
        <f t="shared" si="11"/>
        <v>171.103286558207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204">
        <v>43525</v>
      </c>
      <c r="B180" s="77">
        <v>942.82457116161765</v>
      </c>
      <c r="C180" s="101">
        <v>1829</v>
      </c>
      <c r="D180" s="100">
        <f t="shared" si="14"/>
        <v>-886.17542883838235</v>
      </c>
      <c r="E180" s="80">
        <f t="shared" si="10"/>
        <v>248</v>
      </c>
      <c r="F180" s="81"/>
      <c r="G180" s="78">
        <v>11</v>
      </c>
      <c r="H180" s="82">
        <f t="shared" si="12"/>
        <v>6.5753424657534248E-4</v>
      </c>
      <c r="I180" s="83" t="s">
        <v>211</v>
      </c>
    </row>
    <row r="181" spans="1:9" s="1" customFormat="1" ht="17.25">
      <c r="A181" s="204">
        <v>43556</v>
      </c>
      <c r="B181" s="77">
        <v>942.82457116161765</v>
      </c>
      <c r="C181" s="101">
        <v>1000</v>
      </c>
      <c r="D181" s="100">
        <f t="shared" si="14"/>
        <v>-57.175428838382345</v>
      </c>
      <c r="E181" s="80">
        <f t="shared" si="10"/>
        <v>237</v>
      </c>
      <c r="F181" s="81"/>
      <c r="G181" s="78">
        <v>10</v>
      </c>
      <c r="H181" s="82">
        <f t="shared" si="12"/>
        <v>6.5753424657534248E-4</v>
      </c>
      <c r="I181" s="83" t="s">
        <v>357</v>
      </c>
    </row>
    <row r="182" spans="1:9" s="1" customFormat="1" ht="17.25">
      <c r="A182" s="204">
        <v>43586</v>
      </c>
      <c r="B182" s="77">
        <v>942.82457116161765</v>
      </c>
      <c r="C182" s="101">
        <v>1000</v>
      </c>
      <c r="D182" s="100">
        <f t="shared" si="14"/>
        <v>-57.175428838382345</v>
      </c>
      <c r="E182" s="80">
        <f t="shared" si="10"/>
        <v>227</v>
      </c>
      <c r="F182" s="81"/>
      <c r="G182" s="78">
        <v>0</v>
      </c>
      <c r="H182" s="82">
        <f t="shared" si="12"/>
        <v>6.5753424657534248E-4</v>
      </c>
      <c r="I182" s="83" t="s">
        <v>212</v>
      </c>
    </row>
    <row r="183" spans="1:9" s="1" customFormat="1" ht="17.25">
      <c r="A183" s="204">
        <v>43617</v>
      </c>
      <c r="B183" s="77">
        <v>942.82457116161765</v>
      </c>
      <c r="C183" s="101">
        <v>829</v>
      </c>
      <c r="D183" s="100">
        <f t="shared" si="14"/>
        <v>113.82457116161765</v>
      </c>
      <c r="E183" s="80">
        <f t="shared" si="10"/>
        <v>227</v>
      </c>
      <c r="F183" s="81">
        <f t="shared" si="11"/>
        <v>16.989486676397071</v>
      </c>
      <c r="G183" s="78">
        <v>0</v>
      </c>
      <c r="H183" s="82">
        <f t="shared" si="12"/>
        <v>6.5753424657534248E-4</v>
      </c>
      <c r="I183" s="83" t="s">
        <v>213</v>
      </c>
    </row>
    <row r="184" spans="1:9" s="1" customFormat="1" ht="17.25">
      <c r="A184" s="204">
        <v>43647</v>
      </c>
      <c r="B184" s="77">
        <v>989.96579971969857</v>
      </c>
      <c r="C184" s="101">
        <v>990</v>
      </c>
      <c r="D184" s="100">
        <f t="shared" si="14"/>
        <v>-3.420028030143385E-2</v>
      </c>
      <c r="E184" s="80">
        <f t="shared" si="10"/>
        <v>227</v>
      </c>
      <c r="F184" s="81"/>
      <c r="G184" s="78">
        <v>14</v>
      </c>
      <c r="H184" s="82">
        <f t="shared" si="12"/>
        <v>6.5753424657534248E-4</v>
      </c>
      <c r="I184" s="83" t="s">
        <v>205</v>
      </c>
    </row>
    <row r="185" spans="1:9" s="1" customFormat="1" ht="17.25">
      <c r="A185" s="204">
        <v>43678</v>
      </c>
      <c r="B185" s="77">
        <v>989.96579971969857</v>
      </c>
      <c r="C185" s="101">
        <v>990</v>
      </c>
      <c r="D185" s="100">
        <f t="shared" si="14"/>
        <v>-3.420028030143385E-2</v>
      </c>
      <c r="E185" s="80">
        <f t="shared" si="10"/>
        <v>213</v>
      </c>
      <c r="F185" s="81">
        <f t="shared" si="11"/>
        <v>-4.7899132301624618E-3</v>
      </c>
      <c r="G185" s="78">
        <v>0</v>
      </c>
      <c r="H185" s="82">
        <f t="shared" si="12"/>
        <v>6.5753424657534248E-4</v>
      </c>
      <c r="I185" s="83" t="s">
        <v>214</v>
      </c>
    </row>
    <row r="186" spans="1:9" s="1" customFormat="1" ht="17.25">
      <c r="A186" s="204">
        <v>43709</v>
      </c>
      <c r="B186" s="77">
        <v>989.96579971969857</v>
      </c>
      <c r="C186" s="101">
        <v>1000</v>
      </c>
      <c r="D186" s="100">
        <f t="shared" si="14"/>
        <v>-10.034200280301434</v>
      </c>
      <c r="E186" s="80">
        <f t="shared" si="10"/>
        <v>213</v>
      </c>
      <c r="F186" s="81"/>
      <c r="G186" s="78">
        <v>0</v>
      </c>
      <c r="H186" s="82">
        <f t="shared" si="12"/>
        <v>6.5753424657534248E-4</v>
      </c>
      <c r="I186" s="88" t="s">
        <v>215</v>
      </c>
    </row>
    <row r="187" spans="1:9" s="1" customFormat="1" ht="17.25">
      <c r="A187" s="204">
        <v>43739</v>
      </c>
      <c r="B187" s="77">
        <v>989.96579971969857</v>
      </c>
      <c r="C187" s="101">
        <v>980</v>
      </c>
      <c r="D187" s="100">
        <f t="shared" si="14"/>
        <v>9.9657997196985662</v>
      </c>
      <c r="E187" s="80">
        <f t="shared" si="10"/>
        <v>213</v>
      </c>
      <c r="F187" s="81">
        <f t="shared" si="11"/>
        <v>1.3957580319753171</v>
      </c>
      <c r="G187" s="78">
        <v>0</v>
      </c>
      <c r="H187" s="82">
        <f t="shared" si="12"/>
        <v>6.5753424657534248E-4</v>
      </c>
      <c r="I187" s="88" t="s">
        <v>216</v>
      </c>
    </row>
    <row r="188" spans="1:9" s="1" customFormat="1" ht="17.25">
      <c r="A188" s="204">
        <v>43770</v>
      </c>
      <c r="B188" s="77">
        <v>989.96579971969857</v>
      </c>
      <c r="C188" s="101">
        <v>990</v>
      </c>
      <c r="D188" s="100">
        <f t="shared" si="14"/>
        <v>-3.420028030143385E-2</v>
      </c>
      <c r="E188" s="80">
        <f t="shared" si="10"/>
        <v>213</v>
      </c>
      <c r="F188" s="81">
        <f t="shared" si="11"/>
        <v>-4.7899132301624618E-3</v>
      </c>
      <c r="G188" s="78">
        <v>0</v>
      </c>
      <c r="H188" s="82">
        <f t="shared" si="12"/>
        <v>6.5753424657534248E-4</v>
      </c>
      <c r="I188" s="88" t="s">
        <v>206</v>
      </c>
    </row>
    <row r="189" spans="1:9" s="1" customFormat="1" ht="17.25">
      <c r="A189" s="204">
        <v>43800</v>
      </c>
      <c r="B189" s="77">
        <v>989.96579971969857</v>
      </c>
      <c r="C189" s="101">
        <v>990</v>
      </c>
      <c r="D189" s="100">
        <f t="shared" si="14"/>
        <v>-3.420028030143385E-2</v>
      </c>
      <c r="E189" s="80">
        <f t="shared" si="10"/>
        <v>213</v>
      </c>
      <c r="F189" s="81">
        <f t="shared" si="11"/>
        <v>-4.7899132301624618E-3</v>
      </c>
      <c r="G189" s="78">
        <v>0</v>
      </c>
      <c r="H189" s="82">
        <f t="shared" si="12"/>
        <v>6.5753424657534248E-4</v>
      </c>
      <c r="I189" s="88" t="s">
        <v>207</v>
      </c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162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>E197-G197</f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SUM(C14:C201)</f>
        <v>123035</v>
      </c>
      <c r="D202" s="107">
        <f>B202-C202</f>
        <v>12673.166067598067</v>
      </c>
      <c r="E202" s="108">
        <f>SUM(E58:E197)</f>
        <v>244625</v>
      </c>
      <c r="F202" s="109">
        <f>SUM(F14:F197)</f>
        <v>167274.21008059508</v>
      </c>
      <c r="G202" s="108">
        <f>SUM(G14:G198)</f>
        <v>4964</v>
      </c>
      <c r="H202" s="110">
        <f>D202+F202</f>
        <v>179947.37614819314</v>
      </c>
      <c r="I202" s="111"/>
    </row>
    <row r="203" spans="1:9" s="70" customFormat="1" ht="15">
      <c r="I203" s="28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1" customFormat="1" ht="17.25">
      <c r="A207" s="324"/>
      <c r="B207" s="325" t="s">
        <v>521</v>
      </c>
      <c r="C207" s="326"/>
      <c r="D207" s="326"/>
      <c r="E207" s="326"/>
      <c r="F207" s="327" t="s">
        <v>522</v>
      </c>
      <c r="G207" s="326"/>
      <c r="H207" s="328"/>
      <c r="I207" s="28"/>
    </row>
    <row r="208" spans="1:9" s="35" customFormat="1" ht="17.25">
      <c r="A208" s="329" t="s">
        <v>523</v>
      </c>
      <c r="B208" s="329" t="s">
        <v>524</v>
      </c>
      <c r="C208" s="329" t="s">
        <v>525</v>
      </c>
      <c r="D208" s="329" t="s">
        <v>526</v>
      </c>
      <c r="E208" s="326"/>
      <c r="F208" s="330" t="s">
        <v>527</v>
      </c>
      <c r="G208" s="330" t="s">
        <v>528</v>
      </c>
      <c r="H208" s="331"/>
      <c r="I208" s="28"/>
    </row>
    <row r="209" spans="1:9" s="35" customFormat="1" ht="17.25">
      <c r="A209" s="332" t="s">
        <v>529</v>
      </c>
      <c r="B209" s="333">
        <v>6000</v>
      </c>
      <c r="C209" s="333">
        <v>6000</v>
      </c>
      <c r="D209" s="333">
        <f>B209-C209</f>
        <v>0</v>
      </c>
      <c r="E209" s="326"/>
      <c r="F209" s="334"/>
      <c r="G209" s="334"/>
      <c r="H209" s="328"/>
      <c r="I209" s="3"/>
    </row>
    <row r="210" spans="1:9" s="35" customFormat="1" ht="17.25">
      <c r="A210" s="332" t="s">
        <v>530</v>
      </c>
      <c r="B210" s="333">
        <f>B209+B209*5%</f>
        <v>6300</v>
      </c>
      <c r="C210" s="333">
        <v>625</v>
      </c>
      <c r="D210" s="333">
        <f t="shared" ref="D210:D224" si="16">B210-C210</f>
        <v>5675</v>
      </c>
      <c r="E210" s="326"/>
      <c r="F210" s="334" t="s">
        <v>531</v>
      </c>
      <c r="G210" s="335">
        <f>B202</f>
        <v>135708.16606759807</v>
      </c>
      <c r="H210" s="328"/>
      <c r="I210" s="3"/>
    </row>
    <row r="211" spans="1:9" s="35" customFormat="1" ht="17.25">
      <c r="A211" s="332" t="s">
        <v>532</v>
      </c>
      <c r="B211" s="333">
        <f t="shared" ref="B211:B222" si="17">B210+B210*5%</f>
        <v>6615</v>
      </c>
      <c r="C211" s="333">
        <v>0</v>
      </c>
      <c r="D211" s="333">
        <f t="shared" si="16"/>
        <v>6615</v>
      </c>
      <c r="E211" s="326"/>
      <c r="F211" s="334" t="s">
        <v>533</v>
      </c>
      <c r="G211" s="335">
        <f>F202</f>
        <v>167274.21008059508</v>
      </c>
      <c r="H211" s="328"/>
      <c r="I211" s="3"/>
    </row>
    <row r="212" spans="1:9" s="40" customFormat="1">
      <c r="A212" s="332" t="s">
        <v>534</v>
      </c>
      <c r="B212" s="333">
        <f t="shared" si="17"/>
        <v>6945.75</v>
      </c>
      <c r="C212" s="333">
        <v>0</v>
      </c>
      <c r="D212" s="333">
        <f t="shared" si="16"/>
        <v>6945.75</v>
      </c>
      <c r="E212" s="326"/>
      <c r="F212" s="336" t="s">
        <v>12</v>
      </c>
      <c r="G212" s="337">
        <f>B202+F202</f>
        <v>302982.37614819314</v>
      </c>
      <c r="H212" s="328"/>
      <c r="I212" s="41"/>
    </row>
    <row r="213" spans="1:9" s="40" customFormat="1" ht="30">
      <c r="A213" s="332" t="s">
        <v>535</v>
      </c>
      <c r="B213" s="333">
        <f t="shared" si="17"/>
        <v>7293.0375000000004</v>
      </c>
      <c r="C213" s="333">
        <v>0</v>
      </c>
      <c r="D213" s="333">
        <f t="shared" si="16"/>
        <v>7293.0375000000004</v>
      </c>
      <c r="E213" s="326"/>
      <c r="F213" s="351" t="s">
        <v>536</v>
      </c>
      <c r="G213" s="352">
        <f>C202</f>
        <v>123035</v>
      </c>
      <c r="H213" s="328"/>
      <c r="I213" s="41"/>
    </row>
    <row r="214" spans="1:9" s="40" customFormat="1">
      <c r="A214" s="339" t="s">
        <v>537</v>
      </c>
      <c r="B214" s="333">
        <f t="shared" si="17"/>
        <v>7657.6893749999999</v>
      </c>
      <c r="C214" s="333">
        <v>0</v>
      </c>
      <c r="D214" s="333">
        <f t="shared" si="16"/>
        <v>7657.6893749999999</v>
      </c>
      <c r="E214" s="326"/>
      <c r="F214" s="340" t="s">
        <v>538</v>
      </c>
      <c r="G214" s="341">
        <f>G212-G213</f>
        <v>179947.37614819314</v>
      </c>
      <c r="H214" s="328"/>
      <c r="I214" s="41"/>
    </row>
    <row r="215" spans="1:9" s="40" customFormat="1">
      <c r="A215" s="332" t="s">
        <v>539</v>
      </c>
      <c r="B215" s="333">
        <f t="shared" si="17"/>
        <v>8040.5738437500004</v>
      </c>
      <c r="C215" s="333">
        <v>0</v>
      </c>
      <c r="D215" s="333">
        <f t="shared" si="16"/>
        <v>8040.5738437500004</v>
      </c>
      <c r="E215" s="326"/>
      <c r="F215" s="328"/>
      <c r="G215" s="342"/>
      <c r="H215" s="328"/>
      <c r="I215" s="41"/>
    </row>
    <row r="216" spans="1:9" s="40" customFormat="1">
      <c r="A216" s="332" t="s">
        <v>540</v>
      </c>
      <c r="B216" s="333">
        <f t="shared" si="17"/>
        <v>8442.6025359374999</v>
      </c>
      <c r="C216" s="333">
        <v>0</v>
      </c>
      <c r="D216" s="333">
        <f t="shared" si="16"/>
        <v>8442.6025359374999</v>
      </c>
      <c r="E216" s="326"/>
      <c r="F216" s="328"/>
      <c r="G216" s="342"/>
      <c r="H216" s="328"/>
      <c r="I216" s="41"/>
    </row>
    <row r="217" spans="1:9" s="40" customFormat="1">
      <c r="A217" s="332" t="s">
        <v>541</v>
      </c>
      <c r="B217" s="333">
        <f t="shared" si="17"/>
        <v>8864.7326627343755</v>
      </c>
      <c r="C217" s="333">
        <v>0</v>
      </c>
      <c r="D217" s="333">
        <f t="shared" si="16"/>
        <v>8864.7326627343755</v>
      </c>
      <c r="E217" s="326"/>
      <c r="F217" s="328"/>
      <c r="G217" s="342"/>
      <c r="H217" s="328"/>
      <c r="I217" s="41"/>
    </row>
    <row r="218" spans="1:9" s="40" customFormat="1">
      <c r="A218" s="332" t="s">
        <v>542</v>
      </c>
      <c r="B218" s="333">
        <f t="shared" si="17"/>
        <v>9307.9692958710948</v>
      </c>
      <c r="C218" s="333">
        <v>0</v>
      </c>
      <c r="D218" s="333">
        <f t="shared" si="16"/>
        <v>9307.9692958710948</v>
      </c>
      <c r="E218" s="326"/>
      <c r="F218" s="328"/>
      <c r="G218" s="342"/>
      <c r="H218" s="328"/>
      <c r="I218" s="41"/>
    </row>
    <row r="219" spans="1:9" s="40" customFormat="1">
      <c r="A219" s="332" t="s">
        <v>543</v>
      </c>
      <c r="B219" s="333">
        <f t="shared" si="17"/>
        <v>9773.3677606646488</v>
      </c>
      <c r="C219" s="333">
        <v>0</v>
      </c>
      <c r="D219" s="333">
        <f t="shared" si="16"/>
        <v>9773.3677606646488</v>
      </c>
      <c r="E219" s="326"/>
      <c r="F219" s="328"/>
      <c r="G219" s="342"/>
      <c r="H219" s="328"/>
      <c r="I219" s="41"/>
    </row>
    <row r="220" spans="1:9" s="40" customFormat="1">
      <c r="A220" s="332" t="s">
        <v>544</v>
      </c>
      <c r="B220" s="333">
        <f t="shared" si="17"/>
        <v>10262.036148697882</v>
      </c>
      <c r="C220" s="333">
        <v>0</v>
      </c>
      <c r="D220" s="333">
        <f t="shared" si="16"/>
        <v>10262.036148697882</v>
      </c>
      <c r="E220" s="326"/>
      <c r="F220" s="328"/>
      <c r="G220" s="342"/>
      <c r="H220" s="328"/>
      <c r="I220" s="41"/>
    </row>
    <row r="221" spans="1:9" s="40" customFormat="1">
      <c r="A221" s="343" t="s">
        <v>545</v>
      </c>
      <c r="B221" s="333">
        <v>10775</v>
      </c>
      <c r="C221" s="333">
        <v>30000</v>
      </c>
      <c r="D221" s="333">
        <f>B221-C221</f>
        <v>-19225</v>
      </c>
      <c r="E221" s="326"/>
      <c r="F221" s="328"/>
      <c r="G221" s="342"/>
      <c r="H221" s="328"/>
      <c r="I221" s="41"/>
    </row>
    <row r="222" spans="1:9" s="40" customFormat="1">
      <c r="A222" s="343" t="s">
        <v>546</v>
      </c>
      <c r="B222" s="333">
        <f t="shared" si="17"/>
        <v>11313.75</v>
      </c>
      <c r="C222" s="333">
        <v>80470</v>
      </c>
      <c r="D222" s="333">
        <f>B222-C222</f>
        <v>-69156.25</v>
      </c>
      <c r="E222" s="326"/>
      <c r="F222" s="328"/>
      <c r="G222" s="342"/>
      <c r="H222" s="328"/>
      <c r="I222" s="41"/>
    </row>
    <row r="223" spans="1:9" s="40" customFormat="1">
      <c r="A223" s="343" t="s">
        <v>547</v>
      </c>
      <c r="B223" s="333">
        <v>11880</v>
      </c>
      <c r="C223" s="333">
        <v>5940</v>
      </c>
      <c r="D223" s="333">
        <f t="shared" si="16"/>
        <v>5940</v>
      </c>
      <c r="E223" s="326"/>
      <c r="F223" s="328"/>
      <c r="G223" s="342"/>
      <c r="H223" s="328"/>
      <c r="I223" s="41"/>
    </row>
    <row r="224" spans="1:9" s="40" customFormat="1" ht="45">
      <c r="A224" s="350" t="s">
        <v>548</v>
      </c>
      <c r="B224" s="262">
        <v>6237</v>
      </c>
      <c r="C224" s="333">
        <v>0</v>
      </c>
      <c r="D224" s="333">
        <f t="shared" si="16"/>
        <v>6237</v>
      </c>
      <c r="E224" s="326"/>
      <c r="F224" s="328"/>
      <c r="G224" s="342"/>
      <c r="H224" s="328"/>
      <c r="I224" s="41"/>
    </row>
    <row r="225" spans="1:9" s="40" customFormat="1">
      <c r="A225" s="340" t="s">
        <v>12</v>
      </c>
      <c r="B225" s="341">
        <f>B202</f>
        <v>135708.16606759807</v>
      </c>
      <c r="C225" s="341">
        <f>SUM(C209:C224)</f>
        <v>123035</v>
      </c>
      <c r="D225" s="340">
        <f>SUM(B225-C225)</f>
        <v>12673.166067598067</v>
      </c>
      <c r="E225" s="344"/>
      <c r="F225" s="345"/>
      <c r="G225" s="346"/>
      <c r="H225" s="345"/>
      <c r="I225" s="41"/>
    </row>
    <row r="226" spans="1:9" s="40" customFormat="1">
      <c r="A226" s="347"/>
      <c r="B226" s="348"/>
      <c r="C226" s="348"/>
      <c r="D226" s="349"/>
      <c r="E226" s="344"/>
      <c r="F226" s="345"/>
      <c r="G226" s="346"/>
      <c r="H226" s="345"/>
      <c r="I226" s="41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 ht="18">
      <c r="A229" s="309"/>
      <c r="B229" s="309"/>
      <c r="C229" s="309"/>
      <c r="D229" s="309"/>
      <c r="E229" s="309"/>
      <c r="F229" s="310"/>
      <c r="G229" s="309"/>
      <c r="H229" s="310"/>
      <c r="I229" s="41"/>
    </row>
    <row r="230" spans="1:9" s="40" customFormat="1" ht="20.25">
      <c r="A230" s="311"/>
      <c r="B230" s="312"/>
      <c r="C230" s="313"/>
      <c r="D230" s="314"/>
      <c r="E230" s="315"/>
      <c r="F230" s="316"/>
      <c r="G230" s="315"/>
      <c r="H230" s="315"/>
      <c r="I230" s="41"/>
    </row>
    <row r="231" spans="1:9" s="40" customFormat="1" ht="18.75">
      <c r="A231" s="380" t="s">
        <v>352</v>
      </c>
      <c r="B231" s="380"/>
      <c r="C231" s="191"/>
      <c r="D231" s="191" t="s">
        <v>353</v>
      </c>
      <c r="E231" s="190"/>
      <c r="F231" s="317" t="s">
        <v>354</v>
      </c>
      <c r="G231" s="318"/>
      <c r="H231" s="307" t="s">
        <v>355</v>
      </c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47"/>
      <c r="B235" s="29"/>
      <c r="C235" s="29"/>
      <c r="D235" s="43"/>
      <c r="E235" s="44"/>
      <c r="F235" s="45"/>
      <c r="G235" s="48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8"/>
      <c r="B354" s="29"/>
      <c r="C354" s="29"/>
      <c r="D354" s="30"/>
      <c r="E354" s="28"/>
      <c r="F354" s="31"/>
      <c r="G354" s="28"/>
      <c r="H354" s="44"/>
      <c r="I354" s="41"/>
    </row>
    <row r="355" spans="1:9" s="40" customFormat="1" ht="16.5">
      <c r="A355" s="49"/>
      <c r="B355" s="50"/>
      <c r="C355" s="50"/>
      <c r="D355" s="50"/>
      <c r="E355" s="51"/>
      <c r="F355" s="375"/>
      <c r="G355" s="375"/>
      <c r="H355" s="19"/>
      <c r="I355" s="41"/>
    </row>
    <row r="356" spans="1:9" s="40" customFormat="1" ht="16.5">
      <c r="A356" s="49"/>
      <c r="B356" s="50"/>
      <c r="C356" s="50"/>
      <c r="D356" s="50"/>
      <c r="E356" s="51"/>
      <c r="F356" s="120"/>
      <c r="G356" s="120"/>
      <c r="H356" s="19"/>
      <c r="I356" s="41"/>
    </row>
    <row r="357" spans="1:9" s="40" customFormat="1" ht="16.5">
      <c r="A357" s="49"/>
      <c r="B357" s="50"/>
      <c r="C357" s="50"/>
      <c r="D357" s="50"/>
      <c r="E357" s="51"/>
      <c r="F357" s="120"/>
      <c r="G357" s="120"/>
      <c r="H357" s="19"/>
      <c r="I357" s="41"/>
    </row>
    <row r="358" spans="1:9" s="40" customFormat="1" ht="16.5">
      <c r="A358" s="49"/>
      <c r="B358" s="50"/>
      <c r="C358" s="50"/>
      <c r="D358" s="50"/>
      <c r="E358" s="51"/>
      <c r="F358" s="120"/>
      <c r="G358" s="120"/>
      <c r="H358" s="19"/>
      <c r="I358" s="41"/>
    </row>
    <row r="359" spans="1:9" s="40" customFormat="1" ht="20.25">
      <c r="A359" s="36"/>
      <c r="B359" s="33"/>
      <c r="C359" s="37"/>
      <c r="D359" s="33"/>
      <c r="E359" s="35"/>
      <c r="F359" s="35"/>
      <c r="G359" s="36"/>
      <c r="H359" s="36"/>
      <c r="I359" s="41"/>
    </row>
    <row r="360" spans="1:9" s="40" customFormat="1" ht="16.5">
      <c r="A360" s="20"/>
      <c r="B360" s="52"/>
      <c r="C360" s="52"/>
      <c r="D360" s="52"/>
      <c r="F360" s="53"/>
      <c r="I360" s="41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41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41"/>
    </row>
    <row r="363" spans="1:9" s="40" customFormat="1">
      <c r="A363" s="54"/>
      <c r="B363" s="55"/>
      <c r="C363" s="55"/>
      <c r="D363" s="23"/>
      <c r="E363" s="56"/>
      <c r="F363" s="56"/>
      <c r="G363" s="56"/>
      <c r="H363" s="56"/>
      <c r="I363" s="41"/>
    </row>
    <row r="364" spans="1:9" s="40" customFormat="1">
      <c r="A364" s="118"/>
      <c r="B364" s="23"/>
      <c r="C364" s="23"/>
      <c r="D364" s="23"/>
      <c r="E364" s="119"/>
      <c r="F364" s="119"/>
      <c r="G364" s="119"/>
      <c r="H364" s="119"/>
      <c r="I364" s="41"/>
    </row>
    <row r="365" spans="1:9" s="40" customFormat="1">
      <c r="A365" s="117"/>
      <c r="B365" s="57"/>
      <c r="C365" s="57"/>
      <c r="D365" s="57"/>
      <c r="E365" s="117"/>
      <c r="F365" s="57"/>
      <c r="G365" s="117"/>
      <c r="H365" s="117"/>
      <c r="I365" s="41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62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63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>
      <c r="A455" s="64"/>
      <c r="B455" s="65"/>
      <c r="C455" s="65"/>
      <c r="D455" s="66"/>
      <c r="E455" s="64"/>
      <c r="F455" s="65"/>
      <c r="G455" s="64"/>
      <c r="H455" s="64"/>
      <c r="I455" s="41"/>
    </row>
    <row r="456" spans="1:9" s="40" customFormat="1" ht="17.25">
      <c r="A456" s="67"/>
      <c r="B456" s="37"/>
      <c r="C456" s="37"/>
      <c r="D456" s="37"/>
      <c r="E456" s="35"/>
      <c r="F456" s="37"/>
      <c r="G456" s="35"/>
      <c r="H456" s="35"/>
      <c r="I456" s="41"/>
    </row>
    <row r="457" spans="1:9" s="40" customFormat="1" ht="17.25">
      <c r="A457" s="68"/>
      <c r="B457" s="37"/>
      <c r="C457" s="37"/>
      <c r="D457" s="37"/>
      <c r="E457" s="68"/>
      <c r="F457" s="39"/>
      <c r="G457" s="35"/>
      <c r="H457" s="35"/>
      <c r="I457" s="41"/>
    </row>
    <row r="458" spans="1:9" s="40" customFormat="1" ht="17.25">
      <c r="A458" s="38"/>
      <c r="B458" s="37"/>
      <c r="C458" s="37"/>
      <c r="D458" s="37"/>
      <c r="E458" s="38"/>
      <c r="F458" s="39"/>
      <c r="G458" s="35"/>
      <c r="H458" s="35"/>
      <c r="I458" s="41"/>
    </row>
    <row r="459" spans="1:9" s="40" customFormat="1" ht="17.25">
      <c r="A459" s="38"/>
      <c r="B459" s="37"/>
      <c r="C459" s="37"/>
      <c r="D459" s="37"/>
      <c r="E459" s="38"/>
      <c r="F459" s="39"/>
      <c r="G459" s="35"/>
      <c r="H459" s="35"/>
      <c r="I459" s="41"/>
    </row>
    <row r="460" spans="1:9" s="40" customFormat="1">
      <c r="A460" s="69"/>
      <c r="B460" s="52"/>
      <c r="C460" s="52"/>
      <c r="D460" s="52"/>
      <c r="F460" s="53"/>
      <c r="I460" s="41"/>
    </row>
  </sheetData>
  <mergeCells count="24">
    <mergeCell ref="A362:H362"/>
    <mergeCell ref="A366:H366"/>
    <mergeCell ref="F355:G355"/>
    <mergeCell ref="B10:C10"/>
    <mergeCell ref="D10:G10"/>
    <mergeCell ref="B11:C11"/>
    <mergeCell ref="D11:G11"/>
    <mergeCell ref="A361:H361"/>
    <mergeCell ref="A231:B231"/>
    <mergeCell ref="B5:C5"/>
    <mergeCell ref="D5:G5"/>
    <mergeCell ref="A1:I2"/>
    <mergeCell ref="B3:C3"/>
    <mergeCell ref="D3:G3"/>
    <mergeCell ref="B4:C4"/>
    <mergeCell ref="D4:G4"/>
    <mergeCell ref="B9:C9"/>
    <mergeCell ref="D9:G9"/>
    <mergeCell ref="B6:C6"/>
    <mergeCell ref="D6:G6"/>
    <mergeCell ref="B7:C7"/>
    <mergeCell ref="D7:G7"/>
    <mergeCell ref="B8:C8"/>
    <mergeCell ref="D8:G8"/>
  </mergeCells>
  <pageMargins left="0.25" right="0.25" top="0.75" bottom="2.0699999999999998" header="0.3" footer="0.51"/>
  <pageSetup paperSize="5" scale="70" fitToWidth="0" fitToHeight="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464"/>
  <sheetViews>
    <sheetView tabSelected="1" topLeftCell="A133" workbookViewId="0">
      <selection activeCell="L152" sqref="L152"/>
    </sheetView>
  </sheetViews>
  <sheetFormatPr defaultColWidth="10.5703125" defaultRowHeight="15.75"/>
  <cols>
    <col min="1" max="1" width="8.85546875" style="18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15" s="7" customFormat="1" ht="18">
      <c r="A1" s="373" t="s">
        <v>510</v>
      </c>
      <c r="B1" s="373"/>
      <c r="C1" s="373"/>
      <c r="D1" s="373"/>
      <c r="E1" s="373"/>
      <c r="F1" s="373"/>
      <c r="G1" s="373"/>
      <c r="H1" s="373"/>
      <c r="I1" s="373"/>
    </row>
    <row r="2" spans="1:15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15" s="7" customFormat="1" ht="18">
      <c r="B3" s="372" t="s">
        <v>1</v>
      </c>
      <c r="C3" s="372"/>
      <c r="D3" s="354" t="s">
        <v>511</v>
      </c>
      <c r="E3" s="355"/>
      <c r="F3" s="355"/>
      <c r="G3" s="356"/>
      <c r="H3" s="181"/>
    </row>
    <row r="4" spans="1:15" s="7" customFormat="1" ht="34.5" customHeight="1">
      <c r="B4" s="378" t="s">
        <v>181</v>
      </c>
      <c r="C4" s="379"/>
      <c r="D4" s="366">
        <v>38534</v>
      </c>
      <c r="E4" s="367"/>
      <c r="F4" s="367"/>
      <c r="G4" s="368"/>
      <c r="H4" s="181"/>
    </row>
    <row r="5" spans="1:15" s="7" customFormat="1" ht="18">
      <c r="B5" s="372" t="s">
        <v>182</v>
      </c>
      <c r="C5" s="372"/>
      <c r="D5" s="363">
        <v>520</v>
      </c>
      <c r="E5" s="364"/>
      <c r="F5" s="364"/>
      <c r="G5" s="365"/>
      <c r="H5" s="181"/>
    </row>
    <row r="6" spans="1:15" s="7" customFormat="1" ht="18">
      <c r="B6" s="372" t="s">
        <v>2</v>
      </c>
      <c r="C6" s="372"/>
      <c r="D6" s="363" t="s">
        <v>3</v>
      </c>
      <c r="E6" s="364"/>
      <c r="F6" s="364"/>
      <c r="G6" s="365"/>
      <c r="H6" s="181"/>
    </row>
    <row r="7" spans="1:15" s="7" customFormat="1" ht="18">
      <c r="B7" s="372" t="s">
        <v>0</v>
      </c>
      <c r="C7" s="372"/>
      <c r="D7" s="369" t="s">
        <v>17</v>
      </c>
      <c r="E7" s="370"/>
      <c r="F7" s="370"/>
      <c r="G7" s="371"/>
      <c r="H7" s="181"/>
    </row>
    <row r="8" spans="1:15" s="7" customFormat="1" ht="38.25" customHeight="1">
      <c r="B8" s="353" t="s">
        <v>4</v>
      </c>
      <c r="C8" s="353"/>
      <c r="D8" s="357" t="s">
        <v>183</v>
      </c>
      <c r="E8" s="358"/>
      <c r="F8" s="358"/>
      <c r="G8" s="359"/>
      <c r="H8" s="181"/>
    </row>
    <row r="9" spans="1:15" s="7" customFormat="1" ht="40.5" customHeight="1">
      <c r="B9" s="353" t="s">
        <v>18</v>
      </c>
      <c r="C9" s="353"/>
      <c r="D9" s="360">
        <v>0.05</v>
      </c>
      <c r="E9" s="361"/>
      <c r="F9" s="361"/>
      <c r="G9" s="362"/>
      <c r="H9" s="181"/>
    </row>
    <row r="10" spans="1:15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81"/>
    </row>
    <row r="11" spans="1:15" s="7" customFormat="1" ht="23.25" customHeight="1">
      <c r="B11" s="372" t="s">
        <v>363</v>
      </c>
      <c r="C11" s="372"/>
      <c r="D11" s="354" t="s">
        <v>15</v>
      </c>
      <c r="E11" s="355"/>
      <c r="F11" s="355"/>
      <c r="G11" s="356"/>
      <c r="H11" s="181"/>
    </row>
    <row r="12" spans="1:15" s="7" customFormat="1" ht="18.75" thickBot="1">
      <c r="A12" s="206"/>
      <c r="B12" s="24"/>
      <c r="C12" s="27"/>
      <c r="D12" s="27"/>
      <c r="E12" s="9"/>
      <c r="F12" s="9"/>
      <c r="G12" s="9"/>
      <c r="H12" s="9"/>
      <c r="N12" s="241"/>
      <c r="O12" s="242"/>
    </row>
    <row r="13" spans="1:15" s="202" customFormat="1" ht="28.5">
      <c r="A13" s="195" t="s">
        <v>159</v>
      </c>
      <c r="B13" s="196" t="s">
        <v>160</v>
      </c>
      <c r="C13" s="196" t="s">
        <v>161</v>
      </c>
      <c r="D13" s="196" t="s">
        <v>162</v>
      </c>
      <c r="E13" s="197" t="s">
        <v>163</v>
      </c>
      <c r="F13" s="196" t="s">
        <v>165</v>
      </c>
      <c r="G13" s="197" t="s">
        <v>19</v>
      </c>
      <c r="H13" s="198" t="s">
        <v>164</v>
      </c>
      <c r="I13" s="201" t="s">
        <v>170</v>
      </c>
      <c r="N13" s="241"/>
      <c r="O13" s="243"/>
    </row>
    <row r="14" spans="1:15" s="1" customFormat="1" ht="17.25">
      <c r="A14" s="203">
        <v>38534</v>
      </c>
      <c r="B14" s="77">
        <v>500</v>
      </c>
      <c r="C14" s="78">
        <v>0</v>
      </c>
      <c r="D14" s="79">
        <f>B14-C14</f>
        <v>500</v>
      </c>
      <c r="E14" s="80">
        <f>G202</f>
        <v>5380</v>
      </c>
      <c r="F14" s="81">
        <f>(D14*E14*H14)</f>
        <v>1768.7671232876712</v>
      </c>
      <c r="G14" s="78">
        <v>31</v>
      </c>
      <c r="H14" s="82">
        <f>0.24/365</f>
        <v>6.5753424657534248E-4</v>
      </c>
      <c r="I14" s="83"/>
      <c r="N14" s="241"/>
      <c r="O14" s="35"/>
    </row>
    <row r="15" spans="1:15" s="1" customFormat="1" ht="17.25">
      <c r="A15" s="84">
        <v>38565</v>
      </c>
      <c r="B15" s="77">
        <v>500</v>
      </c>
      <c r="C15" s="78">
        <v>0</v>
      </c>
      <c r="D15" s="79">
        <f t="shared" ref="D15:D78" si="0">B15-C15</f>
        <v>500</v>
      </c>
      <c r="E15" s="80">
        <f>E14-G14</f>
        <v>5349</v>
      </c>
      <c r="F15" s="81">
        <f t="shared" ref="F15:F79" si="1">(D15*E15*H15)</f>
        <v>1758.5753424657535</v>
      </c>
      <c r="G15" s="78">
        <v>31</v>
      </c>
      <c r="H15" s="82">
        <f t="shared" ref="H15:H70" si="2">0.24/365</f>
        <v>6.5753424657534248E-4</v>
      </c>
      <c r="I15" s="83"/>
      <c r="N15" s="241"/>
      <c r="O15" s="35"/>
    </row>
    <row r="16" spans="1:15" s="1" customFormat="1" ht="17.25">
      <c r="A16" s="84">
        <v>38596</v>
      </c>
      <c r="B16" s="77">
        <v>500</v>
      </c>
      <c r="C16" s="78">
        <v>1500</v>
      </c>
      <c r="D16" s="79">
        <f t="shared" si="0"/>
        <v>-1000</v>
      </c>
      <c r="E16" s="80">
        <f t="shared" ref="E16:E79" si="3">E15-G15</f>
        <v>5318</v>
      </c>
      <c r="F16" s="81">
        <f t="shared" si="1"/>
        <v>-3496.7671232876714</v>
      </c>
      <c r="G16" s="78">
        <v>0</v>
      </c>
      <c r="H16" s="82">
        <f t="shared" si="2"/>
        <v>6.5753424657534248E-4</v>
      </c>
      <c r="I16" s="83" t="s">
        <v>512</v>
      </c>
      <c r="N16" s="241"/>
      <c r="O16" s="35"/>
    </row>
    <row r="17" spans="1:15" s="1" customFormat="1" ht="17.25">
      <c r="A17" s="84">
        <v>38626</v>
      </c>
      <c r="B17" s="77">
        <v>500</v>
      </c>
      <c r="C17" s="78">
        <v>0</v>
      </c>
      <c r="D17" s="79">
        <f t="shared" si="0"/>
        <v>500</v>
      </c>
      <c r="E17" s="80">
        <f t="shared" si="3"/>
        <v>5318</v>
      </c>
      <c r="F17" s="81">
        <f t="shared" si="1"/>
        <v>1748.3835616438357</v>
      </c>
      <c r="G17" s="78">
        <v>31</v>
      </c>
      <c r="H17" s="82">
        <f t="shared" si="2"/>
        <v>6.5753424657534248E-4</v>
      </c>
      <c r="I17" s="83"/>
      <c r="N17" s="241"/>
      <c r="O17" s="35"/>
    </row>
    <row r="18" spans="1:15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5287</v>
      </c>
      <c r="F18" s="81">
        <f t="shared" si="1"/>
        <v>1738.1917808219177</v>
      </c>
      <c r="G18" s="78">
        <v>30</v>
      </c>
      <c r="H18" s="82">
        <f t="shared" si="2"/>
        <v>6.5753424657534248E-4</v>
      </c>
      <c r="I18" s="83"/>
      <c r="N18" s="241"/>
      <c r="O18" s="35"/>
    </row>
    <row r="19" spans="1:15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5257</v>
      </c>
      <c r="F19" s="81">
        <f t="shared" si="1"/>
        <v>1728.3287671232877</v>
      </c>
      <c r="G19" s="78">
        <v>31</v>
      </c>
      <c r="H19" s="82">
        <f t="shared" si="2"/>
        <v>6.5753424657534248E-4</v>
      </c>
      <c r="I19" s="83"/>
      <c r="N19" s="241"/>
      <c r="O19" s="35"/>
    </row>
    <row r="20" spans="1:15" s="1" customFormat="1" ht="17.25">
      <c r="A20" s="84">
        <v>38718</v>
      </c>
      <c r="B20" s="77">
        <v>500</v>
      </c>
      <c r="C20" s="78">
        <v>0</v>
      </c>
      <c r="D20" s="79">
        <f t="shared" si="0"/>
        <v>500</v>
      </c>
      <c r="E20" s="80">
        <f t="shared" si="3"/>
        <v>5226</v>
      </c>
      <c r="F20" s="81">
        <f t="shared" si="1"/>
        <v>1718.1369863013699</v>
      </c>
      <c r="G20" s="78">
        <v>31</v>
      </c>
      <c r="H20" s="82">
        <f t="shared" si="2"/>
        <v>6.5753424657534248E-4</v>
      </c>
      <c r="I20" s="83"/>
      <c r="N20" s="241"/>
      <c r="O20" s="35"/>
    </row>
    <row r="21" spans="1:15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5195</v>
      </c>
      <c r="F21" s="81">
        <f t="shared" si="1"/>
        <v>1707.9452054794522</v>
      </c>
      <c r="G21" s="78">
        <v>28</v>
      </c>
      <c r="H21" s="82">
        <f t="shared" si="2"/>
        <v>6.5753424657534248E-4</v>
      </c>
      <c r="I21" s="83"/>
      <c r="N21" s="241"/>
      <c r="O21" s="35"/>
    </row>
    <row r="22" spans="1:15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5167</v>
      </c>
      <c r="F22" s="81">
        <f t="shared" si="1"/>
        <v>1698.7397260273974</v>
      </c>
      <c r="G22" s="78">
        <v>31</v>
      </c>
      <c r="H22" s="82">
        <f t="shared" si="2"/>
        <v>6.5753424657534248E-4</v>
      </c>
      <c r="I22" s="83"/>
      <c r="N22" s="241"/>
      <c r="O22" s="35"/>
    </row>
    <row r="23" spans="1:15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5136</v>
      </c>
      <c r="F23" s="81">
        <f t="shared" si="1"/>
        <v>1688.5479452054794</v>
      </c>
      <c r="G23" s="78">
        <v>30</v>
      </c>
      <c r="H23" s="82">
        <f t="shared" si="2"/>
        <v>6.5753424657534248E-4</v>
      </c>
      <c r="I23" s="83"/>
      <c r="N23" s="241"/>
      <c r="O23" s="35"/>
    </row>
    <row r="24" spans="1:15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5106</v>
      </c>
      <c r="F24" s="81">
        <f t="shared" si="1"/>
        <v>1678.6849315068494</v>
      </c>
      <c r="G24" s="78">
        <v>31</v>
      </c>
      <c r="H24" s="82">
        <f t="shared" si="2"/>
        <v>6.5753424657534248E-4</v>
      </c>
      <c r="I24" s="83"/>
      <c r="N24" s="241"/>
      <c r="O24" s="35"/>
    </row>
    <row r="25" spans="1:15" s="1" customFormat="1" ht="17.25">
      <c r="A25" s="249">
        <v>38869</v>
      </c>
      <c r="B25" s="77">
        <v>500</v>
      </c>
      <c r="C25" s="156">
        <v>0</v>
      </c>
      <c r="D25" s="79">
        <f t="shared" si="0"/>
        <v>500</v>
      </c>
      <c r="E25" s="80">
        <f>E24-G24</f>
        <v>5075</v>
      </c>
      <c r="F25" s="81">
        <f t="shared" si="1"/>
        <v>1668.4931506849316</v>
      </c>
      <c r="G25" s="156">
        <v>30</v>
      </c>
      <c r="H25" s="82">
        <f t="shared" si="2"/>
        <v>6.5753424657534248E-4</v>
      </c>
      <c r="I25" s="172"/>
      <c r="N25" s="241"/>
      <c r="O25" s="35"/>
    </row>
    <row r="26" spans="1:15" s="1" customFormat="1" ht="17.25">
      <c r="A26" s="84">
        <v>38899</v>
      </c>
      <c r="B26" s="77">
        <v>525</v>
      </c>
      <c r="C26" s="78">
        <v>0</v>
      </c>
      <c r="D26" s="79">
        <f t="shared" si="0"/>
        <v>525</v>
      </c>
      <c r="E26" s="80">
        <f t="shared" si="3"/>
        <v>5045</v>
      </c>
      <c r="F26" s="81">
        <f t="shared" si="1"/>
        <v>1741.5616438356165</v>
      </c>
      <c r="G26" s="78">
        <v>31</v>
      </c>
      <c r="H26" s="82">
        <f t="shared" si="2"/>
        <v>6.5753424657534248E-4</v>
      </c>
      <c r="I26" s="83"/>
      <c r="N26" s="241"/>
      <c r="O26" s="35"/>
    </row>
    <row r="27" spans="1:15" s="1" customFormat="1" ht="17.25">
      <c r="A27" s="84">
        <v>38930</v>
      </c>
      <c r="B27" s="77">
        <v>525</v>
      </c>
      <c r="C27" s="78">
        <v>0</v>
      </c>
      <c r="D27" s="79">
        <f t="shared" si="0"/>
        <v>525</v>
      </c>
      <c r="E27" s="80">
        <f t="shared" si="3"/>
        <v>5014</v>
      </c>
      <c r="F27" s="81">
        <f t="shared" si="1"/>
        <v>1730.8602739726027</v>
      </c>
      <c r="G27" s="85">
        <v>31</v>
      </c>
      <c r="H27" s="82">
        <f t="shared" si="2"/>
        <v>6.5753424657534248E-4</v>
      </c>
      <c r="I27" s="83"/>
      <c r="N27" s="35"/>
      <c r="O27" s="35"/>
    </row>
    <row r="28" spans="1:15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4983</v>
      </c>
      <c r="F28" s="81">
        <f t="shared" si="1"/>
        <v>1720.158904109589</v>
      </c>
      <c r="G28" s="78">
        <v>30</v>
      </c>
      <c r="H28" s="82">
        <f t="shared" si="2"/>
        <v>6.5753424657534248E-4</v>
      </c>
      <c r="I28" s="250"/>
      <c r="N28" s="35"/>
      <c r="O28" s="35"/>
    </row>
    <row r="29" spans="1:15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4953</v>
      </c>
      <c r="F29" s="81">
        <f t="shared" si="1"/>
        <v>1709.8027397260275</v>
      </c>
      <c r="G29" s="78">
        <v>31</v>
      </c>
      <c r="H29" s="82">
        <f t="shared" si="2"/>
        <v>6.5753424657534248E-4</v>
      </c>
      <c r="I29" s="86"/>
      <c r="N29" s="35"/>
      <c r="O29" s="35"/>
    </row>
    <row r="30" spans="1:15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4922</v>
      </c>
      <c r="F30" s="81">
        <f t="shared" si="1"/>
        <v>1699.1013698630138</v>
      </c>
      <c r="G30" s="78">
        <v>30</v>
      </c>
      <c r="H30" s="82">
        <f t="shared" si="2"/>
        <v>6.5753424657534248E-4</v>
      </c>
      <c r="I30" s="86"/>
      <c r="N30" s="35"/>
      <c r="O30" s="35"/>
    </row>
    <row r="31" spans="1:15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4892</v>
      </c>
      <c r="F31" s="81">
        <f t="shared" si="1"/>
        <v>1688.7452054794521</v>
      </c>
      <c r="G31" s="78">
        <v>31</v>
      </c>
      <c r="H31" s="82">
        <f t="shared" si="2"/>
        <v>6.5753424657534248E-4</v>
      </c>
      <c r="I31" s="86"/>
    </row>
    <row r="32" spans="1:15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4861</v>
      </c>
      <c r="F32" s="81">
        <f t="shared" si="1"/>
        <v>1678.0438356164384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4830</v>
      </c>
      <c r="F33" s="81">
        <f t="shared" si="1"/>
        <v>1667.3424657534247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4802</v>
      </c>
      <c r="F34" s="81">
        <f t="shared" si="1"/>
        <v>1657.6767123287673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4771</v>
      </c>
      <c r="F35" s="81">
        <f t="shared" si="1"/>
        <v>1646.9753424657536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4741</v>
      </c>
      <c r="F36" s="81">
        <f t="shared" si="1"/>
        <v>1636.6191780821919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4710</v>
      </c>
      <c r="F37" s="81">
        <f t="shared" si="1"/>
        <v>1707.2136986301371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4680</v>
      </c>
      <c r="F38" s="81">
        <f t="shared" si="1"/>
        <v>1696.3397260273973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4649</v>
      </c>
      <c r="F39" s="81">
        <f t="shared" si="1"/>
        <v>1685.1032876712329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4618</v>
      </c>
      <c r="F40" s="81">
        <f t="shared" si="1"/>
        <v>1673.8668493150685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4588</v>
      </c>
      <c r="F41" s="81">
        <f t="shared" si="1"/>
        <v>1662.9928767123288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4557</v>
      </c>
      <c r="F42" s="81">
        <f t="shared" si="1"/>
        <v>1651.7564383561644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4527</v>
      </c>
      <c r="F43" s="81">
        <f t="shared" si="1"/>
        <v>1640.8824657534246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4496</v>
      </c>
      <c r="F44" s="81">
        <f t="shared" si="1"/>
        <v>1629.6460273972602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4465</v>
      </c>
      <c r="F45" s="81">
        <f t="shared" si="1"/>
        <v>1618.4095890410958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4436</v>
      </c>
      <c r="F46" s="81">
        <f t="shared" si="1"/>
        <v>1607.8980821917808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4405</v>
      </c>
      <c r="F47" s="81">
        <f t="shared" si="1"/>
        <v>1596.6616438356166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4375</v>
      </c>
      <c r="F48" s="81">
        <f t="shared" si="1"/>
        <v>1585.7876712328768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4344</v>
      </c>
      <c r="F49" s="81">
        <f t="shared" si="1"/>
        <v>1574.5512328767124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4314</v>
      </c>
      <c r="F50" s="81">
        <f t="shared" si="1"/>
        <v>1641.8611232876713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4283</v>
      </c>
      <c r="F51" s="81">
        <f t="shared" si="1"/>
        <v>1630.0628630136987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4252</v>
      </c>
      <c r="F52" s="81">
        <f t="shared" si="1"/>
        <v>1618.2646027397261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4222</v>
      </c>
      <c r="F53" s="81">
        <f t="shared" si="1"/>
        <v>1606.8469315068494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4191</v>
      </c>
      <c r="F54" s="81">
        <f t="shared" si="1"/>
        <v>1595.0486712328768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4161</v>
      </c>
      <c r="F55" s="81">
        <f t="shared" si="1"/>
        <v>1583.6310000000001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4130</v>
      </c>
      <c r="F56" s="81">
        <f t="shared" si="1"/>
        <v>1571.8327397260275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4099</v>
      </c>
      <c r="F57" s="81">
        <f t="shared" si="1"/>
        <v>1560.0344794520549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4071</v>
      </c>
      <c r="F58" s="81">
        <f t="shared" si="1"/>
        <v>1549.3779863013699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4040</v>
      </c>
      <c r="F59" s="81">
        <f t="shared" si="1"/>
        <v>1537.5797260273973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4010</v>
      </c>
      <c r="F60" s="81">
        <f t="shared" si="1"/>
        <v>1526.1620547945206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3979</v>
      </c>
      <c r="F61" s="81">
        <f t="shared" si="1"/>
        <v>1514.363794520548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3949</v>
      </c>
      <c r="F62" s="81">
        <f t="shared" si="1"/>
        <v>1578.0934294520546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3918</v>
      </c>
      <c r="F63" s="81">
        <f t="shared" si="1"/>
        <v>1565.7052561643836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203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3887</v>
      </c>
      <c r="F64" s="81">
        <f t="shared" si="1"/>
        <v>1553.3170828767122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203">
        <v>40087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3857</v>
      </c>
      <c r="F65" s="81">
        <f t="shared" si="1"/>
        <v>1541.3285280821915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203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3826</v>
      </c>
      <c r="F66" s="81">
        <f t="shared" si="1"/>
        <v>1528.9403547945205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3796</v>
      </c>
      <c r="F67" s="81">
        <f t="shared" si="1"/>
        <v>1516.9517999999998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3765</v>
      </c>
      <c r="F68" s="81">
        <f t="shared" si="1"/>
        <v>1504.5636267123289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203">
        <v>40210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3734</v>
      </c>
      <c r="F69" s="81">
        <f t="shared" si="1"/>
        <v>1492.1754534246575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203">
        <v>40238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3706</v>
      </c>
      <c r="F70" s="81">
        <f t="shared" si="1"/>
        <v>1480.9861356164383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3675</v>
      </c>
      <c r="F72" s="81">
        <f t="shared" si="1"/>
        <v>1468.5979623287672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3645</v>
      </c>
      <c r="F73" s="81">
        <f t="shared" si="1"/>
        <v>1456.6094075342467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3614</v>
      </c>
      <c r="F74" s="81">
        <f t="shared" si="1"/>
        <v>1444.2212342465752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3584</v>
      </c>
      <c r="F75" s="81">
        <f t="shared" si="1"/>
        <v>1503.8443134246572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3553</v>
      </c>
      <c r="F76" s="81">
        <f t="shared" si="1"/>
        <v>1490.8367314726024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3522</v>
      </c>
      <c r="F77" s="81">
        <f t="shared" si="1"/>
        <v>1477.8291495205476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3492</v>
      </c>
      <c r="F78" s="81">
        <f t="shared" si="1"/>
        <v>1465.2411669863013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3461</v>
      </c>
      <c r="F79" s="81">
        <f t="shared" si="1"/>
        <v>1452.2335850342465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3431</v>
      </c>
      <c r="F80" s="81">
        <f t="shared" ref="F80:F143" si="7">(D80*E80*H80)</f>
        <v>1439.6456024999998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3400</v>
      </c>
      <c r="F81" s="81">
        <f t="shared" si="7"/>
        <v>1426.638020547945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3369</v>
      </c>
      <c r="F82" s="81">
        <f t="shared" si="7"/>
        <v>1413.6304385958902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3341</v>
      </c>
      <c r="F83" s="81">
        <f t="shared" si="7"/>
        <v>1401.8816548972602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3310</v>
      </c>
      <c r="F84" s="81">
        <f t="shared" si="7"/>
        <v>1388.8740729452054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3280</v>
      </c>
      <c r="F85" s="81">
        <f t="shared" si="7"/>
        <v>1376.2860904109586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3249</v>
      </c>
      <c r="F86" s="81">
        <f t="shared" si="7"/>
        <v>1363.2785084589038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3219</v>
      </c>
      <c r="F87" s="81">
        <f t="shared" si="7"/>
        <v>1418.2250522208901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3188</v>
      </c>
      <c r="F88" s="81">
        <f t="shared" si="7"/>
        <v>1404.5670911712327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3157</v>
      </c>
      <c r="F89" s="81">
        <f t="shared" si="7"/>
        <v>1390.9091301215753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3127</v>
      </c>
      <c r="F90" s="81">
        <f t="shared" si="7"/>
        <v>1377.6917484606163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3096</v>
      </c>
      <c r="F91" s="81">
        <f t="shared" si="7"/>
        <v>1364.0337874109587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3066</v>
      </c>
      <c r="F92" s="81">
        <f t="shared" si="7"/>
        <v>1350.8164057499998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3035</v>
      </c>
      <c r="F93" s="81">
        <f t="shared" si="7"/>
        <v>1337.1584447003422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3004</v>
      </c>
      <c r="F94" s="81">
        <f t="shared" si="7"/>
        <v>1323.5004836506848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2975</v>
      </c>
      <c r="F95" s="81">
        <f t="shared" si="7"/>
        <v>1310.7236813784245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2944</v>
      </c>
      <c r="F96" s="81">
        <f t="shared" si="7"/>
        <v>1297.0657203287669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2914</v>
      </c>
      <c r="F97" s="81">
        <f t="shared" si="7"/>
        <v>1283.8483386678081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2883</v>
      </c>
      <c r="F98" s="81">
        <f t="shared" si="7"/>
        <v>1270.1903776181505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2853</v>
      </c>
      <c r="F99" s="81">
        <f t="shared" si="7"/>
        <v>1319.8216457550511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2822</v>
      </c>
      <c r="F100" s="81">
        <f t="shared" si="7"/>
        <v>1305.4807866529106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2791</v>
      </c>
      <c r="F101" s="81">
        <f t="shared" si="7"/>
        <v>1291.1399275507704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2761</v>
      </c>
      <c r="F102" s="81">
        <f t="shared" si="7"/>
        <v>1277.2616768067635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2730</v>
      </c>
      <c r="F103" s="81">
        <f t="shared" si="7"/>
        <v>1262.920817704623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2700</v>
      </c>
      <c r="F104" s="81">
        <f t="shared" si="7"/>
        <v>1249.0425669606163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2669</v>
      </c>
      <c r="F105" s="81">
        <f t="shared" si="7"/>
        <v>1234.7017078584759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2638</v>
      </c>
      <c r="F106" s="81">
        <f t="shared" si="7"/>
        <v>1220.3608487563354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2610</v>
      </c>
      <c r="F107" s="81">
        <f t="shared" si="7"/>
        <v>1207.4078147285957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2579</v>
      </c>
      <c r="F108" s="81">
        <f t="shared" si="7"/>
        <v>1193.0669556264552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2549</v>
      </c>
      <c r="F109" s="81">
        <f t="shared" si="7"/>
        <v>1179.1887048824485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2518</v>
      </c>
      <c r="F110" s="81">
        <f t="shared" si="7"/>
        <v>1164.847845780308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2488</v>
      </c>
      <c r="F111" s="81">
        <f t="shared" si="7"/>
        <v>1208.5180747881161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2457</v>
      </c>
      <c r="F112" s="81">
        <f t="shared" si="7"/>
        <v>1193.4601727308689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2426</v>
      </c>
      <c r="F113" s="81">
        <f t="shared" si="7"/>
        <v>1178.4022706736214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2396</v>
      </c>
      <c r="F114" s="81">
        <f t="shared" si="7"/>
        <v>1163.8301073924142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2365</v>
      </c>
      <c r="F115" s="81">
        <f t="shared" si="7"/>
        <v>1148.7722053351667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2335</v>
      </c>
      <c r="F116" s="81">
        <f t="shared" si="7"/>
        <v>1134.2000420539596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2304</v>
      </c>
      <c r="F117" s="81">
        <f t="shared" si="7"/>
        <v>1119.1421399967121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2273</v>
      </c>
      <c r="F118" s="81">
        <f t="shared" si="7"/>
        <v>1104.0842379394649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2245</v>
      </c>
      <c r="F119" s="81">
        <f t="shared" si="7"/>
        <v>1090.4835522103381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2214</v>
      </c>
      <c r="F120" s="81">
        <f t="shared" si="7"/>
        <v>1075.4256501530906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2184</v>
      </c>
      <c r="F121" s="81">
        <f t="shared" si="7"/>
        <v>1060.8534868718834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2153</v>
      </c>
      <c r="F122" s="81">
        <f t="shared" si="7"/>
        <v>1045.795584814636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2123</v>
      </c>
      <c r="F123" s="81">
        <f t="shared" si="7"/>
        <v>1082.7845926101004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2092</v>
      </c>
      <c r="F124" s="81">
        <f t="shared" si="7"/>
        <v>1066.9737954499903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2061</v>
      </c>
      <c r="F125" s="81">
        <f t="shared" si="7"/>
        <v>1051.1629982898805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2031</v>
      </c>
      <c r="F126" s="81">
        <f t="shared" si="7"/>
        <v>1035.8622268446131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2000</v>
      </c>
      <c r="F127" s="81">
        <f t="shared" si="7"/>
        <v>1020.0514296845032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1970</v>
      </c>
      <c r="F128" s="81">
        <f t="shared" si="7"/>
        <v>1004.7506582392357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1939</v>
      </c>
      <c r="F129" s="81">
        <f t="shared" si="7"/>
        <v>988.93986107912599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1908</v>
      </c>
      <c r="F130" s="81">
        <f t="shared" si="7"/>
        <v>973.12906391901618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1880</v>
      </c>
      <c r="F131" s="81">
        <f t="shared" si="7"/>
        <v>958.84834390343303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1849</v>
      </c>
      <c r="F132" s="81">
        <f t="shared" si="7"/>
        <v>943.03754674332322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1819</v>
      </c>
      <c r="F133" s="81">
        <f t="shared" si="7"/>
        <v>927.7367752980557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1788</v>
      </c>
      <c r="F134" s="81">
        <f t="shared" si="7"/>
        <v>911.925978137946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1758</v>
      </c>
      <c r="F135" s="81">
        <f t="shared" si="7"/>
        <v>941.45646702731233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1727</v>
      </c>
      <c r="F136" s="81">
        <f t="shared" si="7"/>
        <v>924.85513000919707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1696</v>
      </c>
      <c r="F137" s="81">
        <f t="shared" si="7"/>
        <v>908.25379299108181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1666</v>
      </c>
      <c r="F138" s="81">
        <f t="shared" si="7"/>
        <v>892.18798297355079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204">
        <v>42309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1635</v>
      </c>
      <c r="F139" s="81">
        <f t="shared" si="7"/>
        <v>875.58664595543553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204">
        <v>42339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1605</v>
      </c>
      <c r="F140" s="81">
        <f t="shared" si="7"/>
        <v>859.52083593790451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204">
        <v>42370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1574</v>
      </c>
      <c r="F141" s="81">
        <f t="shared" si="7"/>
        <v>842.91949891978925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204">
        <v>42401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1543</v>
      </c>
      <c r="F142" s="81">
        <f t="shared" si="7"/>
        <v>826.31816190167399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204">
        <v>42430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1514</v>
      </c>
      <c r="F143" s="81">
        <f t="shared" si="7"/>
        <v>810.78787888472743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204">
        <v>42461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1483</v>
      </c>
      <c r="F144" s="81">
        <f t="shared" ref="F144:F201" si="11">(D144*E144*H144)</f>
        <v>794.18654186661217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204">
        <v>42491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1453</v>
      </c>
      <c r="F145" s="81">
        <f t="shared" si="11"/>
        <v>778.12073184908115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204">
        <v>42522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1422</v>
      </c>
      <c r="F146" s="81">
        <f t="shared" si="11"/>
        <v>761.51939483096589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1392</v>
      </c>
      <c r="F148" s="81">
        <f t="shared" si="11"/>
        <v>782.72626405410665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1361</v>
      </c>
      <c r="F149" s="81">
        <f t="shared" si="11"/>
        <v>765.29486018508578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1330</v>
      </c>
      <c r="F150" s="81">
        <f t="shared" si="11"/>
        <v>747.86345631606457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1300</v>
      </c>
      <c r="F151" s="81">
        <f t="shared" si="11"/>
        <v>730.99435579765714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1269</v>
      </c>
      <c r="F152" s="81">
        <f t="shared" si="11"/>
        <v>713.56295192863615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1239</v>
      </c>
      <c r="F153" s="81">
        <f t="shared" si="11"/>
        <v>696.69385141022872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1208</v>
      </c>
      <c r="F154" s="81">
        <f t="shared" si="11"/>
        <v>679.26244754120751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1177</v>
      </c>
      <c r="F155" s="81">
        <f t="shared" si="11"/>
        <v>661.83104367218652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1149</v>
      </c>
      <c r="F156" s="81">
        <f t="shared" si="11"/>
        <v>646.08654985500618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1118</v>
      </c>
      <c r="F157" s="81">
        <f t="shared" si="11"/>
        <v>628.6551459859852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1088</v>
      </c>
      <c r="F158" s="81">
        <f t="shared" si="11"/>
        <v>611.78604546757776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1057</v>
      </c>
      <c r="F159" s="81">
        <f t="shared" si="11"/>
        <v>594.35464159855667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1027</v>
      </c>
      <c r="F160" s="81">
        <f t="shared" si="11"/>
        <v>606.35981813415663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996</v>
      </c>
      <c r="F161" s="81">
        <f t="shared" si="11"/>
        <v>588.05684407168451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965</v>
      </c>
      <c r="F162" s="81">
        <f t="shared" si="11"/>
        <v>569.75387000921239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935</v>
      </c>
      <c r="F163" s="81">
        <f t="shared" si="11"/>
        <v>552.04131446488452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904</v>
      </c>
      <c r="F164" s="81">
        <f t="shared" si="11"/>
        <v>533.7383404024124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874</v>
      </c>
      <c r="F165" s="81">
        <f t="shared" si="11"/>
        <v>516.02578485808453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843</v>
      </c>
      <c r="F166" s="81">
        <f t="shared" si="11"/>
        <v>497.72281079561247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812</v>
      </c>
      <c r="F167" s="81">
        <f t="shared" si="11"/>
        <v>479.41983673314041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784</v>
      </c>
      <c r="F168" s="81">
        <f t="shared" si="11"/>
        <v>462.88811822510104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753</v>
      </c>
      <c r="F169" s="81">
        <f t="shared" si="11"/>
        <v>444.58514416262892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204">
        <v>43221</v>
      </c>
      <c r="B170" s="77">
        <v>897.92816301106438</v>
      </c>
      <c r="C170" s="101">
        <v>14812</v>
      </c>
      <c r="D170" s="100">
        <f t="shared" si="14"/>
        <v>-13914.071836988936</v>
      </c>
      <c r="E170" s="80">
        <f t="shared" si="10"/>
        <v>723</v>
      </c>
      <c r="F170" s="81">
        <f t="shared" si="11"/>
        <v>-6614.711630559782</v>
      </c>
      <c r="G170" s="78">
        <v>21</v>
      </c>
      <c r="H170" s="82">
        <f t="shared" si="12"/>
        <v>6.5753424657534248E-4</v>
      </c>
      <c r="I170" s="83" t="s">
        <v>513</v>
      </c>
    </row>
    <row r="171" spans="1:9" s="1" customFormat="1" ht="17.25">
      <c r="A171" s="204">
        <v>43252</v>
      </c>
      <c r="B171" s="77">
        <v>897.92816301106438</v>
      </c>
      <c r="C171" s="101">
        <v>14812</v>
      </c>
      <c r="D171" s="100">
        <f t="shared" si="14"/>
        <v>-13914.071836988936</v>
      </c>
      <c r="E171" s="80">
        <f t="shared" si="10"/>
        <v>702</v>
      </c>
      <c r="F171" s="81">
        <f t="shared" si="11"/>
        <v>-6422.5830769750573</v>
      </c>
      <c r="G171" s="78">
        <v>26</v>
      </c>
      <c r="H171" s="82">
        <f t="shared" si="12"/>
        <v>6.5753424657534248E-4</v>
      </c>
      <c r="I171" s="83" t="s">
        <v>514</v>
      </c>
    </row>
    <row r="172" spans="1:9" s="1" customFormat="1" ht="17.25">
      <c r="A172" s="204">
        <v>43282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676</v>
      </c>
      <c r="F172" s="81">
        <f t="shared" si="11"/>
        <v>419.0790641787969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204">
        <v>43313</v>
      </c>
      <c r="B173" s="77">
        <v>942.82457116161765</v>
      </c>
      <c r="C173" s="157">
        <v>29624</v>
      </c>
      <c r="D173" s="100">
        <f t="shared" si="14"/>
        <v>-28681.175428838382</v>
      </c>
      <c r="E173" s="80">
        <f t="shared" si="10"/>
        <v>645</v>
      </c>
      <c r="F173" s="81">
        <f t="shared" si="11"/>
        <v>-12163.961524340224</v>
      </c>
      <c r="G173" s="156">
        <v>0</v>
      </c>
      <c r="H173" s="82">
        <f t="shared" si="12"/>
        <v>6.5753424657534248E-4</v>
      </c>
      <c r="I173" s="103" t="s">
        <v>515</v>
      </c>
    </row>
    <row r="174" spans="1:9" s="1" customFormat="1" ht="17.25">
      <c r="A174" s="204">
        <v>43344</v>
      </c>
      <c r="B174" s="77">
        <v>942.82457116161765</v>
      </c>
      <c r="C174" s="157">
        <v>14812</v>
      </c>
      <c r="D174" s="100">
        <f t="shared" si="14"/>
        <v>-13869.175428838382</v>
      </c>
      <c r="E174" s="80">
        <f>E173-G173</f>
        <v>645</v>
      </c>
      <c r="F174" s="81">
        <f t="shared" si="11"/>
        <v>-5882.0502914635108</v>
      </c>
      <c r="G174" s="156">
        <v>16</v>
      </c>
      <c r="H174" s="82">
        <f t="shared" si="12"/>
        <v>6.5753424657534248E-4</v>
      </c>
      <c r="I174" s="172" t="s">
        <v>516</v>
      </c>
    </row>
    <row r="175" spans="1:9" s="1" customFormat="1" ht="17.25">
      <c r="A175" s="204">
        <v>43374</v>
      </c>
      <c r="B175" s="77">
        <v>942.82457116161765</v>
      </c>
      <c r="C175" s="101">
        <v>14812</v>
      </c>
      <c r="D175" s="100">
        <f t="shared" si="14"/>
        <v>-13869.175428838382</v>
      </c>
      <c r="E175" s="80">
        <f t="shared" si="10"/>
        <v>629</v>
      </c>
      <c r="F175" s="81">
        <f t="shared" si="11"/>
        <v>-5736.1389664039507</v>
      </c>
      <c r="G175" s="78">
        <v>22</v>
      </c>
      <c r="H175" s="82">
        <f t="shared" si="12"/>
        <v>6.5753424657534248E-4</v>
      </c>
      <c r="I175" s="83" t="s">
        <v>517</v>
      </c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607</v>
      </c>
      <c r="F176" s="81">
        <f t="shared" si="11"/>
        <v>376.3032425392451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204">
        <v>43435</v>
      </c>
      <c r="B177" s="77">
        <v>943</v>
      </c>
      <c r="C177" s="101">
        <v>0</v>
      </c>
      <c r="D177" s="100">
        <f t="shared" si="14"/>
        <v>943</v>
      </c>
      <c r="E177" s="80">
        <f t="shared" si="10"/>
        <v>577</v>
      </c>
      <c r="F177" s="81">
        <f t="shared" si="11"/>
        <v>357.77161643835615</v>
      </c>
      <c r="G177" s="78">
        <v>31</v>
      </c>
      <c r="H177" s="82">
        <f t="shared" si="12"/>
        <v>6.5753424657534248E-4</v>
      </c>
      <c r="I177" s="83"/>
    </row>
    <row r="178" spans="1:9" s="1" customFormat="1" ht="17.25">
      <c r="A178" s="204">
        <v>43466</v>
      </c>
      <c r="B178" s="77">
        <v>942.82457116161765</v>
      </c>
      <c r="C178" s="157">
        <v>0</v>
      </c>
      <c r="D178" s="100">
        <f t="shared" si="14"/>
        <v>942.82457116161765</v>
      </c>
      <c r="E178" s="80">
        <f t="shared" si="10"/>
        <v>546</v>
      </c>
      <c r="F178" s="81">
        <f t="shared" si="11"/>
        <v>338.48693645210517</v>
      </c>
      <c r="G178" s="156">
        <v>31</v>
      </c>
      <c r="H178" s="82">
        <f t="shared" si="12"/>
        <v>6.5753424657534248E-4</v>
      </c>
      <c r="I178" s="172"/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515</v>
      </c>
      <c r="F179" s="81">
        <f t="shared" si="11"/>
        <v>319.26881368650942</v>
      </c>
      <c r="G179" s="78">
        <v>28</v>
      </c>
      <c r="H179" s="82">
        <f t="shared" si="12"/>
        <v>6.5753424657534248E-4</v>
      </c>
      <c r="I179" s="83"/>
    </row>
    <row r="180" spans="1:9" s="1" customFormat="1" ht="33.75">
      <c r="A180" s="204">
        <v>43525</v>
      </c>
      <c r="B180" s="77">
        <v>942.82457116161765</v>
      </c>
      <c r="C180" s="157">
        <v>24394</v>
      </c>
      <c r="D180" s="100">
        <f t="shared" si="14"/>
        <v>-23451.175428838382</v>
      </c>
      <c r="E180" s="80">
        <f t="shared" si="10"/>
        <v>487</v>
      </c>
      <c r="F180" s="81">
        <f t="shared" si="11"/>
        <v>-7509.516120883919</v>
      </c>
      <c r="G180" s="156">
        <v>21</v>
      </c>
      <c r="H180" s="82">
        <f t="shared" si="12"/>
        <v>6.5753424657534248E-4</v>
      </c>
      <c r="I180" s="172" t="s">
        <v>518</v>
      </c>
    </row>
    <row r="181" spans="1:9" s="1" customFormat="1" ht="17.25">
      <c r="A181" s="204">
        <v>43556</v>
      </c>
      <c r="B181" s="77">
        <v>942.82457116161765</v>
      </c>
      <c r="C181" s="101">
        <v>1000</v>
      </c>
      <c r="D181" s="100">
        <f t="shared" si="14"/>
        <v>-57.175428838382345</v>
      </c>
      <c r="E181" s="80">
        <f t="shared" si="10"/>
        <v>466</v>
      </c>
      <c r="F181" s="81">
        <f t="shared" si="11"/>
        <v>-17.519177976122418</v>
      </c>
      <c r="G181" s="78">
        <v>14</v>
      </c>
      <c r="H181" s="82">
        <f t="shared" si="12"/>
        <v>6.5753424657534248E-4</v>
      </c>
      <c r="I181" s="83" t="s">
        <v>519</v>
      </c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452</v>
      </c>
      <c r="F182" s="81">
        <f t="shared" si="11"/>
        <v>280.21262871126658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421</v>
      </c>
      <c r="F183" s="81">
        <f t="shared" si="11"/>
        <v>260.99450594567082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204">
        <v>43647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391</v>
      </c>
      <c r="F184" s="81">
        <f t="shared" si="11"/>
        <v>254.51613875533292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360</v>
      </c>
      <c r="F185" s="81">
        <f t="shared" si="11"/>
        <v>234.3371098514574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204">
        <v>43709</v>
      </c>
      <c r="B186" s="77">
        <v>989.96579971969857</v>
      </c>
      <c r="C186" s="101">
        <v>5846</v>
      </c>
      <c r="D186" s="100">
        <f t="shared" si="14"/>
        <v>-4856.0342002803018</v>
      </c>
      <c r="E186" s="80">
        <f t="shared" si="10"/>
        <v>329</v>
      </c>
      <c r="F186" s="81">
        <f t="shared" si="11"/>
        <v>-1050.4998916551579</v>
      </c>
      <c r="G186" s="78">
        <v>24</v>
      </c>
      <c r="H186" s="82">
        <f t="shared" si="12"/>
        <v>6.5753424657534248E-4</v>
      </c>
      <c r="I186" s="88" t="s">
        <v>520</v>
      </c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204">
        <v>44013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131576.73513761378</v>
      </c>
      <c r="C202" s="106">
        <f>SUM(C14:C197)</f>
        <v>121612</v>
      </c>
      <c r="D202" s="107">
        <f>B202-C202</f>
        <v>9964.7351376137813</v>
      </c>
      <c r="E202" s="108">
        <f>SUM(E58:E197)</f>
        <v>276097</v>
      </c>
      <c r="F202" s="109">
        <f>SUM(F14:F197)</f>
        <v>148364.97784848753</v>
      </c>
      <c r="G202" s="108">
        <f>SUM(G14:G198)</f>
        <v>5380</v>
      </c>
      <c r="H202" s="110">
        <f>D202+F202</f>
        <v>158329.71298610131</v>
      </c>
      <c r="I202" s="111"/>
    </row>
    <row r="203" spans="1:9" s="70" customFormat="1" ht="15">
      <c r="A203" s="28"/>
    </row>
    <row r="204" spans="1:9" s="70" customFormat="1" ht="15">
      <c r="A204" s="28"/>
    </row>
    <row r="205" spans="1:9" s="70" customFormat="1" ht="15">
      <c r="A205" s="28"/>
    </row>
    <row r="206" spans="1:9" s="70" customFormat="1" ht="15">
      <c r="A206" s="28"/>
    </row>
    <row r="207" spans="1:9" s="1" customFormat="1" ht="17.25">
      <c r="A207" s="207"/>
      <c r="B207" s="25"/>
      <c r="C207" s="25"/>
      <c r="D207" s="25"/>
      <c r="E207" s="6"/>
      <c r="F207" s="248"/>
      <c r="G207" s="70"/>
      <c r="H207" s="70"/>
      <c r="I207" s="70"/>
    </row>
    <row r="208" spans="1:9" s="35" customFormat="1" ht="18.75">
      <c r="A208" s="380" t="s">
        <v>352</v>
      </c>
      <c r="B208" s="380"/>
      <c r="C208" s="191"/>
      <c r="D208" s="191" t="s">
        <v>353</v>
      </c>
      <c r="E208" s="190"/>
      <c r="F208" s="192" t="s">
        <v>354</v>
      </c>
      <c r="G208" s="190"/>
      <c r="H208" s="244" t="s">
        <v>355</v>
      </c>
      <c r="I208" s="70"/>
    </row>
    <row r="209" spans="1:9" s="35" customFormat="1" ht="20.25">
      <c r="A209" s="208"/>
      <c r="B209" s="33"/>
      <c r="C209" s="37"/>
      <c r="D209" s="33"/>
      <c r="G209" s="36"/>
      <c r="H209" s="36"/>
      <c r="I209" s="3"/>
    </row>
    <row r="210" spans="1:9" s="35" customFormat="1" ht="17.25">
      <c r="A210" s="3"/>
      <c r="B210" s="37"/>
      <c r="C210" s="37"/>
      <c r="D210" s="37"/>
      <c r="E210" s="38"/>
      <c r="F210" s="39"/>
      <c r="I210" s="3"/>
    </row>
    <row r="211" spans="1:9" s="35" customFormat="1" ht="17.25">
      <c r="A211" s="3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247"/>
      <c r="B216" s="42"/>
      <c r="C216" s="42"/>
      <c r="D216" s="42"/>
      <c r="E216" s="247"/>
      <c r="F216" s="42"/>
      <c r="G216" s="247"/>
      <c r="H216" s="247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6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6"/>
      <c r="B360" s="50"/>
      <c r="C360" s="50"/>
      <c r="D360" s="50"/>
      <c r="E360" s="51"/>
      <c r="F360" s="248"/>
      <c r="G360" s="248"/>
      <c r="H360" s="19"/>
      <c r="I360" s="41"/>
    </row>
    <row r="361" spans="1:9" s="40" customFormat="1" ht="16.5">
      <c r="A361" s="46"/>
      <c r="B361" s="50"/>
      <c r="C361" s="50"/>
      <c r="D361" s="50"/>
      <c r="E361" s="51"/>
      <c r="F361" s="248"/>
      <c r="G361" s="248"/>
      <c r="H361" s="19"/>
      <c r="I361" s="41"/>
    </row>
    <row r="362" spans="1:9" s="40" customFormat="1" ht="16.5">
      <c r="A362" s="46"/>
      <c r="B362" s="50"/>
      <c r="C362" s="50"/>
      <c r="D362" s="50"/>
      <c r="E362" s="51"/>
      <c r="F362" s="248"/>
      <c r="G362" s="248"/>
      <c r="H362" s="19"/>
      <c r="I362" s="41"/>
    </row>
    <row r="363" spans="1:9" s="40" customFormat="1" ht="20.25">
      <c r="A363" s="208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209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246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245"/>
      <c r="B369" s="57"/>
      <c r="C369" s="57"/>
      <c r="D369" s="57"/>
      <c r="E369" s="245"/>
      <c r="F369" s="57"/>
      <c r="G369" s="245"/>
      <c r="H369" s="245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3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3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41"/>
      <c r="B464" s="52"/>
      <c r="C464" s="52"/>
      <c r="D464" s="52"/>
      <c r="F464" s="53"/>
      <c r="I464" s="41"/>
    </row>
  </sheetData>
  <mergeCells count="29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9:G359"/>
    <mergeCell ref="A365:H365"/>
    <mergeCell ref="A366:H366"/>
    <mergeCell ref="A370:H370"/>
    <mergeCell ref="A208:B208"/>
    <mergeCell ref="A212:H212"/>
    <mergeCell ref="A213:H213"/>
    <mergeCell ref="A214:H214"/>
    <mergeCell ref="A215:H215"/>
    <mergeCell ref="A217:H2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0"/>
  <sheetViews>
    <sheetView topLeftCell="A223" zoomScaleSheetLayoutView="130" workbookViewId="0">
      <selection activeCell="G235" sqref="G235"/>
    </sheetView>
  </sheetViews>
  <sheetFormatPr defaultColWidth="10.5703125" defaultRowHeight="15.75"/>
  <cols>
    <col min="1" max="1" width="10.140625" style="22" customWidth="1"/>
    <col min="2" max="2" width="13" style="26" customWidth="1"/>
    <col min="3" max="3" width="13.28515625" style="145" customWidth="1"/>
    <col min="4" max="4" width="10.28515625" style="26" customWidth="1"/>
    <col min="5" max="5" width="10.7109375" style="17" customWidth="1"/>
    <col min="6" max="6" width="15.7109375" style="145" customWidth="1"/>
    <col min="7" max="7" width="14.140625" style="17" customWidth="1"/>
    <col min="8" max="8" width="21.5703125" style="129" customWidth="1"/>
    <col min="9" max="9" width="19.42578125" style="129" customWidth="1"/>
    <col min="10" max="16384" width="10.5703125" style="17"/>
  </cols>
  <sheetData>
    <row r="1" spans="1:9" s="7" customFormat="1" ht="18">
      <c r="A1" s="373" t="s">
        <v>194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">
      <c r="B3" s="372" t="s">
        <v>1</v>
      </c>
      <c r="C3" s="372"/>
      <c r="D3" s="354" t="s">
        <v>189</v>
      </c>
      <c r="E3" s="355"/>
      <c r="F3" s="355"/>
      <c r="G3" s="356"/>
      <c r="H3" s="130"/>
      <c r="I3" s="121"/>
    </row>
    <row r="4" spans="1:9" s="7" customFormat="1" ht="18">
      <c r="B4" s="378" t="s">
        <v>181</v>
      </c>
      <c r="C4" s="379"/>
      <c r="D4" s="366">
        <v>38534</v>
      </c>
      <c r="E4" s="367"/>
      <c r="F4" s="367"/>
      <c r="G4" s="368"/>
      <c r="H4" s="130"/>
      <c r="I4" s="121"/>
    </row>
    <row r="5" spans="1:9" s="7" customFormat="1" ht="18">
      <c r="B5" s="372" t="s">
        <v>182</v>
      </c>
      <c r="C5" s="372"/>
      <c r="D5" s="363">
        <v>503</v>
      </c>
      <c r="E5" s="364"/>
      <c r="F5" s="364"/>
      <c r="G5" s="365"/>
      <c r="H5" s="130"/>
      <c r="I5" s="121"/>
    </row>
    <row r="6" spans="1:9" s="7" customFormat="1" ht="18">
      <c r="B6" s="372" t="s">
        <v>2</v>
      </c>
      <c r="C6" s="372"/>
      <c r="D6" s="363" t="s">
        <v>3</v>
      </c>
      <c r="E6" s="364"/>
      <c r="F6" s="364"/>
      <c r="G6" s="365"/>
      <c r="H6" s="130"/>
      <c r="I6" s="121"/>
    </row>
    <row r="7" spans="1:9" s="7" customFormat="1" ht="36" customHeight="1">
      <c r="B7" s="372" t="s">
        <v>0</v>
      </c>
      <c r="C7" s="372"/>
      <c r="D7" s="369" t="s">
        <v>17</v>
      </c>
      <c r="E7" s="370"/>
      <c r="F7" s="370"/>
      <c r="G7" s="371"/>
      <c r="H7" s="130"/>
      <c r="I7" s="121"/>
    </row>
    <row r="8" spans="1:9" s="7" customFormat="1" ht="33.75" customHeight="1">
      <c r="B8" s="353" t="s">
        <v>4</v>
      </c>
      <c r="C8" s="353"/>
      <c r="D8" s="357" t="s">
        <v>183</v>
      </c>
      <c r="E8" s="358"/>
      <c r="F8" s="358"/>
      <c r="G8" s="359"/>
      <c r="H8" s="130"/>
      <c r="I8" s="121"/>
    </row>
    <row r="9" spans="1:9" s="7" customFormat="1" ht="49.5" customHeight="1">
      <c r="B9" s="353" t="s">
        <v>18</v>
      </c>
      <c r="C9" s="353"/>
      <c r="D9" s="360">
        <v>0.05</v>
      </c>
      <c r="E9" s="361"/>
      <c r="F9" s="361"/>
      <c r="G9" s="362"/>
      <c r="H9" s="130"/>
      <c r="I9" s="121"/>
    </row>
    <row r="10" spans="1:9" s="7" customFormat="1" ht="18">
      <c r="B10" s="372" t="s">
        <v>16</v>
      </c>
      <c r="C10" s="372"/>
      <c r="D10" s="363">
        <v>500</v>
      </c>
      <c r="E10" s="364"/>
      <c r="F10" s="364"/>
      <c r="G10" s="365"/>
      <c r="H10" s="130"/>
      <c r="I10" s="121"/>
    </row>
    <row r="11" spans="1:9" s="7" customFormat="1" ht="24" customHeight="1">
      <c r="B11" s="372" t="s">
        <v>14</v>
      </c>
      <c r="C11" s="372"/>
      <c r="D11" s="354" t="s">
        <v>15</v>
      </c>
      <c r="E11" s="355"/>
      <c r="F11" s="355"/>
      <c r="G11" s="356"/>
      <c r="H11" s="130"/>
      <c r="I11" s="121"/>
    </row>
    <row r="12" spans="1:9" s="7" customFormat="1" ht="18.75" thickBot="1">
      <c r="A12" s="8"/>
      <c r="B12" s="24"/>
      <c r="C12" s="150"/>
      <c r="D12" s="27"/>
      <c r="E12" s="9"/>
      <c r="F12" s="131"/>
      <c r="G12" s="9"/>
      <c r="H12" s="131"/>
      <c r="I12" s="121"/>
    </row>
    <row r="13" spans="1:9" s="210" customFormat="1" ht="35.25" customHeight="1">
      <c r="A13" s="93" t="s">
        <v>159</v>
      </c>
      <c r="B13" s="94" t="s">
        <v>160</v>
      </c>
      <c r="C13" s="94" t="s">
        <v>161</v>
      </c>
      <c r="D13" s="94" t="s">
        <v>162</v>
      </c>
      <c r="E13" s="95" t="s">
        <v>163</v>
      </c>
      <c r="F13" s="94" t="s">
        <v>165</v>
      </c>
      <c r="G13" s="95" t="s">
        <v>19</v>
      </c>
      <c r="H13" s="96" t="s">
        <v>164</v>
      </c>
      <c r="I13" s="163" t="s">
        <v>170</v>
      </c>
    </row>
    <row r="14" spans="1:9" s="1" customFormat="1" ht="17.25">
      <c r="A14" s="203">
        <v>38534</v>
      </c>
      <c r="B14" s="77">
        <v>500</v>
      </c>
      <c r="C14" s="78">
        <v>500</v>
      </c>
      <c r="D14" s="79">
        <f>B14-C14</f>
        <v>0</v>
      </c>
      <c r="E14" s="80">
        <f>G202</f>
        <v>5264</v>
      </c>
      <c r="F14" s="224">
        <f>(D14*E14*H14)</f>
        <v>0</v>
      </c>
      <c r="G14" s="78">
        <v>0</v>
      </c>
      <c r="H14" s="82">
        <f>0.24/365</f>
        <v>6.5753424657534248E-4</v>
      </c>
      <c r="I14" s="83" t="s">
        <v>190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5264</v>
      </c>
      <c r="F15" s="224">
        <f t="shared" ref="F15:F79" si="1">(D15*E15*H15)</f>
        <v>0</v>
      </c>
      <c r="G15" s="78">
        <v>0</v>
      </c>
      <c r="H15" s="82">
        <f t="shared" ref="H15:H71" si="2">0.24/365</f>
        <v>6.5753424657534248E-4</v>
      </c>
      <c r="I15" s="83" t="s">
        <v>10</v>
      </c>
    </row>
    <row r="16" spans="1:9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5264</v>
      </c>
      <c r="F16" s="224">
        <f t="shared" si="1"/>
        <v>1730.6301369863015</v>
      </c>
      <c r="G16" s="78">
        <v>30</v>
      </c>
      <c r="H16" s="82">
        <f t="shared" si="2"/>
        <v>6.5753424657534248E-4</v>
      </c>
      <c r="I16" s="122"/>
    </row>
    <row r="17" spans="1:9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5234</v>
      </c>
      <c r="F17" s="224"/>
      <c r="G17" s="78">
        <v>20</v>
      </c>
      <c r="H17" s="82">
        <f t="shared" si="2"/>
        <v>6.5753424657534248E-4</v>
      </c>
      <c r="I17" s="122" t="s">
        <v>191</v>
      </c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5214</v>
      </c>
      <c r="F18" s="224">
        <f t="shared" si="1"/>
        <v>1714.1917808219177</v>
      </c>
      <c r="G18" s="78">
        <v>30</v>
      </c>
      <c r="H18" s="82">
        <f t="shared" si="2"/>
        <v>6.5753424657534248E-4</v>
      </c>
      <c r="I18" s="122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5184</v>
      </c>
      <c r="F19" s="224">
        <f t="shared" si="1"/>
        <v>1704.3287671232877</v>
      </c>
      <c r="G19" s="78">
        <v>31</v>
      </c>
      <c r="H19" s="82">
        <f t="shared" si="2"/>
        <v>6.5753424657534248E-4</v>
      </c>
      <c r="I19" s="122"/>
    </row>
    <row r="20" spans="1:9" s="2" customFormat="1" ht="17.25">
      <c r="A20" s="211">
        <v>38718</v>
      </c>
      <c r="B20" s="212">
        <v>500</v>
      </c>
      <c r="C20" s="213">
        <v>500</v>
      </c>
      <c r="D20" s="214">
        <f t="shared" si="0"/>
        <v>0</v>
      </c>
      <c r="E20" s="90">
        <f t="shared" si="3"/>
        <v>5153</v>
      </c>
      <c r="F20" s="225">
        <f t="shared" si="1"/>
        <v>0</v>
      </c>
      <c r="G20" s="213">
        <v>25</v>
      </c>
      <c r="H20" s="216">
        <f t="shared" si="2"/>
        <v>6.5753424657534248E-4</v>
      </c>
      <c r="I20" s="222" t="s">
        <v>377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5128</v>
      </c>
      <c r="F21" s="224">
        <f t="shared" si="1"/>
        <v>1685.9178082191781</v>
      </c>
      <c r="G21" s="78">
        <v>28</v>
      </c>
      <c r="H21" s="82">
        <f t="shared" si="2"/>
        <v>6.5753424657534248E-4</v>
      </c>
      <c r="I21" s="122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5100</v>
      </c>
      <c r="F22" s="224">
        <f t="shared" si="1"/>
        <v>1676.7123287671234</v>
      </c>
      <c r="G22" s="78">
        <v>31</v>
      </c>
      <c r="H22" s="82">
        <f t="shared" si="2"/>
        <v>6.5753424657534248E-4</v>
      </c>
      <c r="I22" s="122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5069</v>
      </c>
      <c r="F23" s="224">
        <f t="shared" si="1"/>
        <v>1666.5205479452056</v>
      </c>
      <c r="G23" s="78">
        <v>30</v>
      </c>
      <c r="H23" s="82">
        <f t="shared" si="2"/>
        <v>6.5753424657534248E-4</v>
      </c>
      <c r="I23" s="122"/>
    </row>
    <row r="24" spans="1:9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5039</v>
      </c>
      <c r="F24" s="224">
        <f t="shared" si="1"/>
        <v>1656.6575342465753</v>
      </c>
      <c r="G24" s="78">
        <v>31</v>
      </c>
      <c r="H24" s="82">
        <f t="shared" si="2"/>
        <v>6.5753424657534248E-4</v>
      </c>
      <c r="I24" s="122"/>
    </row>
    <row r="25" spans="1:9" s="1" customFormat="1" ht="17.25">
      <c r="A25" s="84">
        <v>38869</v>
      </c>
      <c r="B25" s="77">
        <v>500</v>
      </c>
      <c r="C25" s="78">
        <v>1000</v>
      </c>
      <c r="D25" s="79">
        <f t="shared" si="0"/>
        <v>-500</v>
      </c>
      <c r="E25" s="80">
        <f t="shared" si="3"/>
        <v>5008</v>
      </c>
      <c r="F25" s="224"/>
      <c r="G25" s="78">
        <v>0</v>
      </c>
      <c r="H25" s="82">
        <f t="shared" si="2"/>
        <v>6.5753424657534248E-4</v>
      </c>
      <c r="I25" s="122" t="s">
        <v>192</v>
      </c>
    </row>
    <row r="26" spans="1:9" s="1" customFormat="1" ht="17.25">
      <c r="A26" s="84">
        <v>38899</v>
      </c>
      <c r="B26" s="77">
        <v>525</v>
      </c>
      <c r="C26" s="78">
        <v>0</v>
      </c>
      <c r="D26" s="79">
        <f t="shared" si="0"/>
        <v>525</v>
      </c>
      <c r="E26" s="80">
        <f t="shared" si="3"/>
        <v>5008</v>
      </c>
      <c r="F26" s="224">
        <f t="shared" si="1"/>
        <v>1728.7890410958905</v>
      </c>
      <c r="G26" s="78">
        <v>31</v>
      </c>
      <c r="H26" s="82">
        <f t="shared" si="2"/>
        <v>6.5753424657534248E-4</v>
      </c>
      <c r="I26" s="122"/>
    </row>
    <row r="27" spans="1:9" s="217" customFormat="1" ht="33">
      <c r="A27" s="211">
        <v>38930</v>
      </c>
      <c r="B27" s="212">
        <v>525</v>
      </c>
      <c r="C27" s="213">
        <v>3550</v>
      </c>
      <c r="D27" s="214">
        <f t="shared" si="0"/>
        <v>-3025</v>
      </c>
      <c r="E27" s="90">
        <f t="shared" si="3"/>
        <v>4977</v>
      </c>
      <c r="F27" s="226"/>
      <c r="G27" s="215">
        <v>0</v>
      </c>
      <c r="H27" s="216">
        <f t="shared" si="2"/>
        <v>6.5753424657534248E-4</v>
      </c>
      <c r="I27" s="178" t="s">
        <v>358</v>
      </c>
    </row>
    <row r="28" spans="1:9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4977</v>
      </c>
      <c r="F28" s="227">
        <f t="shared" si="1"/>
        <v>1718.0876712328768</v>
      </c>
      <c r="G28" s="78">
        <v>30</v>
      </c>
      <c r="H28" s="82">
        <f t="shared" si="2"/>
        <v>6.5753424657534248E-4</v>
      </c>
      <c r="I28" s="122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4947</v>
      </c>
      <c r="F29" s="227">
        <f t="shared" si="1"/>
        <v>1707.7315068493151</v>
      </c>
      <c r="G29" s="78">
        <v>31</v>
      </c>
      <c r="H29" s="82">
        <f t="shared" si="2"/>
        <v>6.5753424657534248E-4</v>
      </c>
      <c r="I29" s="123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4916</v>
      </c>
      <c r="F30" s="227">
        <f t="shared" si="1"/>
        <v>1697.0301369863014</v>
      </c>
      <c r="G30" s="78">
        <v>30</v>
      </c>
      <c r="H30" s="82">
        <f t="shared" si="2"/>
        <v>6.5753424657534248E-4</v>
      </c>
      <c r="I30" s="123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4886</v>
      </c>
      <c r="F31" s="227">
        <f t="shared" si="1"/>
        <v>1686.6739726027397</v>
      </c>
      <c r="G31" s="78">
        <v>31</v>
      </c>
      <c r="H31" s="82">
        <f t="shared" si="2"/>
        <v>6.5753424657534248E-4</v>
      </c>
      <c r="I31" s="123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4855</v>
      </c>
      <c r="F32" s="227">
        <f t="shared" si="1"/>
        <v>1675.972602739726</v>
      </c>
      <c r="G32" s="78">
        <v>31</v>
      </c>
      <c r="H32" s="82">
        <f t="shared" si="2"/>
        <v>6.5753424657534248E-4</v>
      </c>
      <c r="I32" s="123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4824</v>
      </c>
      <c r="F33" s="227">
        <f t="shared" si="1"/>
        <v>1665.2712328767125</v>
      </c>
      <c r="G33" s="78">
        <v>28</v>
      </c>
      <c r="H33" s="82">
        <f t="shared" si="2"/>
        <v>6.5753424657534248E-4</v>
      </c>
      <c r="I33" s="123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4796</v>
      </c>
      <c r="F34" s="227">
        <f t="shared" si="1"/>
        <v>1655.6054794520549</v>
      </c>
      <c r="G34" s="78">
        <v>31</v>
      </c>
      <c r="H34" s="82">
        <f t="shared" si="2"/>
        <v>6.5753424657534248E-4</v>
      </c>
      <c r="I34" s="123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4765</v>
      </c>
      <c r="F35" s="227">
        <f t="shared" si="1"/>
        <v>1644.9041095890411</v>
      </c>
      <c r="G35" s="78">
        <v>30</v>
      </c>
      <c r="H35" s="82">
        <f t="shared" si="2"/>
        <v>6.5753424657534248E-4</v>
      </c>
      <c r="I35" s="123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4735</v>
      </c>
      <c r="F36" s="227">
        <f t="shared" si="1"/>
        <v>1634.5479452054794</v>
      </c>
      <c r="G36" s="78">
        <v>31</v>
      </c>
      <c r="H36" s="82">
        <f t="shared" si="2"/>
        <v>6.5753424657534248E-4</v>
      </c>
      <c r="I36" s="123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4704</v>
      </c>
      <c r="F37" s="227">
        <f t="shared" si="1"/>
        <v>1623.8465753424657</v>
      </c>
      <c r="G37" s="78">
        <v>30</v>
      </c>
      <c r="H37" s="82">
        <f t="shared" si="2"/>
        <v>6.5753424657534248E-4</v>
      </c>
      <c r="I37" s="123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4674</v>
      </c>
      <c r="F38" s="227">
        <f t="shared" si="1"/>
        <v>1694.1649315068494</v>
      </c>
      <c r="G38" s="78">
        <v>31</v>
      </c>
      <c r="H38" s="82">
        <f t="shared" si="2"/>
        <v>6.5753424657534248E-4</v>
      </c>
      <c r="I38" s="123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4643</v>
      </c>
      <c r="F39" s="227">
        <f t="shared" si="1"/>
        <v>1682.928493150685</v>
      </c>
      <c r="G39" s="78">
        <v>31</v>
      </c>
      <c r="H39" s="82">
        <f t="shared" si="2"/>
        <v>6.5753424657534248E-4</v>
      </c>
      <c r="I39" s="123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4612</v>
      </c>
      <c r="F40" s="227">
        <f t="shared" si="1"/>
        <v>1671.6920547945206</v>
      </c>
      <c r="G40" s="78">
        <v>30</v>
      </c>
      <c r="H40" s="82">
        <f t="shared" si="2"/>
        <v>6.5753424657534248E-4</v>
      </c>
      <c r="I40" s="123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4582</v>
      </c>
      <c r="F41" s="227">
        <f t="shared" si="1"/>
        <v>1660.8180821917808</v>
      </c>
      <c r="G41" s="78">
        <v>31</v>
      </c>
      <c r="H41" s="82">
        <f t="shared" si="2"/>
        <v>6.5753424657534248E-4</v>
      </c>
      <c r="I41" s="123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4551</v>
      </c>
      <c r="F42" s="227">
        <f t="shared" si="1"/>
        <v>1649.5816438356164</v>
      </c>
      <c r="G42" s="78">
        <v>30</v>
      </c>
      <c r="H42" s="82">
        <f t="shared" si="2"/>
        <v>6.5753424657534248E-4</v>
      </c>
      <c r="I42" s="123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4521</v>
      </c>
      <c r="F43" s="227">
        <f t="shared" si="1"/>
        <v>1638.7076712328767</v>
      </c>
      <c r="G43" s="78">
        <v>31</v>
      </c>
      <c r="H43" s="82">
        <f t="shared" si="2"/>
        <v>6.5753424657534248E-4</v>
      </c>
      <c r="I43" s="123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4490</v>
      </c>
      <c r="F44" s="224">
        <f t="shared" si="1"/>
        <v>1627.4712328767123</v>
      </c>
      <c r="G44" s="78">
        <v>31</v>
      </c>
      <c r="H44" s="82">
        <f t="shared" si="2"/>
        <v>6.5753424657534248E-4</v>
      </c>
      <c r="I44" s="123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4459</v>
      </c>
      <c r="F45" s="224">
        <f t="shared" si="1"/>
        <v>1616.2347945205479</v>
      </c>
      <c r="G45" s="78">
        <v>29</v>
      </c>
      <c r="H45" s="82">
        <f t="shared" si="2"/>
        <v>6.5753424657534248E-4</v>
      </c>
      <c r="I45" s="123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4430</v>
      </c>
      <c r="F46" s="224">
        <f t="shared" si="1"/>
        <v>1605.7232876712328</v>
      </c>
      <c r="G46" s="78">
        <v>31</v>
      </c>
      <c r="H46" s="82">
        <f t="shared" si="2"/>
        <v>6.5753424657534248E-4</v>
      </c>
      <c r="I46" s="123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4399</v>
      </c>
      <c r="F47" s="224">
        <f t="shared" si="1"/>
        <v>1594.4868493150686</v>
      </c>
      <c r="G47" s="78">
        <v>30</v>
      </c>
      <c r="H47" s="82">
        <f t="shared" si="2"/>
        <v>6.5753424657534248E-4</v>
      </c>
      <c r="I47" s="123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4369</v>
      </c>
      <c r="F48" s="224">
        <f t="shared" si="1"/>
        <v>1583.6128767123289</v>
      </c>
      <c r="G48" s="78">
        <v>31</v>
      </c>
      <c r="H48" s="82">
        <f t="shared" si="2"/>
        <v>6.5753424657534248E-4</v>
      </c>
      <c r="I48" s="123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4338</v>
      </c>
      <c r="F49" s="224">
        <f t="shared" si="1"/>
        <v>1572.3764383561645</v>
      </c>
      <c r="G49" s="78">
        <v>30</v>
      </c>
      <c r="H49" s="82">
        <f t="shared" si="2"/>
        <v>6.5753424657534248E-4</v>
      </c>
      <c r="I49" s="123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4308</v>
      </c>
      <c r="F50" s="224">
        <f t="shared" si="1"/>
        <v>1639.577589041096</v>
      </c>
      <c r="G50" s="78">
        <v>31</v>
      </c>
      <c r="H50" s="82">
        <f t="shared" si="2"/>
        <v>6.5753424657534248E-4</v>
      </c>
      <c r="I50" s="123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4277</v>
      </c>
      <c r="F51" s="224">
        <f t="shared" si="1"/>
        <v>1627.7793287671234</v>
      </c>
      <c r="G51" s="78">
        <v>31</v>
      </c>
      <c r="H51" s="82">
        <f t="shared" si="2"/>
        <v>6.5753424657534248E-4</v>
      </c>
      <c r="I51" s="123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4246</v>
      </c>
      <c r="F52" s="224">
        <f t="shared" si="1"/>
        <v>1615.9810684931508</v>
      </c>
      <c r="G52" s="78">
        <v>30</v>
      </c>
      <c r="H52" s="82">
        <f t="shared" si="2"/>
        <v>6.5753424657534248E-4</v>
      </c>
      <c r="I52" s="123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4216</v>
      </c>
      <c r="F53" s="224">
        <f t="shared" si="1"/>
        <v>1604.5633972602741</v>
      </c>
      <c r="G53" s="78">
        <v>31</v>
      </c>
      <c r="H53" s="82">
        <f t="shared" si="2"/>
        <v>6.5753424657534248E-4</v>
      </c>
      <c r="I53" s="123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4185</v>
      </c>
      <c r="F54" s="224">
        <f t="shared" si="1"/>
        <v>1592.7651369863015</v>
      </c>
      <c r="G54" s="78">
        <v>30</v>
      </c>
      <c r="H54" s="82">
        <f t="shared" si="2"/>
        <v>6.5753424657534248E-4</v>
      </c>
      <c r="I54" s="123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4155</v>
      </c>
      <c r="F55" s="224">
        <f t="shared" si="1"/>
        <v>1581.3474657534248</v>
      </c>
      <c r="G55" s="78">
        <v>31</v>
      </c>
      <c r="H55" s="82">
        <f t="shared" si="2"/>
        <v>6.5753424657534248E-4</v>
      </c>
      <c r="I55" s="123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4124</v>
      </c>
      <c r="F56" s="224">
        <f t="shared" si="1"/>
        <v>1569.549205479452</v>
      </c>
      <c r="G56" s="78">
        <v>31</v>
      </c>
      <c r="H56" s="82">
        <f t="shared" si="2"/>
        <v>6.5753424657534248E-4</v>
      </c>
      <c r="I56" s="123"/>
    </row>
    <row r="57" spans="1:10" s="1" customFormat="1" ht="17.25">
      <c r="A57" s="203">
        <v>39845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4093</v>
      </c>
      <c r="F57" s="224">
        <f t="shared" si="1"/>
        <v>1557.7509452054794</v>
      </c>
      <c r="G57" s="80">
        <v>28</v>
      </c>
      <c r="H57" s="82">
        <f t="shared" si="2"/>
        <v>6.5753424657534248E-4</v>
      </c>
      <c r="I57" s="123"/>
    </row>
    <row r="58" spans="1:10" s="1" customFormat="1" ht="17.25">
      <c r="A58" s="203">
        <v>39873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4065</v>
      </c>
      <c r="F58" s="224">
        <f t="shared" si="1"/>
        <v>1547.0944520547946</v>
      </c>
      <c r="G58" s="87">
        <v>31</v>
      </c>
      <c r="H58" s="82">
        <f t="shared" si="2"/>
        <v>6.5753424657534248E-4</v>
      </c>
      <c r="I58" s="124"/>
      <c r="J58" s="15"/>
    </row>
    <row r="59" spans="1:10" s="1" customFormat="1" ht="17.25">
      <c r="A59" s="203">
        <v>39904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4034</v>
      </c>
      <c r="F59" s="224">
        <f t="shared" si="1"/>
        <v>1535.296191780822</v>
      </c>
      <c r="G59" s="87">
        <v>30</v>
      </c>
      <c r="H59" s="82">
        <f t="shared" si="2"/>
        <v>6.5753424657534248E-4</v>
      </c>
      <c r="I59" s="124"/>
    </row>
    <row r="60" spans="1:10" s="1" customFormat="1" ht="17.25">
      <c r="A60" s="203">
        <v>39934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4004</v>
      </c>
      <c r="F60" s="224">
        <f t="shared" si="1"/>
        <v>1523.8785205479453</v>
      </c>
      <c r="G60" s="87">
        <v>31</v>
      </c>
      <c r="H60" s="82">
        <f t="shared" si="2"/>
        <v>6.5753424657534248E-4</v>
      </c>
      <c r="I60" s="124"/>
    </row>
    <row r="61" spans="1:10" s="1" customFormat="1" ht="17.25">
      <c r="A61" s="203">
        <v>39965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3973</v>
      </c>
      <c r="F61" s="224">
        <f t="shared" si="1"/>
        <v>1512.0802602739727</v>
      </c>
      <c r="G61" s="87">
        <v>30</v>
      </c>
      <c r="H61" s="82">
        <f t="shared" si="2"/>
        <v>6.5753424657534248E-4</v>
      </c>
      <c r="I61" s="124"/>
    </row>
    <row r="62" spans="1:10" s="1" customFormat="1" ht="17.25">
      <c r="A62" s="203">
        <v>39995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3943</v>
      </c>
      <c r="F62" s="224">
        <f t="shared" si="1"/>
        <v>1575.6957184931507</v>
      </c>
      <c r="G62" s="87">
        <v>31</v>
      </c>
      <c r="H62" s="82">
        <f t="shared" si="2"/>
        <v>6.5753424657534248E-4</v>
      </c>
      <c r="I62" s="124"/>
    </row>
    <row r="63" spans="1:10" s="1" customFormat="1" ht="17.25">
      <c r="A63" s="203">
        <v>40026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3912</v>
      </c>
      <c r="F63" s="224">
        <f t="shared" si="1"/>
        <v>1563.3075452054793</v>
      </c>
      <c r="G63" s="87">
        <v>31</v>
      </c>
      <c r="H63" s="82">
        <f t="shared" si="2"/>
        <v>6.5753424657534248E-4</v>
      </c>
      <c r="I63" s="124"/>
    </row>
    <row r="64" spans="1:10" s="1" customFormat="1" ht="17.25">
      <c r="A64" s="204">
        <v>40057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3881</v>
      </c>
      <c r="F64" s="224">
        <f t="shared" si="1"/>
        <v>1550.9193719178081</v>
      </c>
      <c r="G64" s="87">
        <v>30</v>
      </c>
      <c r="H64" s="82">
        <f t="shared" si="2"/>
        <v>6.5753424657534248E-4</v>
      </c>
      <c r="I64" s="124"/>
    </row>
    <row r="65" spans="1:12" s="1" customFormat="1" ht="17.25">
      <c r="A65" s="220">
        <v>40087</v>
      </c>
      <c r="B65" s="218">
        <v>607.75312499999995</v>
      </c>
      <c r="C65" s="78">
        <v>0</v>
      </c>
      <c r="D65" s="79">
        <f t="shared" si="0"/>
        <v>607.75312499999995</v>
      </c>
      <c r="E65" s="80">
        <f t="shared" si="3"/>
        <v>3851</v>
      </c>
      <c r="F65" s="224">
        <f t="shared" si="1"/>
        <v>1538.9308171232876</v>
      </c>
      <c r="G65" s="87">
        <v>31</v>
      </c>
      <c r="H65" s="82">
        <f t="shared" si="2"/>
        <v>6.5753424657534248E-4</v>
      </c>
      <c r="I65" s="124"/>
    </row>
    <row r="66" spans="1:12" s="1" customFormat="1" ht="17.25">
      <c r="A66" s="219">
        <v>40118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3820</v>
      </c>
      <c r="F66" s="224">
        <f t="shared" si="1"/>
        <v>1526.5426438356164</v>
      </c>
      <c r="G66" s="87">
        <v>30</v>
      </c>
      <c r="H66" s="82">
        <f t="shared" si="2"/>
        <v>6.5753424657534248E-4</v>
      </c>
      <c r="I66" s="124"/>
    </row>
    <row r="67" spans="1:12" s="1" customFormat="1" ht="17.25">
      <c r="A67" s="203">
        <v>40148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3790</v>
      </c>
      <c r="F67" s="224">
        <f t="shared" si="1"/>
        <v>1514.5540890410959</v>
      </c>
      <c r="G67" s="87">
        <v>31</v>
      </c>
      <c r="H67" s="82">
        <f t="shared" si="2"/>
        <v>6.5753424657534248E-4</v>
      </c>
      <c r="I67" s="124"/>
    </row>
    <row r="68" spans="1:12" s="1" customFormat="1" ht="18" thickBot="1">
      <c r="A68" s="203">
        <v>40179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3759</v>
      </c>
      <c r="F68" s="224">
        <f t="shared" si="1"/>
        <v>1502.1659157534245</v>
      </c>
      <c r="G68" s="87">
        <v>31</v>
      </c>
      <c r="H68" s="82">
        <f t="shared" si="2"/>
        <v>6.5753424657534248E-4</v>
      </c>
      <c r="I68" s="124"/>
    </row>
    <row r="69" spans="1:12" s="2" customFormat="1" ht="33">
      <c r="A69" s="94" t="s">
        <v>159</v>
      </c>
      <c r="B69" s="94" t="s">
        <v>160</v>
      </c>
      <c r="C69" s="94" t="s">
        <v>161</v>
      </c>
      <c r="D69" s="94" t="s">
        <v>162</v>
      </c>
      <c r="E69" s="95" t="s">
        <v>163</v>
      </c>
      <c r="F69" s="228" t="s">
        <v>165</v>
      </c>
      <c r="G69" s="95" t="s">
        <v>19</v>
      </c>
      <c r="H69" s="96" t="s">
        <v>164</v>
      </c>
      <c r="I69" s="146" t="s">
        <v>170</v>
      </c>
    </row>
    <row r="70" spans="1:12" s="1" customFormat="1" ht="17.25">
      <c r="A70" s="203">
        <v>40210</v>
      </c>
      <c r="B70" s="77">
        <v>607.75312499999995</v>
      </c>
      <c r="C70" s="78">
        <v>0</v>
      </c>
      <c r="D70" s="79">
        <f t="shared" si="0"/>
        <v>607.75312499999995</v>
      </c>
      <c r="E70" s="80">
        <f>E68-G68</f>
        <v>3728</v>
      </c>
      <c r="F70" s="224">
        <f t="shared" si="1"/>
        <v>1489.7777424657534</v>
      </c>
      <c r="G70" s="87">
        <v>28</v>
      </c>
      <c r="H70" s="82">
        <f t="shared" si="2"/>
        <v>6.5753424657534248E-4</v>
      </c>
      <c r="I70" s="124"/>
    </row>
    <row r="71" spans="1:12" s="1" customFormat="1" ht="17.25">
      <c r="A71" s="203">
        <v>40238</v>
      </c>
      <c r="B71" s="77">
        <v>607.75312499999995</v>
      </c>
      <c r="C71" s="78">
        <v>0</v>
      </c>
      <c r="D71" s="79">
        <f t="shared" si="0"/>
        <v>607.75312499999995</v>
      </c>
      <c r="E71" s="80">
        <f t="shared" si="3"/>
        <v>3700</v>
      </c>
      <c r="F71" s="224">
        <f t="shared" si="1"/>
        <v>1478.5884246575342</v>
      </c>
      <c r="G71" s="87">
        <v>31</v>
      </c>
      <c r="H71" s="82">
        <f t="shared" si="2"/>
        <v>6.5753424657534248E-4</v>
      </c>
      <c r="I71" s="124"/>
    </row>
    <row r="72" spans="1:12" s="1" customFormat="1" ht="17.25">
      <c r="A72" s="203">
        <v>40269</v>
      </c>
      <c r="B72" s="77">
        <v>607.75312499999995</v>
      </c>
      <c r="C72" s="78">
        <v>0</v>
      </c>
      <c r="D72" s="79">
        <f t="shared" si="0"/>
        <v>607.75312499999995</v>
      </c>
      <c r="E72" s="80">
        <f>E71-G71</f>
        <v>3669</v>
      </c>
      <c r="F72" s="224">
        <f t="shared" si="1"/>
        <v>1466.2002513698628</v>
      </c>
      <c r="G72" s="87">
        <v>30</v>
      </c>
      <c r="H72" s="82">
        <f t="shared" ref="H72:H135" si="4">0.24/365</f>
        <v>6.5753424657534248E-4</v>
      </c>
      <c r="I72" s="124"/>
    </row>
    <row r="73" spans="1:12" s="1" customFormat="1" ht="17.25">
      <c r="A73" s="203">
        <v>40299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3639</v>
      </c>
      <c r="F73" s="224">
        <f t="shared" si="1"/>
        <v>1454.2116965753423</v>
      </c>
      <c r="G73" s="87">
        <v>31</v>
      </c>
      <c r="H73" s="82">
        <f t="shared" si="4"/>
        <v>6.5753424657534248E-4</v>
      </c>
      <c r="I73" s="124"/>
    </row>
    <row r="74" spans="1:12" s="1" customFormat="1" ht="17.25">
      <c r="A74" s="203">
        <v>40330</v>
      </c>
      <c r="B74" s="77">
        <v>607.75312499999995</v>
      </c>
      <c r="C74" s="78">
        <v>0</v>
      </c>
      <c r="D74" s="79">
        <f t="shared" si="0"/>
        <v>607.75312499999995</v>
      </c>
      <c r="E74" s="80">
        <f>E73-G73</f>
        <v>3608</v>
      </c>
      <c r="F74" s="224">
        <f t="shared" si="1"/>
        <v>1441.8235232876712</v>
      </c>
      <c r="G74" s="87">
        <v>30</v>
      </c>
      <c r="H74" s="82">
        <f t="shared" si="4"/>
        <v>6.5753424657534248E-4</v>
      </c>
      <c r="I74" s="124"/>
    </row>
    <row r="75" spans="1:12" s="1" customFormat="1" ht="17.25">
      <c r="A75" s="203">
        <v>40360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3578</v>
      </c>
      <c r="F75" s="224">
        <f t="shared" si="1"/>
        <v>1501.326716917808</v>
      </c>
      <c r="G75" s="87">
        <v>31</v>
      </c>
      <c r="H75" s="82">
        <f t="shared" si="4"/>
        <v>6.5753424657534248E-4</v>
      </c>
      <c r="I75" s="124"/>
      <c r="L75" s="16"/>
    </row>
    <row r="76" spans="1:12" s="1" customFormat="1" ht="17.25">
      <c r="A76" s="203">
        <v>40391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3547</v>
      </c>
      <c r="F76" s="224">
        <f t="shared" si="1"/>
        <v>1488.3191349657532</v>
      </c>
      <c r="G76" s="87">
        <v>31</v>
      </c>
      <c r="H76" s="82">
        <f t="shared" si="4"/>
        <v>6.5753424657534248E-4</v>
      </c>
      <c r="I76" s="124"/>
    </row>
    <row r="77" spans="1:12" s="1" customFormat="1" ht="17.25">
      <c r="A77" s="203">
        <v>40422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3516</v>
      </c>
      <c r="F77" s="224">
        <f t="shared" si="1"/>
        <v>1475.3115530136986</v>
      </c>
      <c r="G77" s="87">
        <v>30</v>
      </c>
      <c r="H77" s="82">
        <f t="shared" si="4"/>
        <v>6.5753424657534248E-4</v>
      </c>
      <c r="I77" s="124"/>
    </row>
    <row r="78" spans="1:12" s="1" customFormat="1" ht="17.25">
      <c r="A78" s="205">
        <v>40452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3486</v>
      </c>
      <c r="F78" s="224">
        <f t="shared" si="1"/>
        <v>1462.7235704794518</v>
      </c>
      <c r="G78" s="90">
        <v>31</v>
      </c>
      <c r="H78" s="82">
        <f t="shared" si="4"/>
        <v>6.5753424657534248E-4</v>
      </c>
      <c r="I78" s="125"/>
    </row>
    <row r="79" spans="1:12" s="1" customFormat="1" ht="17.25">
      <c r="A79" s="203">
        <v>40483</v>
      </c>
      <c r="B79" s="77">
        <v>638.14078124999992</v>
      </c>
      <c r="C79" s="78">
        <v>0</v>
      </c>
      <c r="D79" s="79">
        <f t="shared" ref="D79:D143" si="5">B79-C79</f>
        <v>638.14078124999992</v>
      </c>
      <c r="E79" s="80">
        <f t="shared" si="3"/>
        <v>3455</v>
      </c>
      <c r="F79" s="224">
        <f t="shared" si="1"/>
        <v>1449.715988527397</v>
      </c>
      <c r="G79" s="87">
        <v>30</v>
      </c>
      <c r="H79" s="82">
        <f t="shared" si="4"/>
        <v>6.5753424657534248E-4</v>
      </c>
      <c r="I79" s="124"/>
    </row>
    <row r="80" spans="1:12" s="1" customFormat="1" ht="17.25">
      <c r="A80" s="203">
        <v>40513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4" si="6">E79-G79</f>
        <v>3425</v>
      </c>
      <c r="F80" s="224">
        <f t="shared" ref="F80:F144" si="7">(D80*E80*H80)</f>
        <v>1437.1280059931505</v>
      </c>
      <c r="G80" s="87">
        <v>31</v>
      </c>
      <c r="H80" s="82">
        <f t="shared" si="4"/>
        <v>6.5753424657534248E-4</v>
      </c>
      <c r="I80" s="124"/>
    </row>
    <row r="81" spans="1:9" s="1" customFormat="1" ht="17.25">
      <c r="A81" s="203">
        <v>40544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3394</v>
      </c>
      <c r="F81" s="224">
        <f t="shared" si="7"/>
        <v>1424.1204240410957</v>
      </c>
      <c r="G81" s="87">
        <v>31</v>
      </c>
      <c r="H81" s="82">
        <f t="shared" si="4"/>
        <v>6.5753424657534248E-4</v>
      </c>
      <c r="I81" s="124"/>
    </row>
    <row r="82" spans="1:9" s="1" customFormat="1" ht="17.25">
      <c r="A82" s="203">
        <v>40575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3363</v>
      </c>
      <c r="F82" s="224">
        <f t="shared" si="7"/>
        <v>1411.1128420890411</v>
      </c>
      <c r="G82" s="87">
        <v>28</v>
      </c>
      <c r="H82" s="82">
        <f t="shared" si="4"/>
        <v>6.5753424657534248E-4</v>
      </c>
      <c r="I82" s="124"/>
    </row>
    <row r="83" spans="1:9" s="1" customFormat="1" ht="17.25">
      <c r="A83" s="203">
        <v>40603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3335</v>
      </c>
      <c r="F83" s="224">
        <f t="shared" si="7"/>
        <v>1399.3640583904109</v>
      </c>
      <c r="G83" s="87">
        <v>31</v>
      </c>
      <c r="H83" s="82">
        <f t="shared" si="4"/>
        <v>6.5753424657534248E-4</v>
      </c>
      <c r="I83" s="124"/>
    </row>
    <row r="84" spans="1:9" s="1" customFormat="1" ht="17.25">
      <c r="A84" s="203">
        <v>40634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3304</v>
      </c>
      <c r="F84" s="224">
        <f t="shared" si="7"/>
        <v>1386.3564764383561</v>
      </c>
      <c r="G84" s="87">
        <v>30</v>
      </c>
      <c r="H84" s="82">
        <f t="shared" si="4"/>
        <v>6.5753424657534248E-4</v>
      </c>
      <c r="I84" s="124"/>
    </row>
    <row r="85" spans="1:9" s="1" customFormat="1" ht="17.25">
      <c r="A85" s="203">
        <v>40664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3274</v>
      </c>
      <c r="F85" s="224">
        <f t="shared" si="7"/>
        <v>1373.7684939041094</v>
      </c>
      <c r="G85" s="87">
        <v>31</v>
      </c>
      <c r="H85" s="82">
        <f t="shared" si="4"/>
        <v>6.5753424657534248E-4</v>
      </c>
      <c r="I85" s="124"/>
    </row>
    <row r="86" spans="1:9" s="1" customFormat="1" ht="17.25">
      <c r="A86" s="203">
        <v>40695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3243</v>
      </c>
      <c r="F86" s="224">
        <f t="shared" si="7"/>
        <v>1360.7609119520546</v>
      </c>
      <c r="G86" s="87">
        <v>30</v>
      </c>
      <c r="H86" s="82">
        <f t="shared" si="4"/>
        <v>6.5753424657534248E-4</v>
      </c>
      <c r="I86" s="124"/>
    </row>
    <row r="87" spans="1:9" s="1" customFormat="1" ht="17.25">
      <c r="A87" s="203">
        <v>40725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3213</v>
      </c>
      <c r="F87" s="224">
        <f t="shared" si="7"/>
        <v>1415.5815758886984</v>
      </c>
      <c r="G87" s="87">
        <v>31</v>
      </c>
      <c r="H87" s="82">
        <f t="shared" si="4"/>
        <v>6.5753424657534248E-4</v>
      </c>
      <c r="I87" s="124"/>
    </row>
    <row r="88" spans="1:9" s="1" customFormat="1" ht="17.25">
      <c r="A88" s="203">
        <v>40756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3182</v>
      </c>
      <c r="F88" s="224">
        <f t="shared" si="7"/>
        <v>1401.923614839041</v>
      </c>
      <c r="G88" s="87">
        <v>31</v>
      </c>
      <c r="H88" s="82">
        <f t="shared" si="4"/>
        <v>6.5753424657534248E-4</v>
      </c>
      <c r="I88" s="124"/>
    </row>
    <row r="89" spans="1:9" s="1" customFormat="1" ht="17.25">
      <c r="A89" s="203">
        <v>40787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3151</v>
      </c>
      <c r="F89" s="224">
        <f t="shared" si="7"/>
        <v>1388.2656537893834</v>
      </c>
      <c r="G89" s="87">
        <v>30</v>
      </c>
      <c r="H89" s="82">
        <f t="shared" si="4"/>
        <v>6.5753424657534248E-4</v>
      </c>
      <c r="I89" s="124"/>
    </row>
    <row r="90" spans="1:9" s="1" customFormat="1" ht="17.25">
      <c r="A90" s="203">
        <v>40817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3121</v>
      </c>
      <c r="F90" s="224">
        <f t="shared" si="7"/>
        <v>1375.0482721284245</v>
      </c>
      <c r="G90" s="87">
        <v>31</v>
      </c>
      <c r="H90" s="82">
        <f t="shared" si="4"/>
        <v>6.5753424657534248E-4</v>
      </c>
      <c r="I90" s="124"/>
    </row>
    <row r="91" spans="1:9" s="1" customFormat="1" ht="17.25">
      <c r="A91" s="203">
        <v>40848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3090</v>
      </c>
      <c r="F91" s="224">
        <f t="shared" si="7"/>
        <v>1361.3903110787669</v>
      </c>
      <c r="G91" s="87">
        <v>30</v>
      </c>
      <c r="H91" s="82">
        <f t="shared" si="4"/>
        <v>6.5753424657534248E-4</v>
      </c>
      <c r="I91" s="124"/>
    </row>
    <row r="92" spans="1:9" s="1" customFormat="1" ht="17.25">
      <c r="A92" s="203">
        <v>40878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3060</v>
      </c>
      <c r="F92" s="224">
        <f t="shared" si="7"/>
        <v>1348.1729294178081</v>
      </c>
      <c r="G92" s="87">
        <v>31</v>
      </c>
      <c r="H92" s="82">
        <f t="shared" si="4"/>
        <v>6.5753424657534248E-4</v>
      </c>
      <c r="I92" s="124"/>
    </row>
    <row r="93" spans="1:9" s="1" customFormat="1" ht="17.25">
      <c r="A93" s="203">
        <v>40909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3029</v>
      </c>
      <c r="F93" s="224">
        <f t="shared" si="7"/>
        <v>1334.5149683681504</v>
      </c>
      <c r="G93" s="87">
        <v>31</v>
      </c>
      <c r="H93" s="82">
        <f t="shared" si="4"/>
        <v>6.5753424657534248E-4</v>
      </c>
      <c r="I93" s="124"/>
    </row>
    <row r="94" spans="1:9" s="1" customFormat="1" ht="17.25">
      <c r="A94" s="203">
        <v>40940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2998</v>
      </c>
      <c r="F94" s="224">
        <f t="shared" si="7"/>
        <v>1320.8570073184931</v>
      </c>
      <c r="G94" s="87">
        <v>29</v>
      </c>
      <c r="H94" s="82">
        <f t="shared" si="4"/>
        <v>6.5753424657534248E-4</v>
      </c>
      <c r="I94" s="124"/>
    </row>
    <row r="95" spans="1:9" s="1" customFormat="1" ht="17.25">
      <c r="A95" s="203">
        <v>40969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2969</v>
      </c>
      <c r="F95" s="224">
        <f t="shared" si="7"/>
        <v>1308.0802050462328</v>
      </c>
      <c r="G95" s="87">
        <v>31</v>
      </c>
      <c r="H95" s="82">
        <f t="shared" si="4"/>
        <v>6.5753424657534248E-4</v>
      </c>
      <c r="I95" s="124"/>
    </row>
    <row r="96" spans="1:9" s="1" customFormat="1" ht="17.25">
      <c r="A96" s="203">
        <v>41000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2938</v>
      </c>
      <c r="F96" s="224">
        <f t="shared" si="7"/>
        <v>1294.4222439965752</v>
      </c>
      <c r="G96" s="87">
        <v>30</v>
      </c>
      <c r="H96" s="82">
        <f t="shared" si="4"/>
        <v>6.5753424657534248E-4</v>
      </c>
      <c r="I96" s="124"/>
    </row>
    <row r="97" spans="1:9" s="1" customFormat="1" ht="17.25">
      <c r="A97" s="203">
        <v>41030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2908</v>
      </c>
      <c r="F97" s="224">
        <f t="shared" si="7"/>
        <v>1281.2048623356161</v>
      </c>
      <c r="G97" s="87">
        <v>31</v>
      </c>
      <c r="H97" s="82">
        <f t="shared" si="4"/>
        <v>6.5753424657534248E-4</v>
      </c>
      <c r="I97" s="124"/>
    </row>
    <row r="98" spans="1:9" s="1" customFormat="1" ht="17.25">
      <c r="A98" s="203">
        <v>41061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2877</v>
      </c>
      <c r="F98" s="224">
        <f t="shared" si="7"/>
        <v>1267.5469012859587</v>
      </c>
      <c r="G98" s="87">
        <v>30</v>
      </c>
      <c r="H98" s="82">
        <f t="shared" si="4"/>
        <v>6.5753424657534248E-4</v>
      </c>
      <c r="I98" s="124"/>
    </row>
    <row r="99" spans="1:9" s="1" customFormat="1" ht="17.25">
      <c r="A99" s="203">
        <v>41091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2847</v>
      </c>
      <c r="F99" s="224">
        <f t="shared" si="7"/>
        <v>1317.0459956062498</v>
      </c>
      <c r="G99" s="87">
        <v>31</v>
      </c>
      <c r="H99" s="82">
        <f t="shared" si="4"/>
        <v>6.5753424657534248E-4</v>
      </c>
      <c r="I99" s="124"/>
    </row>
    <row r="100" spans="1:9" s="1" customFormat="1" ht="17.25">
      <c r="A100" s="203">
        <v>41122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2816</v>
      </c>
      <c r="F100" s="224">
        <f t="shared" si="7"/>
        <v>1302.7051365041093</v>
      </c>
      <c r="G100" s="87">
        <v>31</v>
      </c>
      <c r="H100" s="82">
        <f t="shared" si="4"/>
        <v>6.5753424657534248E-4</v>
      </c>
      <c r="I100" s="124"/>
    </row>
    <row r="101" spans="1:9" s="1" customFormat="1" ht="17.25">
      <c r="A101" s="203">
        <v>41153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2785</v>
      </c>
      <c r="F101" s="224">
        <f t="shared" si="7"/>
        <v>1288.3642774019688</v>
      </c>
      <c r="G101" s="87">
        <v>30</v>
      </c>
      <c r="H101" s="82">
        <f t="shared" si="4"/>
        <v>6.5753424657534248E-4</v>
      </c>
      <c r="I101" s="124"/>
    </row>
    <row r="102" spans="1:9" s="1" customFormat="1" ht="17.25">
      <c r="A102" s="203">
        <v>41183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2755</v>
      </c>
      <c r="F102" s="224">
        <f t="shared" si="7"/>
        <v>1274.4860266579622</v>
      </c>
      <c r="G102" s="87">
        <v>31</v>
      </c>
      <c r="H102" s="82">
        <f t="shared" si="4"/>
        <v>6.5753424657534248E-4</v>
      </c>
      <c r="I102" s="124"/>
    </row>
    <row r="103" spans="1:9" s="1" customFormat="1" ht="17.25">
      <c r="A103" s="203">
        <v>41214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2724</v>
      </c>
      <c r="F103" s="224">
        <f t="shared" si="7"/>
        <v>1260.1451675558217</v>
      </c>
      <c r="G103" s="87">
        <v>30</v>
      </c>
      <c r="H103" s="82">
        <f t="shared" si="4"/>
        <v>6.5753424657534248E-4</v>
      </c>
      <c r="I103" s="124"/>
    </row>
    <row r="104" spans="1:9" s="1" customFormat="1" ht="17.25">
      <c r="A104" s="203">
        <v>41244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2694</v>
      </c>
      <c r="F104" s="224">
        <f t="shared" si="7"/>
        <v>1246.266916811815</v>
      </c>
      <c r="G104" s="87">
        <v>31</v>
      </c>
      <c r="H104" s="82">
        <f t="shared" si="4"/>
        <v>6.5753424657534248E-4</v>
      </c>
      <c r="I104" s="124"/>
    </row>
    <row r="105" spans="1:9" s="1" customFormat="1" ht="17.25">
      <c r="A105" s="204">
        <v>41275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2663</v>
      </c>
      <c r="F105" s="224">
        <f t="shared" si="7"/>
        <v>1231.9260577096745</v>
      </c>
      <c r="G105" s="87">
        <v>31</v>
      </c>
      <c r="H105" s="82">
        <f t="shared" si="4"/>
        <v>6.5753424657534248E-4</v>
      </c>
      <c r="I105" s="124"/>
    </row>
    <row r="106" spans="1:9" s="1" customFormat="1" ht="17.25">
      <c r="A106" s="204">
        <v>41306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2632</v>
      </c>
      <c r="F106" s="224">
        <f t="shared" si="7"/>
        <v>1217.585198607534</v>
      </c>
      <c r="G106" s="87">
        <v>28</v>
      </c>
      <c r="H106" s="82">
        <f t="shared" si="4"/>
        <v>6.5753424657534248E-4</v>
      </c>
      <c r="I106" s="124"/>
    </row>
    <row r="107" spans="1:9" s="1" customFormat="1" ht="17.25">
      <c r="A107" s="204">
        <v>41334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2604</v>
      </c>
      <c r="F107" s="224">
        <f t="shared" si="7"/>
        <v>1204.6321645797943</v>
      </c>
      <c r="G107" s="87">
        <v>31</v>
      </c>
      <c r="H107" s="82">
        <f t="shared" si="4"/>
        <v>6.5753424657534248E-4</v>
      </c>
      <c r="I107" s="124"/>
    </row>
    <row r="108" spans="1:9" s="1" customFormat="1" ht="17.25">
      <c r="A108" s="204">
        <v>41365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2573</v>
      </c>
      <c r="F108" s="224">
        <f t="shared" si="7"/>
        <v>1190.2913054776539</v>
      </c>
      <c r="G108" s="87">
        <v>30</v>
      </c>
      <c r="H108" s="82">
        <f t="shared" si="4"/>
        <v>6.5753424657534248E-4</v>
      </c>
      <c r="I108" s="124"/>
    </row>
    <row r="109" spans="1:9" s="1" customFormat="1" ht="17.25">
      <c r="A109" s="204">
        <v>41395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2543</v>
      </c>
      <c r="F109" s="224">
        <f t="shared" si="7"/>
        <v>1176.4130547336472</v>
      </c>
      <c r="G109" s="87">
        <v>31</v>
      </c>
      <c r="H109" s="82">
        <f t="shared" si="4"/>
        <v>6.5753424657534248E-4</v>
      </c>
      <c r="I109" s="124"/>
    </row>
    <row r="110" spans="1:9" s="1" customFormat="1" ht="17.25">
      <c r="A110" s="204">
        <v>41426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2512</v>
      </c>
      <c r="F110" s="224">
        <f t="shared" si="7"/>
        <v>1162.0721956315067</v>
      </c>
      <c r="G110" s="87">
        <v>30</v>
      </c>
      <c r="H110" s="82">
        <f t="shared" si="4"/>
        <v>6.5753424657534248E-4</v>
      </c>
      <c r="I110" s="124"/>
    </row>
    <row r="111" spans="1:9" s="1" customFormat="1" ht="17.25">
      <c r="A111" s="204">
        <v>41456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2482</v>
      </c>
      <c r="F111" s="224">
        <f t="shared" si="7"/>
        <v>1205.6036421318747</v>
      </c>
      <c r="G111" s="87">
        <v>31</v>
      </c>
      <c r="H111" s="82">
        <f t="shared" si="4"/>
        <v>6.5753424657534248E-4</v>
      </c>
      <c r="I111" s="124"/>
    </row>
    <row r="112" spans="1:9" s="1" customFormat="1" ht="17.25">
      <c r="A112" s="204">
        <v>41487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2451</v>
      </c>
      <c r="F112" s="224">
        <f t="shared" si="7"/>
        <v>1190.5457400746272</v>
      </c>
      <c r="G112" s="87">
        <v>31</v>
      </c>
      <c r="H112" s="82">
        <f t="shared" si="4"/>
        <v>6.5753424657534248E-4</v>
      </c>
      <c r="I112" s="124"/>
    </row>
    <row r="113" spans="1:9" s="1" customFormat="1" ht="17.25">
      <c r="A113" s="204">
        <v>41518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2420</v>
      </c>
      <c r="F113" s="224">
        <f t="shared" si="7"/>
        <v>1175.48783801738</v>
      </c>
      <c r="G113" s="87">
        <v>30</v>
      </c>
      <c r="H113" s="82">
        <f t="shared" si="4"/>
        <v>6.5753424657534248E-4</v>
      </c>
      <c r="I113" s="124"/>
    </row>
    <row r="114" spans="1:9" s="1" customFormat="1" ht="17.25">
      <c r="A114" s="204">
        <v>41548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2390</v>
      </c>
      <c r="F114" s="224">
        <f t="shared" si="7"/>
        <v>1160.9156747361726</v>
      </c>
      <c r="G114" s="87">
        <v>31</v>
      </c>
      <c r="H114" s="82">
        <f t="shared" si="4"/>
        <v>6.5753424657534248E-4</v>
      </c>
      <c r="I114" s="124"/>
    </row>
    <row r="115" spans="1:9" s="1" customFormat="1" ht="17.25">
      <c r="A115" s="204">
        <v>41579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2359</v>
      </c>
      <c r="F115" s="224">
        <f t="shared" si="7"/>
        <v>1145.8577726789254</v>
      </c>
      <c r="G115" s="99">
        <v>30</v>
      </c>
      <c r="H115" s="82">
        <f t="shared" si="4"/>
        <v>6.5753424657534248E-4</v>
      </c>
      <c r="I115" s="124"/>
    </row>
    <row r="116" spans="1:9" s="1" customFormat="1" ht="17.25">
      <c r="A116" s="204">
        <v>41609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2329</v>
      </c>
      <c r="F116" s="224">
        <f t="shared" si="7"/>
        <v>1131.2856093977182</v>
      </c>
      <c r="G116" s="87">
        <v>31</v>
      </c>
      <c r="H116" s="82">
        <f t="shared" si="4"/>
        <v>6.5753424657534248E-4</v>
      </c>
      <c r="I116" s="124"/>
    </row>
    <row r="117" spans="1:9" s="1" customFormat="1" ht="17.25">
      <c r="A117" s="204">
        <v>41640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2298</v>
      </c>
      <c r="F117" s="224">
        <f t="shared" si="7"/>
        <v>1116.2277073404707</v>
      </c>
      <c r="G117" s="87">
        <v>31</v>
      </c>
      <c r="H117" s="82">
        <f t="shared" si="4"/>
        <v>6.5753424657534248E-4</v>
      </c>
      <c r="I117" s="124"/>
    </row>
    <row r="118" spans="1:9" s="1" customFormat="1" ht="17.25">
      <c r="A118" s="204">
        <v>41671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2267</v>
      </c>
      <c r="F118" s="224">
        <f t="shared" si="7"/>
        <v>1101.1698052832232</v>
      </c>
      <c r="G118" s="87">
        <v>28</v>
      </c>
      <c r="H118" s="82">
        <f t="shared" si="4"/>
        <v>6.5753424657534248E-4</v>
      </c>
      <c r="I118" s="124"/>
    </row>
    <row r="119" spans="1:9" s="1" customFormat="1" ht="17.25">
      <c r="A119" s="204">
        <v>41699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2239</v>
      </c>
      <c r="F119" s="224">
        <f t="shared" si="7"/>
        <v>1087.5691195540965</v>
      </c>
      <c r="G119" s="87">
        <v>31</v>
      </c>
      <c r="H119" s="82">
        <f t="shared" si="4"/>
        <v>6.5753424657534248E-4</v>
      </c>
      <c r="I119" s="124"/>
    </row>
    <row r="120" spans="1:9" s="1" customFormat="1" ht="17.25">
      <c r="A120" s="204">
        <v>41730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2208</v>
      </c>
      <c r="F120" s="224">
        <f t="shared" si="7"/>
        <v>1072.5112174968492</v>
      </c>
      <c r="G120" s="87">
        <v>30</v>
      </c>
      <c r="H120" s="82">
        <f t="shared" si="4"/>
        <v>6.5753424657534248E-4</v>
      </c>
      <c r="I120" s="124"/>
    </row>
    <row r="121" spans="1:9" s="1" customFormat="1" ht="17.25">
      <c r="A121" s="204">
        <v>41760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2178</v>
      </c>
      <c r="F121" s="224">
        <f t="shared" si="7"/>
        <v>1057.9390542156418</v>
      </c>
      <c r="G121" s="87">
        <v>31</v>
      </c>
      <c r="H121" s="82">
        <f t="shared" si="4"/>
        <v>6.5753424657534248E-4</v>
      </c>
      <c r="I121" s="124"/>
    </row>
    <row r="122" spans="1:9" s="1" customFormat="1" ht="17.25">
      <c r="A122" s="204">
        <v>41791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2147</v>
      </c>
      <c r="F122" s="224">
        <f t="shared" si="7"/>
        <v>1042.8811521583946</v>
      </c>
      <c r="G122" s="87">
        <v>30</v>
      </c>
      <c r="H122" s="82">
        <f t="shared" si="4"/>
        <v>6.5753424657534248E-4</v>
      </c>
      <c r="I122" s="124"/>
    </row>
    <row r="123" spans="1:9" s="1" customFormat="1" ht="17.25">
      <c r="A123" s="204">
        <v>41821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2117</v>
      </c>
      <c r="F123" s="224">
        <f t="shared" si="7"/>
        <v>1079.7244383210466</v>
      </c>
      <c r="G123" s="87">
        <v>31</v>
      </c>
      <c r="H123" s="82">
        <f t="shared" si="4"/>
        <v>6.5753424657534248E-4</v>
      </c>
      <c r="I123" s="124"/>
    </row>
    <row r="124" spans="1:9" s="1" customFormat="1" ht="17.25">
      <c r="A124" s="204">
        <v>41852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2086</v>
      </c>
      <c r="F124" s="224">
        <f t="shared" si="7"/>
        <v>1063.9136411609368</v>
      </c>
      <c r="G124" s="87">
        <v>31</v>
      </c>
      <c r="H124" s="82">
        <f t="shared" si="4"/>
        <v>6.5753424657534248E-4</v>
      </c>
      <c r="I124" s="124"/>
    </row>
    <row r="125" spans="1:9" s="1" customFormat="1" ht="17.25">
      <c r="A125" s="204">
        <v>41883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2055</v>
      </c>
      <c r="F125" s="224">
        <f t="shared" si="7"/>
        <v>1048.1028440008272</v>
      </c>
      <c r="G125" s="87">
        <v>30</v>
      </c>
      <c r="H125" s="82">
        <f t="shared" si="4"/>
        <v>6.5753424657534248E-4</v>
      </c>
      <c r="I125" s="124"/>
    </row>
    <row r="126" spans="1:9" s="1" customFormat="1" ht="17.25">
      <c r="A126" s="204">
        <v>41913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2025</v>
      </c>
      <c r="F126" s="224">
        <f t="shared" si="7"/>
        <v>1032.8020725555596</v>
      </c>
      <c r="G126" s="87">
        <v>31</v>
      </c>
      <c r="H126" s="82">
        <f t="shared" si="4"/>
        <v>6.5753424657534248E-4</v>
      </c>
      <c r="I126" s="124"/>
    </row>
    <row r="127" spans="1:9" s="1" customFormat="1" ht="17.25">
      <c r="A127" s="204">
        <v>41944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1994</v>
      </c>
      <c r="F127" s="224">
        <f t="shared" si="7"/>
        <v>1016.9912753954497</v>
      </c>
      <c r="G127" s="87">
        <v>30</v>
      </c>
      <c r="H127" s="82">
        <f t="shared" si="4"/>
        <v>6.5753424657534248E-4</v>
      </c>
      <c r="I127" s="124"/>
    </row>
    <row r="128" spans="1:9" s="1" customFormat="1" ht="17.25">
      <c r="A128" s="204">
        <v>41974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1964</v>
      </c>
      <c r="F128" s="224">
        <f t="shared" si="7"/>
        <v>1001.6905039501822</v>
      </c>
      <c r="G128" s="87">
        <v>31</v>
      </c>
      <c r="H128" s="82">
        <f t="shared" si="4"/>
        <v>6.5753424657534248E-4</v>
      </c>
      <c r="I128" s="124"/>
    </row>
    <row r="129" spans="1:9" s="1" customFormat="1" ht="17.25">
      <c r="A129" s="204">
        <v>42005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1933</v>
      </c>
      <c r="F129" s="224">
        <f t="shared" si="7"/>
        <v>985.87970679007231</v>
      </c>
      <c r="G129" s="87">
        <v>31</v>
      </c>
      <c r="H129" s="82">
        <f t="shared" si="4"/>
        <v>6.5753424657534248E-4</v>
      </c>
      <c r="I129" s="124"/>
    </row>
    <row r="130" spans="1:9" s="1" customFormat="1" ht="17.25">
      <c r="A130" s="204">
        <v>42036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1902</v>
      </c>
      <c r="F130" s="224">
        <f t="shared" si="7"/>
        <v>970.0689096299626</v>
      </c>
      <c r="G130" s="87">
        <v>28</v>
      </c>
      <c r="H130" s="82">
        <f t="shared" si="4"/>
        <v>6.5753424657534248E-4</v>
      </c>
      <c r="I130" s="124"/>
    </row>
    <row r="131" spans="1:9" s="1" customFormat="1" ht="17.25">
      <c r="A131" s="204">
        <v>42064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1874</v>
      </c>
      <c r="F131" s="224">
        <f t="shared" si="7"/>
        <v>955.78818961437958</v>
      </c>
      <c r="G131" s="87">
        <v>31</v>
      </c>
      <c r="H131" s="82">
        <f t="shared" si="4"/>
        <v>6.5753424657534248E-4</v>
      </c>
      <c r="I131" s="124"/>
    </row>
    <row r="132" spans="1:9" s="1" customFormat="1" ht="17.25">
      <c r="A132" s="204">
        <v>42095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1843</v>
      </c>
      <c r="F132" s="224">
        <f t="shared" si="7"/>
        <v>939.97739245426976</v>
      </c>
      <c r="G132" s="87">
        <v>30</v>
      </c>
      <c r="H132" s="82">
        <f t="shared" si="4"/>
        <v>6.5753424657534248E-4</v>
      </c>
      <c r="I132" s="124"/>
    </row>
    <row r="133" spans="1:9" s="1" customFormat="1" ht="17.25">
      <c r="A133" s="204">
        <v>42125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1813</v>
      </c>
      <c r="F133" s="224">
        <f t="shared" si="7"/>
        <v>924.67662100900225</v>
      </c>
      <c r="G133" s="87">
        <v>31</v>
      </c>
      <c r="H133" s="82">
        <f t="shared" si="4"/>
        <v>6.5753424657534248E-4</v>
      </c>
      <c r="I133" s="124"/>
    </row>
    <row r="134" spans="1:9" s="1" customFormat="1" ht="17.25">
      <c r="A134" s="204">
        <v>42156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1782</v>
      </c>
      <c r="F134" s="224">
        <f t="shared" si="7"/>
        <v>908.86582384889243</v>
      </c>
      <c r="G134" s="87">
        <v>30</v>
      </c>
      <c r="H134" s="82">
        <f t="shared" si="4"/>
        <v>6.5753424657534248E-4</v>
      </c>
      <c r="I134" s="124"/>
    </row>
    <row r="135" spans="1:9" s="1" customFormat="1" ht="17.25">
      <c r="A135" s="204">
        <v>42186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1752</v>
      </c>
      <c r="F135" s="224">
        <f t="shared" si="7"/>
        <v>938.2433050238061</v>
      </c>
      <c r="G135" s="87">
        <v>31</v>
      </c>
      <c r="H135" s="82">
        <f t="shared" si="4"/>
        <v>6.5753424657534248E-4</v>
      </c>
      <c r="I135" s="124"/>
    </row>
    <row r="136" spans="1:9" s="1" customFormat="1" ht="17.25">
      <c r="A136" s="204">
        <v>42217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1721</v>
      </c>
      <c r="F136" s="224">
        <f t="shared" si="7"/>
        <v>921.64196800569084</v>
      </c>
      <c r="G136" s="87">
        <v>31</v>
      </c>
      <c r="H136" s="82">
        <f t="shared" ref="H136:H147" si="8">0.24/365</f>
        <v>6.5753424657534248E-4</v>
      </c>
      <c r="I136" s="124"/>
    </row>
    <row r="137" spans="1:9" s="1" customFormat="1" ht="17.25">
      <c r="A137" s="204">
        <v>42248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1690</v>
      </c>
      <c r="F137" s="224">
        <f t="shared" si="7"/>
        <v>905.04063098757558</v>
      </c>
      <c r="G137" s="87">
        <v>30</v>
      </c>
      <c r="H137" s="82">
        <f t="shared" si="8"/>
        <v>6.5753424657534248E-4</v>
      </c>
      <c r="I137" s="124"/>
    </row>
    <row r="138" spans="1:9" s="1" customFormat="1" ht="18" thickBot="1">
      <c r="A138" s="204">
        <v>42278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1660</v>
      </c>
      <c r="F138" s="224">
        <f t="shared" si="7"/>
        <v>888.97482097004456</v>
      </c>
      <c r="G138" s="87">
        <v>31</v>
      </c>
      <c r="H138" s="82">
        <f t="shared" si="8"/>
        <v>6.5753424657534248E-4</v>
      </c>
      <c r="I138" s="124"/>
    </row>
    <row r="139" spans="1:9" s="1" customFormat="1" ht="33">
      <c r="A139" s="94" t="s">
        <v>159</v>
      </c>
      <c r="B139" s="94" t="s">
        <v>160</v>
      </c>
      <c r="C139" s="94" t="s">
        <v>161</v>
      </c>
      <c r="D139" s="94" t="s">
        <v>162</v>
      </c>
      <c r="E139" s="95" t="s">
        <v>163</v>
      </c>
      <c r="F139" s="228" t="s">
        <v>165</v>
      </c>
      <c r="G139" s="95" t="s">
        <v>19</v>
      </c>
      <c r="H139" s="96" t="s">
        <v>164</v>
      </c>
      <c r="I139" s="146" t="s">
        <v>170</v>
      </c>
    </row>
    <row r="140" spans="1:9" s="1" customFormat="1" ht="17.25">
      <c r="A140" s="204">
        <v>42309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E138-G138</f>
        <v>1629</v>
      </c>
      <c r="F140" s="224">
        <f t="shared" si="7"/>
        <v>872.3734839519293</v>
      </c>
      <c r="G140" s="87">
        <v>30</v>
      </c>
      <c r="H140" s="82">
        <f t="shared" si="8"/>
        <v>6.5753424657534248E-4</v>
      </c>
      <c r="I140" s="124"/>
    </row>
    <row r="141" spans="1:9" s="1" customFormat="1" ht="17.25">
      <c r="A141" s="204">
        <v>42339</v>
      </c>
      <c r="B141" s="77">
        <v>814.44731338872054</v>
      </c>
      <c r="C141" s="92">
        <v>0</v>
      </c>
      <c r="D141" s="79">
        <f t="shared" si="5"/>
        <v>814.44731338872054</v>
      </c>
      <c r="E141" s="80">
        <f>E140-G140</f>
        <v>1599</v>
      </c>
      <c r="F141" s="224">
        <f t="shared" si="7"/>
        <v>856.30767393439839</v>
      </c>
      <c r="G141" s="87">
        <v>31</v>
      </c>
      <c r="H141" s="82">
        <f t="shared" si="8"/>
        <v>6.5753424657534248E-4</v>
      </c>
      <c r="I141" s="124"/>
    </row>
    <row r="142" spans="1:9" s="1" customFormat="1" ht="17.25">
      <c r="A142" s="204">
        <v>42370</v>
      </c>
      <c r="B142" s="77">
        <v>814.44731338872054</v>
      </c>
      <c r="C142" s="92">
        <v>0</v>
      </c>
      <c r="D142" s="79">
        <f t="shared" si="5"/>
        <v>814.44731338872054</v>
      </c>
      <c r="E142" s="80">
        <f t="shared" si="6"/>
        <v>1568</v>
      </c>
      <c r="F142" s="224">
        <f t="shared" si="7"/>
        <v>839.70633691628313</v>
      </c>
      <c r="G142" s="87">
        <v>31</v>
      </c>
      <c r="H142" s="82">
        <f t="shared" si="8"/>
        <v>6.5753424657534248E-4</v>
      </c>
      <c r="I142" s="124"/>
    </row>
    <row r="143" spans="1:9" s="1" customFormat="1" ht="17.25">
      <c r="A143" s="204">
        <v>42401</v>
      </c>
      <c r="B143" s="77">
        <v>814.44731338872054</v>
      </c>
      <c r="C143" s="92">
        <v>0</v>
      </c>
      <c r="D143" s="79">
        <f t="shared" si="5"/>
        <v>814.44731338872054</v>
      </c>
      <c r="E143" s="80">
        <f>E142-G142</f>
        <v>1537</v>
      </c>
      <c r="F143" s="224">
        <f t="shared" si="7"/>
        <v>823.10499989816776</v>
      </c>
      <c r="G143" s="87">
        <v>29</v>
      </c>
      <c r="H143" s="82">
        <f t="shared" si="8"/>
        <v>6.5753424657534248E-4</v>
      </c>
      <c r="I143" s="124"/>
    </row>
    <row r="144" spans="1:9" s="1" customFormat="1" ht="17.25">
      <c r="A144" s="204">
        <v>42430</v>
      </c>
      <c r="B144" s="77">
        <v>814.44731338872054</v>
      </c>
      <c r="C144" s="92">
        <v>0</v>
      </c>
      <c r="D144" s="79">
        <f t="shared" ref="D144:D159" si="9">B144-C144</f>
        <v>814.44731338872054</v>
      </c>
      <c r="E144" s="80">
        <f t="shared" si="6"/>
        <v>1508</v>
      </c>
      <c r="F144" s="224">
        <f t="shared" si="7"/>
        <v>807.57471688122121</v>
      </c>
      <c r="G144" s="87">
        <v>31</v>
      </c>
      <c r="H144" s="82">
        <f t="shared" si="8"/>
        <v>6.5753424657534248E-4</v>
      </c>
      <c r="I144" s="124"/>
    </row>
    <row r="145" spans="1:9" s="1" customFormat="1" ht="17.25">
      <c r="A145" s="204">
        <v>42461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ref="E145:E201" si="10">E144-G144</f>
        <v>1477</v>
      </c>
      <c r="F145" s="224">
        <f t="shared" ref="F145:F201" si="11">(D145*E145*H145)</f>
        <v>790.97337986310583</v>
      </c>
      <c r="G145" s="87">
        <v>30</v>
      </c>
      <c r="H145" s="82">
        <f t="shared" si="8"/>
        <v>6.5753424657534248E-4</v>
      </c>
      <c r="I145" s="124"/>
    </row>
    <row r="146" spans="1:9" s="1" customFormat="1" ht="17.25">
      <c r="A146" s="204">
        <v>42491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1447</v>
      </c>
      <c r="F146" s="224">
        <f t="shared" si="11"/>
        <v>774.90756984557504</v>
      </c>
      <c r="G146" s="87">
        <v>31</v>
      </c>
      <c r="H146" s="82">
        <f t="shared" si="8"/>
        <v>6.5753424657534248E-4</v>
      </c>
      <c r="I146" s="124"/>
    </row>
    <row r="147" spans="1:9" s="1" customFormat="1" ht="17.25">
      <c r="A147" s="204">
        <v>42522</v>
      </c>
      <c r="B147" s="77">
        <v>814.44731338872054</v>
      </c>
      <c r="C147" s="92">
        <v>0</v>
      </c>
      <c r="D147" s="79">
        <f t="shared" si="9"/>
        <v>814.44731338872054</v>
      </c>
      <c r="E147" s="80">
        <f t="shared" si="10"/>
        <v>1416</v>
      </c>
      <c r="F147" s="224">
        <f t="shared" si="11"/>
        <v>758.30623282745978</v>
      </c>
      <c r="G147" s="87">
        <v>30</v>
      </c>
      <c r="H147" s="82">
        <f t="shared" si="8"/>
        <v>6.5753424657534248E-4</v>
      </c>
      <c r="I147" s="124"/>
    </row>
    <row r="148" spans="1:9" s="1" customFormat="1" ht="17.25">
      <c r="A148" s="204">
        <v>42552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E147-G147</f>
        <v>1386</v>
      </c>
      <c r="F148" s="224">
        <f t="shared" si="11"/>
        <v>779.35244395042525</v>
      </c>
      <c r="G148" s="87">
        <v>31</v>
      </c>
      <c r="H148" s="82">
        <f t="shared" ref="H148:H201" si="12">0.24/365</f>
        <v>6.5753424657534248E-4</v>
      </c>
      <c r="I148" s="124"/>
    </row>
    <row r="149" spans="1:9" s="1" customFormat="1" ht="17.25">
      <c r="A149" s="204">
        <v>42583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1355</v>
      </c>
      <c r="F149" s="224">
        <f t="shared" si="11"/>
        <v>761.92104008140416</v>
      </c>
      <c r="G149" s="87">
        <v>31</v>
      </c>
      <c r="H149" s="82">
        <f t="shared" si="12"/>
        <v>6.5753424657534248E-4</v>
      </c>
      <c r="I149" s="124"/>
    </row>
    <row r="150" spans="1:9" s="1" customFormat="1" ht="17.25">
      <c r="A150" s="204">
        <v>42614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1324</v>
      </c>
      <c r="F150" s="224">
        <f t="shared" si="11"/>
        <v>744.48963621238318</v>
      </c>
      <c r="G150" s="87">
        <v>30</v>
      </c>
      <c r="H150" s="82">
        <f t="shared" si="12"/>
        <v>6.5753424657534248E-4</v>
      </c>
      <c r="I150" s="124"/>
    </row>
    <row r="151" spans="1:9" s="1" customFormat="1" ht="17.25">
      <c r="A151" s="204">
        <v>42644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1294</v>
      </c>
      <c r="F151" s="224">
        <f t="shared" si="11"/>
        <v>727.62053569397574</v>
      </c>
      <c r="G151" s="87">
        <v>31</v>
      </c>
      <c r="H151" s="82">
        <f t="shared" si="12"/>
        <v>6.5753424657534248E-4</v>
      </c>
      <c r="I151" s="124"/>
    </row>
    <row r="152" spans="1:9" s="1" customFormat="1" ht="17.25">
      <c r="A152" s="204">
        <v>42675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1263</v>
      </c>
      <c r="F152" s="224">
        <f t="shared" si="11"/>
        <v>710.18913182495464</v>
      </c>
      <c r="G152" s="87">
        <v>30</v>
      </c>
      <c r="H152" s="82">
        <f t="shared" si="12"/>
        <v>6.5753424657534248E-4</v>
      </c>
      <c r="I152" s="124"/>
    </row>
    <row r="153" spans="1:9" s="1" customFormat="1" ht="17.25">
      <c r="A153" s="204">
        <v>42705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1233</v>
      </c>
      <c r="F153" s="224">
        <f t="shared" si="11"/>
        <v>693.32003130654709</v>
      </c>
      <c r="G153" s="87">
        <v>31</v>
      </c>
      <c r="H153" s="82">
        <f t="shared" si="12"/>
        <v>6.5753424657534248E-4</v>
      </c>
      <c r="I153" s="124"/>
    </row>
    <row r="154" spans="1:9" s="1" customFormat="1" ht="17.25">
      <c r="A154" s="204">
        <v>42736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1202</v>
      </c>
      <c r="F154" s="224">
        <f t="shared" si="11"/>
        <v>675.88862743752611</v>
      </c>
      <c r="G154" s="87">
        <v>31</v>
      </c>
      <c r="H154" s="82">
        <f t="shared" si="12"/>
        <v>6.5753424657534248E-4</v>
      </c>
      <c r="I154" s="124"/>
    </row>
    <row r="155" spans="1:9" s="1" customFormat="1" ht="17.25">
      <c r="A155" s="204">
        <v>42767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1171</v>
      </c>
      <c r="F155" s="224">
        <f t="shared" si="11"/>
        <v>658.45722356850501</v>
      </c>
      <c r="G155" s="87">
        <v>28</v>
      </c>
      <c r="H155" s="82">
        <f t="shared" si="12"/>
        <v>6.5753424657534248E-4</v>
      </c>
      <c r="I155" s="124"/>
    </row>
    <row r="156" spans="1:9" s="1" customFormat="1" ht="17.25">
      <c r="A156" s="204">
        <v>42795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1143</v>
      </c>
      <c r="F156" s="224">
        <f t="shared" si="11"/>
        <v>642.71272975132467</v>
      </c>
      <c r="G156" s="87">
        <v>31</v>
      </c>
      <c r="H156" s="82">
        <f t="shared" si="12"/>
        <v>6.5753424657534248E-4</v>
      </c>
      <c r="I156" s="124"/>
    </row>
    <row r="157" spans="1:9" s="1" customFormat="1" ht="17.25">
      <c r="A157" s="204">
        <v>42826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1112</v>
      </c>
      <c r="F157" s="224">
        <f t="shared" si="11"/>
        <v>625.28132588230369</v>
      </c>
      <c r="G157" s="87">
        <v>30</v>
      </c>
      <c r="H157" s="82">
        <f t="shared" si="12"/>
        <v>6.5753424657534248E-4</v>
      </c>
      <c r="I157" s="124"/>
    </row>
    <row r="158" spans="1:9" s="1" customFormat="1" ht="17.25">
      <c r="A158" s="204">
        <v>42856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1082</v>
      </c>
      <c r="F158" s="224">
        <f t="shared" si="11"/>
        <v>608.41222536389614</v>
      </c>
      <c r="G158" s="87">
        <v>31</v>
      </c>
      <c r="H158" s="82">
        <f t="shared" si="12"/>
        <v>6.5753424657534248E-4</v>
      </c>
      <c r="I158" s="124"/>
    </row>
    <row r="159" spans="1:9" s="1" customFormat="1" ht="17.25">
      <c r="A159" s="204">
        <v>42887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1051</v>
      </c>
      <c r="F159" s="224">
        <f t="shared" si="11"/>
        <v>590.98082149487516</v>
      </c>
      <c r="G159" s="87">
        <v>30</v>
      </c>
      <c r="H159" s="82">
        <f t="shared" si="12"/>
        <v>6.5753424657534248E-4</v>
      </c>
      <c r="I159" s="124"/>
    </row>
    <row r="160" spans="1:9" s="1" customFormat="1" ht="17.25">
      <c r="A160" s="204">
        <v>42917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1021</v>
      </c>
      <c r="F160" s="224">
        <f t="shared" si="11"/>
        <v>602.81730702529103</v>
      </c>
      <c r="G160" s="87">
        <v>31</v>
      </c>
      <c r="H160" s="82">
        <f t="shared" si="12"/>
        <v>6.5753424657534248E-4</v>
      </c>
      <c r="I160" s="124"/>
    </row>
    <row r="161" spans="1:9" s="1" customFormat="1" ht="17.25">
      <c r="A161" s="204">
        <v>42948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990</v>
      </c>
      <c r="F161" s="224">
        <f t="shared" si="11"/>
        <v>584.51433296281891</v>
      </c>
      <c r="G161" s="87">
        <v>31</v>
      </c>
      <c r="H161" s="82">
        <f t="shared" si="12"/>
        <v>6.5753424657534248E-4</v>
      </c>
      <c r="I161" s="124"/>
    </row>
    <row r="162" spans="1:9" s="1" customFormat="1" ht="17.25">
      <c r="A162" s="204">
        <v>42979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959</v>
      </c>
      <c r="F162" s="224">
        <f t="shared" si="11"/>
        <v>566.2113589003468</v>
      </c>
      <c r="G162" s="87">
        <v>30</v>
      </c>
      <c r="H162" s="82">
        <f t="shared" si="12"/>
        <v>6.5753424657534248E-4</v>
      </c>
      <c r="I162" s="124"/>
    </row>
    <row r="163" spans="1:9" s="1" customFormat="1" ht="17.25">
      <c r="A163" s="204">
        <v>43009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929</v>
      </c>
      <c r="F163" s="224">
        <f t="shared" si="11"/>
        <v>548.49880335601893</v>
      </c>
      <c r="G163" s="87">
        <v>31</v>
      </c>
      <c r="H163" s="82">
        <f t="shared" si="12"/>
        <v>6.5753424657534248E-4</v>
      </c>
      <c r="I163" s="124"/>
    </row>
    <row r="164" spans="1:9" s="1" customFormat="1" ht="17.25">
      <c r="A164" s="204">
        <v>43040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898</v>
      </c>
      <c r="F164" s="224">
        <f t="shared" si="11"/>
        <v>530.19582929354692</v>
      </c>
      <c r="G164" s="87">
        <v>30</v>
      </c>
      <c r="H164" s="82">
        <f t="shared" si="12"/>
        <v>6.5753424657534248E-4</v>
      </c>
      <c r="I164" s="124"/>
    </row>
    <row r="165" spans="1:9" s="1" customFormat="1" ht="17.25">
      <c r="A165" s="204">
        <v>43070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868</v>
      </c>
      <c r="F165" s="224">
        <f t="shared" si="11"/>
        <v>512.48327374921905</v>
      </c>
      <c r="G165" s="87">
        <v>31</v>
      </c>
      <c r="H165" s="82">
        <f t="shared" si="12"/>
        <v>6.5753424657534248E-4</v>
      </c>
      <c r="I165" s="124"/>
    </row>
    <row r="166" spans="1:9" s="1" customFormat="1" ht="17.25">
      <c r="A166" s="204">
        <v>43101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837</v>
      </c>
      <c r="F166" s="224">
        <f t="shared" si="11"/>
        <v>494.18029968674688</v>
      </c>
      <c r="G166" s="87">
        <v>31</v>
      </c>
      <c r="H166" s="82">
        <f t="shared" si="12"/>
        <v>6.5753424657534248E-4</v>
      </c>
      <c r="I166" s="124"/>
    </row>
    <row r="167" spans="1:9" s="1" customFormat="1" ht="17.25">
      <c r="A167" s="204">
        <v>43132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806</v>
      </c>
      <c r="F167" s="224">
        <f t="shared" si="11"/>
        <v>475.87732562427482</v>
      </c>
      <c r="G167" s="87">
        <v>28</v>
      </c>
      <c r="H167" s="82">
        <f t="shared" si="12"/>
        <v>6.5753424657534248E-4</v>
      </c>
      <c r="I167" s="124"/>
    </row>
    <row r="168" spans="1:9" s="1" customFormat="1" ht="17.25">
      <c r="A168" s="204">
        <v>43160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778</v>
      </c>
      <c r="F168" s="224">
        <f t="shared" si="11"/>
        <v>459.3456071162355</v>
      </c>
      <c r="G168" s="87">
        <v>31</v>
      </c>
      <c r="H168" s="82">
        <f t="shared" si="12"/>
        <v>6.5753424657534248E-4</v>
      </c>
      <c r="I168" s="124"/>
    </row>
    <row r="169" spans="1:9" s="1" customFormat="1" ht="17.25">
      <c r="A169" s="204">
        <v>43191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747</v>
      </c>
      <c r="F169" s="224">
        <f t="shared" si="11"/>
        <v>441.04263305376332</v>
      </c>
      <c r="G169" s="87">
        <v>30</v>
      </c>
      <c r="H169" s="82">
        <f t="shared" si="12"/>
        <v>6.5753424657534248E-4</v>
      </c>
      <c r="I169" s="124"/>
    </row>
    <row r="170" spans="1:9" s="1" customFormat="1" ht="17.25">
      <c r="A170" s="204">
        <v>43221</v>
      </c>
      <c r="B170" s="77">
        <v>897.92816301106438</v>
      </c>
      <c r="C170" s="157">
        <v>13887</v>
      </c>
      <c r="D170" s="100">
        <f t="shared" si="14"/>
        <v>-12989.071836988936</v>
      </c>
      <c r="E170" s="80">
        <f t="shared" si="10"/>
        <v>717</v>
      </c>
      <c r="F170" s="224"/>
      <c r="G170" s="156">
        <v>17</v>
      </c>
      <c r="H170" s="82">
        <f t="shared" si="12"/>
        <v>6.5753424657534248E-4</v>
      </c>
      <c r="I170" s="122" t="s">
        <v>378</v>
      </c>
    </row>
    <row r="171" spans="1:9" s="1" customFormat="1" ht="17.25">
      <c r="A171" s="204">
        <v>43252</v>
      </c>
      <c r="B171" s="77">
        <v>897.92816301106438</v>
      </c>
      <c r="C171" s="101">
        <v>0</v>
      </c>
      <c r="D171" s="100">
        <f t="shared" si="14"/>
        <v>897.92816301106438</v>
      </c>
      <c r="E171" s="80">
        <f t="shared" si="10"/>
        <v>700</v>
      </c>
      <c r="F171" s="224">
        <f t="shared" si="11"/>
        <v>413.29296270098308</v>
      </c>
      <c r="G171" s="78">
        <v>30</v>
      </c>
      <c r="H171" s="82">
        <f t="shared" si="12"/>
        <v>6.5753424657534248E-4</v>
      </c>
      <c r="I171" s="122"/>
    </row>
    <row r="172" spans="1:9" s="1" customFormat="1" ht="17.25">
      <c r="A172" s="204">
        <v>43282</v>
      </c>
      <c r="B172" s="77">
        <v>942.82457116161765</v>
      </c>
      <c r="C172" s="157">
        <v>13887</v>
      </c>
      <c r="D172" s="100">
        <f t="shared" si="14"/>
        <v>-12944.175428838382</v>
      </c>
      <c r="E172" s="80">
        <f t="shared" si="10"/>
        <v>670</v>
      </c>
      <c r="F172" s="224"/>
      <c r="G172" s="78">
        <v>0</v>
      </c>
      <c r="H172" s="82">
        <f t="shared" si="12"/>
        <v>6.5753424657534248E-4</v>
      </c>
      <c r="I172" s="122" t="s">
        <v>379</v>
      </c>
    </row>
    <row r="173" spans="1:9" s="1" customFormat="1" ht="17.25">
      <c r="A173" s="204">
        <v>43313</v>
      </c>
      <c r="B173" s="77">
        <v>942.82457116161765</v>
      </c>
      <c r="C173" s="101">
        <v>13887</v>
      </c>
      <c r="D173" s="100">
        <f t="shared" si="14"/>
        <v>-12944.175428838382</v>
      </c>
      <c r="E173" s="80">
        <f t="shared" si="10"/>
        <v>670</v>
      </c>
      <c r="F173" s="224"/>
      <c r="G173" s="78">
        <v>0</v>
      </c>
      <c r="H173" s="82">
        <f t="shared" si="12"/>
        <v>6.5753424657534248E-4</v>
      </c>
      <c r="I173" s="122" t="s">
        <v>380</v>
      </c>
    </row>
    <row r="174" spans="1:9" s="1" customFormat="1" ht="31.5">
      <c r="A174" s="204">
        <v>43344</v>
      </c>
      <c r="B174" s="77">
        <v>942.82457116161765</v>
      </c>
      <c r="C174" s="157">
        <v>27774</v>
      </c>
      <c r="D174" s="100">
        <f t="shared" si="14"/>
        <v>-26831.175428838382</v>
      </c>
      <c r="E174" s="80">
        <f>E173-G173</f>
        <v>670</v>
      </c>
      <c r="F174" s="224"/>
      <c r="G174" s="156">
        <v>0</v>
      </c>
      <c r="H174" s="82">
        <f t="shared" si="12"/>
        <v>6.5753424657534248E-4</v>
      </c>
      <c r="I174" s="223" t="s">
        <v>193</v>
      </c>
    </row>
    <row r="175" spans="1:9" s="1" customFormat="1" ht="17.25">
      <c r="A175" s="204">
        <v>43374</v>
      </c>
      <c r="B175" s="77">
        <v>942.82457116161765</v>
      </c>
      <c r="C175" s="101">
        <v>0</v>
      </c>
      <c r="D175" s="100">
        <f t="shared" si="14"/>
        <v>942.82457116161765</v>
      </c>
      <c r="E175" s="80">
        <f t="shared" si="10"/>
        <v>670</v>
      </c>
      <c r="F175" s="224">
        <f t="shared" si="11"/>
        <v>415.359427514488</v>
      </c>
      <c r="G175" s="78">
        <v>31</v>
      </c>
      <c r="H175" s="82">
        <f t="shared" si="12"/>
        <v>6.5753424657534248E-4</v>
      </c>
      <c r="I175" s="122"/>
    </row>
    <row r="176" spans="1:9" s="1" customFormat="1" ht="17.25">
      <c r="A176" s="204">
        <v>43405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639</v>
      </c>
      <c r="F176" s="224">
        <f t="shared" si="11"/>
        <v>396.14130474889231</v>
      </c>
      <c r="G176" s="78">
        <v>30</v>
      </c>
      <c r="H176" s="82">
        <f t="shared" si="12"/>
        <v>6.5753424657534248E-4</v>
      </c>
      <c r="I176" s="122"/>
    </row>
    <row r="177" spans="1:9" s="1" customFormat="1" ht="17.25">
      <c r="A177" s="204">
        <v>43435</v>
      </c>
      <c r="B177" s="77">
        <v>942.82457116161765</v>
      </c>
      <c r="C177" s="101">
        <v>0</v>
      </c>
      <c r="D177" s="100">
        <f t="shared" si="14"/>
        <v>942.82457116161765</v>
      </c>
      <c r="E177" s="80">
        <f t="shared" si="10"/>
        <v>609</v>
      </c>
      <c r="F177" s="224">
        <f t="shared" si="11"/>
        <v>377.54312142734807</v>
      </c>
      <c r="G177" s="78">
        <v>31</v>
      </c>
      <c r="H177" s="82">
        <f t="shared" si="12"/>
        <v>6.5753424657534248E-4</v>
      </c>
      <c r="I177" s="122"/>
    </row>
    <row r="178" spans="1:9" s="1" customFormat="1" ht="17.25">
      <c r="A178" s="204">
        <v>43466</v>
      </c>
      <c r="B178" s="77">
        <v>942.82457116161765</v>
      </c>
      <c r="C178" s="101">
        <v>0</v>
      </c>
      <c r="D178" s="100">
        <f t="shared" si="14"/>
        <v>942.82457116161765</v>
      </c>
      <c r="E178" s="80">
        <f t="shared" si="10"/>
        <v>578</v>
      </c>
      <c r="F178" s="224">
        <f t="shared" si="11"/>
        <v>358.32499866175237</v>
      </c>
      <c r="G178" s="78">
        <v>31</v>
      </c>
      <c r="H178" s="82">
        <f t="shared" si="12"/>
        <v>6.5753424657534248E-4</v>
      </c>
      <c r="I178" s="122"/>
    </row>
    <row r="179" spans="1:9" s="1" customFormat="1" ht="17.25">
      <c r="A179" s="204">
        <v>43497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547</v>
      </c>
      <c r="F179" s="224">
        <f t="shared" si="11"/>
        <v>339.10687589615662</v>
      </c>
      <c r="G179" s="78">
        <v>28</v>
      </c>
      <c r="H179" s="82">
        <f t="shared" si="12"/>
        <v>6.5753424657534248E-4</v>
      </c>
      <c r="I179" s="122"/>
    </row>
    <row r="180" spans="1:9" s="1" customFormat="1" ht="17.25">
      <c r="A180" s="204">
        <v>43525</v>
      </c>
      <c r="B180" s="77">
        <v>942.82457116161765</v>
      </c>
      <c r="C180" s="101">
        <v>0</v>
      </c>
      <c r="D180" s="100">
        <f t="shared" si="14"/>
        <v>942.82457116161765</v>
      </c>
      <c r="E180" s="80">
        <f t="shared" si="10"/>
        <v>519</v>
      </c>
      <c r="F180" s="224">
        <f t="shared" si="11"/>
        <v>321.74857146271535</v>
      </c>
      <c r="G180" s="78">
        <v>31</v>
      </c>
      <c r="H180" s="82">
        <f t="shared" si="12"/>
        <v>6.5753424657534248E-4</v>
      </c>
      <c r="I180" s="122"/>
    </row>
    <row r="181" spans="1:9" s="1" customFormat="1" ht="17.25">
      <c r="A181" s="204">
        <v>43556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488</v>
      </c>
      <c r="F181" s="224">
        <f t="shared" si="11"/>
        <v>302.5304486971196</v>
      </c>
      <c r="G181" s="78">
        <v>30</v>
      </c>
      <c r="H181" s="82">
        <f t="shared" si="12"/>
        <v>6.5753424657534248E-4</v>
      </c>
      <c r="I181" s="122"/>
    </row>
    <row r="182" spans="1:9" s="1" customFormat="1" ht="17.25">
      <c r="A182" s="204">
        <v>43586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458</v>
      </c>
      <c r="F182" s="224">
        <f t="shared" si="11"/>
        <v>283.93226537557541</v>
      </c>
      <c r="G182" s="78">
        <v>31</v>
      </c>
      <c r="H182" s="82">
        <f t="shared" si="12"/>
        <v>6.5753424657534248E-4</v>
      </c>
      <c r="I182" s="122"/>
    </row>
    <row r="183" spans="1:9" s="1" customFormat="1" ht="17.25">
      <c r="A183" s="204">
        <v>43617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427</v>
      </c>
      <c r="F183" s="224">
        <f t="shared" si="11"/>
        <v>264.71414260997966</v>
      </c>
      <c r="G183" s="78">
        <v>30</v>
      </c>
      <c r="H183" s="82">
        <f t="shared" si="12"/>
        <v>6.5753424657534248E-4</v>
      </c>
      <c r="I183" s="122"/>
    </row>
    <row r="184" spans="1:9" s="1" customFormat="1" ht="17.25">
      <c r="A184" s="204">
        <v>43647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397</v>
      </c>
      <c r="F184" s="224">
        <f t="shared" si="11"/>
        <v>258.42175725285722</v>
      </c>
      <c r="G184" s="78">
        <v>31</v>
      </c>
      <c r="H184" s="82">
        <f t="shared" si="12"/>
        <v>6.5753424657534248E-4</v>
      </c>
      <c r="I184" s="122"/>
    </row>
    <row r="185" spans="1:9" s="1" customFormat="1" ht="17.25">
      <c r="A185" s="204">
        <v>43678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366</v>
      </c>
      <c r="F185" s="224">
        <f t="shared" si="11"/>
        <v>238.24272834898173</v>
      </c>
      <c r="G185" s="78">
        <v>31</v>
      </c>
      <c r="H185" s="82">
        <f t="shared" si="12"/>
        <v>6.5753424657534248E-4</v>
      </c>
      <c r="I185" s="122"/>
    </row>
    <row r="186" spans="1:9" s="1" customFormat="1" ht="17.25">
      <c r="A186" s="204">
        <v>43709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335</v>
      </c>
      <c r="F186" s="224">
        <f t="shared" si="11"/>
        <v>218.06369944510621</v>
      </c>
      <c r="G186" s="78">
        <v>30</v>
      </c>
      <c r="H186" s="82">
        <f t="shared" si="12"/>
        <v>6.5753424657534248E-4</v>
      </c>
      <c r="I186" s="124"/>
    </row>
    <row r="187" spans="1:9" s="1" customFormat="1" ht="17.25">
      <c r="A187" s="204">
        <v>43739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305</v>
      </c>
      <c r="F187" s="224">
        <f t="shared" si="11"/>
        <v>198.53560695748473</v>
      </c>
      <c r="G187" s="78">
        <v>31</v>
      </c>
      <c r="H187" s="82">
        <f t="shared" si="12"/>
        <v>6.5753424657534248E-4</v>
      </c>
      <c r="I187" s="124"/>
    </row>
    <row r="188" spans="1:9" s="1" customFormat="1" ht="17.25">
      <c r="A188" s="204">
        <v>43770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274</v>
      </c>
      <c r="F188" s="224">
        <f t="shared" si="11"/>
        <v>178.35657805360927</v>
      </c>
      <c r="G188" s="78">
        <v>30</v>
      </c>
      <c r="H188" s="82">
        <f t="shared" si="12"/>
        <v>6.5753424657534248E-4</v>
      </c>
      <c r="I188" s="124"/>
    </row>
    <row r="189" spans="1:9" s="1" customFormat="1" ht="17.25">
      <c r="A189" s="204">
        <v>43800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244</v>
      </c>
      <c r="F189" s="224">
        <f t="shared" si="11"/>
        <v>158.82848556598779</v>
      </c>
      <c r="G189" s="78">
        <v>31</v>
      </c>
      <c r="H189" s="82">
        <f t="shared" si="12"/>
        <v>6.5753424657534248E-4</v>
      </c>
      <c r="I189" s="124"/>
    </row>
    <row r="190" spans="1:9" s="1" customFormat="1" ht="17.25">
      <c r="A190" s="204">
        <v>43831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224">
        <f t="shared" si="11"/>
        <v>138.64945666211233</v>
      </c>
      <c r="G190" s="87">
        <v>31</v>
      </c>
      <c r="H190" s="82">
        <f t="shared" si="12"/>
        <v>6.5753424657534248E-4</v>
      </c>
      <c r="I190" s="124"/>
    </row>
    <row r="191" spans="1:9" s="1" customFormat="1" ht="17.25">
      <c r="A191" s="204">
        <v>43862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224">
        <f t="shared" si="11"/>
        <v>118.47042775823681</v>
      </c>
      <c r="G191" s="87">
        <v>29</v>
      </c>
      <c r="H191" s="82">
        <f t="shared" si="12"/>
        <v>6.5753424657534248E-4</v>
      </c>
      <c r="I191" s="124"/>
    </row>
    <row r="192" spans="1:9" s="1" customFormat="1" ht="17.25">
      <c r="A192" s="204">
        <v>43891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224">
        <f t="shared" si="11"/>
        <v>99.593271686869414</v>
      </c>
      <c r="G192" s="87">
        <v>31</v>
      </c>
      <c r="H192" s="82">
        <f t="shared" si="12"/>
        <v>6.5753424657534248E-4</v>
      </c>
      <c r="I192" s="124"/>
    </row>
    <row r="193" spans="1:9" s="1" customFormat="1" ht="17.25">
      <c r="A193" s="204">
        <v>43922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224">
        <f t="shared" si="11"/>
        <v>79.414242782993895</v>
      </c>
      <c r="G193" s="87">
        <v>30</v>
      </c>
      <c r="H193" s="82">
        <f t="shared" si="12"/>
        <v>6.5753424657534248E-4</v>
      </c>
      <c r="I193" s="124"/>
    </row>
    <row r="194" spans="1:9" s="1" customFormat="1" ht="17.25">
      <c r="A194" s="204">
        <v>43952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224">
        <f t="shared" si="11"/>
        <v>59.886150295372445</v>
      </c>
      <c r="G194" s="87">
        <v>31</v>
      </c>
      <c r="H194" s="82">
        <f t="shared" si="12"/>
        <v>6.5753424657534248E-4</v>
      </c>
      <c r="I194" s="124"/>
    </row>
    <row r="195" spans="1:9" s="1" customFormat="1" ht="17.25">
      <c r="A195" s="204">
        <v>43983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224">
        <f t="shared" si="11"/>
        <v>39.707121391496948</v>
      </c>
      <c r="G195" s="87">
        <v>30</v>
      </c>
      <c r="H195" s="82">
        <f t="shared" si="12"/>
        <v>6.5753424657534248E-4</v>
      </c>
      <c r="I195" s="124"/>
    </row>
    <row r="196" spans="1:9" s="1" customFormat="1" ht="17.25">
      <c r="A196" s="204">
        <v>44013</v>
      </c>
      <c r="B196" s="77">
        <v>1039.4640897056836</v>
      </c>
      <c r="C196" s="78"/>
      <c r="D196" s="100">
        <f t="shared" si="14"/>
        <v>1039.4640897056836</v>
      </c>
      <c r="E196" s="80">
        <f t="shared" si="10"/>
        <v>31</v>
      </c>
      <c r="F196" s="224">
        <f t="shared" si="11"/>
        <v>21.187980349069274</v>
      </c>
      <c r="G196" s="87">
        <v>31</v>
      </c>
      <c r="H196" s="82">
        <f t="shared" si="12"/>
        <v>6.5753424657534248E-4</v>
      </c>
      <c r="I196" s="124"/>
    </row>
    <row r="197" spans="1:9" s="1" customFormat="1" ht="17.25">
      <c r="A197" s="98" t="s">
        <v>158</v>
      </c>
      <c r="B197" s="77">
        <v>1039.46408970568</v>
      </c>
      <c r="C197" s="78"/>
      <c r="D197" s="100">
        <f>B197-C197</f>
        <v>1039.46408970568</v>
      </c>
      <c r="E197" s="80">
        <f t="shared" si="10"/>
        <v>0</v>
      </c>
      <c r="F197" s="224">
        <f t="shared" si="11"/>
        <v>0</v>
      </c>
      <c r="G197" s="87">
        <v>0</v>
      </c>
      <c r="H197" s="82">
        <f t="shared" si="12"/>
        <v>6.5753424657534248E-4</v>
      </c>
      <c r="I197" s="124"/>
    </row>
    <row r="198" spans="1:9" s="1" customFormat="1" ht="17.25">
      <c r="A198" s="98" t="s">
        <v>373</v>
      </c>
      <c r="B198" s="77">
        <v>1039.46408970568</v>
      </c>
      <c r="C198" s="78"/>
      <c r="D198" s="100">
        <f t="shared" ref="D198:D201" si="15">B198-C198</f>
        <v>1039.46408970568</v>
      </c>
      <c r="E198" s="80">
        <f>E197-G197</f>
        <v>0</v>
      </c>
      <c r="F198" s="224">
        <f t="shared" si="11"/>
        <v>0</v>
      </c>
      <c r="G198" s="99">
        <v>0</v>
      </c>
      <c r="H198" s="82">
        <f t="shared" si="12"/>
        <v>6.5753424657534248E-4</v>
      </c>
      <c r="I198" s="124"/>
    </row>
    <row r="199" spans="1:9" s="1" customFormat="1" ht="17.25">
      <c r="A199" s="98" t="s">
        <v>374</v>
      </c>
      <c r="B199" s="77">
        <v>1039.46408970568</v>
      </c>
      <c r="C199" s="78"/>
      <c r="D199" s="100">
        <f t="shared" si="15"/>
        <v>1039.46408970568</v>
      </c>
      <c r="E199" s="80">
        <f t="shared" si="10"/>
        <v>0</v>
      </c>
      <c r="F199" s="224">
        <f t="shared" si="11"/>
        <v>0</v>
      </c>
      <c r="G199" s="99">
        <v>0</v>
      </c>
      <c r="H199" s="82">
        <f t="shared" si="12"/>
        <v>6.5753424657534248E-4</v>
      </c>
      <c r="I199" s="124"/>
    </row>
    <row r="200" spans="1:9" s="1" customFormat="1" ht="17.25">
      <c r="A200" s="98" t="s">
        <v>375</v>
      </c>
      <c r="B200" s="77">
        <v>1039.46408970568</v>
      </c>
      <c r="C200" s="78"/>
      <c r="D200" s="100">
        <f t="shared" si="15"/>
        <v>1039.46408970568</v>
      </c>
      <c r="E200" s="80">
        <f t="shared" si="10"/>
        <v>0</v>
      </c>
      <c r="F200" s="224">
        <f t="shared" si="11"/>
        <v>0</v>
      </c>
      <c r="G200" s="99">
        <v>0</v>
      </c>
      <c r="H200" s="82">
        <f t="shared" si="12"/>
        <v>6.5753424657534248E-4</v>
      </c>
      <c r="I200" s="124"/>
    </row>
    <row r="201" spans="1:9" s="149" customFormat="1" ht="18.75" customHeight="1">
      <c r="A201" s="98" t="s">
        <v>376</v>
      </c>
      <c r="B201" s="77">
        <v>1039.46408970568</v>
      </c>
      <c r="C201" s="78"/>
      <c r="D201" s="100">
        <f t="shared" si="15"/>
        <v>1039.46408970568</v>
      </c>
      <c r="E201" s="80">
        <f t="shared" si="10"/>
        <v>0</v>
      </c>
      <c r="F201" s="224">
        <f t="shared" si="11"/>
        <v>0</v>
      </c>
      <c r="G201" s="221">
        <v>0</v>
      </c>
      <c r="H201" s="82">
        <f t="shared" si="12"/>
        <v>6.5753424657534248E-4</v>
      </c>
      <c r="I201" s="124"/>
    </row>
    <row r="202" spans="1:9" s="70" customFormat="1" ht="17.25" thickBot="1">
      <c r="A202" s="105"/>
      <c r="B202" s="194">
        <f>SUM(B14:B201)</f>
        <v>135708.16606759807</v>
      </c>
      <c r="C202" s="194">
        <f>SUM(C14:C201)</f>
        <v>76485</v>
      </c>
      <c r="D202" s="147">
        <f>B202-C202</f>
        <v>59223.166067598067</v>
      </c>
      <c r="E202" s="148">
        <f>SUM(E58:E197)</f>
        <v>275726</v>
      </c>
      <c r="F202" s="229">
        <f>SUM(F14:F197)</f>
        <v>189328.02409500253</v>
      </c>
      <c r="G202" s="148">
        <f>SUM(G14:G198)</f>
        <v>5264</v>
      </c>
      <c r="H202" s="230">
        <f>D202+F202</f>
        <v>248551.1901626006</v>
      </c>
      <c r="I202" s="126"/>
    </row>
    <row r="203" spans="1:9" s="70" customFormat="1" ht="15">
      <c r="C203" s="127"/>
      <c r="F203" s="127"/>
      <c r="H203" s="127"/>
      <c r="I203" s="127"/>
    </row>
    <row r="204" spans="1:9" s="70" customFormat="1" ht="15">
      <c r="C204" s="127"/>
      <c r="F204" s="127"/>
      <c r="H204" s="127"/>
      <c r="I204" s="127"/>
    </row>
    <row r="205" spans="1:9" s="70" customFormat="1" ht="15">
      <c r="C205" s="127"/>
      <c r="F205" s="127"/>
      <c r="H205" s="127"/>
      <c r="I205" s="127"/>
    </row>
    <row r="206" spans="1:9" s="1" customFormat="1" ht="17.25">
      <c r="A206" s="70"/>
      <c r="B206" s="70"/>
      <c r="C206" s="127"/>
      <c r="D206" s="70"/>
      <c r="E206" s="70"/>
      <c r="F206" s="127"/>
      <c r="G206" s="70"/>
      <c r="H206" s="127"/>
      <c r="I206" s="127"/>
    </row>
    <row r="207" spans="1:9" s="35" customFormat="1" ht="17.25">
      <c r="A207" s="5"/>
      <c r="B207" s="25"/>
      <c r="C207" s="151"/>
      <c r="D207" s="25"/>
      <c r="E207" s="6"/>
      <c r="F207" s="137"/>
      <c r="G207" s="70"/>
      <c r="H207" s="127"/>
      <c r="I207" s="127"/>
    </row>
    <row r="208" spans="1:9" s="35" customFormat="1" ht="17.25">
      <c r="A208" s="324"/>
      <c r="B208" s="325" t="s">
        <v>521</v>
      </c>
      <c r="C208" s="326"/>
      <c r="D208" s="326"/>
      <c r="E208" s="326"/>
      <c r="F208" s="327" t="s">
        <v>522</v>
      </c>
      <c r="G208" s="326"/>
      <c r="H208" s="328"/>
      <c r="I208" s="127"/>
    </row>
    <row r="209" spans="1:9" s="35" customFormat="1" ht="17.25">
      <c r="A209" s="329" t="s">
        <v>523</v>
      </c>
      <c r="B209" s="329" t="s">
        <v>524</v>
      </c>
      <c r="C209" s="329" t="s">
        <v>525</v>
      </c>
      <c r="D209" s="329" t="s">
        <v>526</v>
      </c>
      <c r="E209" s="326"/>
      <c r="F209" s="330" t="s">
        <v>527</v>
      </c>
      <c r="G209" s="330" t="s">
        <v>528</v>
      </c>
      <c r="H209" s="331"/>
      <c r="I209" s="38"/>
    </row>
    <row r="210" spans="1:9" s="35" customFormat="1" ht="17.25">
      <c r="A210" s="332" t="s">
        <v>529</v>
      </c>
      <c r="B210" s="333">
        <v>6000</v>
      </c>
      <c r="C210" s="333">
        <v>3500</v>
      </c>
      <c r="D210" s="333">
        <f>B210-C210</f>
        <v>2500</v>
      </c>
      <c r="E210" s="326"/>
      <c r="F210" s="334"/>
      <c r="G210" s="334"/>
      <c r="H210" s="328"/>
      <c r="I210" s="38"/>
    </row>
    <row r="211" spans="1:9" s="40" customFormat="1" ht="17.25">
      <c r="A211" s="332" t="s">
        <v>530</v>
      </c>
      <c r="B211" s="333">
        <f>B210+B210*5%</f>
        <v>6300</v>
      </c>
      <c r="C211" s="333">
        <v>3550</v>
      </c>
      <c r="D211" s="333">
        <f t="shared" ref="D211:D225" si="16">B211-C211</f>
        <v>2750</v>
      </c>
      <c r="E211" s="326"/>
      <c r="F211" s="334" t="s">
        <v>531</v>
      </c>
      <c r="G211" s="335">
        <f>B202</f>
        <v>135708.16606759807</v>
      </c>
      <c r="H211" s="328"/>
      <c r="I211" s="38"/>
    </row>
    <row r="212" spans="1:9" s="40" customFormat="1">
      <c r="A212" s="332" t="s">
        <v>532</v>
      </c>
      <c r="B212" s="333">
        <f t="shared" ref="B212:B223" si="17">B211+B211*5%</f>
        <v>6615</v>
      </c>
      <c r="C212" s="333">
        <v>0</v>
      </c>
      <c r="D212" s="333">
        <f t="shared" si="16"/>
        <v>6615</v>
      </c>
      <c r="E212" s="326"/>
      <c r="F212" s="334" t="s">
        <v>533</v>
      </c>
      <c r="G212" s="335">
        <f>F202</f>
        <v>189328.02409500253</v>
      </c>
      <c r="H212" s="328"/>
      <c r="I212" s="128"/>
    </row>
    <row r="213" spans="1:9" s="40" customFormat="1">
      <c r="A213" s="332" t="s">
        <v>534</v>
      </c>
      <c r="B213" s="333">
        <f t="shared" si="17"/>
        <v>6945.75</v>
      </c>
      <c r="C213" s="333">
        <v>0</v>
      </c>
      <c r="D213" s="333">
        <f t="shared" si="16"/>
        <v>6945.75</v>
      </c>
      <c r="E213" s="326"/>
      <c r="F213" s="336" t="s">
        <v>12</v>
      </c>
      <c r="G213" s="337">
        <f>B202+F202</f>
        <v>325036.1901626006</v>
      </c>
      <c r="H213" s="328"/>
      <c r="I213" s="128"/>
    </row>
    <row r="214" spans="1:9" s="40" customFormat="1" ht="39" customHeight="1">
      <c r="A214" s="332" t="s">
        <v>535</v>
      </c>
      <c r="B214" s="333">
        <f t="shared" si="17"/>
        <v>7293.0375000000004</v>
      </c>
      <c r="C214" s="333">
        <v>0</v>
      </c>
      <c r="D214" s="333">
        <f t="shared" si="16"/>
        <v>7293.0375000000004</v>
      </c>
      <c r="E214" s="326"/>
      <c r="F214" s="351" t="s">
        <v>536</v>
      </c>
      <c r="G214" s="352">
        <f>C202</f>
        <v>76485</v>
      </c>
      <c r="H214" s="328"/>
      <c r="I214" s="128"/>
    </row>
    <row r="215" spans="1:9" s="40" customFormat="1">
      <c r="A215" s="339" t="s">
        <v>537</v>
      </c>
      <c r="B215" s="333">
        <f t="shared" si="17"/>
        <v>7657.6893749999999</v>
      </c>
      <c r="C215" s="333">
        <v>0</v>
      </c>
      <c r="D215" s="333">
        <f t="shared" si="16"/>
        <v>7657.6893749999999</v>
      </c>
      <c r="E215" s="326"/>
      <c r="F215" s="340" t="s">
        <v>538</v>
      </c>
      <c r="G215" s="341">
        <f>G213-G214</f>
        <v>248551.1901626006</v>
      </c>
      <c r="H215" s="328"/>
      <c r="I215" s="128"/>
    </row>
    <row r="216" spans="1:9" s="40" customFormat="1">
      <c r="A216" s="332" t="s">
        <v>539</v>
      </c>
      <c r="B216" s="333">
        <f t="shared" si="17"/>
        <v>8040.5738437500004</v>
      </c>
      <c r="C216" s="333">
        <v>0</v>
      </c>
      <c r="D216" s="333">
        <f t="shared" si="16"/>
        <v>8040.5738437500004</v>
      </c>
      <c r="E216" s="326"/>
      <c r="F216" s="328"/>
      <c r="G216" s="342"/>
      <c r="H216" s="328"/>
      <c r="I216" s="128"/>
    </row>
    <row r="217" spans="1:9" s="40" customFormat="1">
      <c r="A217" s="332" t="s">
        <v>540</v>
      </c>
      <c r="B217" s="333">
        <f t="shared" si="17"/>
        <v>8442.6025359374999</v>
      </c>
      <c r="C217" s="333">
        <v>0</v>
      </c>
      <c r="D217" s="333">
        <f t="shared" si="16"/>
        <v>8442.6025359374999</v>
      </c>
      <c r="E217" s="326"/>
      <c r="F217" s="328"/>
      <c r="G217" s="342"/>
      <c r="H217" s="328"/>
      <c r="I217" s="128"/>
    </row>
    <row r="218" spans="1:9" s="40" customFormat="1">
      <c r="A218" s="332" t="s">
        <v>541</v>
      </c>
      <c r="B218" s="333">
        <f t="shared" si="17"/>
        <v>8864.7326627343755</v>
      </c>
      <c r="C218" s="333">
        <v>0</v>
      </c>
      <c r="D218" s="333">
        <f t="shared" si="16"/>
        <v>8864.7326627343755</v>
      </c>
      <c r="E218" s="326"/>
      <c r="F218" s="328"/>
      <c r="G218" s="342"/>
      <c r="H218" s="328"/>
      <c r="I218" s="128"/>
    </row>
    <row r="219" spans="1:9" s="40" customFormat="1">
      <c r="A219" s="332" t="s">
        <v>542</v>
      </c>
      <c r="B219" s="333">
        <f t="shared" si="17"/>
        <v>9307.9692958710948</v>
      </c>
      <c r="C219" s="333">
        <v>0</v>
      </c>
      <c r="D219" s="333">
        <f t="shared" si="16"/>
        <v>9307.9692958710948</v>
      </c>
      <c r="E219" s="326"/>
      <c r="F219" s="328"/>
      <c r="G219" s="342"/>
      <c r="H219" s="328"/>
      <c r="I219" s="128"/>
    </row>
    <row r="220" spans="1:9" s="40" customFormat="1">
      <c r="A220" s="332" t="s">
        <v>543</v>
      </c>
      <c r="B220" s="333">
        <f t="shared" si="17"/>
        <v>9773.3677606646488</v>
      </c>
      <c r="C220" s="333">
        <v>0</v>
      </c>
      <c r="D220" s="333">
        <f t="shared" si="16"/>
        <v>9773.3677606646488</v>
      </c>
      <c r="E220" s="326"/>
      <c r="F220" s="328"/>
      <c r="G220" s="342"/>
      <c r="H220" s="328"/>
      <c r="I220" s="128"/>
    </row>
    <row r="221" spans="1:9" s="40" customFormat="1">
      <c r="A221" s="332" t="s">
        <v>544</v>
      </c>
      <c r="B221" s="333">
        <f t="shared" si="17"/>
        <v>10262.036148697882</v>
      </c>
      <c r="C221" s="333">
        <v>0</v>
      </c>
      <c r="D221" s="333">
        <f t="shared" si="16"/>
        <v>10262.036148697882</v>
      </c>
      <c r="E221" s="326"/>
      <c r="F221" s="328"/>
      <c r="G221" s="342"/>
      <c r="H221" s="328"/>
      <c r="I221" s="128"/>
    </row>
    <row r="222" spans="1:9" s="40" customFormat="1">
      <c r="A222" s="343" t="s">
        <v>545</v>
      </c>
      <c r="B222" s="333">
        <v>10775</v>
      </c>
      <c r="C222" s="333">
        <v>13887</v>
      </c>
      <c r="D222" s="333">
        <f>B222-C222</f>
        <v>-3112</v>
      </c>
      <c r="E222" s="326"/>
      <c r="F222" s="328"/>
      <c r="G222" s="342"/>
      <c r="H222" s="328"/>
      <c r="I222" s="128"/>
    </row>
    <row r="223" spans="1:9" s="40" customFormat="1">
      <c r="A223" s="343" t="s">
        <v>546</v>
      </c>
      <c r="B223" s="333">
        <f t="shared" si="17"/>
        <v>11313.75</v>
      </c>
      <c r="C223" s="333">
        <v>55548</v>
      </c>
      <c r="D223" s="333">
        <f>B223-C223</f>
        <v>-44234.25</v>
      </c>
      <c r="E223" s="326"/>
      <c r="F223" s="328"/>
      <c r="G223" s="342"/>
      <c r="H223" s="328"/>
      <c r="I223" s="128"/>
    </row>
    <row r="224" spans="1:9" s="40" customFormat="1">
      <c r="A224" s="343" t="s">
        <v>547</v>
      </c>
      <c r="B224" s="333">
        <v>11880</v>
      </c>
      <c r="C224" s="333">
        <v>0</v>
      </c>
      <c r="D224" s="333">
        <f t="shared" si="16"/>
        <v>11880</v>
      </c>
      <c r="E224" s="326"/>
      <c r="F224" s="328"/>
      <c r="G224" s="342"/>
      <c r="H224" s="328"/>
      <c r="I224" s="128"/>
    </row>
    <row r="225" spans="1:9" s="40" customFormat="1" ht="60">
      <c r="A225" s="350" t="s">
        <v>548</v>
      </c>
      <c r="B225" s="262">
        <v>6237</v>
      </c>
      <c r="C225" s="333">
        <v>0</v>
      </c>
      <c r="D225" s="333">
        <f t="shared" si="16"/>
        <v>6237</v>
      </c>
      <c r="E225" s="326"/>
      <c r="F225" s="328"/>
      <c r="G225" s="342"/>
      <c r="H225" s="328"/>
      <c r="I225" s="128"/>
    </row>
    <row r="226" spans="1:9" s="40" customFormat="1">
      <c r="A226" s="340" t="s">
        <v>12</v>
      </c>
      <c r="B226" s="341">
        <f>B202</f>
        <v>135708.16606759807</v>
      </c>
      <c r="C226" s="341">
        <f>SUM(C210:C225)</f>
        <v>76485</v>
      </c>
      <c r="D226" s="340">
        <f>SUM(B226-C226)</f>
        <v>59223.166067598067</v>
      </c>
      <c r="E226" s="344"/>
      <c r="F226" s="345"/>
      <c r="G226" s="346"/>
      <c r="H226" s="345"/>
      <c r="I226" s="128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128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128"/>
    </row>
    <row r="229" spans="1:9" s="40" customFormat="1">
      <c r="A229" s="347"/>
      <c r="B229" s="348"/>
      <c r="C229" s="348"/>
      <c r="D229" s="349"/>
      <c r="E229" s="344"/>
      <c r="F229" s="345"/>
      <c r="G229" s="346"/>
      <c r="H229" s="345"/>
      <c r="I229" s="128"/>
    </row>
    <row r="230" spans="1:9" s="40" customFormat="1" ht="18">
      <c r="A230" s="309"/>
      <c r="B230" s="309"/>
      <c r="C230" s="309"/>
      <c r="D230" s="309"/>
      <c r="E230" s="309"/>
      <c r="F230" s="310"/>
      <c r="G230" s="309"/>
      <c r="H230" s="310"/>
      <c r="I230" s="128"/>
    </row>
    <row r="231" spans="1:9" s="40" customFormat="1" ht="20.25">
      <c r="A231" s="311"/>
      <c r="B231" s="312"/>
      <c r="C231" s="313"/>
      <c r="D231" s="314"/>
      <c r="E231" s="315"/>
      <c r="F231" s="316"/>
      <c r="G231" s="315"/>
      <c r="H231" s="315"/>
      <c r="I231" s="128"/>
    </row>
    <row r="232" spans="1:9" s="40" customFormat="1" ht="18.75">
      <c r="A232" s="380" t="s">
        <v>352</v>
      </c>
      <c r="B232" s="380"/>
      <c r="C232" s="191"/>
      <c r="D232" s="191" t="s">
        <v>353</v>
      </c>
      <c r="E232" s="190"/>
      <c r="F232" s="317" t="s">
        <v>354</v>
      </c>
      <c r="G232" s="318"/>
      <c r="H232" s="307" t="s">
        <v>355</v>
      </c>
      <c r="I232" s="128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128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128"/>
    </row>
    <row r="235" spans="1:9" s="40" customFormat="1" ht="16.5">
      <c r="A235" s="47"/>
      <c r="B235" s="29"/>
      <c r="C235" s="152"/>
      <c r="D235" s="43"/>
      <c r="E235" s="44"/>
      <c r="F235" s="139"/>
      <c r="G235" s="48"/>
      <c r="H235" s="132"/>
      <c r="I235" s="128"/>
    </row>
    <row r="236" spans="1:9" s="40" customFormat="1" ht="16.5">
      <c r="A236" s="20"/>
      <c r="B236" s="29"/>
      <c r="C236" s="152"/>
      <c r="D236" s="43"/>
      <c r="E236" s="44"/>
      <c r="F236" s="139"/>
      <c r="G236" s="46"/>
      <c r="H236" s="132"/>
      <c r="I236" s="128"/>
    </row>
    <row r="237" spans="1:9" s="40" customFormat="1" ht="16.5">
      <c r="A237" s="20"/>
      <c r="B237" s="29"/>
      <c r="C237" s="152"/>
      <c r="D237" s="43"/>
      <c r="E237" s="44"/>
      <c r="F237" s="139"/>
      <c r="G237" s="46"/>
      <c r="H237" s="132"/>
      <c r="I237" s="128"/>
    </row>
    <row r="238" spans="1:9" s="40" customFormat="1" ht="16.5">
      <c r="A238" s="20"/>
      <c r="B238" s="29"/>
      <c r="C238" s="152"/>
      <c r="D238" s="43"/>
      <c r="E238" s="44"/>
      <c r="F238" s="139"/>
      <c r="G238" s="46"/>
      <c r="H238" s="132"/>
      <c r="I238" s="128"/>
    </row>
    <row r="239" spans="1:9" s="40" customFormat="1" ht="16.5">
      <c r="A239" s="20"/>
      <c r="B239" s="29"/>
      <c r="C239" s="152"/>
      <c r="D239" s="43"/>
      <c r="E239" s="44"/>
      <c r="F239" s="139"/>
      <c r="G239" s="46"/>
      <c r="H239" s="132"/>
      <c r="I239" s="128"/>
    </row>
    <row r="240" spans="1:9" s="40" customFormat="1" ht="16.5">
      <c r="A240" s="20"/>
      <c r="B240" s="29"/>
      <c r="C240" s="152"/>
      <c r="D240" s="43"/>
      <c r="E240" s="44"/>
      <c r="F240" s="139"/>
      <c r="G240" s="46"/>
      <c r="H240" s="132"/>
      <c r="I240" s="128"/>
    </row>
    <row r="241" spans="1:9" s="40" customFormat="1" ht="16.5">
      <c r="A241" s="20"/>
      <c r="B241" s="29"/>
      <c r="C241" s="152"/>
      <c r="D241" s="43"/>
      <c r="E241" s="44"/>
      <c r="F241" s="139"/>
      <c r="G241" s="46"/>
      <c r="H241" s="132"/>
      <c r="I241" s="128"/>
    </row>
    <row r="242" spans="1:9" s="40" customFormat="1" ht="16.5">
      <c r="A242" s="20"/>
      <c r="B242" s="29"/>
      <c r="C242" s="152"/>
      <c r="D242" s="43"/>
      <c r="E242" s="44"/>
      <c r="F242" s="139"/>
      <c r="G242" s="46"/>
      <c r="H242" s="132"/>
      <c r="I242" s="128"/>
    </row>
    <row r="243" spans="1:9" s="40" customFormat="1" ht="16.5">
      <c r="A243" s="20"/>
      <c r="B243" s="29"/>
      <c r="C243" s="152"/>
      <c r="D243" s="43"/>
      <c r="E243" s="44"/>
      <c r="F243" s="139"/>
      <c r="G243" s="46"/>
      <c r="H243" s="132"/>
      <c r="I243" s="128"/>
    </row>
    <row r="244" spans="1:9" s="40" customFormat="1" ht="16.5">
      <c r="A244" s="20"/>
      <c r="B244" s="29"/>
      <c r="C244" s="152"/>
      <c r="D244" s="43"/>
      <c r="E244" s="44"/>
      <c r="F244" s="139"/>
      <c r="G244" s="46"/>
      <c r="H244" s="132"/>
      <c r="I244" s="128"/>
    </row>
    <row r="245" spans="1:9" s="40" customFormat="1" ht="16.5">
      <c r="A245" s="20"/>
      <c r="B245" s="29"/>
      <c r="C245" s="152"/>
      <c r="D245" s="43"/>
      <c r="E245" s="44"/>
      <c r="F245" s="139"/>
      <c r="G245" s="46"/>
      <c r="H245" s="132"/>
      <c r="I245" s="128"/>
    </row>
    <row r="246" spans="1:9" s="40" customFormat="1" ht="16.5">
      <c r="A246" s="20"/>
      <c r="B246" s="29"/>
      <c r="C246" s="152"/>
      <c r="D246" s="43"/>
      <c r="E246" s="44"/>
      <c r="F246" s="139"/>
      <c r="G246" s="46"/>
      <c r="H246" s="132"/>
      <c r="I246" s="128"/>
    </row>
    <row r="247" spans="1:9" s="40" customFormat="1" ht="16.5">
      <c r="A247" s="20"/>
      <c r="B247" s="29"/>
      <c r="C247" s="152"/>
      <c r="D247" s="43"/>
      <c r="E247" s="44"/>
      <c r="F247" s="139"/>
      <c r="G247" s="46"/>
      <c r="H247" s="132"/>
      <c r="I247" s="128"/>
    </row>
    <row r="248" spans="1:9" s="40" customFormat="1" ht="16.5">
      <c r="A248" s="20"/>
      <c r="B248" s="29"/>
      <c r="C248" s="152"/>
      <c r="D248" s="43"/>
      <c r="E248" s="44"/>
      <c r="F248" s="139"/>
      <c r="G248" s="46"/>
      <c r="H248" s="132"/>
      <c r="I248" s="128"/>
    </row>
    <row r="249" spans="1:9" s="40" customFormat="1" ht="16.5">
      <c r="A249" s="20"/>
      <c r="B249" s="29"/>
      <c r="C249" s="152"/>
      <c r="D249" s="43"/>
      <c r="E249" s="44"/>
      <c r="F249" s="139"/>
      <c r="G249" s="46"/>
      <c r="H249" s="132"/>
      <c r="I249" s="128"/>
    </row>
    <row r="250" spans="1:9" s="40" customFormat="1" ht="16.5">
      <c r="A250" s="20"/>
      <c r="B250" s="29"/>
      <c r="C250" s="152"/>
      <c r="D250" s="43"/>
      <c r="E250" s="44"/>
      <c r="F250" s="139"/>
      <c r="G250" s="46"/>
      <c r="H250" s="132"/>
      <c r="I250" s="128"/>
    </row>
    <row r="251" spans="1:9" s="40" customFormat="1" ht="16.5">
      <c r="A251" s="20"/>
      <c r="B251" s="29"/>
      <c r="C251" s="152"/>
      <c r="D251" s="43"/>
      <c r="E251" s="44"/>
      <c r="F251" s="139"/>
      <c r="G251" s="46"/>
      <c r="H251" s="132"/>
      <c r="I251" s="128"/>
    </row>
    <row r="252" spans="1:9" s="40" customFormat="1" ht="16.5">
      <c r="A252" s="20"/>
      <c r="B252" s="29"/>
      <c r="C252" s="152"/>
      <c r="D252" s="43"/>
      <c r="E252" s="44"/>
      <c r="F252" s="139"/>
      <c r="G252" s="46"/>
      <c r="H252" s="132"/>
      <c r="I252" s="128"/>
    </row>
    <row r="253" spans="1:9" s="40" customFormat="1" ht="16.5">
      <c r="A253" s="20"/>
      <c r="B253" s="29"/>
      <c r="C253" s="152"/>
      <c r="D253" s="43"/>
      <c r="E253" s="44"/>
      <c r="F253" s="139"/>
      <c r="G253" s="46"/>
      <c r="H253" s="132"/>
      <c r="I253" s="128"/>
    </row>
    <row r="254" spans="1:9" s="40" customFormat="1" ht="16.5">
      <c r="A254" s="20"/>
      <c r="B254" s="29"/>
      <c r="C254" s="152"/>
      <c r="D254" s="43"/>
      <c r="E254" s="44"/>
      <c r="F254" s="139"/>
      <c r="G254" s="46"/>
      <c r="H254" s="132"/>
      <c r="I254" s="128"/>
    </row>
    <row r="255" spans="1:9" s="40" customFormat="1" ht="16.5">
      <c r="A255" s="20"/>
      <c r="B255" s="29"/>
      <c r="C255" s="152"/>
      <c r="D255" s="43"/>
      <c r="E255" s="44"/>
      <c r="F255" s="139"/>
      <c r="G255" s="46"/>
      <c r="H255" s="132"/>
      <c r="I255" s="128"/>
    </row>
    <row r="256" spans="1:9" s="40" customFormat="1" ht="16.5">
      <c r="A256" s="20"/>
      <c r="B256" s="29"/>
      <c r="C256" s="152"/>
      <c r="D256" s="43"/>
      <c r="E256" s="44"/>
      <c r="F256" s="139"/>
      <c r="G256" s="46"/>
      <c r="H256" s="132"/>
      <c r="I256" s="128"/>
    </row>
    <row r="257" spans="1:9" s="40" customFormat="1" ht="16.5">
      <c r="A257" s="20"/>
      <c r="B257" s="29"/>
      <c r="C257" s="152"/>
      <c r="D257" s="43"/>
      <c r="E257" s="44"/>
      <c r="F257" s="139"/>
      <c r="G257" s="46"/>
      <c r="H257" s="132"/>
      <c r="I257" s="128"/>
    </row>
    <row r="258" spans="1:9" s="40" customFormat="1" ht="16.5">
      <c r="A258" s="20"/>
      <c r="B258" s="29"/>
      <c r="C258" s="152"/>
      <c r="D258" s="43"/>
      <c r="E258" s="44"/>
      <c r="F258" s="139"/>
      <c r="G258" s="46"/>
      <c r="H258" s="132"/>
      <c r="I258" s="128"/>
    </row>
    <row r="259" spans="1:9" s="40" customFormat="1" ht="16.5">
      <c r="A259" s="20"/>
      <c r="B259" s="29"/>
      <c r="C259" s="152"/>
      <c r="D259" s="43"/>
      <c r="E259" s="44"/>
      <c r="F259" s="139"/>
      <c r="G259" s="46"/>
      <c r="H259" s="132"/>
      <c r="I259" s="128"/>
    </row>
    <row r="260" spans="1:9" s="40" customFormat="1" ht="16.5">
      <c r="A260" s="20"/>
      <c r="B260" s="29"/>
      <c r="C260" s="152"/>
      <c r="D260" s="43"/>
      <c r="E260" s="44"/>
      <c r="F260" s="139"/>
      <c r="G260" s="46"/>
      <c r="H260" s="132"/>
      <c r="I260" s="128"/>
    </row>
    <row r="261" spans="1:9" s="40" customFormat="1" ht="16.5">
      <c r="A261" s="20"/>
      <c r="B261" s="29"/>
      <c r="C261" s="152"/>
      <c r="D261" s="43"/>
      <c r="E261" s="44"/>
      <c r="F261" s="139"/>
      <c r="G261" s="46"/>
      <c r="H261" s="132"/>
      <c r="I261" s="128"/>
    </row>
    <row r="262" spans="1:9" s="40" customFormat="1" ht="16.5">
      <c r="A262" s="20"/>
      <c r="B262" s="29"/>
      <c r="C262" s="152"/>
      <c r="D262" s="43"/>
      <c r="E262" s="44"/>
      <c r="F262" s="139"/>
      <c r="G262" s="46"/>
      <c r="H262" s="132"/>
      <c r="I262" s="128"/>
    </row>
    <row r="263" spans="1:9" s="40" customFormat="1" ht="16.5">
      <c r="A263" s="20"/>
      <c r="B263" s="29"/>
      <c r="C263" s="152"/>
      <c r="D263" s="43"/>
      <c r="E263" s="44"/>
      <c r="F263" s="139"/>
      <c r="G263" s="46"/>
      <c r="H263" s="132"/>
      <c r="I263" s="128"/>
    </row>
    <row r="264" spans="1:9" s="40" customFormat="1" ht="16.5">
      <c r="A264" s="20"/>
      <c r="B264" s="29"/>
      <c r="C264" s="152"/>
      <c r="D264" s="43"/>
      <c r="E264" s="44"/>
      <c r="F264" s="139"/>
      <c r="G264" s="46"/>
      <c r="H264" s="132"/>
      <c r="I264" s="128"/>
    </row>
    <row r="265" spans="1:9" s="40" customFormat="1" ht="16.5">
      <c r="A265" s="20"/>
      <c r="B265" s="29"/>
      <c r="C265" s="152"/>
      <c r="D265" s="43"/>
      <c r="E265" s="44"/>
      <c r="F265" s="139"/>
      <c r="G265" s="46"/>
      <c r="H265" s="132"/>
      <c r="I265" s="128"/>
    </row>
    <row r="266" spans="1:9" s="40" customFormat="1" ht="16.5">
      <c r="A266" s="20"/>
      <c r="B266" s="29"/>
      <c r="C266" s="152"/>
      <c r="D266" s="43"/>
      <c r="E266" s="44"/>
      <c r="F266" s="139"/>
      <c r="G266" s="46"/>
      <c r="H266" s="132"/>
      <c r="I266" s="128"/>
    </row>
    <row r="267" spans="1:9" s="40" customFormat="1" ht="16.5">
      <c r="A267" s="20"/>
      <c r="B267" s="29"/>
      <c r="C267" s="152"/>
      <c r="D267" s="43"/>
      <c r="E267" s="44"/>
      <c r="F267" s="139"/>
      <c r="G267" s="46"/>
      <c r="H267" s="132"/>
      <c r="I267" s="128"/>
    </row>
    <row r="268" spans="1:9" s="40" customFormat="1" ht="16.5">
      <c r="A268" s="20"/>
      <c r="B268" s="29"/>
      <c r="C268" s="152"/>
      <c r="D268" s="43"/>
      <c r="E268" s="44"/>
      <c r="F268" s="139"/>
      <c r="G268" s="46"/>
      <c r="H268" s="132"/>
      <c r="I268" s="128"/>
    </row>
    <row r="269" spans="1:9" s="40" customFormat="1" ht="16.5">
      <c r="A269" s="20"/>
      <c r="B269" s="29"/>
      <c r="C269" s="152"/>
      <c r="D269" s="43"/>
      <c r="E269" s="44"/>
      <c r="F269" s="139"/>
      <c r="G269" s="46"/>
      <c r="H269" s="132"/>
      <c r="I269" s="128"/>
    </row>
    <row r="270" spans="1:9" s="40" customFormat="1" ht="16.5">
      <c r="A270" s="20"/>
      <c r="B270" s="29"/>
      <c r="C270" s="152"/>
      <c r="D270" s="43"/>
      <c r="E270" s="44"/>
      <c r="F270" s="139"/>
      <c r="G270" s="46"/>
      <c r="H270" s="132"/>
      <c r="I270" s="128"/>
    </row>
    <row r="271" spans="1:9" s="40" customFormat="1" ht="16.5">
      <c r="A271" s="20"/>
      <c r="B271" s="29"/>
      <c r="C271" s="152"/>
      <c r="D271" s="43"/>
      <c r="E271" s="44"/>
      <c r="F271" s="139"/>
      <c r="G271" s="46"/>
      <c r="H271" s="132"/>
      <c r="I271" s="128"/>
    </row>
    <row r="272" spans="1:9" s="40" customFormat="1" ht="16.5">
      <c r="A272" s="20"/>
      <c r="B272" s="29"/>
      <c r="C272" s="152"/>
      <c r="D272" s="43"/>
      <c r="E272" s="44"/>
      <c r="F272" s="139"/>
      <c r="G272" s="46"/>
      <c r="H272" s="132"/>
      <c r="I272" s="128"/>
    </row>
    <row r="273" spans="1:9" s="40" customFormat="1" ht="16.5">
      <c r="A273" s="20"/>
      <c r="B273" s="29"/>
      <c r="C273" s="152"/>
      <c r="D273" s="43"/>
      <c r="E273" s="44"/>
      <c r="F273" s="139"/>
      <c r="G273" s="46"/>
      <c r="H273" s="132"/>
      <c r="I273" s="128"/>
    </row>
    <row r="274" spans="1:9" s="40" customFormat="1" ht="16.5">
      <c r="A274" s="20"/>
      <c r="B274" s="29"/>
      <c r="C274" s="152"/>
      <c r="D274" s="43"/>
      <c r="E274" s="44"/>
      <c r="F274" s="139"/>
      <c r="G274" s="46"/>
      <c r="H274" s="132"/>
      <c r="I274" s="128"/>
    </row>
    <row r="275" spans="1:9" s="40" customFormat="1" ht="16.5">
      <c r="A275" s="20"/>
      <c r="B275" s="29"/>
      <c r="C275" s="152"/>
      <c r="D275" s="43"/>
      <c r="E275" s="44"/>
      <c r="F275" s="139"/>
      <c r="G275" s="46"/>
      <c r="H275" s="132"/>
      <c r="I275" s="128"/>
    </row>
    <row r="276" spans="1:9" s="40" customFormat="1" ht="16.5">
      <c r="A276" s="20"/>
      <c r="B276" s="29"/>
      <c r="C276" s="152"/>
      <c r="D276" s="43"/>
      <c r="E276" s="44"/>
      <c r="F276" s="139"/>
      <c r="G276" s="46"/>
      <c r="H276" s="132"/>
      <c r="I276" s="128"/>
    </row>
    <row r="277" spans="1:9" s="40" customFormat="1" ht="16.5">
      <c r="A277" s="20"/>
      <c r="B277" s="29"/>
      <c r="C277" s="152"/>
      <c r="D277" s="43"/>
      <c r="E277" s="44"/>
      <c r="F277" s="139"/>
      <c r="G277" s="46"/>
      <c r="H277" s="132"/>
      <c r="I277" s="128"/>
    </row>
    <row r="278" spans="1:9" s="40" customFormat="1" ht="16.5">
      <c r="A278" s="20"/>
      <c r="B278" s="29"/>
      <c r="C278" s="152"/>
      <c r="D278" s="43"/>
      <c r="E278" s="44"/>
      <c r="F278" s="139"/>
      <c r="G278" s="46"/>
      <c r="H278" s="132"/>
      <c r="I278" s="128"/>
    </row>
    <row r="279" spans="1:9" s="40" customFormat="1" ht="16.5">
      <c r="A279" s="20"/>
      <c r="B279" s="29"/>
      <c r="C279" s="152"/>
      <c r="D279" s="43"/>
      <c r="E279" s="44"/>
      <c r="F279" s="139"/>
      <c r="G279" s="46"/>
      <c r="H279" s="132"/>
      <c r="I279" s="128"/>
    </row>
    <row r="280" spans="1:9" s="40" customFormat="1" ht="16.5">
      <c r="A280" s="20"/>
      <c r="B280" s="29"/>
      <c r="C280" s="152"/>
      <c r="D280" s="43"/>
      <c r="E280" s="44"/>
      <c r="F280" s="139"/>
      <c r="G280" s="46"/>
      <c r="H280" s="132"/>
      <c r="I280" s="128"/>
    </row>
    <row r="281" spans="1:9" s="40" customFormat="1" ht="16.5">
      <c r="A281" s="20"/>
      <c r="B281" s="29"/>
      <c r="C281" s="152"/>
      <c r="D281" s="43"/>
      <c r="E281" s="44"/>
      <c r="F281" s="139"/>
      <c r="G281" s="46"/>
      <c r="H281" s="132"/>
      <c r="I281" s="128"/>
    </row>
    <row r="282" spans="1:9" s="40" customFormat="1" ht="16.5">
      <c r="A282" s="20"/>
      <c r="B282" s="29"/>
      <c r="C282" s="152"/>
      <c r="D282" s="43"/>
      <c r="E282" s="44"/>
      <c r="F282" s="139"/>
      <c r="G282" s="46"/>
      <c r="H282" s="132"/>
      <c r="I282" s="128"/>
    </row>
    <row r="283" spans="1:9" s="40" customFormat="1" ht="16.5">
      <c r="A283" s="20"/>
      <c r="B283" s="29"/>
      <c r="C283" s="152"/>
      <c r="D283" s="43"/>
      <c r="E283" s="44"/>
      <c r="F283" s="139"/>
      <c r="G283" s="46"/>
      <c r="H283" s="132"/>
      <c r="I283" s="128"/>
    </row>
    <row r="284" spans="1:9" s="40" customFormat="1" ht="16.5">
      <c r="A284" s="20"/>
      <c r="B284" s="29"/>
      <c r="C284" s="152"/>
      <c r="D284" s="43"/>
      <c r="E284" s="44"/>
      <c r="F284" s="139"/>
      <c r="G284" s="46"/>
      <c r="H284" s="132"/>
      <c r="I284" s="128"/>
    </row>
    <row r="285" spans="1:9" s="40" customFormat="1" ht="16.5">
      <c r="A285" s="20"/>
      <c r="B285" s="29"/>
      <c r="C285" s="152"/>
      <c r="D285" s="43"/>
      <c r="E285" s="44"/>
      <c r="F285" s="139"/>
      <c r="G285" s="46"/>
      <c r="H285" s="132"/>
      <c r="I285" s="128"/>
    </row>
    <row r="286" spans="1:9" s="40" customFormat="1" ht="16.5">
      <c r="A286" s="20"/>
      <c r="B286" s="29"/>
      <c r="C286" s="152"/>
      <c r="D286" s="43"/>
      <c r="E286" s="44"/>
      <c r="F286" s="139"/>
      <c r="G286" s="46"/>
      <c r="H286" s="132"/>
      <c r="I286" s="128"/>
    </row>
    <row r="287" spans="1:9" s="40" customFormat="1" ht="16.5">
      <c r="A287" s="20"/>
      <c r="B287" s="29"/>
      <c r="C287" s="152"/>
      <c r="D287" s="43"/>
      <c r="E287" s="44"/>
      <c r="F287" s="139"/>
      <c r="G287" s="46"/>
      <c r="H287" s="132"/>
      <c r="I287" s="128"/>
    </row>
    <row r="288" spans="1:9" s="40" customFormat="1" ht="16.5">
      <c r="A288" s="20"/>
      <c r="B288" s="29"/>
      <c r="C288" s="152"/>
      <c r="D288" s="43"/>
      <c r="E288" s="44"/>
      <c r="F288" s="139"/>
      <c r="G288" s="46"/>
      <c r="H288" s="132"/>
      <c r="I288" s="128"/>
    </row>
    <row r="289" spans="1:9" s="40" customFormat="1" ht="16.5">
      <c r="A289" s="20"/>
      <c r="B289" s="29"/>
      <c r="C289" s="152"/>
      <c r="D289" s="43"/>
      <c r="E289" s="44"/>
      <c r="F289" s="139"/>
      <c r="G289" s="46"/>
      <c r="H289" s="132"/>
      <c r="I289" s="128"/>
    </row>
    <row r="290" spans="1:9" s="40" customFormat="1" ht="16.5">
      <c r="A290" s="20"/>
      <c r="B290" s="29"/>
      <c r="C290" s="152"/>
      <c r="D290" s="43"/>
      <c r="E290" s="44"/>
      <c r="F290" s="139"/>
      <c r="G290" s="46"/>
      <c r="H290" s="132"/>
      <c r="I290" s="128"/>
    </row>
    <row r="291" spans="1:9" s="40" customFormat="1" ht="16.5">
      <c r="A291" s="20"/>
      <c r="B291" s="29"/>
      <c r="C291" s="152"/>
      <c r="D291" s="43"/>
      <c r="E291" s="44"/>
      <c r="F291" s="139"/>
      <c r="G291" s="46"/>
      <c r="H291" s="132"/>
      <c r="I291" s="128"/>
    </row>
    <row r="292" spans="1:9" s="40" customFormat="1" ht="16.5">
      <c r="A292" s="20"/>
      <c r="B292" s="29"/>
      <c r="C292" s="152"/>
      <c r="D292" s="43"/>
      <c r="E292" s="44"/>
      <c r="F292" s="139"/>
      <c r="G292" s="46"/>
      <c r="H292" s="132"/>
      <c r="I292" s="128"/>
    </row>
    <row r="293" spans="1:9" s="40" customFormat="1" ht="16.5">
      <c r="A293" s="20"/>
      <c r="B293" s="29"/>
      <c r="C293" s="152"/>
      <c r="D293" s="43"/>
      <c r="E293" s="44"/>
      <c r="F293" s="139"/>
      <c r="G293" s="46"/>
      <c r="H293" s="132"/>
      <c r="I293" s="128"/>
    </row>
    <row r="294" spans="1:9" s="40" customFormat="1" ht="16.5">
      <c r="A294" s="20"/>
      <c r="B294" s="29"/>
      <c r="C294" s="152"/>
      <c r="D294" s="43"/>
      <c r="E294" s="44"/>
      <c r="F294" s="139"/>
      <c r="G294" s="46"/>
      <c r="H294" s="132"/>
      <c r="I294" s="128"/>
    </row>
    <row r="295" spans="1:9" s="40" customFormat="1" ht="16.5">
      <c r="A295" s="20"/>
      <c r="B295" s="29"/>
      <c r="C295" s="152"/>
      <c r="D295" s="43"/>
      <c r="E295" s="44"/>
      <c r="F295" s="139"/>
      <c r="G295" s="46"/>
      <c r="H295" s="132"/>
      <c r="I295" s="128"/>
    </row>
    <row r="296" spans="1:9" s="40" customFormat="1" ht="16.5">
      <c r="A296" s="20"/>
      <c r="B296" s="29"/>
      <c r="C296" s="152"/>
      <c r="D296" s="43"/>
      <c r="E296" s="44"/>
      <c r="F296" s="139"/>
      <c r="G296" s="46"/>
      <c r="H296" s="132"/>
      <c r="I296" s="128"/>
    </row>
    <row r="297" spans="1:9" s="40" customFormat="1" ht="16.5">
      <c r="A297" s="20"/>
      <c r="B297" s="29"/>
      <c r="C297" s="152"/>
      <c r="D297" s="43"/>
      <c r="E297" s="44"/>
      <c r="F297" s="139"/>
      <c r="G297" s="46"/>
      <c r="H297" s="132"/>
      <c r="I297" s="128"/>
    </row>
    <row r="298" spans="1:9" s="40" customFormat="1" ht="16.5">
      <c r="A298" s="20"/>
      <c r="B298" s="29"/>
      <c r="C298" s="152"/>
      <c r="D298" s="43"/>
      <c r="E298" s="44"/>
      <c r="F298" s="139"/>
      <c r="G298" s="46"/>
      <c r="H298" s="132"/>
      <c r="I298" s="128"/>
    </row>
    <row r="299" spans="1:9" s="40" customFormat="1" ht="16.5">
      <c r="A299" s="20"/>
      <c r="B299" s="29"/>
      <c r="C299" s="152"/>
      <c r="D299" s="43"/>
      <c r="E299" s="44"/>
      <c r="F299" s="139"/>
      <c r="G299" s="46"/>
      <c r="H299" s="132"/>
      <c r="I299" s="128"/>
    </row>
    <row r="300" spans="1:9" s="40" customFormat="1" ht="16.5">
      <c r="A300" s="20"/>
      <c r="B300" s="29"/>
      <c r="C300" s="152"/>
      <c r="D300" s="43"/>
      <c r="E300" s="44"/>
      <c r="F300" s="139"/>
      <c r="G300" s="46"/>
      <c r="H300" s="132"/>
      <c r="I300" s="128"/>
    </row>
    <row r="301" spans="1:9" s="40" customFormat="1" ht="16.5">
      <c r="A301" s="20"/>
      <c r="B301" s="29"/>
      <c r="C301" s="152"/>
      <c r="D301" s="43"/>
      <c r="E301" s="44"/>
      <c r="F301" s="139"/>
      <c r="G301" s="46"/>
      <c r="H301" s="132"/>
      <c r="I301" s="128"/>
    </row>
    <row r="302" spans="1:9" s="40" customFormat="1" ht="16.5">
      <c r="A302" s="20"/>
      <c r="B302" s="29"/>
      <c r="C302" s="152"/>
      <c r="D302" s="43"/>
      <c r="E302" s="44"/>
      <c r="F302" s="139"/>
      <c r="G302" s="46"/>
      <c r="H302" s="132"/>
      <c r="I302" s="128"/>
    </row>
    <row r="303" spans="1:9" s="40" customFormat="1" ht="16.5">
      <c r="A303" s="20"/>
      <c r="B303" s="29"/>
      <c r="C303" s="152"/>
      <c r="D303" s="43"/>
      <c r="E303" s="44"/>
      <c r="F303" s="139"/>
      <c r="G303" s="46"/>
      <c r="H303" s="132"/>
      <c r="I303" s="128"/>
    </row>
    <row r="304" spans="1:9" s="40" customFormat="1" ht="16.5">
      <c r="A304" s="20"/>
      <c r="B304" s="29"/>
      <c r="C304" s="152"/>
      <c r="D304" s="43"/>
      <c r="E304" s="44"/>
      <c r="F304" s="139"/>
      <c r="G304" s="46"/>
      <c r="H304" s="132"/>
      <c r="I304" s="128"/>
    </row>
    <row r="305" spans="1:9" s="40" customFormat="1" ht="16.5">
      <c r="A305" s="20"/>
      <c r="B305" s="29"/>
      <c r="C305" s="152"/>
      <c r="D305" s="43"/>
      <c r="E305" s="44"/>
      <c r="F305" s="139"/>
      <c r="G305" s="46"/>
      <c r="H305" s="132"/>
      <c r="I305" s="128"/>
    </row>
    <row r="306" spans="1:9" s="40" customFormat="1" ht="16.5">
      <c r="A306" s="20"/>
      <c r="B306" s="29"/>
      <c r="C306" s="152"/>
      <c r="D306" s="43"/>
      <c r="E306" s="44"/>
      <c r="F306" s="139"/>
      <c r="G306" s="46"/>
      <c r="H306" s="132"/>
      <c r="I306" s="128"/>
    </row>
    <row r="307" spans="1:9" s="40" customFormat="1" ht="16.5">
      <c r="A307" s="20"/>
      <c r="B307" s="29"/>
      <c r="C307" s="152"/>
      <c r="D307" s="43"/>
      <c r="E307" s="44"/>
      <c r="F307" s="139"/>
      <c r="G307" s="46"/>
      <c r="H307" s="132"/>
      <c r="I307" s="128"/>
    </row>
    <row r="308" spans="1:9" s="40" customFormat="1" ht="16.5">
      <c r="A308" s="20"/>
      <c r="B308" s="29"/>
      <c r="C308" s="152"/>
      <c r="D308" s="43"/>
      <c r="E308" s="44"/>
      <c r="F308" s="139"/>
      <c r="G308" s="46"/>
      <c r="H308" s="132"/>
      <c r="I308" s="128"/>
    </row>
    <row r="309" spans="1:9" s="40" customFormat="1" ht="16.5">
      <c r="A309" s="20"/>
      <c r="B309" s="29"/>
      <c r="C309" s="152"/>
      <c r="D309" s="43"/>
      <c r="E309" s="44"/>
      <c r="F309" s="139"/>
      <c r="G309" s="46"/>
      <c r="H309" s="132"/>
      <c r="I309" s="128"/>
    </row>
    <row r="310" spans="1:9" s="40" customFormat="1" ht="16.5">
      <c r="A310" s="20"/>
      <c r="B310" s="29"/>
      <c r="C310" s="152"/>
      <c r="D310" s="43"/>
      <c r="E310" s="44"/>
      <c r="F310" s="139"/>
      <c r="G310" s="46"/>
      <c r="H310" s="132"/>
      <c r="I310" s="128"/>
    </row>
    <row r="311" spans="1:9" s="40" customFormat="1" ht="16.5">
      <c r="A311" s="20"/>
      <c r="B311" s="29"/>
      <c r="C311" s="152"/>
      <c r="D311" s="43"/>
      <c r="E311" s="44"/>
      <c r="F311" s="139"/>
      <c r="G311" s="46"/>
      <c r="H311" s="132"/>
      <c r="I311" s="128"/>
    </row>
    <row r="312" spans="1:9" s="40" customFormat="1" ht="16.5">
      <c r="A312" s="20"/>
      <c r="B312" s="29"/>
      <c r="C312" s="152"/>
      <c r="D312" s="43"/>
      <c r="E312" s="44"/>
      <c r="F312" s="139"/>
      <c r="G312" s="46"/>
      <c r="H312" s="132"/>
      <c r="I312" s="128"/>
    </row>
    <row r="313" spans="1:9" s="40" customFormat="1" ht="16.5">
      <c r="A313" s="20"/>
      <c r="B313" s="29"/>
      <c r="C313" s="152"/>
      <c r="D313" s="43"/>
      <c r="E313" s="44"/>
      <c r="F313" s="139"/>
      <c r="G313" s="46"/>
      <c r="H313" s="132"/>
      <c r="I313" s="128"/>
    </row>
    <row r="314" spans="1:9" s="40" customFormat="1" ht="16.5">
      <c r="A314" s="20"/>
      <c r="B314" s="29"/>
      <c r="C314" s="152"/>
      <c r="D314" s="43"/>
      <c r="E314" s="44"/>
      <c r="F314" s="139"/>
      <c r="G314" s="46"/>
      <c r="H314" s="132"/>
      <c r="I314" s="128"/>
    </row>
    <row r="315" spans="1:9" s="40" customFormat="1" ht="16.5">
      <c r="A315" s="20"/>
      <c r="B315" s="29"/>
      <c r="C315" s="152"/>
      <c r="D315" s="43"/>
      <c r="E315" s="44"/>
      <c r="F315" s="139"/>
      <c r="G315" s="46"/>
      <c r="H315" s="132"/>
      <c r="I315" s="128"/>
    </row>
    <row r="316" spans="1:9" s="40" customFormat="1" ht="16.5">
      <c r="A316" s="20"/>
      <c r="B316" s="29"/>
      <c r="C316" s="152"/>
      <c r="D316" s="43"/>
      <c r="E316" s="44"/>
      <c r="F316" s="139"/>
      <c r="G316" s="46"/>
      <c r="H316" s="132"/>
      <c r="I316" s="128"/>
    </row>
    <row r="317" spans="1:9" s="40" customFormat="1" ht="16.5">
      <c r="A317" s="20"/>
      <c r="B317" s="29"/>
      <c r="C317" s="152"/>
      <c r="D317" s="43"/>
      <c r="E317" s="44"/>
      <c r="F317" s="139"/>
      <c r="G317" s="46"/>
      <c r="H317" s="132"/>
      <c r="I317" s="128"/>
    </row>
    <row r="318" spans="1:9" s="40" customFormat="1" ht="16.5">
      <c r="A318" s="20"/>
      <c r="B318" s="29"/>
      <c r="C318" s="152"/>
      <c r="D318" s="43"/>
      <c r="E318" s="44"/>
      <c r="F318" s="139"/>
      <c r="G318" s="46"/>
      <c r="H318" s="132"/>
      <c r="I318" s="128"/>
    </row>
    <row r="319" spans="1:9" s="40" customFormat="1" ht="16.5">
      <c r="A319" s="20"/>
      <c r="B319" s="29"/>
      <c r="C319" s="152"/>
      <c r="D319" s="43"/>
      <c r="E319" s="44"/>
      <c r="F319" s="139"/>
      <c r="G319" s="46"/>
      <c r="H319" s="132"/>
      <c r="I319" s="128"/>
    </row>
    <row r="320" spans="1:9" s="40" customFormat="1" ht="16.5">
      <c r="A320" s="20"/>
      <c r="B320" s="29"/>
      <c r="C320" s="152"/>
      <c r="D320" s="43"/>
      <c r="E320" s="44"/>
      <c r="F320" s="139"/>
      <c r="G320" s="46"/>
      <c r="H320" s="132"/>
      <c r="I320" s="128"/>
    </row>
    <row r="321" spans="1:9" s="40" customFormat="1" ht="16.5">
      <c r="A321" s="20"/>
      <c r="B321" s="29"/>
      <c r="C321" s="152"/>
      <c r="D321" s="43"/>
      <c r="E321" s="44"/>
      <c r="F321" s="139"/>
      <c r="G321" s="46"/>
      <c r="H321" s="132"/>
      <c r="I321" s="128"/>
    </row>
    <row r="322" spans="1:9" s="40" customFormat="1" ht="16.5">
      <c r="A322" s="20"/>
      <c r="B322" s="29"/>
      <c r="C322" s="152"/>
      <c r="D322" s="43"/>
      <c r="E322" s="44"/>
      <c r="F322" s="139"/>
      <c r="G322" s="46"/>
      <c r="H322" s="132"/>
      <c r="I322" s="128"/>
    </row>
    <row r="323" spans="1:9" s="40" customFormat="1" ht="16.5">
      <c r="A323" s="20"/>
      <c r="B323" s="29"/>
      <c r="C323" s="152"/>
      <c r="D323" s="43"/>
      <c r="E323" s="44"/>
      <c r="F323" s="139"/>
      <c r="G323" s="46"/>
      <c r="H323" s="132"/>
      <c r="I323" s="128"/>
    </row>
    <row r="324" spans="1:9" s="40" customFormat="1" ht="16.5">
      <c r="A324" s="20"/>
      <c r="B324" s="29"/>
      <c r="C324" s="152"/>
      <c r="D324" s="43"/>
      <c r="E324" s="44"/>
      <c r="F324" s="139"/>
      <c r="G324" s="46"/>
      <c r="H324" s="132"/>
      <c r="I324" s="128"/>
    </row>
    <row r="325" spans="1:9" s="40" customFormat="1" ht="16.5">
      <c r="A325" s="20"/>
      <c r="B325" s="29"/>
      <c r="C325" s="152"/>
      <c r="D325" s="43"/>
      <c r="E325" s="44"/>
      <c r="F325" s="139"/>
      <c r="G325" s="46"/>
      <c r="H325" s="132"/>
      <c r="I325" s="128"/>
    </row>
    <row r="326" spans="1:9" s="40" customFormat="1" ht="16.5">
      <c r="A326" s="20"/>
      <c r="B326" s="29"/>
      <c r="C326" s="152"/>
      <c r="D326" s="43"/>
      <c r="E326" s="44"/>
      <c r="F326" s="139"/>
      <c r="G326" s="46"/>
      <c r="H326" s="132"/>
      <c r="I326" s="128"/>
    </row>
    <row r="327" spans="1:9" s="40" customFormat="1" ht="16.5">
      <c r="A327" s="20"/>
      <c r="B327" s="29"/>
      <c r="C327" s="152"/>
      <c r="D327" s="43"/>
      <c r="E327" s="44"/>
      <c r="F327" s="139"/>
      <c r="G327" s="46"/>
      <c r="H327" s="132"/>
      <c r="I327" s="128"/>
    </row>
    <row r="328" spans="1:9" s="40" customFormat="1" ht="16.5">
      <c r="A328" s="20"/>
      <c r="B328" s="29"/>
      <c r="C328" s="152"/>
      <c r="D328" s="43"/>
      <c r="E328" s="44"/>
      <c r="F328" s="139"/>
      <c r="G328" s="46"/>
      <c r="H328" s="132"/>
      <c r="I328" s="128"/>
    </row>
    <row r="329" spans="1:9" s="40" customFormat="1" ht="16.5">
      <c r="A329" s="20"/>
      <c r="B329" s="29"/>
      <c r="C329" s="152"/>
      <c r="D329" s="43"/>
      <c r="E329" s="44"/>
      <c r="F329" s="139"/>
      <c r="G329" s="46"/>
      <c r="H329" s="132"/>
      <c r="I329" s="128"/>
    </row>
    <row r="330" spans="1:9" s="40" customFormat="1" ht="16.5">
      <c r="A330" s="20"/>
      <c r="B330" s="29"/>
      <c r="C330" s="152"/>
      <c r="D330" s="43"/>
      <c r="E330" s="44"/>
      <c r="F330" s="139"/>
      <c r="G330" s="46"/>
      <c r="H330" s="132"/>
      <c r="I330" s="128"/>
    </row>
    <row r="331" spans="1:9" s="40" customFormat="1" ht="16.5">
      <c r="A331" s="20"/>
      <c r="B331" s="29"/>
      <c r="C331" s="152"/>
      <c r="D331" s="43"/>
      <c r="E331" s="44"/>
      <c r="F331" s="139"/>
      <c r="G331" s="46"/>
      <c r="H331" s="132"/>
      <c r="I331" s="128"/>
    </row>
    <row r="332" spans="1:9" s="40" customFormat="1" ht="16.5">
      <c r="A332" s="20"/>
      <c r="B332" s="29"/>
      <c r="C332" s="152"/>
      <c r="D332" s="43"/>
      <c r="E332" s="44"/>
      <c r="F332" s="139"/>
      <c r="G332" s="46"/>
      <c r="H332" s="132"/>
      <c r="I332" s="128"/>
    </row>
    <row r="333" spans="1:9" s="40" customFormat="1" ht="16.5">
      <c r="A333" s="20"/>
      <c r="B333" s="29"/>
      <c r="C333" s="152"/>
      <c r="D333" s="43"/>
      <c r="E333" s="44"/>
      <c r="F333" s="139"/>
      <c r="G333" s="46"/>
      <c r="H333" s="132"/>
      <c r="I333" s="128"/>
    </row>
    <row r="334" spans="1:9" s="40" customFormat="1" ht="16.5">
      <c r="A334" s="20"/>
      <c r="B334" s="29"/>
      <c r="C334" s="152"/>
      <c r="D334" s="43"/>
      <c r="E334" s="44"/>
      <c r="F334" s="139"/>
      <c r="G334" s="46"/>
      <c r="H334" s="132"/>
      <c r="I334" s="128"/>
    </row>
    <row r="335" spans="1:9" s="40" customFormat="1" ht="16.5">
      <c r="A335" s="20"/>
      <c r="B335" s="29"/>
      <c r="C335" s="152"/>
      <c r="D335" s="43"/>
      <c r="E335" s="44"/>
      <c r="F335" s="139"/>
      <c r="G335" s="46"/>
      <c r="H335" s="132"/>
      <c r="I335" s="128"/>
    </row>
    <row r="336" spans="1:9" s="40" customFormat="1" ht="16.5">
      <c r="A336" s="20"/>
      <c r="B336" s="29"/>
      <c r="C336" s="152"/>
      <c r="D336" s="43"/>
      <c r="E336" s="44"/>
      <c r="F336" s="139"/>
      <c r="G336" s="46"/>
      <c r="H336" s="132"/>
      <c r="I336" s="128"/>
    </row>
    <row r="337" spans="1:9" s="40" customFormat="1" ht="16.5">
      <c r="A337" s="20"/>
      <c r="B337" s="29"/>
      <c r="C337" s="152"/>
      <c r="D337" s="43"/>
      <c r="E337" s="44"/>
      <c r="F337" s="139"/>
      <c r="G337" s="46"/>
      <c r="H337" s="132"/>
      <c r="I337" s="128"/>
    </row>
    <row r="338" spans="1:9" s="40" customFormat="1" ht="16.5">
      <c r="A338" s="20"/>
      <c r="B338" s="29"/>
      <c r="C338" s="152"/>
      <c r="D338" s="43"/>
      <c r="E338" s="44"/>
      <c r="F338" s="139"/>
      <c r="G338" s="46"/>
      <c r="H338" s="132"/>
      <c r="I338" s="128"/>
    </row>
    <row r="339" spans="1:9" s="40" customFormat="1" ht="16.5">
      <c r="A339" s="20"/>
      <c r="B339" s="29"/>
      <c r="C339" s="152"/>
      <c r="D339" s="43"/>
      <c r="E339" s="44"/>
      <c r="F339" s="139"/>
      <c r="G339" s="46"/>
      <c r="H339" s="132"/>
      <c r="I339" s="128"/>
    </row>
    <row r="340" spans="1:9" s="40" customFormat="1" ht="16.5">
      <c r="A340" s="20"/>
      <c r="B340" s="29"/>
      <c r="C340" s="152"/>
      <c r="D340" s="43"/>
      <c r="E340" s="44"/>
      <c r="F340" s="139"/>
      <c r="G340" s="46"/>
      <c r="H340" s="132"/>
      <c r="I340" s="128"/>
    </row>
    <row r="341" spans="1:9" s="40" customFormat="1" ht="16.5">
      <c r="A341" s="20"/>
      <c r="B341" s="29"/>
      <c r="C341" s="152"/>
      <c r="D341" s="43"/>
      <c r="E341" s="44"/>
      <c r="F341" s="139"/>
      <c r="G341" s="46"/>
      <c r="H341" s="132"/>
      <c r="I341" s="128"/>
    </row>
    <row r="342" spans="1:9" s="40" customFormat="1" ht="16.5">
      <c r="A342" s="20"/>
      <c r="B342" s="29"/>
      <c r="C342" s="152"/>
      <c r="D342" s="43"/>
      <c r="E342" s="44"/>
      <c r="F342" s="139"/>
      <c r="G342" s="46"/>
      <c r="H342" s="132"/>
      <c r="I342" s="128"/>
    </row>
    <row r="343" spans="1:9" s="40" customFormat="1" ht="16.5">
      <c r="A343" s="20"/>
      <c r="B343" s="29"/>
      <c r="C343" s="152"/>
      <c r="D343" s="43"/>
      <c r="E343" s="44"/>
      <c r="F343" s="139"/>
      <c r="G343" s="46"/>
      <c r="H343" s="132"/>
      <c r="I343" s="128"/>
    </row>
    <row r="344" spans="1:9" s="40" customFormat="1" ht="16.5">
      <c r="A344" s="20"/>
      <c r="B344" s="29"/>
      <c r="C344" s="152"/>
      <c r="D344" s="43"/>
      <c r="E344" s="44"/>
      <c r="F344" s="139"/>
      <c r="G344" s="46"/>
      <c r="H344" s="132"/>
      <c r="I344" s="128"/>
    </row>
    <row r="345" spans="1:9" s="40" customFormat="1" ht="16.5">
      <c r="A345" s="20"/>
      <c r="B345" s="29"/>
      <c r="C345" s="152"/>
      <c r="D345" s="43"/>
      <c r="E345" s="44"/>
      <c r="F345" s="139"/>
      <c r="G345" s="46"/>
      <c r="H345" s="132"/>
      <c r="I345" s="128"/>
    </row>
    <row r="346" spans="1:9" s="40" customFormat="1" ht="16.5">
      <c r="A346" s="20"/>
      <c r="B346" s="29"/>
      <c r="C346" s="152"/>
      <c r="D346" s="43"/>
      <c r="E346" s="44"/>
      <c r="F346" s="139"/>
      <c r="G346" s="46"/>
      <c r="H346" s="132"/>
      <c r="I346" s="128"/>
    </row>
    <row r="347" spans="1:9" s="40" customFormat="1" ht="16.5">
      <c r="A347" s="20"/>
      <c r="B347" s="29"/>
      <c r="C347" s="152"/>
      <c r="D347" s="43"/>
      <c r="E347" s="44"/>
      <c r="F347" s="139"/>
      <c r="G347" s="46"/>
      <c r="H347" s="132"/>
      <c r="I347" s="128"/>
    </row>
    <row r="348" spans="1:9" s="40" customFormat="1" ht="16.5">
      <c r="A348" s="20"/>
      <c r="B348" s="29"/>
      <c r="C348" s="152"/>
      <c r="D348" s="43"/>
      <c r="E348" s="44"/>
      <c r="F348" s="139"/>
      <c r="G348" s="46"/>
      <c r="H348" s="132"/>
      <c r="I348" s="128"/>
    </row>
    <row r="349" spans="1:9" s="40" customFormat="1" ht="16.5">
      <c r="A349" s="20"/>
      <c r="B349" s="29"/>
      <c r="C349" s="152"/>
      <c r="D349" s="43"/>
      <c r="E349" s="44"/>
      <c r="F349" s="139"/>
      <c r="G349" s="46"/>
      <c r="H349" s="132"/>
      <c r="I349" s="128"/>
    </row>
    <row r="350" spans="1:9" s="40" customFormat="1" ht="16.5">
      <c r="A350" s="20"/>
      <c r="B350" s="29"/>
      <c r="C350" s="152"/>
      <c r="D350" s="43"/>
      <c r="E350" s="44"/>
      <c r="F350" s="139"/>
      <c r="G350" s="46"/>
      <c r="H350" s="132"/>
      <c r="I350" s="128"/>
    </row>
    <row r="351" spans="1:9" s="40" customFormat="1" ht="16.5">
      <c r="A351" s="20"/>
      <c r="B351" s="29"/>
      <c r="C351" s="152"/>
      <c r="D351" s="43"/>
      <c r="E351" s="44"/>
      <c r="F351" s="139"/>
      <c r="G351" s="46"/>
      <c r="H351" s="132"/>
      <c r="I351" s="128"/>
    </row>
    <row r="352" spans="1:9" s="40" customFormat="1" ht="16.5">
      <c r="A352" s="20"/>
      <c r="B352" s="29"/>
      <c r="C352" s="152"/>
      <c r="D352" s="43"/>
      <c r="E352" s="44"/>
      <c r="F352" s="139"/>
      <c r="G352" s="46"/>
      <c r="H352" s="132"/>
      <c r="I352" s="128"/>
    </row>
    <row r="353" spans="1:9" s="40" customFormat="1" ht="16.5">
      <c r="A353" s="20"/>
      <c r="B353" s="29"/>
      <c r="C353" s="152"/>
      <c r="D353" s="43"/>
      <c r="E353" s="44"/>
      <c r="F353" s="139"/>
      <c r="G353" s="46"/>
      <c r="H353" s="132"/>
      <c r="I353" s="128"/>
    </row>
    <row r="354" spans="1:9" s="40" customFormat="1" ht="16.5">
      <c r="A354" s="28"/>
      <c r="B354" s="29"/>
      <c r="C354" s="152"/>
      <c r="D354" s="30"/>
      <c r="E354" s="28"/>
      <c r="F354" s="140"/>
      <c r="G354" s="28"/>
      <c r="H354" s="132"/>
      <c r="I354" s="128"/>
    </row>
    <row r="355" spans="1:9" s="40" customFormat="1" ht="16.5">
      <c r="A355" s="49"/>
      <c r="B355" s="50"/>
      <c r="C355" s="153"/>
      <c r="D355" s="50"/>
      <c r="E355" s="51"/>
      <c r="F355" s="375"/>
      <c r="G355" s="375"/>
      <c r="H355" s="133"/>
      <c r="I355" s="128"/>
    </row>
    <row r="356" spans="1:9" s="40" customFormat="1" ht="16.5">
      <c r="A356" s="49"/>
      <c r="B356" s="50"/>
      <c r="C356" s="153"/>
      <c r="D356" s="50"/>
      <c r="E356" s="51"/>
      <c r="F356" s="137"/>
      <c r="G356" s="116"/>
      <c r="H356" s="133"/>
      <c r="I356" s="128"/>
    </row>
    <row r="357" spans="1:9" s="40" customFormat="1" ht="16.5">
      <c r="A357" s="49"/>
      <c r="B357" s="50"/>
      <c r="C357" s="153"/>
      <c r="D357" s="50"/>
      <c r="E357" s="51"/>
      <c r="F357" s="137"/>
      <c r="G357" s="116"/>
      <c r="H357" s="133"/>
      <c r="I357" s="128"/>
    </row>
    <row r="358" spans="1:9" s="40" customFormat="1" ht="16.5">
      <c r="A358" s="49"/>
      <c r="B358" s="50"/>
      <c r="C358" s="153"/>
      <c r="D358" s="50"/>
      <c r="E358" s="51"/>
      <c r="F358" s="137"/>
      <c r="G358" s="116"/>
      <c r="H358" s="133"/>
      <c r="I358" s="128"/>
    </row>
    <row r="359" spans="1:9" s="40" customFormat="1" ht="20.25">
      <c r="A359" s="36"/>
      <c r="B359" s="33"/>
      <c r="C359" s="138"/>
      <c r="D359" s="33"/>
      <c r="E359" s="35"/>
      <c r="F359" s="38"/>
      <c r="G359" s="36"/>
      <c r="H359" s="36"/>
      <c r="I359" s="128"/>
    </row>
    <row r="360" spans="1:9" s="40" customFormat="1" ht="16.5">
      <c r="A360" s="20"/>
      <c r="B360" s="52"/>
      <c r="C360" s="141"/>
      <c r="D360" s="52"/>
      <c r="F360" s="141"/>
      <c r="H360" s="128"/>
      <c r="I360" s="128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128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128"/>
    </row>
    <row r="363" spans="1:9" s="40" customFormat="1">
      <c r="A363" s="54"/>
      <c r="B363" s="55"/>
      <c r="C363" s="154"/>
      <c r="D363" s="23"/>
      <c r="E363" s="56"/>
      <c r="F363" s="130"/>
      <c r="G363" s="56"/>
      <c r="H363" s="130"/>
      <c r="I363" s="128"/>
    </row>
    <row r="364" spans="1:9" s="40" customFormat="1">
      <c r="A364" s="114"/>
      <c r="B364" s="23"/>
      <c r="C364" s="155"/>
      <c r="D364" s="23"/>
      <c r="E364" s="115"/>
      <c r="F364" s="130"/>
      <c r="G364" s="115"/>
      <c r="H364" s="130"/>
      <c r="I364" s="128"/>
    </row>
    <row r="365" spans="1:9" s="40" customFormat="1">
      <c r="A365" s="113"/>
      <c r="B365" s="57"/>
      <c r="C365" s="142"/>
      <c r="D365" s="57"/>
      <c r="E365" s="113"/>
      <c r="F365" s="142"/>
      <c r="G365" s="113"/>
      <c r="H365" s="134"/>
      <c r="I365" s="128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128"/>
    </row>
    <row r="367" spans="1:9" s="40" customFormat="1" ht="17.25">
      <c r="A367" s="58"/>
      <c r="B367" s="59"/>
      <c r="C367" s="143"/>
      <c r="D367" s="59"/>
      <c r="E367" s="60"/>
      <c r="F367" s="143"/>
      <c r="G367" s="61"/>
      <c r="H367" s="135"/>
      <c r="I367" s="128"/>
    </row>
    <row r="368" spans="1:9" s="40" customFormat="1" ht="17.25">
      <c r="A368" s="58"/>
      <c r="B368" s="59"/>
      <c r="C368" s="143"/>
      <c r="D368" s="59"/>
      <c r="E368" s="60"/>
      <c r="F368" s="143"/>
      <c r="G368" s="61"/>
      <c r="H368" s="135"/>
      <c r="I368" s="128"/>
    </row>
    <row r="369" spans="1:9" s="40" customFormat="1" ht="17.25">
      <c r="A369" s="58"/>
      <c r="B369" s="59"/>
      <c r="C369" s="143"/>
      <c r="D369" s="59"/>
      <c r="E369" s="60"/>
      <c r="F369" s="143"/>
      <c r="G369" s="61"/>
      <c r="H369" s="135"/>
      <c r="I369" s="128"/>
    </row>
    <row r="370" spans="1:9" s="40" customFormat="1" ht="17.25">
      <c r="A370" s="58"/>
      <c r="B370" s="59"/>
      <c r="C370" s="143"/>
      <c r="D370" s="59"/>
      <c r="E370" s="60"/>
      <c r="F370" s="143"/>
      <c r="G370" s="61"/>
      <c r="H370" s="135"/>
      <c r="I370" s="128"/>
    </row>
    <row r="371" spans="1:9" s="40" customFormat="1" ht="17.25">
      <c r="A371" s="58"/>
      <c r="B371" s="59"/>
      <c r="C371" s="143"/>
      <c r="D371" s="59"/>
      <c r="E371" s="60"/>
      <c r="F371" s="143"/>
      <c r="G371" s="61"/>
      <c r="H371" s="135"/>
      <c r="I371" s="128"/>
    </row>
    <row r="372" spans="1:9" s="40" customFormat="1" ht="17.25">
      <c r="A372" s="58"/>
      <c r="B372" s="59"/>
      <c r="C372" s="143"/>
      <c r="D372" s="59"/>
      <c r="E372" s="60"/>
      <c r="F372" s="143"/>
      <c r="G372" s="61"/>
      <c r="H372" s="135"/>
      <c r="I372" s="128"/>
    </row>
    <row r="373" spans="1:9" s="40" customFormat="1" ht="17.25">
      <c r="A373" s="58"/>
      <c r="B373" s="59"/>
      <c r="C373" s="143"/>
      <c r="D373" s="59"/>
      <c r="E373" s="60"/>
      <c r="F373" s="143"/>
      <c r="G373" s="61"/>
      <c r="H373" s="135"/>
      <c r="I373" s="128"/>
    </row>
    <row r="374" spans="1:9" s="40" customFormat="1" ht="17.25">
      <c r="A374" s="58"/>
      <c r="B374" s="59"/>
      <c r="C374" s="143"/>
      <c r="D374" s="59"/>
      <c r="E374" s="60"/>
      <c r="F374" s="143"/>
      <c r="G374" s="61"/>
      <c r="H374" s="135"/>
      <c r="I374" s="128"/>
    </row>
    <row r="375" spans="1:9" s="40" customFormat="1" ht="17.25">
      <c r="A375" s="58"/>
      <c r="B375" s="59"/>
      <c r="C375" s="143"/>
      <c r="D375" s="59"/>
      <c r="E375" s="60"/>
      <c r="F375" s="143"/>
      <c r="G375" s="61"/>
      <c r="H375" s="135"/>
      <c r="I375" s="128"/>
    </row>
    <row r="376" spans="1:9" s="40" customFormat="1" ht="17.25">
      <c r="A376" s="58"/>
      <c r="B376" s="59"/>
      <c r="C376" s="143"/>
      <c r="D376" s="59"/>
      <c r="E376" s="60"/>
      <c r="F376" s="143"/>
      <c r="G376" s="61"/>
      <c r="H376" s="135"/>
      <c r="I376" s="128"/>
    </row>
    <row r="377" spans="1:9" s="40" customFormat="1" ht="17.25">
      <c r="A377" s="58"/>
      <c r="B377" s="59"/>
      <c r="C377" s="143"/>
      <c r="D377" s="59"/>
      <c r="E377" s="60"/>
      <c r="F377" s="143"/>
      <c r="G377" s="61"/>
      <c r="H377" s="135"/>
      <c r="I377" s="128"/>
    </row>
    <row r="378" spans="1:9" s="40" customFormat="1" ht="17.25">
      <c r="A378" s="58"/>
      <c r="B378" s="59"/>
      <c r="C378" s="143"/>
      <c r="D378" s="59"/>
      <c r="E378" s="60"/>
      <c r="F378" s="143"/>
      <c r="G378" s="61"/>
      <c r="H378" s="135"/>
      <c r="I378" s="128"/>
    </row>
    <row r="379" spans="1:9" s="40" customFormat="1" ht="17.25">
      <c r="A379" s="58"/>
      <c r="B379" s="59"/>
      <c r="C379" s="143"/>
      <c r="D379" s="59"/>
      <c r="E379" s="60"/>
      <c r="F379" s="143"/>
      <c r="G379" s="61"/>
      <c r="H379" s="135"/>
      <c r="I379" s="128"/>
    </row>
    <row r="380" spans="1:9" s="40" customFormat="1" ht="17.25">
      <c r="A380" s="58"/>
      <c r="B380" s="59"/>
      <c r="C380" s="143"/>
      <c r="D380" s="59"/>
      <c r="E380" s="60"/>
      <c r="F380" s="143"/>
      <c r="G380" s="61"/>
      <c r="H380" s="135"/>
      <c r="I380" s="128"/>
    </row>
    <row r="381" spans="1:9" s="40" customFormat="1" ht="17.25">
      <c r="A381" s="58"/>
      <c r="B381" s="59"/>
      <c r="C381" s="143"/>
      <c r="D381" s="59"/>
      <c r="E381" s="60"/>
      <c r="F381" s="143"/>
      <c r="G381" s="61"/>
      <c r="H381" s="135"/>
      <c r="I381" s="128"/>
    </row>
    <row r="382" spans="1:9" s="40" customFormat="1" ht="17.25">
      <c r="A382" s="58"/>
      <c r="B382" s="59"/>
      <c r="C382" s="143"/>
      <c r="D382" s="59"/>
      <c r="E382" s="60"/>
      <c r="F382" s="143"/>
      <c r="G382" s="61"/>
      <c r="H382" s="135"/>
      <c r="I382" s="128"/>
    </row>
    <row r="383" spans="1:9" s="40" customFormat="1" ht="17.25">
      <c r="A383" s="58"/>
      <c r="B383" s="59"/>
      <c r="C383" s="143"/>
      <c r="D383" s="59"/>
      <c r="E383" s="60"/>
      <c r="F383" s="143"/>
      <c r="G383" s="61"/>
      <c r="H383" s="135"/>
      <c r="I383" s="128"/>
    </row>
    <row r="384" spans="1:9" s="40" customFormat="1" ht="17.25">
      <c r="A384" s="58"/>
      <c r="B384" s="59"/>
      <c r="C384" s="143"/>
      <c r="D384" s="59"/>
      <c r="E384" s="60"/>
      <c r="F384" s="143"/>
      <c r="G384" s="61"/>
      <c r="H384" s="135"/>
      <c r="I384" s="128"/>
    </row>
    <row r="385" spans="1:9" s="40" customFormat="1" ht="17.25">
      <c r="A385" s="58"/>
      <c r="B385" s="59"/>
      <c r="C385" s="143"/>
      <c r="D385" s="59"/>
      <c r="E385" s="60"/>
      <c r="F385" s="143"/>
      <c r="G385" s="61"/>
      <c r="H385" s="135"/>
      <c r="I385" s="128"/>
    </row>
    <row r="386" spans="1:9" s="40" customFormat="1" ht="17.25">
      <c r="A386" s="58"/>
      <c r="B386" s="59"/>
      <c r="C386" s="143"/>
      <c r="D386" s="59"/>
      <c r="E386" s="60"/>
      <c r="F386" s="143"/>
      <c r="G386" s="61"/>
      <c r="H386" s="135"/>
      <c r="I386" s="128"/>
    </row>
    <row r="387" spans="1:9" s="40" customFormat="1" ht="17.25">
      <c r="A387" s="58"/>
      <c r="B387" s="59"/>
      <c r="C387" s="143"/>
      <c r="D387" s="59"/>
      <c r="E387" s="60"/>
      <c r="F387" s="143"/>
      <c r="G387" s="61"/>
      <c r="H387" s="135"/>
      <c r="I387" s="128"/>
    </row>
    <row r="388" spans="1:9" s="40" customFormat="1" ht="17.25">
      <c r="A388" s="62"/>
      <c r="B388" s="59"/>
      <c r="C388" s="143"/>
      <c r="D388" s="59"/>
      <c r="E388" s="60"/>
      <c r="F388" s="143"/>
      <c r="G388" s="61"/>
      <c r="H388" s="135"/>
      <c r="I388" s="128"/>
    </row>
    <row r="389" spans="1:9" s="40" customFormat="1" ht="17.25">
      <c r="A389" s="58"/>
      <c r="B389" s="59"/>
      <c r="C389" s="143"/>
      <c r="D389" s="59"/>
      <c r="E389" s="60"/>
      <c r="F389" s="143"/>
      <c r="G389" s="61"/>
      <c r="H389" s="135"/>
      <c r="I389" s="128"/>
    </row>
    <row r="390" spans="1:9" s="40" customFormat="1" ht="17.25">
      <c r="A390" s="58"/>
      <c r="B390" s="59"/>
      <c r="C390" s="143"/>
      <c r="D390" s="59"/>
      <c r="E390" s="60"/>
      <c r="F390" s="143"/>
      <c r="G390" s="61"/>
      <c r="H390" s="135"/>
      <c r="I390" s="128"/>
    </row>
    <row r="391" spans="1:9" s="40" customFormat="1" ht="17.25">
      <c r="A391" s="58"/>
      <c r="B391" s="59"/>
      <c r="C391" s="143"/>
      <c r="D391" s="59"/>
      <c r="E391" s="60"/>
      <c r="F391" s="143"/>
      <c r="G391" s="61"/>
      <c r="H391" s="135"/>
      <c r="I391" s="128"/>
    </row>
    <row r="392" spans="1:9" s="40" customFormat="1" ht="17.25">
      <c r="A392" s="58"/>
      <c r="B392" s="59"/>
      <c r="C392" s="143"/>
      <c r="D392" s="59"/>
      <c r="E392" s="60"/>
      <c r="F392" s="143"/>
      <c r="G392" s="61"/>
      <c r="H392" s="135"/>
      <c r="I392" s="128"/>
    </row>
    <row r="393" spans="1:9" s="40" customFormat="1" ht="17.25">
      <c r="A393" s="58"/>
      <c r="B393" s="59"/>
      <c r="C393" s="143"/>
      <c r="D393" s="59"/>
      <c r="E393" s="60"/>
      <c r="F393" s="143"/>
      <c r="G393" s="61"/>
      <c r="H393" s="135"/>
      <c r="I393" s="128"/>
    </row>
    <row r="394" spans="1:9" s="40" customFormat="1" ht="17.25">
      <c r="A394" s="58"/>
      <c r="B394" s="59"/>
      <c r="C394" s="143"/>
      <c r="D394" s="59"/>
      <c r="E394" s="60"/>
      <c r="F394" s="143"/>
      <c r="G394" s="61"/>
      <c r="H394" s="135"/>
      <c r="I394" s="128"/>
    </row>
    <row r="395" spans="1:9" s="40" customFormat="1" ht="17.25">
      <c r="A395" s="58"/>
      <c r="B395" s="59"/>
      <c r="C395" s="143"/>
      <c r="D395" s="59"/>
      <c r="E395" s="60"/>
      <c r="F395" s="143"/>
      <c r="G395" s="61"/>
      <c r="H395" s="135"/>
      <c r="I395" s="128"/>
    </row>
    <row r="396" spans="1:9" s="40" customFormat="1" ht="17.25">
      <c r="A396" s="58"/>
      <c r="B396" s="59"/>
      <c r="C396" s="143"/>
      <c r="D396" s="59"/>
      <c r="E396" s="60"/>
      <c r="F396" s="143"/>
      <c r="G396" s="61"/>
      <c r="H396" s="135"/>
      <c r="I396" s="128"/>
    </row>
    <row r="397" spans="1:9" s="40" customFormat="1" ht="17.25">
      <c r="A397" s="58"/>
      <c r="B397" s="59"/>
      <c r="C397" s="143"/>
      <c r="D397" s="59"/>
      <c r="E397" s="60"/>
      <c r="F397" s="143"/>
      <c r="G397" s="61"/>
      <c r="H397" s="135"/>
      <c r="I397" s="128"/>
    </row>
    <row r="398" spans="1:9" s="40" customFormat="1" ht="17.25">
      <c r="A398" s="58"/>
      <c r="B398" s="59"/>
      <c r="C398" s="143"/>
      <c r="D398" s="59"/>
      <c r="E398" s="60"/>
      <c r="F398" s="143"/>
      <c r="G398" s="61"/>
      <c r="H398" s="135"/>
      <c r="I398" s="128"/>
    </row>
    <row r="399" spans="1:9" s="40" customFormat="1" ht="17.25">
      <c r="A399" s="58"/>
      <c r="B399" s="59"/>
      <c r="C399" s="143"/>
      <c r="D399" s="59"/>
      <c r="E399" s="60"/>
      <c r="F399" s="143"/>
      <c r="G399" s="61"/>
      <c r="H399" s="135"/>
      <c r="I399" s="128"/>
    </row>
    <row r="400" spans="1:9" s="40" customFormat="1" ht="17.25">
      <c r="A400" s="58"/>
      <c r="B400" s="59"/>
      <c r="C400" s="143"/>
      <c r="D400" s="59"/>
      <c r="E400" s="60"/>
      <c r="F400" s="143"/>
      <c r="G400" s="61"/>
      <c r="H400" s="135"/>
      <c r="I400" s="128"/>
    </row>
    <row r="401" spans="1:9" s="40" customFormat="1" ht="17.25">
      <c r="A401" s="58"/>
      <c r="B401" s="59"/>
      <c r="C401" s="143"/>
      <c r="D401" s="59"/>
      <c r="E401" s="60"/>
      <c r="F401" s="143"/>
      <c r="G401" s="61"/>
      <c r="H401" s="135"/>
      <c r="I401" s="128"/>
    </row>
    <row r="402" spans="1:9" s="40" customFormat="1" ht="17.25">
      <c r="A402" s="58"/>
      <c r="B402" s="59"/>
      <c r="C402" s="143"/>
      <c r="D402" s="59"/>
      <c r="E402" s="60"/>
      <c r="F402" s="143"/>
      <c r="G402" s="61"/>
      <c r="H402" s="135"/>
      <c r="I402" s="128"/>
    </row>
    <row r="403" spans="1:9" s="40" customFormat="1" ht="17.25">
      <c r="A403" s="58"/>
      <c r="B403" s="59"/>
      <c r="C403" s="143"/>
      <c r="D403" s="59"/>
      <c r="E403" s="60"/>
      <c r="F403" s="143"/>
      <c r="G403" s="61"/>
      <c r="H403" s="135"/>
      <c r="I403" s="128"/>
    </row>
    <row r="404" spans="1:9" s="40" customFormat="1" ht="17.25">
      <c r="A404" s="58"/>
      <c r="B404" s="59"/>
      <c r="C404" s="143"/>
      <c r="D404" s="59"/>
      <c r="E404" s="60"/>
      <c r="F404" s="143"/>
      <c r="G404" s="61"/>
      <c r="H404" s="135"/>
      <c r="I404" s="128"/>
    </row>
    <row r="405" spans="1:9" s="40" customFormat="1" ht="17.25">
      <c r="A405" s="58"/>
      <c r="B405" s="59"/>
      <c r="C405" s="143"/>
      <c r="D405" s="59"/>
      <c r="E405" s="60"/>
      <c r="F405" s="143"/>
      <c r="G405" s="61"/>
      <c r="H405" s="135"/>
      <c r="I405" s="128"/>
    </row>
    <row r="406" spans="1:9" s="40" customFormat="1" ht="17.25">
      <c r="A406" s="58"/>
      <c r="B406" s="59"/>
      <c r="C406" s="143"/>
      <c r="D406" s="59"/>
      <c r="E406" s="60"/>
      <c r="F406" s="143"/>
      <c r="G406" s="61"/>
      <c r="H406" s="135"/>
      <c r="I406" s="128"/>
    </row>
    <row r="407" spans="1:9" s="40" customFormat="1" ht="17.25">
      <c r="A407" s="58"/>
      <c r="B407" s="59"/>
      <c r="C407" s="143"/>
      <c r="D407" s="59"/>
      <c r="E407" s="60"/>
      <c r="F407" s="143"/>
      <c r="G407" s="61"/>
      <c r="H407" s="135"/>
      <c r="I407" s="128"/>
    </row>
    <row r="408" spans="1:9" s="40" customFormat="1" ht="17.25">
      <c r="A408" s="58"/>
      <c r="B408" s="59"/>
      <c r="C408" s="143"/>
      <c r="D408" s="59"/>
      <c r="E408" s="60"/>
      <c r="F408" s="143"/>
      <c r="G408" s="61"/>
      <c r="H408" s="135"/>
      <c r="I408" s="128"/>
    </row>
    <row r="409" spans="1:9" s="40" customFormat="1" ht="17.25">
      <c r="A409" s="58"/>
      <c r="B409" s="59"/>
      <c r="C409" s="143"/>
      <c r="D409" s="59"/>
      <c r="E409" s="60"/>
      <c r="F409" s="143"/>
      <c r="G409" s="61"/>
      <c r="H409" s="135"/>
      <c r="I409" s="128"/>
    </row>
    <row r="410" spans="1:9" s="40" customFormat="1" ht="17.25">
      <c r="A410" s="58"/>
      <c r="B410" s="59"/>
      <c r="C410" s="143"/>
      <c r="D410" s="59"/>
      <c r="E410" s="60"/>
      <c r="F410" s="143"/>
      <c r="G410" s="61"/>
      <c r="H410" s="135"/>
      <c r="I410" s="128"/>
    </row>
    <row r="411" spans="1:9" s="40" customFormat="1" ht="17.25">
      <c r="A411" s="58"/>
      <c r="B411" s="59"/>
      <c r="C411" s="143"/>
      <c r="D411" s="59"/>
      <c r="E411" s="60"/>
      <c r="F411" s="143"/>
      <c r="G411" s="61"/>
      <c r="H411" s="135"/>
      <c r="I411" s="128"/>
    </row>
    <row r="412" spans="1:9" s="40" customFormat="1" ht="17.25">
      <c r="A412" s="58"/>
      <c r="B412" s="59"/>
      <c r="C412" s="143"/>
      <c r="D412" s="59"/>
      <c r="E412" s="60"/>
      <c r="F412" s="143"/>
      <c r="G412" s="61"/>
      <c r="H412" s="135"/>
      <c r="I412" s="128"/>
    </row>
    <row r="413" spans="1:9" s="40" customFormat="1" ht="17.25">
      <c r="A413" s="58"/>
      <c r="B413" s="59"/>
      <c r="C413" s="143"/>
      <c r="D413" s="59"/>
      <c r="E413" s="60"/>
      <c r="F413" s="143"/>
      <c r="G413" s="61"/>
      <c r="H413" s="135"/>
      <c r="I413" s="128"/>
    </row>
    <row r="414" spans="1:9" s="40" customFormat="1" ht="17.25">
      <c r="A414" s="58"/>
      <c r="B414" s="59"/>
      <c r="C414" s="143"/>
      <c r="D414" s="59"/>
      <c r="E414" s="60"/>
      <c r="F414" s="143"/>
      <c r="G414" s="61"/>
      <c r="H414" s="135"/>
      <c r="I414" s="128"/>
    </row>
    <row r="415" spans="1:9" s="40" customFormat="1" ht="17.25">
      <c r="A415" s="58"/>
      <c r="B415" s="59"/>
      <c r="C415" s="143"/>
      <c r="D415" s="59"/>
      <c r="E415" s="60"/>
      <c r="F415" s="143"/>
      <c r="G415" s="61"/>
      <c r="H415" s="135"/>
      <c r="I415" s="128"/>
    </row>
    <row r="416" spans="1:9" s="40" customFormat="1" ht="17.25">
      <c r="A416" s="58"/>
      <c r="B416" s="59"/>
      <c r="C416" s="143"/>
      <c r="D416" s="59"/>
      <c r="E416" s="60"/>
      <c r="F416" s="143"/>
      <c r="G416" s="61"/>
      <c r="H416" s="135"/>
      <c r="I416" s="128"/>
    </row>
    <row r="417" spans="1:9" s="40" customFormat="1" ht="17.25">
      <c r="A417" s="58"/>
      <c r="B417" s="59"/>
      <c r="C417" s="143"/>
      <c r="D417" s="59"/>
      <c r="E417" s="60"/>
      <c r="F417" s="143"/>
      <c r="G417" s="61"/>
      <c r="H417" s="135"/>
      <c r="I417" s="128"/>
    </row>
    <row r="418" spans="1:9" s="40" customFormat="1" ht="17.25">
      <c r="A418" s="58"/>
      <c r="B418" s="59"/>
      <c r="C418" s="143"/>
      <c r="D418" s="59"/>
      <c r="E418" s="60"/>
      <c r="F418" s="143"/>
      <c r="G418" s="61"/>
      <c r="H418" s="135"/>
      <c r="I418" s="128"/>
    </row>
    <row r="419" spans="1:9" s="40" customFormat="1" ht="17.25">
      <c r="A419" s="58"/>
      <c r="B419" s="59"/>
      <c r="C419" s="143"/>
      <c r="D419" s="59"/>
      <c r="E419" s="60"/>
      <c r="F419" s="143"/>
      <c r="G419" s="61"/>
      <c r="H419" s="135"/>
      <c r="I419" s="128"/>
    </row>
    <row r="420" spans="1:9" s="40" customFormat="1" ht="17.25">
      <c r="A420" s="58"/>
      <c r="B420" s="59"/>
      <c r="C420" s="143"/>
      <c r="D420" s="59"/>
      <c r="E420" s="60"/>
      <c r="F420" s="143"/>
      <c r="G420" s="61"/>
      <c r="H420" s="135"/>
      <c r="I420" s="128"/>
    </row>
    <row r="421" spans="1:9" s="40" customFormat="1" ht="17.25">
      <c r="A421" s="58"/>
      <c r="B421" s="59"/>
      <c r="C421" s="143"/>
      <c r="D421" s="59"/>
      <c r="E421" s="60"/>
      <c r="F421" s="143"/>
      <c r="G421" s="61"/>
      <c r="H421" s="135"/>
      <c r="I421" s="128"/>
    </row>
    <row r="422" spans="1:9" s="40" customFormat="1" ht="17.25">
      <c r="A422" s="58"/>
      <c r="B422" s="59"/>
      <c r="C422" s="143"/>
      <c r="D422" s="59"/>
      <c r="E422" s="60"/>
      <c r="F422" s="143"/>
      <c r="G422" s="61"/>
      <c r="H422" s="135"/>
      <c r="I422" s="128"/>
    </row>
    <row r="423" spans="1:9" s="40" customFormat="1" ht="17.25">
      <c r="A423" s="58"/>
      <c r="B423" s="59"/>
      <c r="C423" s="143"/>
      <c r="D423" s="59"/>
      <c r="E423" s="60"/>
      <c r="F423" s="143"/>
      <c r="G423" s="61"/>
      <c r="H423" s="135"/>
      <c r="I423" s="128"/>
    </row>
    <row r="424" spans="1:9" s="40" customFormat="1" ht="17.25">
      <c r="A424" s="58"/>
      <c r="B424" s="59"/>
      <c r="C424" s="143"/>
      <c r="D424" s="59"/>
      <c r="E424" s="60"/>
      <c r="F424" s="143"/>
      <c r="G424" s="61"/>
      <c r="H424" s="135"/>
      <c r="I424" s="128"/>
    </row>
    <row r="425" spans="1:9" s="40" customFormat="1" ht="17.25">
      <c r="A425" s="58"/>
      <c r="B425" s="59"/>
      <c r="C425" s="143"/>
      <c r="D425" s="59"/>
      <c r="E425" s="60"/>
      <c r="F425" s="143"/>
      <c r="G425" s="3"/>
      <c r="H425" s="135"/>
      <c r="I425" s="128"/>
    </row>
    <row r="426" spans="1:9" s="40" customFormat="1" ht="17.25">
      <c r="A426" s="58"/>
      <c r="B426" s="59"/>
      <c r="C426" s="143"/>
      <c r="D426" s="59"/>
      <c r="E426" s="60"/>
      <c r="F426" s="143"/>
      <c r="G426" s="3"/>
      <c r="H426" s="135"/>
      <c r="I426" s="128"/>
    </row>
    <row r="427" spans="1:9" s="40" customFormat="1" ht="17.25">
      <c r="A427" s="58"/>
      <c r="B427" s="59"/>
      <c r="C427" s="143"/>
      <c r="D427" s="59"/>
      <c r="E427" s="60"/>
      <c r="F427" s="143"/>
      <c r="G427" s="3"/>
      <c r="H427" s="135"/>
      <c r="I427" s="128"/>
    </row>
    <row r="428" spans="1:9" s="40" customFormat="1" ht="17.25">
      <c r="A428" s="58"/>
      <c r="B428" s="59"/>
      <c r="C428" s="143"/>
      <c r="D428" s="59"/>
      <c r="E428" s="60"/>
      <c r="F428" s="143"/>
      <c r="G428" s="3"/>
      <c r="H428" s="135"/>
      <c r="I428" s="128"/>
    </row>
    <row r="429" spans="1:9" s="40" customFormat="1" ht="17.25">
      <c r="A429" s="58"/>
      <c r="B429" s="59"/>
      <c r="C429" s="143"/>
      <c r="D429" s="59"/>
      <c r="E429" s="60"/>
      <c r="F429" s="143"/>
      <c r="G429" s="3"/>
      <c r="H429" s="135"/>
      <c r="I429" s="128"/>
    </row>
    <row r="430" spans="1:9" s="40" customFormat="1" ht="17.25">
      <c r="A430" s="58"/>
      <c r="B430" s="63"/>
      <c r="C430" s="143"/>
      <c r="D430" s="59"/>
      <c r="E430" s="60"/>
      <c r="F430" s="143"/>
      <c r="G430" s="3"/>
      <c r="H430" s="135"/>
      <c r="I430" s="128"/>
    </row>
    <row r="431" spans="1:9" s="40" customFormat="1" ht="17.25">
      <c r="A431" s="58"/>
      <c r="B431" s="59"/>
      <c r="C431" s="143"/>
      <c r="D431" s="59"/>
      <c r="E431" s="60"/>
      <c r="F431" s="143"/>
      <c r="G431" s="3"/>
      <c r="H431" s="135"/>
      <c r="I431" s="128"/>
    </row>
    <row r="432" spans="1:9" s="40" customFormat="1" ht="17.25">
      <c r="A432" s="58"/>
      <c r="B432" s="59"/>
      <c r="C432" s="143"/>
      <c r="D432" s="59"/>
      <c r="E432" s="60"/>
      <c r="F432" s="143"/>
      <c r="G432" s="3"/>
      <c r="H432" s="135"/>
      <c r="I432" s="128"/>
    </row>
    <row r="433" spans="1:9" s="40" customFormat="1" ht="17.25">
      <c r="A433" s="58"/>
      <c r="B433" s="59"/>
      <c r="C433" s="143"/>
      <c r="D433" s="59"/>
      <c r="E433" s="60"/>
      <c r="F433" s="143"/>
      <c r="G433" s="3"/>
      <c r="H433" s="135"/>
      <c r="I433" s="128"/>
    </row>
    <row r="434" spans="1:9" s="40" customFormat="1" ht="17.25">
      <c r="A434" s="58"/>
      <c r="B434" s="59"/>
      <c r="C434" s="143"/>
      <c r="D434" s="59"/>
      <c r="E434" s="60"/>
      <c r="F434" s="143"/>
      <c r="G434" s="3"/>
      <c r="H434" s="135"/>
      <c r="I434" s="128"/>
    </row>
    <row r="435" spans="1:9" s="40" customFormat="1" ht="17.25">
      <c r="A435" s="58"/>
      <c r="B435" s="59"/>
      <c r="C435" s="143"/>
      <c r="D435" s="59"/>
      <c r="E435" s="60"/>
      <c r="F435" s="143"/>
      <c r="G435" s="3"/>
      <c r="H435" s="135"/>
      <c r="I435" s="128"/>
    </row>
    <row r="436" spans="1:9" s="40" customFormat="1" ht="17.25">
      <c r="A436" s="58"/>
      <c r="B436" s="59"/>
      <c r="C436" s="143"/>
      <c r="D436" s="59"/>
      <c r="E436" s="60"/>
      <c r="F436" s="143"/>
      <c r="G436" s="3"/>
      <c r="H436" s="135"/>
      <c r="I436" s="128"/>
    </row>
    <row r="437" spans="1:9" s="40" customFormat="1" ht="17.25">
      <c r="A437" s="58"/>
      <c r="B437" s="59"/>
      <c r="C437" s="143"/>
      <c r="D437" s="59"/>
      <c r="E437" s="60"/>
      <c r="F437" s="143"/>
      <c r="G437" s="3"/>
      <c r="H437" s="135"/>
      <c r="I437" s="128"/>
    </row>
    <row r="438" spans="1:9" s="40" customFormat="1" ht="17.25">
      <c r="A438" s="58"/>
      <c r="B438" s="59"/>
      <c r="C438" s="143"/>
      <c r="D438" s="59"/>
      <c r="E438" s="60"/>
      <c r="F438" s="143"/>
      <c r="G438" s="3"/>
      <c r="H438" s="135"/>
      <c r="I438" s="128"/>
    </row>
    <row r="439" spans="1:9" s="40" customFormat="1" ht="17.25">
      <c r="A439" s="58"/>
      <c r="B439" s="59"/>
      <c r="C439" s="143"/>
      <c r="D439" s="59"/>
      <c r="E439" s="60"/>
      <c r="F439" s="143"/>
      <c r="G439" s="3"/>
      <c r="H439" s="135"/>
      <c r="I439" s="128"/>
    </row>
    <row r="440" spans="1:9" s="40" customFormat="1" ht="17.25">
      <c r="A440" s="58"/>
      <c r="B440" s="59"/>
      <c r="C440" s="143"/>
      <c r="D440" s="59"/>
      <c r="E440" s="60"/>
      <c r="F440" s="143"/>
      <c r="G440" s="3"/>
      <c r="H440" s="135"/>
      <c r="I440" s="128"/>
    </row>
    <row r="441" spans="1:9" s="40" customFormat="1" ht="17.25">
      <c r="A441" s="58"/>
      <c r="B441" s="59"/>
      <c r="C441" s="143"/>
      <c r="D441" s="59"/>
      <c r="E441" s="60"/>
      <c r="F441" s="143"/>
      <c r="G441" s="3"/>
      <c r="H441" s="135"/>
      <c r="I441" s="128"/>
    </row>
    <row r="442" spans="1:9" s="40" customFormat="1" ht="17.25">
      <c r="A442" s="58"/>
      <c r="B442" s="59"/>
      <c r="C442" s="143"/>
      <c r="D442" s="59"/>
      <c r="E442" s="60"/>
      <c r="F442" s="143"/>
      <c r="G442" s="3"/>
      <c r="H442" s="135"/>
      <c r="I442" s="128"/>
    </row>
    <row r="443" spans="1:9" s="40" customFormat="1" ht="17.25">
      <c r="A443" s="58"/>
      <c r="B443" s="59"/>
      <c r="C443" s="143"/>
      <c r="D443" s="59"/>
      <c r="E443" s="60"/>
      <c r="F443" s="143"/>
      <c r="G443" s="3"/>
      <c r="H443" s="135"/>
      <c r="I443" s="128"/>
    </row>
    <row r="444" spans="1:9" s="40" customFormat="1" ht="17.25">
      <c r="A444" s="58"/>
      <c r="B444" s="59"/>
      <c r="C444" s="143"/>
      <c r="D444" s="59"/>
      <c r="E444" s="60"/>
      <c r="F444" s="143"/>
      <c r="G444" s="3"/>
      <c r="H444" s="135"/>
      <c r="I444" s="128"/>
    </row>
    <row r="445" spans="1:9" s="40" customFormat="1" ht="17.25">
      <c r="A445" s="58"/>
      <c r="B445" s="59"/>
      <c r="C445" s="143"/>
      <c r="D445" s="59"/>
      <c r="E445" s="60"/>
      <c r="F445" s="143"/>
      <c r="G445" s="3"/>
      <c r="H445" s="135"/>
      <c r="I445" s="128"/>
    </row>
    <row r="446" spans="1:9" s="40" customFormat="1" ht="17.25">
      <c r="A446" s="58"/>
      <c r="B446" s="59"/>
      <c r="C446" s="143"/>
      <c r="D446" s="59"/>
      <c r="E446" s="60"/>
      <c r="F446" s="143"/>
      <c r="G446" s="3"/>
      <c r="H446" s="135"/>
      <c r="I446" s="128"/>
    </row>
    <row r="447" spans="1:9" s="40" customFormat="1" ht="17.25">
      <c r="A447" s="58"/>
      <c r="B447" s="59"/>
      <c r="C447" s="143"/>
      <c r="D447" s="59"/>
      <c r="E447" s="60"/>
      <c r="F447" s="143"/>
      <c r="G447" s="3"/>
      <c r="H447" s="135"/>
      <c r="I447" s="128"/>
    </row>
    <row r="448" spans="1:9" s="40" customFormat="1" ht="17.25">
      <c r="A448" s="58"/>
      <c r="B448" s="59"/>
      <c r="C448" s="143"/>
      <c r="D448" s="59"/>
      <c r="E448" s="60"/>
      <c r="F448" s="143"/>
      <c r="G448" s="3"/>
      <c r="H448" s="135"/>
      <c r="I448" s="128"/>
    </row>
    <row r="449" spans="1:9" s="40" customFormat="1" ht="17.25">
      <c r="A449" s="58"/>
      <c r="B449" s="59"/>
      <c r="C449" s="143"/>
      <c r="D449" s="59"/>
      <c r="E449" s="60"/>
      <c r="F449" s="143"/>
      <c r="G449" s="3"/>
      <c r="H449" s="135"/>
      <c r="I449" s="128"/>
    </row>
    <row r="450" spans="1:9" s="40" customFormat="1" ht="17.25">
      <c r="A450" s="58"/>
      <c r="B450" s="59"/>
      <c r="C450" s="143"/>
      <c r="D450" s="59"/>
      <c r="E450" s="60"/>
      <c r="F450" s="143"/>
      <c r="G450" s="3"/>
      <c r="H450" s="135"/>
      <c r="I450" s="128"/>
    </row>
    <row r="451" spans="1:9" s="40" customFormat="1" ht="17.25">
      <c r="A451" s="58"/>
      <c r="B451" s="59"/>
      <c r="C451" s="143"/>
      <c r="D451" s="59"/>
      <c r="E451" s="60"/>
      <c r="F451" s="143"/>
      <c r="G451" s="3"/>
      <c r="H451" s="135"/>
      <c r="I451" s="128"/>
    </row>
    <row r="452" spans="1:9" s="40" customFormat="1" ht="17.25">
      <c r="A452" s="58"/>
      <c r="B452" s="59"/>
      <c r="C452" s="143"/>
      <c r="D452" s="59"/>
      <c r="E452" s="60"/>
      <c r="F452" s="143"/>
      <c r="G452" s="3"/>
      <c r="H452" s="135"/>
      <c r="I452" s="128"/>
    </row>
    <row r="453" spans="1:9" s="40" customFormat="1" ht="17.25">
      <c r="A453" s="58"/>
      <c r="B453" s="59"/>
      <c r="C453" s="143"/>
      <c r="D453" s="59"/>
      <c r="E453" s="60"/>
      <c r="F453" s="143"/>
      <c r="G453" s="3"/>
      <c r="H453" s="135"/>
      <c r="I453" s="128"/>
    </row>
    <row r="454" spans="1:9" s="40" customFormat="1" ht="17.25">
      <c r="A454" s="58"/>
      <c r="B454" s="59"/>
      <c r="C454" s="143"/>
      <c r="D454" s="59"/>
      <c r="E454" s="60"/>
      <c r="F454" s="143"/>
      <c r="G454" s="3"/>
      <c r="H454" s="135"/>
      <c r="I454" s="128"/>
    </row>
    <row r="455" spans="1:9" s="40" customFormat="1">
      <c r="A455" s="64"/>
      <c r="B455" s="65"/>
      <c r="C455" s="144"/>
      <c r="D455" s="66"/>
      <c r="E455" s="64"/>
      <c r="F455" s="144"/>
      <c r="G455" s="64"/>
      <c r="H455" s="136"/>
      <c r="I455" s="128"/>
    </row>
    <row r="456" spans="1:9" s="40" customFormat="1" ht="17.25">
      <c r="A456" s="67"/>
      <c r="B456" s="37"/>
      <c r="C456" s="138"/>
      <c r="D456" s="37"/>
      <c r="E456" s="35"/>
      <c r="F456" s="138"/>
      <c r="G456" s="35"/>
      <c r="H456" s="38"/>
      <c r="I456" s="128"/>
    </row>
    <row r="457" spans="1:9" s="40" customFormat="1" ht="17.25">
      <c r="A457" s="68"/>
      <c r="B457" s="37"/>
      <c r="C457" s="138"/>
      <c r="D457" s="37"/>
      <c r="E457" s="68"/>
      <c r="F457" s="138"/>
      <c r="G457" s="35"/>
      <c r="H457" s="38"/>
      <c r="I457" s="128"/>
    </row>
    <row r="458" spans="1:9" s="40" customFormat="1" ht="17.25">
      <c r="A458" s="38"/>
      <c r="B458" s="37"/>
      <c r="C458" s="138"/>
      <c r="D458" s="37"/>
      <c r="E458" s="38"/>
      <c r="F458" s="138"/>
      <c r="G458" s="35"/>
      <c r="H458" s="38"/>
      <c r="I458" s="128"/>
    </row>
    <row r="459" spans="1:9" s="40" customFormat="1" ht="17.25">
      <c r="A459" s="38"/>
      <c r="B459" s="37"/>
      <c r="C459" s="138"/>
      <c r="D459" s="37"/>
      <c r="E459" s="38"/>
      <c r="F459" s="138"/>
      <c r="G459" s="35"/>
      <c r="H459" s="38"/>
      <c r="I459" s="128"/>
    </row>
    <row r="460" spans="1:9">
      <c r="A460" s="69"/>
      <c r="B460" s="52"/>
      <c r="C460" s="141"/>
      <c r="D460" s="52"/>
      <c r="E460" s="40"/>
      <c r="F460" s="141"/>
      <c r="G460" s="40"/>
      <c r="H460" s="128"/>
      <c r="I460" s="128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361:H361"/>
    <mergeCell ref="A362:H362"/>
    <mergeCell ref="A366:H366"/>
    <mergeCell ref="F355:G355"/>
    <mergeCell ref="A232:B232"/>
  </mergeCells>
  <pageMargins left="0.69" right="0.7" top="0.69" bottom="0.81" header="0.69" footer="0.45"/>
  <pageSetup paperSize="5" scale="70" orientation="portrait" verticalDpi="0" r:id="rId1"/>
  <rowBreaks count="2" manualBreakCount="2">
    <brk id="68" max="16383" man="1"/>
    <brk id="1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460"/>
  <sheetViews>
    <sheetView topLeftCell="A220" workbookViewId="0">
      <selection activeCell="C237" sqref="C237"/>
    </sheetView>
  </sheetViews>
  <sheetFormatPr defaultColWidth="10.5703125" defaultRowHeight="15.75"/>
  <cols>
    <col min="1" max="1" width="12.71093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4.85546875" style="21" customWidth="1"/>
    <col min="7" max="7" width="11" style="17" customWidth="1"/>
    <col min="8" max="8" width="20.85546875" style="17" customWidth="1"/>
    <col min="9" max="9" width="23.28515625" style="18" customWidth="1"/>
    <col min="10" max="16384" width="10.5703125" style="17"/>
  </cols>
  <sheetData>
    <row r="1" spans="1:9" s="7" customFormat="1" ht="18">
      <c r="A1" s="373" t="s">
        <v>219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338</v>
      </c>
      <c r="E3" s="397"/>
      <c r="F3" s="397"/>
      <c r="G3" s="398"/>
      <c r="H3" s="160"/>
    </row>
    <row r="4" spans="1:9" s="7" customFormat="1" ht="48" customHeight="1">
      <c r="B4" s="399" t="s">
        <v>181</v>
      </c>
      <c r="C4" s="400"/>
      <c r="D4" s="401">
        <v>38534</v>
      </c>
      <c r="E4" s="402"/>
      <c r="F4" s="402"/>
      <c r="G4" s="403"/>
      <c r="H4" s="160"/>
    </row>
    <row r="5" spans="1:9" s="7" customFormat="1" ht="18.75">
      <c r="B5" s="386" t="s">
        <v>182</v>
      </c>
      <c r="C5" s="386"/>
      <c r="D5" s="387">
        <v>504</v>
      </c>
      <c r="E5" s="388"/>
      <c r="F5" s="388"/>
      <c r="G5" s="389"/>
      <c r="H5" s="160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60"/>
    </row>
    <row r="7" spans="1:9" s="7" customFormat="1" ht="42.75" customHeight="1">
      <c r="B7" s="386" t="s">
        <v>0</v>
      </c>
      <c r="C7" s="386"/>
      <c r="D7" s="390" t="s">
        <v>17</v>
      </c>
      <c r="E7" s="391"/>
      <c r="F7" s="391"/>
      <c r="G7" s="392"/>
      <c r="H7" s="160"/>
    </row>
    <row r="8" spans="1:9" s="7" customFormat="1" ht="38.25" customHeight="1">
      <c r="B8" s="382" t="s">
        <v>4</v>
      </c>
      <c r="C8" s="382"/>
      <c r="D8" s="393" t="s">
        <v>183</v>
      </c>
      <c r="E8" s="394"/>
      <c r="F8" s="394"/>
      <c r="G8" s="395"/>
      <c r="H8" s="160"/>
    </row>
    <row r="9" spans="1:9" s="7" customFormat="1" ht="42" customHeight="1">
      <c r="B9" s="382" t="s">
        <v>18</v>
      </c>
      <c r="C9" s="382"/>
      <c r="D9" s="383">
        <v>0.05</v>
      </c>
      <c r="E9" s="384"/>
      <c r="F9" s="384"/>
      <c r="G9" s="385"/>
      <c r="H9" s="160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60"/>
    </row>
    <row r="11" spans="1:9" s="7" customFormat="1" ht="46.5" customHeight="1">
      <c r="B11" s="386" t="s">
        <v>14</v>
      </c>
      <c r="C11" s="386"/>
      <c r="D11" s="396" t="s">
        <v>15</v>
      </c>
      <c r="E11" s="397"/>
      <c r="F11" s="397"/>
      <c r="G11" s="398"/>
      <c r="H11" s="160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78">
        <v>500</v>
      </c>
      <c r="D14" s="79">
        <f>B14-C14</f>
        <v>0</v>
      </c>
      <c r="E14" s="80">
        <f>G202</f>
        <v>5157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220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5157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221</v>
      </c>
    </row>
    <row r="16" spans="1:9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5157</v>
      </c>
      <c r="F16" s="81">
        <f t="shared" si="1"/>
        <v>1695.4520547945206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5127</v>
      </c>
      <c r="F17" s="81"/>
      <c r="G17" s="78">
        <v>20</v>
      </c>
      <c r="H17" s="82">
        <f t="shared" si="2"/>
        <v>6.5753424657534248E-4</v>
      </c>
      <c r="I17" s="83" t="s">
        <v>222</v>
      </c>
    </row>
    <row r="18" spans="1:9" s="1" customFormat="1" ht="17.25">
      <c r="A18" s="84">
        <v>38657</v>
      </c>
      <c r="B18" s="77">
        <v>500</v>
      </c>
      <c r="C18" s="78">
        <v>500</v>
      </c>
      <c r="D18" s="79">
        <f t="shared" si="0"/>
        <v>0</v>
      </c>
      <c r="E18" s="80">
        <f t="shared" si="3"/>
        <v>5107</v>
      </c>
      <c r="F18" s="81">
        <f t="shared" si="1"/>
        <v>0</v>
      </c>
      <c r="G18" s="78">
        <v>0</v>
      </c>
      <c r="H18" s="82">
        <f t="shared" si="2"/>
        <v>6.5753424657534248E-4</v>
      </c>
      <c r="I18" s="83" t="s">
        <v>359</v>
      </c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5107</v>
      </c>
      <c r="F19" s="81">
        <f t="shared" si="1"/>
        <v>1679.013698630137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500</v>
      </c>
      <c r="D20" s="79">
        <f t="shared" si="0"/>
        <v>0</v>
      </c>
      <c r="E20" s="80">
        <f t="shared" si="3"/>
        <v>5076</v>
      </c>
      <c r="F20" s="81">
        <f t="shared" si="1"/>
        <v>0</v>
      </c>
      <c r="G20" s="78">
        <v>25</v>
      </c>
      <c r="H20" s="82">
        <f t="shared" si="2"/>
        <v>6.5753424657534248E-4</v>
      </c>
      <c r="I20" s="83" t="s">
        <v>223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5051</v>
      </c>
      <c r="F21" s="81">
        <f t="shared" si="1"/>
        <v>1660.6027397260275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5023</v>
      </c>
      <c r="F22" s="81">
        <f t="shared" si="1"/>
        <v>1651.3972602739727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4992</v>
      </c>
      <c r="F23" s="81">
        <f t="shared" si="1"/>
        <v>1641.2054794520548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2500</v>
      </c>
      <c r="D24" s="79">
        <f t="shared" si="0"/>
        <v>-2000</v>
      </c>
      <c r="E24" s="80">
        <f t="shared" si="3"/>
        <v>4962</v>
      </c>
      <c r="F24" s="81"/>
      <c r="G24" s="78">
        <v>0</v>
      </c>
      <c r="H24" s="82">
        <f t="shared" si="2"/>
        <v>6.5753424657534248E-4</v>
      </c>
      <c r="I24" s="83" t="s">
        <v>224</v>
      </c>
    </row>
    <row r="25" spans="1:9" s="1" customFormat="1" ht="17.25">
      <c r="A25" s="84">
        <v>38869</v>
      </c>
      <c r="B25" s="77">
        <v>500</v>
      </c>
      <c r="C25" s="78">
        <v>500</v>
      </c>
      <c r="D25" s="79">
        <f t="shared" si="0"/>
        <v>0</v>
      </c>
      <c r="E25" s="80">
        <f t="shared" si="3"/>
        <v>4962</v>
      </c>
      <c r="F25" s="81">
        <f t="shared" si="1"/>
        <v>0</v>
      </c>
      <c r="G25" s="78">
        <v>0</v>
      </c>
      <c r="H25" s="82">
        <f t="shared" si="2"/>
        <v>6.5753424657534248E-4</v>
      </c>
      <c r="I25" s="83" t="s">
        <v>225</v>
      </c>
    </row>
    <row r="26" spans="1:9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4962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226</v>
      </c>
    </row>
    <row r="27" spans="1:9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4962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227</v>
      </c>
    </row>
    <row r="28" spans="1:9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4962</v>
      </c>
      <c r="F28" s="81">
        <f t="shared" si="1"/>
        <v>1712.9095890410958</v>
      </c>
      <c r="G28" s="78">
        <v>30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4932</v>
      </c>
      <c r="F29" s="81">
        <f t="shared" si="1"/>
        <v>1702.5534246575344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4901</v>
      </c>
      <c r="F30" s="81">
        <f t="shared" si="1"/>
        <v>1691.8520547945207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4871</v>
      </c>
      <c r="F31" s="81">
        <f t="shared" si="1"/>
        <v>1681.495890410959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4840</v>
      </c>
      <c r="F32" s="81">
        <f t="shared" si="1"/>
        <v>1670.7945205479452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4809</v>
      </c>
      <c r="F33" s="81">
        <f t="shared" si="1"/>
        <v>1660.0931506849315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4781</v>
      </c>
      <c r="F34" s="81">
        <f t="shared" si="1"/>
        <v>1650.4273972602741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4750</v>
      </c>
      <c r="F35" s="81">
        <f t="shared" si="1"/>
        <v>1639.7260273972604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4720</v>
      </c>
      <c r="F36" s="81">
        <f t="shared" si="1"/>
        <v>1629.3698630136987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4689</v>
      </c>
      <c r="F37" s="81">
        <f t="shared" si="1"/>
        <v>1618.668493150685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4659</v>
      </c>
      <c r="F38" s="81">
        <f t="shared" si="1"/>
        <v>1688.7279452054795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4628</v>
      </c>
      <c r="F39" s="81">
        <f t="shared" si="1"/>
        <v>1677.4915068493151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4597</v>
      </c>
      <c r="F40" s="81">
        <f t="shared" si="1"/>
        <v>1666.2550684931507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4567</v>
      </c>
      <c r="F41" s="81">
        <f t="shared" si="1"/>
        <v>1655.381095890411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4536</v>
      </c>
      <c r="F42" s="81">
        <f t="shared" si="1"/>
        <v>1644.1446575342466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4506</v>
      </c>
      <c r="F43" s="81">
        <f t="shared" si="1"/>
        <v>1633.2706849315068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4475</v>
      </c>
      <c r="F44" s="81">
        <f t="shared" si="1"/>
        <v>1622.0342465753424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4444</v>
      </c>
      <c r="F45" s="81">
        <f t="shared" si="1"/>
        <v>1610.797808219178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4415</v>
      </c>
      <c r="F46" s="81">
        <f t="shared" si="1"/>
        <v>1600.2863013698632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4384</v>
      </c>
      <c r="F47" s="81">
        <f t="shared" si="1"/>
        <v>1589.0498630136988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4354</v>
      </c>
      <c r="F48" s="81">
        <f t="shared" si="1"/>
        <v>1578.175890410959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4323</v>
      </c>
      <c r="F49" s="81">
        <f t="shared" si="1"/>
        <v>1566.9394520547946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4293</v>
      </c>
      <c r="F50" s="81">
        <f t="shared" si="1"/>
        <v>1633.8687534246576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4262</v>
      </c>
      <c r="F51" s="81">
        <f t="shared" si="1"/>
        <v>1622.070493150685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4231</v>
      </c>
      <c r="F52" s="81">
        <f t="shared" si="1"/>
        <v>1610.2722328767125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4201</v>
      </c>
      <c r="F53" s="81">
        <f t="shared" si="1"/>
        <v>1598.8545616438357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4170</v>
      </c>
      <c r="F54" s="81">
        <f t="shared" si="1"/>
        <v>1587.0563013698631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4140</v>
      </c>
      <c r="F55" s="81">
        <f t="shared" si="1"/>
        <v>1575.6386301369864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4109</v>
      </c>
      <c r="F56" s="81">
        <f t="shared" si="1"/>
        <v>1563.8403698630138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4078</v>
      </c>
      <c r="F57" s="81">
        <f t="shared" si="1"/>
        <v>1552.042109589041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4050</v>
      </c>
      <c r="F58" s="81">
        <f t="shared" si="1"/>
        <v>1541.3856164383562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4019</v>
      </c>
      <c r="F59" s="81">
        <f t="shared" si="1"/>
        <v>1529.5873561643837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3989</v>
      </c>
      <c r="F60" s="81">
        <f t="shared" si="1"/>
        <v>1518.1696849315069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3958</v>
      </c>
      <c r="F61" s="81">
        <f t="shared" si="1"/>
        <v>1506.3714246575344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3928</v>
      </c>
      <c r="F62" s="81">
        <f t="shared" si="1"/>
        <v>1569.7014410958905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3897</v>
      </c>
      <c r="F63" s="81">
        <f t="shared" si="1"/>
        <v>1557.3132678082191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3866</v>
      </c>
      <c r="F64" s="81">
        <f t="shared" si="1"/>
        <v>1544.9250945205479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3836</v>
      </c>
      <c r="F65" s="81">
        <f t="shared" si="1"/>
        <v>1532.9365397260274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3805</v>
      </c>
      <c r="F66" s="81">
        <f t="shared" si="1"/>
        <v>1520.5483664383562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3775</v>
      </c>
      <c r="F67" s="81">
        <f t="shared" si="1"/>
        <v>1508.5598116438357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3744</v>
      </c>
      <c r="F68" s="81">
        <f t="shared" si="1"/>
        <v>1496.1716383561643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3713</v>
      </c>
      <c r="F69" s="81">
        <f t="shared" si="1"/>
        <v>1483.7834650684931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3685</v>
      </c>
      <c r="F70" s="81">
        <f t="shared" si="1"/>
        <v>1472.594147260274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3654</v>
      </c>
      <c r="F72" s="81">
        <f t="shared" si="1"/>
        <v>1460.2059739726026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3624</v>
      </c>
      <c r="F73" s="81">
        <f t="shared" si="1"/>
        <v>1448.2174191780821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3593</v>
      </c>
      <c r="F74" s="81">
        <f t="shared" si="1"/>
        <v>1435.8292458904109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3563</v>
      </c>
      <c r="F75" s="81">
        <f t="shared" si="1"/>
        <v>1495.0327256506848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3532</v>
      </c>
      <c r="F76" s="81">
        <f t="shared" si="1"/>
        <v>1482.02514369863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3501</v>
      </c>
      <c r="F77" s="81">
        <f t="shared" si="1"/>
        <v>1469.0175617465752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3471</v>
      </c>
      <c r="F78" s="81">
        <f t="shared" si="1"/>
        <v>1456.4295792123287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3440</v>
      </c>
      <c r="F79" s="81">
        <f t="shared" si="1"/>
        <v>1443.4219972602737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3410</v>
      </c>
      <c r="F80" s="81">
        <f t="shared" ref="F80:F143" si="7">(D80*E80*H80)</f>
        <v>1430.8340147260274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3379</v>
      </c>
      <c r="F81" s="81">
        <f t="shared" si="7"/>
        <v>1417.8264327739726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3348</v>
      </c>
      <c r="F82" s="81">
        <f t="shared" si="7"/>
        <v>1404.8188508219177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3320</v>
      </c>
      <c r="F83" s="81">
        <f t="shared" si="7"/>
        <v>1393.0700671232876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3289</v>
      </c>
      <c r="F84" s="81">
        <f t="shared" si="7"/>
        <v>1380.0624851712328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3259</v>
      </c>
      <c r="F85" s="81">
        <f t="shared" si="7"/>
        <v>1367.4745026369862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3228</v>
      </c>
      <c r="F86" s="81">
        <f t="shared" si="7"/>
        <v>1354.4669206849314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3198</v>
      </c>
      <c r="F87" s="81">
        <f t="shared" si="7"/>
        <v>1408.9728850582189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3167</v>
      </c>
      <c r="F88" s="81">
        <f t="shared" si="7"/>
        <v>1395.3149240085615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3136</v>
      </c>
      <c r="F89" s="81">
        <f t="shared" si="7"/>
        <v>1381.6569629589039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3106</v>
      </c>
      <c r="F90" s="81">
        <f t="shared" si="7"/>
        <v>1368.4395812979449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3075</v>
      </c>
      <c r="F91" s="81">
        <f t="shared" si="7"/>
        <v>1354.7816202482875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3045</v>
      </c>
      <c r="F92" s="81">
        <f t="shared" si="7"/>
        <v>1341.5642385873286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3014</v>
      </c>
      <c r="F93" s="81">
        <f t="shared" si="7"/>
        <v>1327.906277537671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2983</v>
      </c>
      <c r="F94" s="81">
        <f t="shared" si="7"/>
        <v>1314.2483164880134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2954</v>
      </c>
      <c r="F95" s="81">
        <f t="shared" si="7"/>
        <v>1301.4715142157531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2923</v>
      </c>
      <c r="F96" s="81">
        <f t="shared" si="7"/>
        <v>1287.8135531660957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2893</v>
      </c>
      <c r="F97" s="81">
        <f t="shared" si="7"/>
        <v>1274.5961715051367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2862</v>
      </c>
      <c r="F98" s="81">
        <f t="shared" si="7"/>
        <v>1260.9382104554793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2832</v>
      </c>
      <c r="F99" s="81">
        <f t="shared" si="7"/>
        <v>1310.1068702342463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2801</v>
      </c>
      <c r="F100" s="81">
        <f t="shared" si="7"/>
        <v>1295.7660111321059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2770</v>
      </c>
      <c r="F101" s="81">
        <f t="shared" si="7"/>
        <v>1281.4251520299656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2740</v>
      </c>
      <c r="F102" s="81">
        <f t="shared" si="7"/>
        <v>1267.5469012859587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2709</v>
      </c>
      <c r="F103" s="81">
        <f t="shared" si="7"/>
        <v>1253.2060421838182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2679</v>
      </c>
      <c r="F104" s="81">
        <f t="shared" si="7"/>
        <v>1239.3277914398116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2648</v>
      </c>
      <c r="F105" s="81">
        <f t="shared" si="7"/>
        <v>1224.9869323376711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2617</v>
      </c>
      <c r="F106" s="81">
        <f t="shared" si="7"/>
        <v>1210.6460732355306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2589</v>
      </c>
      <c r="F107" s="81">
        <f t="shared" si="7"/>
        <v>1197.6930392077909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2558</v>
      </c>
      <c r="F108" s="81">
        <f t="shared" si="7"/>
        <v>1183.3521801056504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2528</v>
      </c>
      <c r="F109" s="81">
        <f t="shared" si="7"/>
        <v>1169.4739293616437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2497</v>
      </c>
      <c r="F110" s="81">
        <f t="shared" si="7"/>
        <v>1155.1330702595033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2467</v>
      </c>
      <c r="F111" s="81">
        <f t="shared" si="7"/>
        <v>1198.3175604912713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2436</v>
      </c>
      <c r="F112" s="81">
        <f t="shared" si="7"/>
        <v>1183.2596584340238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2405</v>
      </c>
      <c r="F113" s="81">
        <f t="shared" si="7"/>
        <v>1168.2017563767763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2375</v>
      </c>
      <c r="F114" s="81">
        <f t="shared" si="7"/>
        <v>1153.6295930955691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2344</v>
      </c>
      <c r="F115" s="81">
        <f t="shared" si="7"/>
        <v>1138.5716910383217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2314</v>
      </c>
      <c r="F116" s="81">
        <f t="shared" si="7"/>
        <v>1123.9995277571145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2283</v>
      </c>
      <c r="F117" s="81">
        <f t="shared" si="7"/>
        <v>1108.9416256998672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2252</v>
      </c>
      <c r="F118" s="81">
        <f t="shared" si="7"/>
        <v>1093.8837236426195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2224</v>
      </c>
      <c r="F119" s="81">
        <f t="shared" si="7"/>
        <v>1080.283037913493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2193</v>
      </c>
      <c r="F120" s="81">
        <f t="shared" si="7"/>
        <v>1065.2251358562455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2163</v>
      </c>
      <c r="F121" s="81">
        <f t="shared" si="7"/>
        <v>1050.6529725750383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2132</v>
      </c>
      <c r="F122" s="81">
        <f t="shared" si="7"/>
        <v>1035.5950705177909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2102</v>
      </c>
      <c r="F123" s="81">
        <f t="shared" si="7"/>
        <v>1072.0740525984129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2071</v>
      </c>
      <c r="F124" s="81">
        <f t="shared" si="7"/>
        <v>1056.2632554383031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2040</v>
      </c>
      <c r="F125" s="81">
        <f t="shared" si="7"/>
        <v>1040.4524582781933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2010</v>
      </c>
      <c r="F126" s="81">
        <f t="shared" si="7"/>
        <v>1025.1516868329259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1979</v>
      </c>
      <c r="F127" s="81">
        <f t="shared" si="7"/>
        <v>1009.340889672816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1949</v>
      </c>
      <c r="F128" s="81">
        <f t="shared" si="7"/>
        <v>994.04011822754842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1918</v>
      </c>
      <c r="F129" s="81">
        <f t="shared" si="7"/>
        <v>978.2293210674386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1887</v>
      </c>
      <c r="F130" s="81">
        <f t="shared" si="7"/>
        <v>962.41852390732879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1859</v>
      </c>
      <c r="F131" s="81">
        <f t="shared" si="7"/>
        <v>948.13780389174576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1828</v>
      </c>
      <c r="F132" s="81">
        <f t="shared" si="7"/>
        <v>932.32700673163606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1798</v>
      </c>
      <c r="F133" s="81">
        <f t="shared" si="7"/>
        <v>917.02623528636832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1767</v>
      </c>
      <c r="F134" s="81">
        <f t="shared" si="7"/>
        <v>901.21543812625862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1737</v>
      </c>
      <c r="F135" s="81">
        <f t="shared" si="7"/>
        <v>930.21040001504059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1706</v>
      </c>
      <c r="F136" s="81">
        <f t="shared" si="7"/>
        <v>913.60906299692533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1675</v>
      </c>
      <c r="F137" s="81">
        <f t="shared" si="7"/>
        <v>897.00772597881007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1645</v>
      </c>
      <c r="F138" s="81">
        <f t="shared" si="7"/>
        <v>880.94191596127916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1614</v>
      </c>
      <c r="F139" s="81">
        <f t="shared" si="7"/>
        <v>864.34057894316379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1584</v>
      </c>
      <c r="F140" s="81">
        <f t="shared" si="7"/>
        <v>848.27476892563288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1553</v>
      </c>
      <c r="F141" s="81">
        <f t="shared" si="7"/>
        <v>831.67343190751762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1522</v>
      </c>
      <c r="F142" s="81">
        <f t="shared" si="7"/>
        <v>815.07209488940236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1493</v>
      </c>
      <c r="F143" s="81">
        <f t="shared" si="7"/>
        <v>799.5418118724557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1462</v>
      </c>
      <c r="F144" s="81">
        <f t="shared" ref="F144:F201" si="11">(D144*E144*H144)</f>
        <v>782.94047485434044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1432</v>
      </c>
      <c r="F145" s="81">
        <f t="shared" si="11"/>
        <v>766.87466483680964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1401</v>
      </c>
      <c r="F146" s="81">
        <f t="shared" si="11"/>
        <v>750.27332781869416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1371</v>
      </c>
      <c r="F148" s="81">
        <f t="shared" si="11"/>
        <v>770.91789369122159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1340</v>
      </c>
      <c r="F149" s="81">
        <f t="shared" si="11"/>
        <v>753.48648982220038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1309</v>
      </c>
      <c r="F150" s="81">
        <f t="shared" si="11"/>
        <v>736.05508595317951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1279</v>
      </c>
      <c r="F151" s="81">
        <f t="shared" si="11"/>
        <v>719.18598543477196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1248</v>
      </c>
      <c r="F152" s="81">
        <f t="shared" si="11"/>
        <v>701.75458156575087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1218</v>
      </c>
      <c r="F153" s="81">
        <f t="shared" si="11"/>
        <v>684.88548104734343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1187</v>
      </c>
      <c r="F154" s="81">
        <f t="shared" si="11"/>
        <v>667.45407717832234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1156</v>
      </c>
      <c r="F155" s="81">
        <f t="shared" si="11"/>
        <v>650.02267330930124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1128</v>
      </c>
      <c r="F156" s="81">
        <f t="shared" si="11"/>
        <v>634.27817949212101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1097</v>
      </c>
      <c r="F157" s="81">
        <f t="shared" si="11"/>
        <v>616.84677562309992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1067</v>
      </c>
      <c r="F158" s="81">
        <f t="shared" si="11"/>
        <v>599.97767510469237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1036</v>
      </c>
      <c r="F159" s="81">
        <f t="shared" si="11"/>
        <v>582.54627123567138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1006</v>
      </c>
      <c r="F160" s="81">
        <f t="shared" si="11"/>
        <v>593.96102925312709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975</v>
      </c>
      <c r="F161" s="81">
        <f t="shared" si="11"/>
        <v>575.65805519065498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944</v>
      </c>
      <c r="F162" s="81">
        <f t="shared" si="11"/>
        <v>557.35508112818286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914</v>
      </c>
      <c r="F163" s="81">
        <f t="shared" si="11"/>
        <v>539.6425255838551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883</v>
      </c>
      <c r="F164" s="81">
        <f t="shared" si="11"/>
        <v>521.33955152138287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853</v>
      </c>
      <c r="F165" s="81">
        <f t="shared" si="11"/>
        <v>503.62699597705512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822</v>
      </c>
      <c r="F166" s="81">
        <f t="shared" si="11"/>
        <v>485.32402191458294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791</v>
      </c>
      <c r="F167" s="81">
        <f t="shared" si="11"/>
        <v>467.02104785211088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763</v>
      </c>
      <c r="F168" s="81">
        <f t="shared" si="11"/>
        <v>450.48932934407151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732</v>
      </c>
      <c r="F169" s="81">
        <f t="shared" si="11"/>
        <v>432.18635528159945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101">
        <v>13800</v>
      </c>
      <c r="D170" s="100">
        <f t="shared" si="14"/>
        <v>-12902.071836988936</v>
      </c>
      <c r="E170" s="80">
        <f t="shared" si="10"/>
        <v>702</v>
      </c>
      <c r="F170" s="81"/>
      <c r="G170" s="78">
        <v>15</v>
      </c>
      <c r="H170" s="82">
        <f t="shared" si="12"/>
        <v>6.5753424657534248E-4</v>
      </c>
      <c r="I170" s="83" t="s">
        <v>228</v>
      </c>
    </row>
    <row r="171" spans="1:9" s="1" customFormat="1" ht="17.25">
      <c r="A171" s="98" t="s">
        <v>132</v>
      </c>
      <c r="B171" s="77">
        <v>897.92816301106438</v>
      </c>
      <c r="C171" s="101">
        <v>14000</v>
      </c>
      <c r="D171" s="100">
        <f t="shared" si="14"/>
        <v>-13102.071836988936</v>
      </c>
      <c r="E171" s="80">
        <f t="shared" si="10"/>
        <v>687</v>
      </c>
      <c r="F171" s="81"/>
      <c r="G171" s="78">
        <v>25</v>
      </c>
      <c r="H171" s="82">
        <f t="shared" si="12"/>
        <v>6.5753424657534248E-4</v>
      </c>
      <c r="I171" s="83" t="s">
        <v>229</v>
      </c>
    </row>
    <row r="172" spans="1:9" s="1" customFormat="1" ht="17.25">
      <c r="A172" s="98" t="s">
        <v>133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662</v>
      </c>
      <c r="F172" s="81">
        <f t="shared" si="11"/>
        <v>410.3999119620762</v>
      </c>
      <c r="G172" s="78">
        <v>31</v>
      </c>
      <c r="H172" s="82">
        <f t="shared" si="12"/>
        <v>6.5753424657534248E-4</v>
      </c>
      <c r="I172" s="102"/>
    </row>
    <row r="173" spans="1:9" s="1" customFormat="1" ht="17.25">
      <c r="A173" s="98" t="s">
        <v>134</v>
      </c>
      <c r="B173" s="77">
        <v>942.82457116161765</v>
      </c>
      <c r="C173" s="157">
        <v>14000</v>
      </c>
      <c r="D173" s="100">
        <f t="shared" si="14"/>
        <v>-13057.175428838382</v>
      </c>
      <c r="E173" s="80">
        <f t="shared" si="10"/>
        <v>631</v>
      </c>
      <c r="F173" s="81"/>
      <c r="G173" s="156">
        <v>0</v>
      </c>
      <c r="H173" s="82">
        <f t="shared" si="12"/>
        <v>6.5753424657534248E-4</v>
      </c>
      <c r="I173" s="172" t="s">
        <v>230</v>
      </c>
    </row>
    <row r="174" spans="1:9" s="1" customFormat="1" ht="17.25">
      <c r="A174" s="98" t="s">
        <v>135</v>
      </c>
      <c r="B174" s="77">
        <v>942.82457116161765</v>
      </c>
      <c r="C174" s="101">
        <v>0</v>
      </c>
      <c r="D174" s="100">
        <f t="shared" si="14"/>
        <v>942.82457116161765</v>
      </c>
      <c r="E174" s="80">
        <f>E173-G173</f>
        <v>631</v>
      </c>
      <c r="F174" s="81">
        <f t="shared" si="11"/>
        <v>391.18178919648051</v>
      </c>
      <c r="G174" s="78">
        <v>30</v>
      </c>
      <c r="H174" s="82">
        <f t="shared" si="12"/>
        <v>6.5753424657534248E-4</v>
      </c>
      <c r="I174" s="83"/>
    </row>
    <row r="175" spans="1:9" s="1" customFormat="1" ht="17.25">
      <c r="A175" s="98" t="s">
        <v>136</v>
      </c>
      <c r="B175" s="77">
        <v>942.82457116161765</v>
      </c>
      <c r="C175" s="101">
        <v>14000</v>
      </c>
      <c r="D175" s="100">
        <f t="shared" si="14"/>
        <v>-13057.175428838382</v>
      </c>
      <c r="E175" s="80">
        <f t="shared" si="10"/>
        <v>601</v>
      </c>
      <c r="F175" s="81"/>
      <c r="G175" s="78">
        <v>15</v>
      </c>
      <c r="H175" s="82">
        <f t="shared" si="12"/>
        <v>6.5753424657534248E-4</v>
      </c>
      <c r="I175" s="83" t="s">
        <v>231</v>
      </c>
    </row>
    <row r="176" spans="1:9" s="1" customFormat="1" ht="17.25">
      <c r="A176" s="98" t="s">
        <v>137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586</v>
      </c>
      <c r="F176" s="81">
        <f t="shared" si="11"/>
        <v>363.28451421416418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101">
        <v>0</v>
      </c>
      <c r="D177" s="100">
        <f t="shared" si="14"/>
        <v>942.82457116161765</v>
      </c>
      <c r="E177" s="80">
        <f t="shared" si="10"/>
        <v>556</v>
      </c>
      <c r="F177" s="81">
        <f t="shared" si="11"/>
        <v>344.68633089261994</v>
      </c>
      <c r="G177" s="78">
        <v>31</v>
      </c>
      <c r="H177" s="82">
        <f t="shared" si="12"/>
        <v>6.5753424657534248E-4</v>
      </c>
      <c r="I177" s="83"/>
    </row>
    <row r="178" spans="1:9" s="1" customFormat="1" ht="17.25">
      <c r="A178" s="98" t="s">
        <v>139</v>
      </c>
      <c r="B178" s="77">
        <v>942.824571161618</v>
      </c>
      <c r="C178" s="101">
        <v>49087</v>
      </c>
      <c r="D178" s="100">
        <f t="shared" si="14"/>
        <v>-48144.175428838382</v>
      </c>
      <c r="E178" s="80">
        <f t="shared" si="10"/>
        <v>525</v>
      </c>
      <c r="F178" s="81"/>
      <c r="G178" s="78">
        <v>29</v>
      </c>
      <c r="H178" s="82">
        <f t="shared" si="12"/>
        <v>6.5753424657534248E-4</v>
      </c>
      <c r="I178" s="83" t="s">
        <v>232</v>
      </c>
    </row>
    <row r="179" spans="1:9" s="1" customFormat="1" ht="17.25">
      <c r="A179" s="98" t="s">
        <v>140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496</v>
      </c>
      <c r="F179" s="81">
        <f t="shared" si="11"/>
        <v>307.4899642495314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98" t="s">
        <v>141</v>
      </c>
      <c r="B180" s="77">
        <v>942.82457116161765</v>
      </c>
      <c r="C180" s="101">
        <v>0</v>
      </c>
      <c r="D180" s="100">
        <f t="shared" si="14"/>
        <v>942.82457116161765</v>
      </c>
      <c r="E180" s="80">
        <f t="shared" si="10"/>
        <v>468</v>
      </c>
      <c r="F180" s="81">
        <f t="shared" si="11"/>
        <v>290.13165981609012</v>
      </c>
      <c r="G180" s="78">
        <v>10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101">
        <v>5700</v>
      </c>
      <c r="D181" s="100">
        <f t="shared" si="14"/>
        <v>-4757.1754288383827</v>
      </c>
      <c r="E181" s="80">
        <f t="shared" si="10"/>
        <v>458</v>
      </c>
      <c r="F181" s="81"/>
      <c r="G181" s="78">
        <v>0</v>
      </c>
      <c r="H181" s="82">
        <f t="shared" si="12"/>
        <v>6.5753424657534248E-4</v>
      </c>
      <c r="I181" s="83" t="s">
        <v>233</v>
      </c>
    </row>
    <row r="182" spans="1:9" s="1" customFormat="1" ht="17.25">
      <c r="A182" s="98" t="s">
        <v>143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458</v>
      </c>
      <c r="F182" s="81">
        <f t="shared" si="11"/>
        <v>283.93226537557541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101">
        <v>0</v>
      </c>
      <c r="D183" s="100">
        <f t="shared" si="14"/>
        <v>942.82457116161765</v>
      </c>
      <c r="E183" s="80">
        <f t="shared" si="10"/>
        <v>427</v>
      </c>
      <c r="F183" s="81">
        <f t="shared" si="11"/>
        <v>264.71414260997966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397</v>
      </c>
      <c r="F184" s="81">
        <f t="shared" si="11"/>
        <v>258.42175725285722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101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117637</v>
      </c>
      <c r="D202" s="107">
        <f>B202-C202</f>
        <v>18071.166067598067</v>
      </c>
      <c r="E202" s="108">
        <f>SUM(E58:E197)</f>
        <v>273602</v>
      </c>
      <c r="F202" s="109">
        <f>SUM(F14:F197)</f>
        <v>182314.10028926516</v>
      </c>
      <c r="G202" s="108">
        <f>SUM(G14:G198)</f>
        <v>5157</v>
      </c>
      <c r="H202" s="110">
        <f>D202+F202</f>
        <v>200385.26635686323</v>
      </c>
      <c r="I202" s="111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5"/>
      <c r="B207" s="25"/>
      <c r="C207" s="25"/>
      <c r="D207" s="25"/>
      <c r="E207" s="6"/>
      <c r="F207" s="161"/>
      <c r="G207" s="70"/>
      <c r="H207" s="70"/>
      <c r="I207" s="70"/>
    </row>
    <row r="208" spans="1:9" s="35" customFormat="1" ht="17.25">
      <c r="A208" s="324"/>
      <c r="B208" s="325" t="s">
        <v>521</v>
      </c>
      <c r="C208" s="326"/>
      <c r="D208" s="326"/>
      <c r="E208" s="326"/>
      <c r="F208" s="327" t="s">
        <v>522</v>
      </c>
      <c r="G208" s="326"/>
      <c r="H208" s="328"/>
      <c r="I208" s="70"/>
    </row>
    <row r="209" spans="1:9" s="35" customFormat="1" ht="17.25">
      <c r="A209" s="329" t="s">
        <v>523</v>
      </c>
      <c r="B209" s="329" t="s">
        <v>524</v>
      </c>
      <c r="C209" s="329" t="s">
        <v>525</v>
      </c>
      <c r="D209" s="329" t="s">
        <v>526</v>
      </c>
      <c r="E209" s="326"/>
      <c r="F209" s="330" t="s">
        <v>527</v>
      </c>
      <c r="G209" s="330" t="s">
        <v>528</v>
      </c>
      <c r="H209" s="331"/>
      <c r="I209" s="3"/>
    </row>
    <row r="210" spans="1:9" s="35" customFormat="1" ht="17.25">
      <c r="A210" s="332" t="s">
        <v>529</v>
      </c>
      <c r="B210" s="333">
        <v>6000</v>
      </c>
      <c r="C210" s="333">
        <v>6000</v>
      </c>
      <c r="D210" s="333">
        <f>B210-C210</f>
        <v>0</v>
      </c>
      <c r="E210" s="326"/>
      <c r="F210" s="334"/>
      <c r="G210" s="334"/>
      <c r="H210" s="328"/>
      <c r="I210" s="3"/>
    </row>
    <row r="211" spans="1:9" s="35" customFormat="1" ht="17.25">
      <c r="A211" s="332" t="s">
        <v>530</v>
      </c>
      <c r="B211" s="333">
        <f>B210+B210*5%</f>
        <v>6300</v>
      </c>
      <c r="C211" s="333">
        <v>1050</v>
      </c>
      <c r="D211" s="333">
        <f t="shared" ref="D211:D225" si="16">B211-C211</f>
        <v>5250</v>
      </c>
      <c r="E211" s="326"/>
      <c r="F211" s="334" t="s">
        <v>531</v>
      </c>
      <c r="G211" s="335">
        <f>B202</f>
        <v>135708.16606759807</v>
      </c>
      <c r="H211" s="328"/>
      <c r="I211" s="3"/>
    </row>
    <row r="212" spans="1:9" s="40" customFormat="1">
      <c r="A212" s="332" t="s">
        <v>532</v>
      </c>
      <c r="B212" s="333">
        <f t="shared" ref="B212:B223" si="17">B211+B211*5%</f>
        <v>6615</v>
      </c>
      <c r="C212" s="333">
        <v>0</v>
      </c>
      <c r="D212" s="333">
        <f t="shared" si="16"/>
        <v>6615</v>
      </c>
      <c r="E212" s="326"/>
      <c r="F212" s="334" t="s">
        <v>533</v>
      </c>
      <c r="G212" s="335">
        <f>F202</f>
        <v>182314.10028926516</v>
      </c>
      <c r="H212" s="328"/>
      <c r="I212" s="41"/>
    </row>
    <row r="213" spans="1:9" s="40" customFormat="1">
      <c r="A213" s="332" t="s">
        <v>534</v>
      </c>
      <c r="B213" s="333">
        <f t="shared" si="17"/>
        <v>6945.75</v>
      </c>
      <c r="C213" s="333">
        <v>0</v>
      </c>
      <c r="D213" s="333">
        <f t="shared" si="16"/>
        <v>6945.75</v>
      </c>
      <c r="E213" s="326"/>
      <c r="F213" s="336" t="s">
        <v>12</v>
      </c>
      <c r="G213" s="337">
        <f>B202+F202</f>
        <v>318022.2663568632</v>
      </c>
      <c r="H213" s="328"/>
      <c r="I213" s="41"/>
    </row>
    <row r="214" spans="1:9" s="40" customFormat="1" ht="30">
      <c r="A214" s="332" t="s">
        <v>535</v>
      </c>
      <c r="B214" s="333">
        <f t="shared" si="17"/>
        <v>7293.0375000000004</v>
      </c>
      <c r="C214" s="333">
        <v>0</v>
      </c>
      <c r="D214" s="333">
        <f t="shared" si="16"/>
        <v>7293.0375000000004</v>
      </c>
      <c r="E214" s="326"/>
      <c r="F214" s="351" t="s">
        <v>536</v>
      </c>
      <c r="G214" s="352">
        <f>C202</f>
        <v>117637</v>
      </c>
      <c r="H214" s="328"/>
      <c r="I214" s="41"/>
    </row>
    <row r="215" spans="1:9" s="40" customFormat="1">
      <c r="A215" s="339" t="s">
        <v>537</v>
      </c>
      <c r="B215" s="333">
        <f t="shared" si="17"/>
        <v>7657.6893749999999</v>
      </c>
      <c r="C215" s="333">
        <v>0</v>
      </c>
      <c r="D215" s="333">
        <f t="shared" si="16"/>
        <v>7657.6893749999999</v>
      </c>
      <c r="E215" s="326"/>
      <c r="F215" s="340" t="s">
        <v>538</v>
      </c>
      <c r="G215" s="341">
        <f>G213-G214</f>
        <v>200385.2663568632</v>
      </c>
      <c r="H215" s="328"/>
      <c r="I215" s="41"/>
    </row>
    <row r="216" spans="1:9" s="40" customFormat="1">
      <c r="A216" s="332" t="s">
        <v>539</v>
      </c>
      <c r="B216" s="333">
        <f t="shared" si="17"/>
        <v>8040.5738437500004</v>
      </c>
      <c r="C216" s="333">
        <v>0</v>
      </c>
      <c r="D216" s="333">
        <f t="shared" si="16"/>
        <v>8040.5738437500004</v>
      </c>
      <c r="E216" s="326"/>
      <c r="F216" s="328"/>
      <c r="G216" s="342"/>
      <c r="H216" s="328"/>
      <c r="I216" s="41"/>
    </row>
    <row r="217" spans="1:9" s="40" customFormat="1">
      <c r="A217" s="332" t="s">
        <v>540</v>
      </c>
      <c r="B217" s="333">
        <f t="shared" si="17"/>
        <v>8442.6025359374999</v>
      </c>
      <c r="C217" s="333">
        <v>0</v>
      </c>
      <c r="D217" s="333">
        <f t="shared" si="16"/>
        <v>8442.6025359374999</v>
      </c>
      <c r="E217" s="326"/>
      <c r="F217" s="328"/>
      <c r="G217" s="342"/>
      <c r="H217" s="328"/>
      <c r="I217" s="41"/>
    </row>
    <row r="218" spans="1:9" s="40" customFormat="1">
      <c r="A218" s="332" t="s">
        <v>541</v>
      </c>
      <c r="B218" s="333">
        <f t="shared" si="17"/>
        <v>8864.7326627343755</v>
      </c>
      <c r="C218" s="333">
        <v>0</v>
      </c>
      <c r="D218" s="333">
        <f t="shared" si="16"/>
        <v>8864.7326627343755</v>
      </c>
      <c r="E218" s="326"/>
      <c r="F218" s="328"/>
      <c r="G218" s="342"/>
      <c r="H218" s="328"/>
      <c r="I218" s="41"/>
    </row>
    <row r="219" spans="1:9" s="40" customFormat="1">
      <c r="A219" s="332" t="s">
        <v>542</v>
      </c>
      <c r="B219" s="333">
        <f t="shared" si="17"/>
        <v>9307.9692958710948</v>
      </c>
      <c r="C219" s="333">
        <v>0</v>
      </c>
      <c r="D219" s="333">
        <f t="shared" si="16"/>
        <v>9307.9692958710948</v>
      </c>
      <c r="E219" s="326"/>
      <c r="F219" s="328"/>
      <c r="G219" s="342"/>
      <c r="H219" s="328"/>
      <c r="I219" s="41"/>
    </row>
    <row r="220" spans="1:9" s="40" customFormat="1">
      <c r="A220" s="332" t="s">
        <v>543</v>
      </c>
      <c r="B220" s="333">
        <f t="shared" si="17"/>
        <v>9773.3677606646488</v>
      </c>
      <c r="C220" s="333">
        <v>0</v>
      </c>
      <c r="D220" s="333">
        <f t="shared" si="16"/>
        <v>9773.3677606646488</v>
      </c>
      <c r="E220" s="326"/>
      <c r="F220" s="328"/>
      <c r="G220" s="342"/>
      <c r="H220" s="328"/>
      <c r="I220" s="41"/>
    </row>
    <row r="221" spans="1:9" s="40" customFormat="1">
      <c r="A221" s="332" t="s">
        <v>544</v>
      </c>
      <c r="B221" s="333">
        <f t="shared" si="17"/>
        <v>10262.036148697882</v>
      </c>
      <c r="C221" s="333">
        <v>0</v>
      </c>
      <c r="D221" s="333">
        <f t="shared" si="16"/>
        <v>10262.036148697882</v>
      </c>
      <c r="E221" s="326"/>
      <c r="F221" s="328"/>
      <c r="G221" s="342"/>
      <c r="H221" s="328"/>
      <c r="I221" s="41"/>
    </row>
    <row r="222" spans="1:9" s="40" customFormat="1">
      <c r="A222" s="343" t="s">
        <v>545</v>
      </c>
      <c r="B222" s="333">
        <v>10775</v>
      </c>
      <c r="C222" s="333">
        <v>27800</v>
      </c>
      <c r="D222" s="333">
        <f>B222-C222</f>
        <v>-17025</v>
      </c>
      <c r="E222" s="326"/>
      <c r="F222" s="328"/>
      <c r="G222" s="342"/>
      <c r="H222" s="328"/>
      <c r="I222" s="41"/>
    </row>
    <row r="223" spans="1:9" s="40" customFormat="1">
      <c r="A223" s="343" t="s">
        <v>546</v>
      </c>
      <c r="B223" s="333">
        <f t="shared" si="17"/>
        <v>11313.75</v>
      </c>
      <c r="C223" s="333">
        <v>82787</v>
      </c>
      <c r="D223" s="333">
        <f>B223-C223</f>
        <v>-71473.25</v>
      </c>
      <c r="E223" s="326"/>
      <c r="F223" s="328"/>
      <c r="G223" s="342"/>
      <c r="H223" s="328"/>
      <c r="I223" s="41"/>
    </row>
    <row r="224" spans="1:9" s="40" customFormat="1">
      <c r="A224" s="343" t="s">
        <v>547</v>
      </c>
      <c r="B224" s="333">
        <v>11880</v>
      </c>
      <c r="C224" s="333">
        <v>0</v>
      </c>
      <c r="D224" s="333">
        <f t="shared" si="16"/>
        <v>11880</v>
      </c>
      <c r="E224" s="326"/>
      <c r="F224" s="328"/>
      <c r="G224" s="342"/>
      <c r="H224" s="328"/>
      <c r="I224" s="41"/>
    </row>
    <row r="225" spans="1:9" s="40" customFormat="1" ht="30">
      <c r="A225" s="350" t="s">
        <v>548</v>
      </c>
      <c r="B225" s="262">
        <v>6237</v>
      </c>
      <c r="C225" s="333">
        <v>0</v>
      </c>
      <c r="D225" s="333">
        <f t="shared" si="16"/>
        <v>6237</v>
      </c>
      <c r="E225" s="326"/>
      <c r="F225" s="328"/>
      <c r="G225" s="342"/>
      <c r="H225" s="328"/>
      <c r="I225" s="41"/>
    </row>
    <row r="226" spans="1:9" s="40" customFormat="1">
      <c r="A226" s="340" t="s">
        <v>12</v>
      </c>
      <c r="B226" s="341">
        <f>B202</f>
        <v>135708.16606759807</v>
      </c>
      <c r="C226" s="341">
        <f>SUM(C210:C225)</f>
        <v>117637</v>
      </c>
      <c r="D226" s="340">
        <f>SUM(B226-C226)</f>
        <v>18071.166067598067</v>
      </c>
      <c r="E226" s="344"/>
      <c r="F226" s="345"/>
      <c r="G226" s="346"/>
      <c r="H226" s="345"/>
      <c r="I226" s="41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>
      <c r="A229" s="347"/>
      <c r="B229" s="348"/>
      <c r="C229" s="348"/>
      <c r="D229" s="349"/>
      <c r="E229" s="344"/>
      <c r="F229" s="345"/>
      <c r="G229" s="346"/>
      <c r="H229" s="345"/>
      <c r="I229" s="41"/>
    </row>
    <row r="230" spans="1:9" s="40" customFormat="1" ht="18">
      <c r="A230" s="309"/>
      <c r="B230" s="309"/>
      <c r="C230" s="309"/>
      <c r="D230" s="309"/>
      <c r="E230" s="309"/>
      <c r="F230" s="310"/>
      <c r="G230" s="309"/>
      <c r="H230" s="310"/>
      <c r="I230" s="41"/>
    </row>
    <row r="231" spans="1:9" s="40" customFormat="1" ht="20.25">
      <c r="A231" s="311"/>
      <c r="B231" s="312"/>
      <c r="C231" s="313"/>
      <c r="D231" s="314"/>
      <c r="E231" s="315"/>
      <c r="F231" s="316"/>
      <c r="G231" s="315"/>
      <c r="H231" s="315"/>
      <c r="I231" s="41"/>
    </row>
    <row r="232" spans="1:9" s="40" customFormat="1" ht="18.75">
      <c r="A232" s="380" t="s">
        <v>352</v>
      </c>
      <c r="B232" s="380"/>
      <c r="C232" s="191"/>
      <c r="D232" s="191" t="s">
        <v>353</v>
      </c>
      <c r="E232" s="190"/>
      <c r="F232" s="317" t="s">
        <v>354</v>
      </c>
      <c r="G232" s="318"/>
      <c r="H232" s="307" t="s">
        <v>355</v>
      </c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47"/>
      <c r="B235" s="29"/>
      <c r="C235" s="29"/>
      <c r="D235" s="43"/>
      <c r="E235" s="44"/>
      <c r="F235" s="45"/>
      <c r="G235" s="48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8"/>
      <c r="B354" s="29"/>
      <c r="C354" s="29"/>
      <c r="D354" s="30"/>
      <c r="E354" s="28"/>
      <c r="F354" s="31"/>
      <c r="G354" s="28"/>
      <c r="H354" s="44"/>
      <c r="I354" s="41"/>
    </row>
    <row r="355" spans="1:9" s="40" customFormat="1" ht="16.5">
      <c r="A355" s="49"/>
      <c r="B355" s="50"/>
      <c r="C355" s="50"/>
      <c r="D355" s="50"/>
      <c r="E355" s="51"/>
      <c r="F355" s="375"/>
      <c r="G355" s="375"/>
      <c r="H355" s="19"/>
      <c r="I355" s="41"/>
    </row>
    <row r="356" spans="1:9" s="40" customFormat="1" ht="16.5">
      <c r="A356" s="49"/>
      <c r="B356" s="50"/>
      <c r="C356" s="50"/>
      <c r="D356" s="50"/>
      <c r="E356" s="51"/>
      <c r="F356" s="161"/>
      <c r="G356" s="161"/>
      <c r="H356" s="19"/>
      <c r="I356" s="41"/>
    </row>
    <row r="357" spans="1:9" s="40" customFormat="1" ht="16.5">
      <c r="A357" s="49"/>
      <c r="B357" s="50"/>
      <c r="C357" s="50"/>
      <c r="D357" s="50"/>
      <c r="E357" s="51"/>
      <c r="F357" s="161"/>
      <c r="G357" s="161"/>
      <c r="H357" s="19"/>
      <c r="I357" s="41"/>
    </row>
    <row r="358" spans="1:9" s="40" customFormat="1" ht="16.5">
      <c r="A358" s="49"/>
      <c r="B358" s="50"/>
      <c r="C358" s="50"/>
      <c r="D358" s="50"/>
      <c r="E358" s="51"/>
      <c r="F358" s="161"/>
      <c r="G358" s="161"/>
      <c r="H358" s="19"/>
      <c r="I358" s="41"/>
    </row>
    <row r="359" spans="1:9" s="40" customFormat="1" ht="20.25">
      <c r="A359" s="36"/>
      <c r="B359" s="33"/>
      <c r="C359" s="37"/>
      <c r="D359" s="33"/>
      <c r="E359" s="35"/>
      <c r="F359" s="35"/>
      <c r="G359" s="36"/>
      <c r="H359" s="36"/>
      <c r="I359" s="41"/>
    </row>
    <row r="360" spans="1:9" s="40" customFormat="1" ht="16.5">
      <c r="A360" s="20"/>
      <c r="B360" s="52"/>
      <c r="C360" s="52"/>
      <c r="D360" s="52"/>
      <c r="F360" s="53"/>
      <c r="I360" s="41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41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41"/>
    </row>
    <row r="363" spans="1:9" s="40" customFormat="1">
      <c r="A363" s="54"/>
      <c r="B363" s="55"/>
      <c r="C363" s="55"/>
      <c r="D363" s="23"/>
      <c r="E363" s="56"/>
      <c r="F363" s="56"/>
      <c r="G363" s="56"/>
      <c r="H363" s="56"/>
      <c r="I363" s="41"/>
    </row>
    <row r="364" spans="1:9" s="40" customFormat="1">
      <c r="A364" s="159"/>
      <c r="B364" s="23"/>
      <c r="C364" s="23"/>
      <c r="D364" s="23"/>
      <c r="E364" s="160"/>
      <c r="F364" s="160"/>
      <c r="G364" s="160"/>
      <c r="H364" s="160"/>
      <c r="I364" s="41"/>
    </row>
    <row r="365" spans="1:9" s="40" customFormat="1">
      <c r="A365" s="158"/>
      <c r="B365" s="57"/>
      <c r="C365" s="57"/>
      <c r="D365" s="57"/>
      <c r="E365" s="158"/>
      <c r="F365" s="57"/>
      <c r="G365" s="158"/>
      <c r="H365" s="158"/>
      <c r="I365" s="41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62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63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>
      <c r="A455" s="64"/>
      <c r="B455" s="65"/>
      <c r="C455" s="65"/>
      <c r="D455" s="66"/>
      <c r="E455" s="64"/>
      <c r="F455" s="65"/>
      <c r="G455" s="64"/>
      <c r="H455" s="64"/>
      <c r="I455" s="41"/>
    </row>
    <row r="456" spans="1:9" s="40" customFormat="1" ht="17.25">
      <c r="A456" s="67"/>
      <c r="B456" s="37"/>
      <c r="C456" s="37"/>
      <c r="D456" s="37"/>
      <c r="E456" s="35"/>
      <c r="F456" s="37"/>
      <c r="G456" s="35"/>
      <c r="H456" s="35"/>
      <c r="I456" s="41"/>
    </row>
    <row r="457" spans="1:9" s="40" customFormat="1" ht="17.25">
      <c r="A457" s="68"/>
      <c r="B457" s="37"/>
      <c r="C457" s="37"/>
      <c r="D457" s="37"/>
      <c r="E457" s="68"/>
      <c r="F457" s="39"/>
      <c r="G457" s="35"/>
      <c r="H457" s="35"/>
      <c r="I457" s="41"/>
    </row>
    <row r="458" spans="1:9" s="40" customFormat="1" ht="17.25">
      <c r="A458" s="38"/>
      <c r="B458" s="37"/>
      <c r="C458" s="37"/>
      <c r="D458" s="37"/>
      <c r="E458" s="38"/>
      <c r="F458" s="39"/>
      <c r="G458" s="35"/>
      <c r="H458" s="35"/>
      <c r="I458" s="41"/>
    </row>
    <row r="459" spans="1:9" s="40" customFormat="1" ht="17.25">
      <c r="A459" s="38"/>
      <c r="B459" s="37"/>
      <c r="C459" s="37"/>
      <c r="D459" s="37"/>
      <c r="E459" s="38"/>
      <c r="F459" s="39"/>
      <c r="G459" s="35"/>
      <c r="H459" s="35"/>
      <c r="I459" s="41"/>
    </row>
    <row r="460" spans="1:9" s="40" customFormat="1">
      <c r="A460" s="69"/>
      <c r="B460" s="52"/>
      <c r="C460" s="52"/>
      <c r="D460" s="52"/>
      <c r="F460" s="53"/>
      <c r="I460" s="41"/>
    </row>
  </sheetData>
  <mergeCells count="24">
    <mergeCell ref="A362:H362"/>
    <mergeCell ref="A366:H366"/>
    <mergeCell ref="F355:G355"/>
    <mergeCell ref="B10:C10"/>
    <mergeCell ref="D10:G10"/>
    <mergeCell ref="B11:C11"/>
    <mergeCell ref="D11:G11"/>
    <mergeCell ref="A361:H361"/>
    <mergeCell ref="A232:B232"/>
    <mergeCell ref="B5:C5"/>
    <mergeCell ref="D5:G5"/>
    <mergeCell ref="A1:I2"/>
    <mergeCell ref="B3:C3"/>
    <mergeCell ref="D3:G3"/>
    <mergeCell ref="B4:C4"/>
    <mergeCell ref="D4:G4"/>
    <mergeCell ref="B9:C9"/>
    <mergeCell ref="D9:G9"/>
    <mergeCell ref="B6:C6"/>
    <mergeCell ref="D6:G6"/>
    <mergeCell ref="B7:C7"/>
    <mergeCell ref="D7:G7"/>
    <mergeCell ref="B8:C8"/>
    <mergeCell ref="D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0"/>
  <sheetViews>
    <sheetView topLeftCell="A211" workbookViewId="0">
      <selection activeCell="C233" sqref="C233"/>
    </sheetView>
  </sheetViews>
  <sheetFormatPr defaultColWidth="10.5703125" defaultRowHeight="15.75"/>
  <cols>
    <col min="1" max="1" width="11.71093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8.42578125" style="21" customWidth="1"/>
    <col min="7" max="7" width="10.28515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>
      <c r="A1" s="373" t="s">
        <v>234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245</v>
      </c>
      <c r="E3" s="397"/>
      <c r="F3" s="397"/>
      <c r="G3" s="398"/>
      <c r="H3" s="166"/>
    </row>
    <row r="4" spans="1:9" s="7" customFormat="1" ht="42.75" customHeight="1">
      <c r="B4" s="404" t="s">
        <v>181</v>
      </c>
      <c r="C4" s="405"/>
      <c r="D4" s="401">
        <v>38534</v>
      </c>
      <c r="E4" s="402"/>
      <c r="F4" s="402"/>
      <c r="G4" s="403"/>
      <c r="H4" s="166"/>
    </row>
    <row r="5" spans="1:9" s="7" customFormat="1" ht="18.75">
      <c r="B5" s="386" t="s">
        <v>182</v>
      </c>
      <c r="C5" s="386"/>
      <c r="D5" s="387">
        <v>505</v>
      </c>
      <c r="E5" s="388"/>
      <c r="F5" s="388"/>
      <c r="G5" s="389"/>
      <c r="H5" s="166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66"/>
    </row>
    <row r="7" spans="1:9" s="7" customFormat="1" ht="36" customHeight="1">
      <c r="B7" s="386" t="s">
        <v>0</v>
      </c>
      <c r="C7" s="386"/>
      <c r="D7" s="390" t="s">
        <v>17</v>
      </c>
      <c r="E7" s="391"/>
      <c r="F7" s="391"/>
      <c r="G7" s="392"/>
      <c r="H7" s="166"/>
    </row>
    <row r="8" spans="1:9" s="7" customFormat="1" ht="44.25" customHeight="1">
      <c r="B8" s="382" t="s">
        <v>4</v>
      </c>
      <c r="C8" s="382"/>
      <c r="D8" s="393" t="s">
        <v>183</v>
      </c>
      <c r="E8" s="394"/>
      <c r="F8" s="394"/>
      <c r="G8" s="395"/>
      <c r="H8" s="166"/>
    </row>
    <row r="9" spans="1:9" s="7" customFormat="1" ht="18.75">
      <c r="B9" s="382" t="s">
        <v>18</v>
      </c>
      <c r="C9" s="382"/>
      <c r="D9" s="383">
        <v>0.05</v>
      </c>
      <c r="E9" s="384"/>
      <c r="F9" s="384"/>
      <c r="G9" s="385"/>
      <c r="H9" s="166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66"/>
    </row>
    <row r="11" spans="1:9" s="7" customFormat="1" ht="38.25" customHeight="1">
      <c r="B11" s="386" t="s">
        <v>14</v>
      </c>
      <c r="C11" s="386"/>
      <c r="D11" s="396" t="s">
        <v>15</v>
      </c>
      <c r="E11" s="397"/>
      <c r="F11" s="397"/>
      <c r="G11" s="398"/>
      <c r="H11" s="166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78">
        <v>0</v>
      </c>
      <c r="D14" s="79">
        <f>B14-C14</f>
        <v>500</v>
      </c>
      <c r="E14" s="80">
        <f>G202</f>
        <v>5330</v>
      </c>
      <c r="F14" s="81">
        <f>(D14*E14*H14)</f>
        <v>1752.3287671232877</v>
      </c>
      <c r="G14" s="78">
        <v>31</v>
      </c>
      <c r="H14" s="82">
        <f>0.24/365</f>
        <v>6.5753424657534248E-4</v>
      </c>
      <c r="I14" s="83"/>
    </row>
    <row r="15" spans="1:9" s="1" customFormat="1" ht="17.25">
      <c r="A15" s="84">
        <v>38565</v>
      </c>
      <c r="B15" s="77">
        <v>500</v>
      </c>
      <c r="C15" s="78">
        <v>0</v>
      </c>
      <c r="D15" s="79">
        <f t="shared" ref="D15:D78" si="0">B15-C15</f>
        <v>500</v>
      </c>
      <c r="E15" s="80">
        <f>E14-G14</f>
        <v>5299</v>
      </c>
      <c r="F15" s="81">
        <f t="shared" ref="F15:F79" si="1">(D15*E15*H15)</f>
        <v>1742.1369863013699</v>
      </c>
      <c r="G15" s="78">
        <v>31</v>
      </c>
      <c r="H15" s="82">
        <f t="shared" ref="H15:H70" si="2">0.24/365</f>
        <v>6.5753424657534248E-4</v>
      </c>
      <c r="I15" s="83"/>
    </row>
    <row r="16" spans="1:9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5268</v>
      </c>
      <c r="F16" s="81">
        <f t="shared" si="1"/>
        <v>1731.9452054794522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78">
        <v>0</v>
      </c>
      <c r="D17" s="79">
        <f t="shared" si="0"/>
        <v>500</v>
      </c>
      <c r="E17" s="80">
        <f t="shared" si="3"/>
        <v>5238</v>
      </c>
      <c r="F17" s="81">
        <f t="shared" si="1"/>
        <v>1722.0821917808219</v>
      </c>
      <c r="G17" s="78">
        <v>31</v>
      </c>
      <c r="H17" s="82">
        <f t="shared" si="2"/>
        <v>6.5753424657534248E-4</v>
      </c>
      <c r="I17" s="83"/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5207</v>
      </c>
      <c r="F18" s="81">
        <f t="shared" si="1"/>
        <v>1711.8904109589041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5177</v>
      </c>
      <c r="F19" s="81">
        <f t="shared" si="1"/>
        <v>1702.027397260274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0</v>
      </c>
      <c r="D20" s="79">
        <f t="shared" si="0"/>
        <v>500</v>
      </c>
      <c r="E20" s="80">
        <f t="shared" si="3"/>
        <v>5146</v>
      </c>
      <c r="F20" s="81">
        <f t="shared" si="1"/>
        <v>1691.8356164383563</v>
      </c>
      <c r="G20" s="78">
        <v>31</v>
      </c>
      <c r="H20" s="82">
        <f t="shared" si="2"/>
        <v>6.5753424657534248E-4</v>
      </c>
      <c r="I20" s="83"/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5115</v>
      </c>
      <c r="F21" s="81">
        <f t="shared" si="1"/>
        <v>1681.6438356164383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5087</v>
      </c>
      <c r="F22" s="81">
        <f t="shared" si="1"/>
        <v>1672.4383561643835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5056</v>
      </c>
      <c r="F23" s="81">
        <f t="shared" si="1"/>
        <v>1662.2465753424658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5026</v>
      </c>
      <c r="F24" s="81">
        <f t="shared" si="1"/>
        <v>1652.3835616438357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78">
        <v>6000</v>
      </c>
      <c r="D25" s="79">
        <f t="shared" si="0"/>
        <v>-5500</v>
      </c>
      <c r="E25" s="80">
        <f t="shared" si="3"/>
        <v>4995</v>
      </c>
      <c r="F25" s="81"/>
      <c r="G25" s="78">
        <v>0</v>
      </c>
      <c r="H25" s="82">
        <f t="shared" si="2"/>
        <v>6.5753424657534248E-4</v>
      </c>
      <c r="I25" s="83" t="s">
        <v>360</v>
      </c>
    </row>
    <row r="26" spans="1:9" s="1" customFormat="1" ht="17.25">
      <c r="A26" s="84">
        <v>38899</v>
      </c>
      <c r="B26" s="77">
        <v>525</v>
      </c>
      <c r="C26" s="78">
        <v>0</v>
      </c>
      <c r="D26" s="79">
        <f t="shared" si="0"/>
        <v>525</v>
      </c>
      <c r="E26" s="80">
        <f t="shared" si="3"/>
        <v>4995</v>
      </c>
      <c r="F26" s="81">
        <f t="shared" si="1"/>
        <v>1724.3013698630136</v>
      </c>
      <c r="G26" s="78">
        <v>31</v>
      </c>
      <c r="H26" s="82">
        <f t="shared" si="2"/>
        <v>6.5753424657534248E-4</v>
      </c>
      <c r="I26" s="83"/>
    </row>
    <row r="27" spans="1:9" s="1" customFormat="1" ht="17.25">
      <c r="A27" s="84">
        <v>38930</v>
      </c>
      <c r="B27" s="77">
        <v>525</v>
      </c>
      <c r="C27" s="78">
        <v>0</v>
      </c>
      <c r="D27" s="79">
        <f t="shared" si="0"/>
        <v>525</v>
      </c>
      <c r="E27" s="80">
        <f t="shared" si="3"/>
        <v>4964</v>
      </c>
      <c r="F27" s="81">
        <f t="shared" si="1"/>
        <v>1713.6000000000001</v>
      </c>
      <c r="G27" s="85">
        <v>31</v>
      </c>
      <c r="H27" s="82">
        <f t="shared" si="2"/>
        <v>6.5753424657534248E-4</v>
      </c>
      <c r="I27" s="83"/>
    </row>
    <row r="28" spans="1:9" s="1" customFormat="1" ht="17.25">
      <c r="A28" s="84">
        <v>38961</v>
      </c>
      <c r="B28" s="77">
        <v>525</v>
      </c>
      <c r="C28" s="78">
        <v>0</v>
      </c>
      <c r="D28" s="79">
        <f t="shared" si="0"/>
        <v>525</v>
      </c>
      <c r="E28" s="80">
        <f t="shared" si="3"/>
        <v>4933</v>
      </c>
      <c r="F28" s="81">
        <f t="shared" si="1"/>
        <v>1702.8986301369864</v>
      </c>
      <c r="G28" s="78">
        <v>12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4921</v>
      </c>
      <c r="F29" s="81">
        <f t="shared" si="1"/>
        <v>1698.7561643835618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4890</v>
      </c>
      <c r="F30" s="81">
        <f t="shared" si="1"/>
        <v>1688.0547945205481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4860</v>
      </c>
      <c r="F31" s="81">
        <f t="shared" si="1"/>
        <v>1677.6986301369864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4829</v>
      </c>
      <c r="F32" s="81">
        <f t="shared" si="1"/>
        <v>1666.9972602739726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4798</v>
      </c>
      <c r="F33" s="81">
        <f t="shared" si="1"/>
        <v>1656.2958904109589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4770</v>
      </c>
      <c r="F34" s="81">
        <f t="shared" si="1"/>
        <v>1646.6301369863015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4739</v>
      </c>
      <c r="F35" s="81">
        <f t="shared" si="1"/>
        <v>1635.9287671232878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4709</v>
      </c>
      <c r="F36" s="81">
        <f t="shared" si="1"/>
        <v>1625.5726027397261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4678</v>
      </c>
      <c r="F37" s="81">
        <f t="shared" si="1"/>
        <v>1614.8712328767124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4648</v>
      </c>
      <c r="F38" s="81">
        <f t="shared" si="1"/>
        <v>1684.7408219178083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4617</v>
      </c>
      <c r="F39" s="81">
        <f t="shared" si="1"/>
        <v>1673.5043835616439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4586</v>
      </c>
      <c r="F40" s="81">
        <f t="shared" si="1"/>
        <v>1662.2679452054795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4556</v>
      </c>
      <c r="F41" s="81">
        <f t="shared" si="1"/>
        <v>1651.3939726027397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4525</v>
      </c>
      <c r="F42" s="81">
        <f t="shared" si="1"/>
        <v>1640.1575342465753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4495</v>
      </c>
      <c r="F43" s="81">
        <f t="shared" si="1"/>
        <v>1629.2835616438356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4464</v>
      </c>
      <c r="F44" s="81">
        <f t="shared" si="1"/>
        <v>1618.0471232876712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4433</v>
      </c>
      <c r="F45" s="81">
        <f t="shared" si="1"/>
        <v>1606.8106849315068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4404</v>
      </c>
      <c r="F46" s="81">
        <f t="shared" si="1"/>
        <v>1596.2991780821919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4373</v>
      </c>
      <c r="F47" s="81">
        <f t="shared" si="1"/>
        <v>1585.0627397260275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4343</v>
      </c>
      <c r="F48" s="81">
        <f t="shared" si="1"/>
        <v>1574.1887671232878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4312</v>
      </c>
      <c r="F49" s="81">
        <f t="shared" si="1"/>
        <v>1562.9523287671234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4282</v>
      </c>
      <c r="F50" s="81">
        <f t="shared" si="1"/>
        <v>1629.6822739726028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4251</v>
      </c>
      <c r="F51" s="81">
        <f t="shared" si="1"/>
        <v>1617.8840136986303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4220</v>
      </c>
      <c r="F52" s="81">
        <f t="shared" si="1"/>
        <v>1606.0857534246575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4190</v>
      </c>
      <c r="F53" s="81">
        <f t="shared" si="1"/>
        <v>1594.668082191781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4159</v>
      </c>
      <c r="F54" s="81">
        <f t="shared" si="1"/>
        <v>1582.8698219178082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4129</v>
      </c>
      <c r="F55" s="81">
        <f t="shared" si="1"/>
        <v>1571.4521506849314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4098</v>
      </c>
      <c r="F56" s="81">
        <f t="shared" si="1"/>
        <v>1559.6538904109589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4067</v>
      </c>
      <c r="F57" s="81">
        <f t="shared" si="1"/>
        <v>1547.8556301369863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4039</v>
      </c>
      <c r="F58" s="81">
        <f t="shared" si="1"/>
        <v>1537.1991369863015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4008</v>
      </c>
      <c r="F59" s="81">
        <f t="shared" si="1"/>
        <v>1525.4008767123289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3978</v>
      </c>
      <c r="F60" s="81">
        <f t="shared" si="1"/>
        <v>1513.9832054794522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3947</v>
      </c>
      <c r="F61" s="81">
        <f t="shared" si="1"/>
        <v>1502.1849452054794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3917</v>
      </c>
      <c r="F62" s="81">
        <f t="shared" si="1"/>
        <v>1565.3056376712327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3886</v>
      </c>
      <c r="F63" s="81">
        <f t="shared" si="1"/>
        <v>1552.9174643835615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3855</v>
      </c>
      <c r="F64" s="81">
        <f t="shared" si="1"/>
        <v>1540.5292910958904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3825</v>
      </c>
      <c r="F65" s="81">
        <f t="shared" si="1"/>
        <v>1528.5407363013699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3794</v>
      </c>
      <c r="F66" s="81">
        <f t="shared" si="1"/>
        <v>1516.1525630136985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3764</v>
      </c>
      <c r="F67" s="81">
        <f t="shared" si="1"/>
        <v>1504.164008219178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3733</v>
      </c>
      <c r="F68" s="81">
        <f t="shared" si="1"/>
        <v>1491.7758349315068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3702</v>
      </c>
      <c r="F69" s="81">
        <f t="shared" si="1"/>
        <v>1479.3876616438354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3674</v>
      </c>
      <c r="F70" s="81">
        <f t="shared" si="1"/>
        <v>1468.1983438356162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3643</v>
      </c>
      <c r="F72" s="81">
        <f t="shared" si="1"/>
        <v>1455.8101705479453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3613</v>
      </c>
      <c r="F73" s="81">
        <f t="shared" si="1"/>
        <v>1443.8216157534246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3582</v>
      </c>
      <c r="F74" s="81">
        <f t="shared" si="1"/>
        <v>1431.4334424657532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3552</v>
      </c>
      <c r="F75" s="81">
        <f t="shared" si="1"/>
        <v>1490.4171320547944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3521</v>
      </c>
      <c r="F76" s="81">
        <f t="shared" si="1"/>
        <v>1477.4095501027396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3490</v>
      </c>
      <c r="F77" s="81">
        <f t="shared" si="1"/>
        <v>1464.4019681506848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3460</v>
      </c>
      <c r="F78" s="81">
        <f t="shared" si="1"/>
        <v>1451.8139856164382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3429</v>
      </c>
      <c r="F79" s="81">
        <f t="shared" si="1"/>
        <v>1438.8064036643834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3399</v>
      </c>
      <c r="F80" s="81">
        <f t="shared" ref="F80:F143" si="7">(D80*E80*H80)</f>
        <v>1426.2184211301369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3368</v>
      </c>
      <c r="F81" s="81">
        <f t="shared" si="7"/>
        <v>1413.2108391780821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3337</v>
      </c>
      <c r="F82" s="81">
        <f t="shared" si="7"/>
        <v>1400.2032572260273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3309</v>
      </c>
      <c r="F83" s="81">
        <f t="shared" si="7"/>
        <v>1388.4544735273971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3278</v>
      </c>
      <c r="F84" s="81">
        <f t="shared" si="7"/>
        <v>1375.4468915753423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3248</v>
      </c>
      <c r="F85" s="81">
        <f t="shared" si="7"/>
        <v>1362.8589090410958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3217</v>
      </c>
      <c r="F86" s="81">
        <f t="shared" si="7"/>
        <v>1349.851327089041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3187</v>
      </c>
      <c r="F87" s="81">
        <f t="shared" si="7"/>
        <v>1404.1265117825342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3156</v>
      </c>
      <c r="F88" s="81">
        <f t="shared" si="7"/>
        <v>1390.4685507328763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3125</v>
      </c>
      <c r="F89" s="81">
        <f t="shared" si="7"/>
        <v>1376.810589683219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3095</v>
      </c>
      <c r="F90" s="81">
        <f t="shared" si="7"/>
        <v>1363.5932080222601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3064</v>
      </c>
      <c r="F91" s="81">
        <f t="shared" si="7"/>
        <v>1349.9352469726025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3034</v>
      </c>
      <c r="F92" s="81">
        <f t="shared" si="7"/>
        <v>1336.7178653116437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3003</v>
      </c>
      <c r="F93" s="81">
        <f t="shared" si="7"/>
        <v>1323.059904261986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2972</v>
      </c>
      <c r="F94" s="81">
        <f t="shared" si="7"/>
        <v>1309.4019432123287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2943</v>
      </c>
      <c r="F95" s="81">
        <f t="shared" si="7"/>
        <v>1296.6251409400684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2912</v>
      </c>
      <c r="F96" s="81">
        <f t="shared" si="7"/>
        <v>1282.9671798904108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2882</v>
      </c>
      <c r="F97" s="81">
        <f t="shared" si="7"/>
        <v>1269.7497982294517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2851</v>
      </c>
      <c r="F98" s="81">
        <f t="shared" si="7"/>
        <v>1256.0918371797943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2821</v>
      </c>
      <c r="F99" s="81">
        <f t="shared" si="7"/>
        <v>1305.0181782947773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2790</v>
      </c>
      <c r="F100" s="81">
        <f t="shared" si="7"/>
        <v>1290.6773191926368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2759</v>
      </c>
      <c r="F101" s="81">
        <f t="shared" si="7"/>
        <v>1276.3364600904965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2729</v>
      </c>
      <c r="F102" s="81">
        <f t="shared" si="7"/>
        <v>1262.4582093464896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2698</v>
      </c>
      <c r="F103" s="81">
        <f t="shared" si="7"/>
        <v>1248.1173502443492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2668</v>
      </c>
      <c r="F104" s="81">
        <f t="shared" si="7"/>
        <v>1234.2390995003423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2637</v>
      </c>
      <c r="F105" s="81">
        <f t="shared" si="7"/>
        <v>1219.8982403982018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2606</v>
      </c>
      <c r="F106" s="81">
        <f t="shared" si="7"/>
        <v>1205.5573812960615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2578</v>
      </c>
      <c r="F107" s="81">
        <f t="shared" si="7"/>
        <v>1192.6043472683218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2547</v>
      </c>
      <c r="F108" s="81">
        <f t="shared" si="7"/>
        <v>1178.2634881661813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2517</v>
      </c>
      <c r="F109" s="81">
        <f t="shared" si="7"/>
        <v>1164.3852374221744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2486</v>
      </c>
      <c r="F110" s="81">
        <f t="shared" si="7"/>
        <v>1150.044378320034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2456</v>
      </c>
      <c r="F111" s="81">
        <f t="shared" si="7"/>
        <v>1192.9744339548286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2425</v>
      </c>
      <c r="F112" s="81">
        <f t="shared" si="7"/>
        <v>1177.9165318975811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2394</v>
      </c>
      <c r="F113" s="81">
        <f t="shared" si="7"/>
        <v>1162.8586298403338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2364</v>
      </c>
      <c r="F114" s="81">
        <f t="shared" si="7"/>
        <v>1148.2864665591264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2333</v>
      </c>
      <c r="F115" s="81">
        <f t="shared" si="7"/>
        <v>1133.228564501879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2303</v>
      </c>
      <c r="F116" s="81">
        <f t="shared" si="7"/>
        <v>1118.656401220672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2272</v>
      </c>
      <c r="F117" s="81">
        <f t="shared" si="7"/>
        <v>1103.5984991634245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2241</v>
      </c>
      <c r="F118" s="81">
        <f t="shared" si="7"/>
        <v>1088.5405971061771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2213</v>
      </c>
      <c r="F119" s="81">
        <f t="shared" si="7"/>
        <v>1074.9399113770503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2182</v>
      </c>
      <c r="F120" s="81">
        <f t="shared" si="7"/>
        <v>1059.882009319803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2152</v>
      </c>
      <c r="F121" s="81">
        <f t="shared" si="7"/>
        <v>1045.3098460385957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2121</v>
      </c>
      <c r="F122" s="81">
        <f t="shared" si="7"/>
        <v>1030.2519439813482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2091</v>
      </c>
      <c r="F123" s="81">
        <f t="shared" si="7"/>
        <v>1066.4637697351482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2060</v>
      </c>
      <c r="F124" s="81">
        <f t="shared" si="7"/>
        <v>1050.6529725750383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2029</v>
      </c>
      <c r="F125" s="81">
        <f t="shared" si="7"/>
        <v>1034.8421754149285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1999</v>
      </c>
      <c r="F126" s="81">
        <f t="shared" si="7"/>
        <v>1019.541403969661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1968</v>
      </c>
      <c r="F127" s="81">
        <f t="shared" si="7"/>
        <v>1003.7306068095512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1938</v>
      </c>
      <c r="F128" s="81">
        <f t="shared" si="7"/>
        <v>988.42983536428369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1907</v>
      </c>
      <c r="F129" s="81">
        <f t="shared" si="7"/>
        <v>972.61903820417388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1876</v>
      </c>
      <c r="F130" s="81">
        <f t="shared" si="7"/>
        <v>956.80824104406406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1848</v>
      </c>
      <c r="F131" s="81">
        <f t="shared" si="7"/>
        <v>942.52752102848103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1817</v>
      </c>
      <c r="F132" s="81">
        <f t="shared" si="7"/>
        <v>926.71672386837122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1787</v>
      </c>
      <c r="F133" s="81">
        <f t="shared" si="7"/>
        <v>911.4159524231037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1756</v>
      </c>
      <c r="F134" s="81">
        <f t="shared" si="7"/>
        <v>895.60515526299389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1726</v>
      </c>
      <c r="F135" s="81">
        <f t="shared" si="7"/>
        <v>924.3196030086126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1695</v>
      </c>
      <c r="F136" s="81">
        <f t="shared" si="7"/>
        <v>907.71826599049734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1664</v>
      </c>
      <c r="F137" s="81">
        <f t="shared" si="7"/>
        <v>891.11692897238208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1634</v>
      </c>
      <c r="F138" s="81">
        <f t="shared" si="7"/>
        <v>875.05111895485106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1603</v>
      </c>
      <c r="F139" s="81">
        <f t="shared" si="7"/>
        <v>858.4497819367358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1573</v>
      </c>
      <c r="F140" s="81">
        <f t="shared" si="7"/>
        <v>842.38397191920501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1542</v>
      </c>
      <c r="F141" s="81">
        <f t="shared" si="7"/>
        <v>825.78263490108952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1511</v>
      </c>
      <c r="F142" s="81">
        <f t="shared" si="7"/>
        <v>809.18129788297426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1482</v>
      </c>
      <c r="F143" s="81">
        <f t="shared" si="7"/>
        <v>793.65101486602771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1451</v>
      </c>
      <c r="F144" s="81">
        <f t="shared" ref="F144:F201" si="11">(D144*E144*H144)</f>
        <v>777.04967784791245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1421</v>
      </c>
      <c r="F145" s="81">
        <f t="shared" si="11"/>
        <v>760.98386783038154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1390</v>
      </c>
      <c r="F146" s="81">
        <f t="shared" si="11"/>
        <v>744.38253081226628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1360</v>
      </c>
      <c r="F148" s="81">
        <f t="shared" si="11"/>
        <v>764.73255683447212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1329</v>
      </c>
      <c r="F149" s="81">
        <f t="shared" si="11"/>
        <v>747.30115296545114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1298</v>
      </c>
      <c r="F150" s="81">
        <f t="shared" si="11"/>
        <v>729.86974909643004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1268</v>
      </c>
      <c r="F151" s="81">
        <f t="shared" si="11"/>
        <v>713.00064857802249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1237</v>
      </c>
      <c r="F152" s="81">
        <f t="shared" si="11"/>
        <v>695.56924470900151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1207</v>
      </c>
      <c r="F153" s="81">
        <f t="shared" si="11"/>
        <v>678.70014419059396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1176</v>
      </c>
      <c r="F154" s="81">
        <f t="shared" si="11"/>
        <v>661.26874032157298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1145</v>
      </c>
      <c r="F155" s="81">
        <f t="shared" si="11"/>
        <v>643.83733645255188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1117</v>
      </c>
      <c r="F156" s="81">
        <f t="shared" si="11"/>
        <v>628.09284263537154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1086</v>
      </c>
      <c r="F157" s="81">
        <f t="shared" si="11"/>
        <v>610.66143876635056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1056</v>
      </c>
      <c r="F158" s="81">
        <f t="shared" si="11"/>
        <v>593.79233824794301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1025</v>
      </c>
      <c r="F159" s="81">
        <f t="shared" si="11"/>
        <v>576.36093437892202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995</v>
      </c>
      <c r="F160" s="81">
        <f t="shared" si="11"/>
        <v>587.46642555354026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964</v>
      </c>
      <c r="F161" s="81">
        <f t="shared" si="11"/>
        <v>569.16345149106814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933</v>
      </c>
      <c r="F162" s="81">
        <f t="shared" si="11"/>
        <v>550.86047742859603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903</v>
      </c>
      <c r="F163" s="81">
        <f t="shared" si="11"/>
        <v>533.14792188426816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872</v>
      </c>
      <c r="F164" s="81">
        <f t="shared" si="11"/>
        <v>514.84494782179604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842</v>
      </c>
      <c r="F165" s="81">
        <f t="shared" si="11"/>
        <v>497.13239227746817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811</v>
      </c>
      <c r="F166" s="81">
        <f t="shared" si="11"/>
        <v>478.82941821499611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780</v>
      </c>
      <c r="F167" s="81">
        <f t="shared" si="11"/>
        <v>460.52644415252399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752</v>
      </c>
      <c r="F168" s="81">
        <f t="shared" si="11"/>
        <v>443.99472564448467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721</v>
      </c>
      <c r="F169" s="81">
        <f t="shared" si="11"/>
        <v>425.69175158201261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101">
        <v>15000</v>
      </c>
      <c r="D170" s="100">
        <f t="shared" si="14"/>
        <v>-14102.071836988936</v>
      </c>
      <c r="E170" s="80">
        <f t="shared" si="10"/>
        <v>691</v>
      </c>
      <c r="F170" s="81"/>
      <c r="G170" s="78">
        <v>15</v>
      </c>
      <c r="H170" s="82">
        <f t="shared" si="12"/>
        <v>6.5753424657534248E-4</v>
      </c>
      <c r="I170" s="83" t="s">
        <v>235</v>
      </c>
    </row>
    <row r="171" spans="1:9" s="1" customFormat="1" ht="17.25">
      <c r="A171" s="98" t="s">
        <v>132</v>
      </c>
      <c r="B171" s="77">
        <v>897.92816301106438</v>
      </c>
      <c r="C171" s="101">
        <v>15000</v>
      </c>
      <c r="D171" s="100">
        <f t="shared" si="14"/>
        <v>-14102.071836988936</v>
      </c>
      <c r="E171" s="80">
        <f t="shared" si="10"/>
        <v>676</v>
      </c>
      <c r="F171" s="81"/>
      <c r="G171" s="78">
        <v>27</v>
      </c>
      <c r="H171" s="82">
        <f t="shared" si="12"/>
        <v>6.5753424657534248E-4</v>
      </c>
      <c r="I171" s="83" t="s">
        <v>236</v>
      </c>
    </row>
    <row r="172" spans="1:9" s="1" customFormat="1" ht="17.25">
      <c r="A172" s="98" t="s">
        <v>133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649</v>
      </c>
      <c r="F172" s="81">
        <f t="shared" si="11"/>
        <v>402.34069918940708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98" t="s">
        <v>134</v>
      </c>
      <c r="B173" s="77">
        <v>942.82457116161765</v>
      </c>
      <c r="C173" s="157">
        <v>28000</v>
      </c>
      <c r="D173" s="100">
        <f t="shared" si="14"/>
        <v>-27057.175428838382</v>
      </c>
      <c r="E173" s="80">
        <f t="shared" si="10"/>
        <v>618</v>
      </c>
      <c r="F173" s="81"/>
      <c r="G173" s="156">
        <v>0</v>
      </c>
      <c r="H173" s="82">
        <f t="shared" si="12"/>
        <v>6.5753424657534248E-4</v>
      </c>
      <c r="I173" s="103" t="s">
        <v>237</v>
      </c>
    </row>
    <row r="174" spans="1:9" s="1" customFormat="1" ht="17.25">
      <c r="A174" s="98" t="s">
        <v>135</v>
      </c>
      <c r="B174" s="77">
        <v>942.824571161618</v>
      </c>
      <c r="C174" s="101">
        <v>13372</v>
      </c>
      <c r="D174" s="100">
        <f t="shared" si="14"/>
        <v>-12429.175428838382</v>
      </c>
      <c r="E174" s="80">
        <f>E173-G173</f>
        <v>618</v>
      </c>
      <c r="F174" s="81"/>
      <c r="G174" s="78">
        <v>19</v>
      </c>
      <c r="H174" s="82">
        <f t="shared" si="12"/>
        <v>6.5753424657534248E-4</v>
      </c>
      <c r="I174" s="83" t="s">
        <v>238</v>
      </c>
    </row>
    <row r="175" spans="1:9" s="1" customFormat="1" ht="17.25">
      <c r="A175" s="98" t="s">
        <v>136</v>
      </c>
      <c r="B175" s="77">
        <v>942.82457116161765</v>
      </c>
      <c r="C175" s="101">
        <v>0</v>
      </c>
      <c r="D175" s="100">
        <f t="shared" si="14"/>
        <v>942.82457116161765</v>
      </c>
      <c r="E175" s="80">
        <f t="shared" si="10"/>
        <v>599</v>
      </c>
      <c r="F175" s="81">
        <f t="shared" si="11"/>
        <v>371.3437269868333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98" t="s">
        <v>137</v>
      </c>
      <c r="B176" s="77">
        <v>942.82457116161765</v>
      </c>
      <c r="C176" s="101">
        <v>13000</v>
      </c>
      <c r="D176" s="100">
        <f t="shared" si="14"/>
        <v>-12057.175428838382</v>
      </c>
      <c r="E176" s="80">
        <f t="shared" si="10"/>
        <v>568</v>
      </c>
      <c r="F176" s="81"/>
      <c r="G176" s="78">
        <v>18</v>
      </c>
      <c r="H176" s="82">
        <f t="shared" si="12"/>
        <v>6.5753424657534248E-4</v>
      </c>
      <c r="I176" s="83" t="s">
        <v>239</v>
      </c>
    </row>
    <row r="177" spans="1:9" s="1" customFormat="1" ht="17.25">
      <c r="A177" s="98" t="s">
        <v>138</v>
      </c>
      <c r="B177" s="77">
        <v>942.82457116161765</v>
      </c>
      <c r="C177" s="101">
        <v>0</v>
      </c>
      <c r="D177" s="100">
        <f t="shared" si="14"/>
        <v>942.82457116161765</v>
      </c>
      <c r="E177" s="80">
        <f t="shared" si="10"/>
        <v>550</v>
      </c>
      <c r="F177" s="81">
        <f t="shared" si="11"/>
        <v>340.96669422831104</v>
      </c>
      <c r="G177" s="78">
        <v>31</v>
      </c>
      <c r="H177" s="82">
        <f t="shared" si="12"/>
        <v>6.5753424657534248E-4</v>
      </c>
      <c r="I177" s="83"/>
    </row>
    <row r="178" spans="1:9" s="1" customFormat="1" ht="17.25">
      <c r="A178" s="98" t="s">
        <v>139</v>
      </c>
      <c r="B178" s="77">
        <v>942.82457116161765</v>
      </c>
      <c r="C178" s="101">
        <v>21565</v>
      </c>
      <c r="D178" s="100">
        <f t="shared" si="14"/>
        <v>-20622.175428838382</v>
      </c>
      <c r="E178" s="80">
        <f t="shared" si="10"/>
        <v>519</v>
      </c>
      <c r="F178" s="81"/>
      <c r="G178" s="78">
        <v>0</v>
      </c>
      <c r="H178" s="82">
        <f t="shared" si="12"/>
        <v>6.5753424657534248E-4</v>
      </c>
      <c r="I178" s="83" t="s">
        <v>240</v>
      </c>
    </row>
    <row r="179" spans="1:9" s="1" customFormat="1" ht="17.25">
      <c r="A179" s="98" t="s">
        <v>140</v>
      </c>
      <c r="B179" s="77">
        <v>942.82457116161765</v>
      </c>
      <c r="C179" s="101">
        <v>0</v>
      </c>
      <c r="D179" s="100">
        <f t="shared" si="14"/>
        <v>942.82457116161765</v>
      </c>
      <c r="E179" s="80">
        <f t="shared" si="10"/>
        <v>519</v>
      </c>
      <c r="F179" s="81">
        <f t="shared" si="11"/>
        <v>321.74857146271535</v>
      </c>
      <c r="G179" s="78">
        <v>28</v>
      </c>
      <c r="H179" s="82">
        <f t="shared" si="12"/>
        <v>6.5753424657534248E-4</v>
      </c>
      <c r="I179" s="173"/>
    </row>
    <row r="180" spans="1:9" s="1" customFormat="1" ht="17.25">
      <c r="A180" s="98" t="s">
        <v>141</v>
      </c>
      <c r="B180" s="77">
        <v>942.82457116161765</v>
      </c>
      <c r="C180" s="101">
        <v>0</v>
      </c>
      <c r="D180" s="100">
        <f t="shared" si="14"/>
        <v>942.82457116161765</v>
      </c>
      <c r="E180" s="80">
        <f t="shared" si="10"/>
        <v>491</v>
      </c>
      <c r="F180" s="81">
        <f t="shared" si="11"/>
        <v>304.39026702927407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101">
        <v>0</v>
      </c>
      <c r="D181" s="100">
        <f t="shared" si="14"/>
        <v>942.82457116161765</v>
      </c>
      <c r="E181" s="80">
        <f t="shared" si="10"/>
        <v>460</v>
      </c>
      <c r="F181" s="81">
        <f t="shared" si="11"/>
        <v>285.17214426367838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101">
        <v>0</v>
      </c>
      <c r="D182" s="100">
        <f t="shared" si="14"/>
        <v>942.82457116161765</v>
      </c>
      <c r="E182" s="80">
        <f t="shared" si="10"/>
        <v>430</v>
      </c>
      <c r="F182" s="81">
        <f t="shared" si="11"/>
        <v>266.57396094213408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101">
        <v>5658</v>
      </c>
      <c r="D183" s="100">
        <f t="shared" si="14"/>
        <v>-4715.1754288383827</v>
      </c>
      <c r="E183" s="80">
        <f t="shared" si="10"/>
        <v>399</v>
      </c>
      <c r="F183" s="81"/>
      <c r="G183" s="78">
        <v>18</v>
      </c>
      <c r="H183" s="82">
        <f t="shared" si="12"/>
        <v>6.5753424657534248E-4</v>
      </c>
      <c r="I183" s="83" t="s">
        <v>241</v>
      </c>
    </row>
    <row r="184" spans="1:9" s="1" customFormat="1" ht="17.25">
      <c r="A184" s="98" t="s">
        <v>145</v>
      </c>
      <c r="B184" s="77">
        <v>989.96579971969857</v>
      </c>
      <c r="C184" s="101">
        <v>0</v>
      </c>
      <c r="D184" s="100">
        <f t="shared" si="14"/>
        <v>989.96579971969857</v>
      </c>
      <c r="E184" s="80">
        <f t="shared" si="10"/>
        <v>381</v>
      </c>
      <c r="F184" s="81">
        <f t="shared" si="11"/>
        <v>248.00677459279242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101">
        <v>0</v>
      </c>
      <c r="D185" s="100">
        <f t="shared" si="14"/>
        <v>989.96579971969857</v>
      </c>
      <c r="E185" s="80">
        <f t="shared" si="10"/>
        <v>350</v>
      </c>
      <c r="F185" s="81">
        <f t="shared" si="11"/>
        <v>227.82774568891693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101">
        <v>0</v>
      </c>
      <c r="D186" s="100">
        <f t="shared" si="14"/>
        <v>989.96579971969857</v>
      </c>
      <c r="E186" s="80">
        <f t="shared" si="10"/>
        <v>319</v>
      </c>
      <c r="F186" s="81">
        <f t="shared" si="11"/>
        <v>207.64871678504144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101">
        <v>0</v>
      </c>
      <c r="D187" s="100">
        <f t="shared" si="14"/>
        <v>989.96579971969857</v>
      </c>
      <c r="E187" s="80">
        <f t="shared" si="10"/>
        <v>289</v>
      </c>
      <c r="F187" s="81">
        <f t="shared" si="11"/>
        <v>188.12062429741999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101">
        <v>5940</v>
      </c>
      <c r="D188" s="100">
        <f t="shared" si="14"/>
        <v>-4950.0342002803018</v>
      </c>
      <c r="E188" s="80">
        <f t="shared" si="10"/>
        <v>258</v>
      </c>
      <c r="F188" s="81"/>
      <c r="G188" s="78">
        <v>14</v>
      </c>
      <c r="H188" s="82">
        <f t="shared" si="12"/>
        <v>6.5753424657534248E-4</v>
      </c>
      <c r="I188" s="88" t="s">
        <v>242</v>
      </c>
    </row>
    <row r="189" spans="1:9" s="1" customFormat="1" ht="17.25">
      <c r="A189" s="98" t="s">
        <v>150</v>
      </c>
      <c r="B189" s="77">
        <v>989.96579971969857</v>
      </c>
      <c r="C189" s="101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123535</v>
      </c>
      <c r="D202" s="107">
        <f>B202-C202</f>
        <v>12173.166067598067</v>
      </c>
      <c r="E202" s="108">
        <f>SUM(E58:E197)</f>
        <v>272211</v>
      </c>
      <c r="F202" s="109">
        <f>SUM(F14:F197)</f>
        <v>194853.06067022769</v>
      </c>
      <c r="G202" s="108">
        <f>SUM(G14:G198)</f>
        <v>5330</v>
      </c>
      <c r="H202" s="110">
        <f>D202+F202</f>
        <v>207026.22673782575</v>
      </c>
      <c r="I202" s="111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324"/>
      <c r="B207" s="325" t="s">
        <v>521</v>
      </c>
      <c r="C207" s="326"/>
      <c r="D207" s="326"/>
      <c r="E207" s="326"/>
      <c r="F207" s="327" t="s">
        <v>522</v>
      </c>
      <c r="G207" s="326"/>
      <c r="H207" s="328"/>
      <c r="I207" s="70"/>
    </row>
    <row r="208" spans="1:9" s="35" customFormat="1" ht="17.25">
      <c r="A208" s="329" t="s">
        <v>523</v>
      </c>
      <c r="B208" s="329" t="s">
        <v>524</v>
      </c>
      <c r="C208" s="329" t="s">
        <v>525</v>
      </c>
      <c r="D208" s="329" t="s">
        <v>526</v>
      </c>
      <c r="E208" s="326"/>
      <c r="F208" s="330" t="s">
        <v>527</v>
      </c>
      <c r="G208" s="330" t="s">
        <v>528</v>
      </c>
      <c r="H208" s="331"/>
      <c r="I208" s="70"/>
    </row>
    <row r="209" spans="1:9" s="35" customFormat="1" ht="17.25">
      <c r="A209" s="332" t="s">
        <v>529</v>
      </c>
      <c r="B209" s="333">
        <v>6000</v>
      </c>
      <c r="C209" s="333">
        <v>6000</v>
      </c>
      <c r="D209" s="333">
        <f>B209-C209</f>
        <v>0</v>
      </c>
      <c r="E209" s="326"/>
      <c r="F209" s="334"/>
      <c r="G209" s="334"/>
      <c r="H209" s="328"/>
      <c r="I209" s="3"/>
    </row>
    <row r="210" spans="1:9" s="35" customFormat="1" ht="17.25">
      <c r="A210" s="332" t="s">
        <v>530</v>
      </c>
      <c r="B210" s="333">
        <f>B209+B209*5%</f>
        <v>6300</v>
      </c>
      <c r="C210" s="333">
        <v>1050</v>
      </c>
      <c r="D210" s="333">
        <f t="shared" ref="D210:D224" si="16">B210-C210</f>
        <v>5250</v>
      </c>
      <c r="E210" s="326"/>
      <c r="F210" s="335" t="s">
        <v>531</v>
      </c>
      <c r="G210" s="335">
        <f>B202</f>
        <v>135708.16606759807</v>
      </c>
      <c r="H210" s="328"/>
      <c r="I210" s="3"/>
    </row>
    <row r="211" spans="1:9" s="35" customFormat="1" ht="17.25">
      <c r="A211" s="332" t="s">
        <v>532</v>
      </c>
      <c r="B211" s="333">
        <f t="shared" ref="B211:B222" si="17">B210+B210*5%</f>
        <v>6615</v>
      </c>
      <c r="C211" s="333">
        <v>0</v>
      </c>
      <c r="D211" s="333">
        <f t="shared" si="16"/>
        <v>6615</v>
      </c>
      <c r="E211" s="326"/>
      <c r="F211" s="334" t="s">
        <v>533</v>
      </c>
      <c r="G211" s="335">
        <f>F202</f>
        <v>194853.06067022769</v>
      </c>
      <c r="H211" s="328"/>
      <c r="I211" s="3"/>
    </row>
    <row r="212" spans="1:9" s="40" customFormat="1">
      <c r="A212" s="332" t="s">
        <v>534</v>
      </c>
      <c r="B212" s="333">
        <f t="shared" si="17"/>
        <v>6945.75</v>
      </c>
      <c r="C212" s="333">
        <v>0</v>
      </c>
      <c r="D212" s="333">
        <f t="shared" si="16"/>
        <v>6945.75</v>
      </c>
      <c r="E212" s="326"/>
      <c r="F212" s="336" t="s">
        <v>12</v>
      </c>
      <c r="G212" s="337">
        <f>B202+F202</f>
        <v>330561.22673782578</v>
      </c>
      <c r="H212" s="328"/>
      <c r="I212" s="41"/>
    </row>
    <row r="213" spans="1:9" s="40" customFormat="1">
      <c r="A213" s="332" t="s">
        <v>535</v>
      </c>
      <c r="B213" s="333">
        <f t="shared" si="17"/>
        <v>7293.0375000000004</v>
      </c>
      <c r="C213" s="333">
        <v>0</v>
      </c>
      <c r="D213" s="333">
        <f t="shared" si="16"/>
        <v>7293.0375000000004</v>
      </c>
      <c r="E213" s="326"/>
      <c r="F213" s="351" t="s">
        <v>536</v>
      </c>
      <c r="G213" s="352">
        <f>C202</f>
        <v>123535</v>
      </c>
      <c r="H213" s="328"/>
      <c r="I213" s="41"/>
    </row>
    <row r="214" spans="1:9" s="40" customFormat="1">
      <c r="A214" s="339" t="s">
        <v>537</v>
      </c>
      <c r="B214" s="333">
        <f t="shared" si="17"/>
        <v>7657.6893749999999</v>
      </c>
      <c r="C214" s="333">
        <v>0</v>
      </c>
      <c r="D214" s="333">
        <f t="shared" si="16"/>
        <v>7657.6893749999999</v>
      </c>
      <c r="E214" s="326"/>
      <c r="F214" s="340" t="s">
        <v>538</v>
      </c>
      <c r="G214" s="341">
        <f>G212-G213</f>
        <v>207026.22673782578</v>
      </c>
      <c r="H214" s="328"/>
      <c r="I214" s="41"/>
    </row>
    <row r="215" spans="1:9" s="40" customFormat="1">
      <c r="A215" s="332" t="s">
        <v>539</v>
      </c>
      <c r="B215" s="333">
        <f t="shared" si="17"/>
        <v>8040.5738437500004</v>
      </c>
      <c r="C215" s="333">
        <v>0</v>
      </c>
      <c r="D215" s="333">
        <f t="shared" si="16"/>
        <v>8040.5738437500004</v>
      </c>
      <c r="E215" s="326"/>
      <c r="F215" s="328"/>
      <c r="G215" s="342"/>
      <c r="H215" s="328"/>
      <c r="I215" s="41"/>
    </row>
    <row r="216" spans="1:9" s="40" customFormat="1">
      <c r="A216" s="332" t="s">
        <v>540</v>
      </c>
      <c r="B216" s="333">
        <f t="shared" si="17"/>
        <v>8442.6025359374999</v>
      </c>
      <c r="C216" s="333">
        <v>0</v>
      </c>
      <c r="D216" s="333">
        <f t="shared" si="16"/>
        <v>8442.6025359374999</v>
      </c>
      <c r="E216" s="326"/>
      <c r="F216" s="328"/>
      <c r="G216" s="342"/>
      <c r="H216" s="328"/>
      <c r="I216" s="41"/>
    </row>
    <row r="217" spans="1:9" s="40" customFormat="1">
      <c r="A217" s="332" t="s">
        <v>541</v>
      </c>
      <c r="B217" s="333">
        <f t="shared" si="17"/>
        <v>8864.7326627343755</v>
      </c>
      <c r="C217" s="333">
        <v>0</v>
      </c>
      <c r="D217" s="333">
        <f t="shared" si="16"/>
        <v>8864.7326627343755</v>
      </c>
      <c r="E217" s="326"/>
      <c r="F217" s="328"/>
      <c r="G217" s="342"/>
      <c r="H217" s="328"/>
      <c r="I217" s="41"/>
    </row>
    <row r="218" spans="1:9" s="40" customFormat="1">
      <c r="A218" s="332" t="s">
        <v>542</v>
      </c>
      <c r="B218" s="333">
        <f t="shared" si="17"/>
        <v>9307.9692958710948</v>
      </c>
      <c r="C218" s="333">
        <v>0</v>
      </c>
      <c r="D218" s="333">
        <f t="shared" si="16"/>
        <v>9307.9692958710948</v>
      </c>
      <c r="E218" s="326"/>
      <c r="F218" s="328"/>
      <c r="G218" s="342"/>
      <c r="H218" s="328"/>
      <c r="I218" s="41"/>
    </row>
    <row r="219" spans="1:9" s="40" customFormat="1">
      <c r="A219" s="332" t="s">
        <v>543</v>
      </c>
      <c r="B219" s="333">
        <f t="shared" si="17"/>
        <v>9773.3677606646488</v>
      </c>
      <c r="C219" s="333">
        <v>0</v>
      </c>
      <c r="D219" s="333">
        <f t="shared" si="16"/>
        <v>9773.3677606646488</v>
      </c>
      <c r="E219" s="326"/>
      <c r="F219" s="328"/>
      <c r="G219" s="342"/>
      <c r="H219" s="328"/>
      <c r="I219" s="41"/>
    </row>
    <row r="220" spans="1:9" s="40" customFormat="1">
      <c r="A220" s="332" t="s">
        <v>544</v>
      </c>
      <c r="B220" s="333">
        <f t="shared" si="17"/>
        <v>10262.036148697882</v>
      </c>
      <c r="C220" s="333">
        <v>0</v>
      </c>
      <c r="D220" s="333">
        <f t="shared" si="16"/>
        <v>10262.036148697882</v>
      </c>
      <c r="E220" s="326"/>
      <c r="F220" s="328"/>
      <c r="G220" s="342"/>
      <c r="H220" s="328"/>
      <c r="I220" s="41"/>
    </row>
    <row r="221" spans="1:9" s="40" customFormat="1">
      <c r="A221" s="343" t="s">
        <v>545</v>
      </c>
      <c r="B221" s="333">
        <v>10775</v>
      </c>
      <c r="C221" s="333">
        <v>30000</v>
      </c>
      <c r="D221" s="333">
        <f>B221-C221</f>
        <v>-19225</v>
      </c>
      <c r="E221" s="326"/>
      <c r="F221" s="328"/>
      <c r="G221" s="342"/>
      <c r="H221" s="328"/>
      <c r="I221" s="41"/>
    </row>
    <row r="222" spans="1:9" s="40" customFormat="1">
      <c r="A222" s="343" t="s">
        <v>546</v>
      </c>
      <c r="B222" s="333">
        <f t="shared" si="17"/>
        <v>11313.75</v>
      </c>
      <c r="C222" s="333">
        <v>82787</v>
      </c>
      <c r="D222" s="333">
        <f>B222-C222</f>
        <v>-71473.25</v>
      </c>
      <c r="E222" s="326"/>
      <c r="F222" s="328"/>
      <c r="G222" s="342"/>
      <c r="H222" s="328"/>
      <c r="I222" s="41"/>
    </row>
    <row r="223" spans="1:9" s="40" customFormat="1">
      <c r="A223" s="343" t="s">
        <v>547</v>
      </c>
      <c r="B223" s="333">
        <v>11880</v>
      </c>
      <c r="C223" s="333">
        <v>0</v>
      </c>
      <c r="D223" s="333">
        <f t="shared" si="16"/>
        <v>11880</v>
      </c>
      <c r="E223" s="326"/>
      <c r="F223" s="328"/>
      <c r="G223" s="342"/>
      <c r="H223" s="328"/>
      <c r="I223" s="41"/>
    </row>
    <row r="224" spans="1:9" s="40" customFormat="1" ht="45">
      <c r="A224" s="350" t="s">
        <v>548</v>
      </c>
      <c r="B224" s="262">
        <v>6237</v>
      </c>
      <c r="C224" s="333">
        <v>0</v>
      </c>
      <c r="D224" s="333">
        <f t="shared" si="16"/>
        <v>6237</v>
      </c>
      <c r="E224" s="326"/>
      <c r="F224" s="328"/>
      <c r="G224" s="342"/>
      <c r="H224" s="328"/>
      <c r="I224" s="41"/>
    </row>
    <row r="225" spans="1:9" s="40" customFormat="1">
      <c r="A225" s="340" t="s">
        <v>12</v>
      </c>
      <c r="B225" s="341">
        <f>B202</f>
        <v>135708.16606759807</v>
      </c>
      <c r="C225" s="341">
        <f>SUM(C209:C224)</f>
        <v>119837</v>
      </c>
      <c r="D225" s="340">
        <f>SUM(B225-C225)</f>
        <v>15871.166067598067</v>
      </c>
      <c r="E225" s="344"/>
      <c r="F225" s="345"/>
      <c r="G225" s="346"/>
      <c r="H225" s="345"/>
      <c r="I225" s="41"/>
    </row>
    <row r="226" spans="1:9" s="40" customFormat="1">
      <c r="A226" s="347"/>
      <c r="B226" s="348"/>
      <c r="C226" s="348"/>
      <c r="D226" s="349"/>
      <c r="E226" s="344"/>
      <c r="F226" s="345"/>
      <c r="G226" s="346"/>
      <c r="H226" s="345"/>
      <c r="I226" s="41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>
      <c r="A229" s="347"/>
      <c r="B229" s="348"/>
      <c r="C229" s="348"/>
      <c r="D229" s="349"/>
      <c r="E229" s="344"/>
      <c r="F229" s="345"/>
      <c r="G229" s="346"/>
      <c r="H229" s="345"/>
      <c r="I229" s="41"/>
    </row>
    <row r="230" spans="1:9" s="40" customFormat="1" ht="20.25">
      <c r="A230" s="311"/>
      <c r="B230" s="312"/>
      <c r="C230" s="313"/>
      <c r="D230" s="314"/>
      <c r="E230" s="315"/>
      <c r="F230" s="316"/>
      <c r="G230" s="315"/>
      <c r="H230" s="315"/>
      <c r="I230" s="41"/>
    </row>
    <row r="231" spans="1:9" s="40" customFormat="1" ht="18.75">
      <c r="A231" s="380" t="s">
        <v>352</v>
      </c>
      <c r="B231" s="380"/>
      <c r="C231" s="191"/>
      <c r="D231" s="191" t="s">
        <v>353</v>
      </c>
      <c r="E231" s="190"/>
      <c r="F231" s="317" t="s">
        <v>354</v>
      </c>
      <c r="G231" s="318"/>
      <c r="H231" s="308" t="s">
        <v>355</v>
      </c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47"/>
      <c r="B234" s="29"/>
      <c r="C234" s="29"/>
      <c r="D234" s="43"/>
      <c r="E234" s="44"/>
      <c r="F234" s="45"/>
      <c r="G234" s="48"/>
      <c r="H234" s="44"/>
      <c r="I234" s="41"/>
    </row>
    <row r="235" spans="1:9" s="40" customFormat="1" ht="16.5">
      <c r="A235" s="47"/>
      <c r="B235" s="29"/>
      <c r="C235" s="29"/>
      <c r="D235" s="43"/>
      <c r="E235" s="44"/>
      <c r="F235" s="45"/>
      <c r="G235" s="48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8"/>
      <c r="B354" s="29"/>
      <c r="C354" s="29"/>
      <c r="D354" s="30"/>
      <c r="E354" s="28"/>
      <c r="F354" s="31"/>
      <c r="G354" s="28"/>
      <c r="H354" s="44"/>
      <c r="I354" s="41"/>
    </row>
    <row r="355" spans="1:9" s="40" customFormat="1" ht="16.5">
      <c r="A355" s="49"/>
      <c r="B355" s="50"/>
      <c r="C355" s="50"/>
      <c r="D355" s="50"/>
      <c r="E355" s="51"/>
      <c r="F355" s="375"/>
      <c r="G355" s="375"/>
      <c r="H355" s="19"/>
      <c r="I355" s="41"/>
    </row>
    <row r="356" spans="1:9" s="40" customFormat="1" ht="16.5">
      <c r="A356" s="49"/>
      <c r="B356" s="50"/>
      <c r="C356" s="50"/>
      <c r="D356" s="50"/>
      <c r="E356" s="51"/>
      <c r="F356" s="167"/>
      <c r="G356" s="167"/>
      <c r="H356" s="19"/>
      <c r="I356" s="41"/>
    </row>
    <row r="357" spans="1:9" s="40" customFormat="1" ht="16.5">
      <c r="A357" s="49"/>
      <c r="B357" s="50"/>
      <c r="C357" s="50"/>
      <c r="D357" s="50"/>
      <c r="E357" s="51"/>
      <c r="F357" s="167"/>
      <c r="G357" s="167"/>
      <c r="H357" s="19"/>
      <c r="I357" s="41"/>
    </row>
    <row r="358" spans="1:9" s="40" customFormat="1" ht="16.5">
      <c r="A358" s="49"/>
      <c r="B358" s="50"/>
      <c r="C358" s="50"/>
      <c r="D358" s="50"/>
      <c r="E358" s="51"/>
      <c r="F358" s="167"/>
      <c r="G358" s="167"/>
      <c r="H358" s="19"/>
      <c r="I358" s="41"/>
    </row>
    <row r="359" spans="1:9" s="40" customFormat="1" ht="20.25">
      <c r="A359" s="36"/>
      <c r="B359" s="33"/>
      <c r="C359" s="37"/>
      <c r="D359" s="33"/>
      <c r="E359" s="35"/>
      <c r="F359" s="35"/>
      <c r="G359" s="36"/>
      <c r="H359" s="36"/>
      <c r="I359" s="41"/>
    </row>
    <row r="360" spans="1:9" s="40" customFormat="1" ht="16.5">
      <c r="A360" s="20"/>
      <c r="B360" s="52"/>
      <c r="C360" s="52"/>
      <c r="D360" s="52"/>
      <c r="F360" s="53"/>
      <c r="I360" s="41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41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41"/>
    </row>
    <row r="363" spans="1:9" s="40" customFormat="1">
      <c r="A363" s="54"/>
      <c r="B363" s="55"/>
      <c r="C363" s="55"/>
      <c r="D363" s="23"/>
      <c r="E363" s="56"/>
      <c r="F363" s="56"/>
      <c r="G363" s="56"/>
      <c r="H363" s="56"/>
      <c r="I363" s="41"/>
    </row>
    <row r="364" spans="1:9" s="40" customFormat="1">
      <c r="A364" s="165"/>
      <c r="B364" s="23"/>
      <c r="C364" s="23"/>
      <c r="D364" s="23"/>
      <c r="E364" s="166"/>
      <c r="F364" s="166"/>
      <c r="G364" s="166"/>
      <c r="H364" s="166"/>
      <c r="I364" s="41"/>
    </row>
    <row r="365" spans="1:9" s="40" customFormat="1">
      <c r="A365" s="164"/>
      <c r="B365" s="57"/>
      <c r="C365" s="57"/>
      <c r="D365" s="57"/>
      <c r="E365" s="164"/>
      <c r="F365" s="57"/>
      <c r="G365" s="164"/>
      <c r="H365" s="164"/>
      <c r="I365" s="41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62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63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>
      <c r="A455" s="64"/>
      <c r="B455" s="65"/>
      <c r="C455" s="65"/>
      <c r="D455" s="66"/>
      <c r="E455" s="64"/>
      <c r="F455" s="65"/>
      <c r="G455" s="64"/>
      <c r="H455" s="64"/>
      <c r="I455" s="41"/>
    </row>
    <row r="456" spans="1:9" s="40" customFormat="1" ht="17.25">
      <c r="A456" s="67"/>
      <c r="B456" s="37"/>
      <c r="C456" s="37"/>
      <c r="D456" s="37"/>
      <c r="E456" s="35"/>
      <c r="F456" s="37"/>
      <c r="G456" s="35"/>
      <c r="H456" s="35"/>
      <c r="I456" s="41"/>
    </row>
    <row r="457" spans="1:9" s="40" customFormat="1" ht="17.25">
      <c r="A457" s="68"/>
      <c r="B457" s="37"/>
      <c r="C457" s="37"/>
      <c r="D457" s="37"/>
      <c r="E457" s="68"/>
      <c r="F457" s="39"/>
      <c r="G457" s="35"/>
      <c r="H457" s="35"/>
      <c r="I457" s="41"/>
    </row>
    <row r="458" spans="1:9" s="40" customFormat="1" ht="17.25">
      <c r="A458" s="38"/>
      <c r="B458" s="37"/>
      <c r="C458" s="37"/>
      <c r="D458" s="37"/>
      <c r="E458" s="38"/>
      <c r="F458" s="39"/>
      <c r="G458" s="35"/>
      <c r="H458" s="35"/>
      <c r="I458" s="41"/>
    </row>
    <row r="459" spans="1:9" s="40" customFormat="1" ht="17.25">
      <c r="A459" s="38"/>
      <c r="B459" s="37"/>
      <c r="C459" s="37"/>
      <c r="D459" s="37"/>
      <c r="E459" s="38"/>
      <c r="F459" s="39"/>
      <c r="G459" s="35"/>
      <c r="H459" s="35"/>
      <c r="I459" s="41"/>
    </row>
    <row r="460" spans="1:9" s="40" customFormat="1">
      <c r="A460" s="69"/>
      <c r="B460" s="52"/>
      <c r="C460" s="52"/>
      <c r="D460" s="52"/>
      <c r="F460" s="53"/>
      <c r="I460" s="41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361:H361"/>
    <mergeCell ref="A362:H362"/>
    <mergeCell ref="A366:H366"/>
    <mergeCell ref="F355:G355"/>
    <mergeCell ref="A231:B2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60"/>
  <sheetViews>
    <sheetView topLeftCell="A220" workbookViewId="0">
      <selection activeCell="F237" sqref="F237"/>
    </sheetView>
  </sheetViews>
  <sheetFormatPr defaultColWidth="10.5703125" defaultRowHeight="15.75"/>
  <cols>
    <col min="1" max="1" width="8.8554687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7" style="21" customWidth="1"/>
    <col min="7" max="7" width="11.140625" style="17" customWidth="1"/>
    <col min="8" max="8" width="20.85546875" style="17" customWidth="1"/>
    <col min="9" max="9" width="21.85546875" style="18" customWidth="1"/>
    <col min="10" max="16384" width="10.5703125" style="17"/>
  </cols>
  <sheetData>
    <row r="1" spans="1:9" s="7" customFormat="1" ht="18">
      <c r="A1" s="373" t="s">
        <v>243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244</v>
      </c>
      <c r="E3" s="397"/>
      <c r="F3" s="397"/>
      <c r="G3" s="398"/>
      <c r="H3" s="166"/>
    </row>
    <row r="4" spans="1:9" s="7" customFormat="1" ht="39.75" customHeight="1">
      <c r="B4" s="404" t="s">
        <v>181</v>
      </c>
      <c r="C4" s="405"/>
      <c r="D4" s="409">
        <v>38534</v>
      </c>
      <c r="E4" s="410"/>
      <c r="F4" s="410"/>
      <c r="G4" s="411"/>
      <c r="H4" s="166"/>
    </row>
    <row r="5" spans="1:9" s="7" customFormat="1" ht="18.75">
      <c r="B5" s="386" t="s">
        <v>182</v>
      </c>
      <c r="C5" s="386"/>
      <c r="D5" s="387">
        <v>506</v>
      </c>
      <c r="E5" s="388"/>
      <c r="F5" s="388"/>
      <c r="G5" s="389"/>
      <c r="H5" s="166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66"/>
    </row>
    <row r="7" spans="1:9" s="7" customFormat="1" ht="18.75">
      <c r="B7" s="386" t="s">
        <v>0</v>
      </c>
      <c r="C7" s="386"/>
      <c r="D7" s="390" t="s">
        <v>17</v>
      </c>
      <c r="E7" s="391"/>
      <c r="F7" s="391"/>
      <c r="G7" s="392"/>
      <c r="H7" s="166"/>
    </row>
    <row r="8" spans="1:9" s="7" customFormat="1" ht="42.75" customHeight="1">
      <c r="B8" s="382" t="s">
        <v>4</v>
      </c>
      <c r="C8" s="382"/>
      <c r="D8" s="406" t="s">
        <v>183</v>
      </c>
      <c r="E8" s="407"/>
      <c r="F8" s="407"/>
      <c r="G8" s="408"/>
      <c r="H8" s="166"/>
    </row>
    <row r="9" spans="1:9" s="7" customFormat="1" ht="42.75" customHeight="1">
      <c r="B9" s="382" t="s">
        <v>18</v>
      </c>
      <c r="C9" s="382"/>
      <c r="D9" s="383">
        <v>0.05</v>
      </c>
      <c r="E9" s="384"/>
      <c r="F9" s="384"/>
      <c r="G9" s="385"/>
      <c r="H9" s="166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66"/>
    </row>
    <row r="11" spans="1:9" s="7" customFormat="1" ht="18.75">
      <c r="B11" s="386" t="s">
        <v>14</v>
      </c>
      <c r="C11" s="386"/>
      <c r="D11" s="396" t="s">
        <v>15</v>
      </c>
      <c r="E11" s="397"/>
      <c r="F11" s="397"/>
      <c r="G11" s="398"/>
      <c r="H11" s="166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78">
        <v>500</v>
      </c>
      <c r="D14" s="79">
        <f>B14-C14</f>
        <v>0</v>
      </c>
      <c r="E14" s="80">
        <f>G202</f>
        <v>5129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246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5129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247</v>
      </c>
    </row>
    <row r="16" spans="1:9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5129</v>
      </c>
      <c r="F16" s="81">
        <f t="shared" si="1"/>
        <v>1686.2465753424658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5099</v>
      </c>
      <c r="F17" s="81"/>
      <c r="G17" s="78">
        <v>0</v>
      </c>
      <c r="H17" s="82">
        <f t="shared" si="2"/>
        <v>6.5753424657534248E-4</v>
      </c>
      <c r="I17" s="83" t="s">
        <v>248</v>
      </c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5099</v>
      </c>
      <c r="F18" s="81">
        <f t="shared" si="1"/>
        <v>1676.3835616438357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5069</v>
      </c>
      <c r="F19" s="81">
        <f t="shared" si="1"/>
        <v>1666.5205479452056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1000</v>
      </c>
      <c r="D20" s="79">
        <f t="shared" si="0"/>
        <v>-500</v>
      </c>
      <c r="E20" s="80">
        <f t="shared" si="3"/>
        <v>5038</v>
      </c>
      <c r="F20" s="81"/>
      <c r="G20" s="78">
        <v>25</v>
      </c>
      <c r="H20" s="82">
        <f t="shared" si="2"/>
        <v>6.5753424657534248E-4</v>
      </c>
      <c r="I20" s="83" t="s">
        <v>249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5013</v>
      </c>
      <c r="F21" s="81">
        <f t="shared" si="1"/>
        <v>1648.1095890410959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4985</v>
      </c>
      <c r="F22" s="81">
        <f t="shared" si="1"/>
        <v>1638.9041095890411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4954</v>
      </c>
      <c r="F23" s="81">
        <f t="shared" si="1"/>
        <v>1628.7123287671234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0</v>
      </c>
      <c r="D24" s="79">
        <f t="shared" si="0"/>
        <v>500</v>
      </c>
      <c r="E24" s="80">
        <f t="shared" si="3"/>
        <v>4924</v>
      </c>
      <c r="F24" s="81">
        <f t="shared" si="1"/>
        <v>1618.8493150684933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78">
        <v>3000</v>
      </c>
      <c r="D25" s="79">
        <f t="shared" si="0"/>
        <v>-2500</v>
      </c>
      <c r="E25" s="80">
        <f t="shared" si="3"/>
        <v>4893</v>
      </c>
      <c r="F25" s="81"/>
      <c r="G25" s="78">
        <v>0</v>
      </c>
      <c r="H25" s="82">
        <f t="shared" si="2"/>
        <v>6.5753424657534248E-4</v>
      </c>
      <c r="I25" s="83" t="s">
        <v>250</v>
      </c>
    </row>
    <row r="26" spans="1:9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4893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251</v>
      </c>
    </row>
    <row r="27" spans="1:9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4893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252</v>
      </c>
    </row>
    <row r="28" spans="1:9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4893</v>
      </c>
      <c r="F28" s="81">
        <f t="shared" si="1"/>
        <v>0</v>
      </c>
      <c r="G28" s="78">
        <v>0</v>
      </c>
      <c r="H28" s="82">
        <f t="shared" si="2"/>
        <v>6.5753424657534248E-4</v>
      </c>
      <c r="I28" s="83" t="s">
        <v>253</v>
      </c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4893</v>
      </c>
      <c r="F29" s="81">
        <f t="shared" si="1"/>
        <v>1689.0904109589042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4862</v>
      </c>
      <c r="F30" s="81">
        <f t="shared" si="1"/>
        <v>1678.3890410958904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4832</v>
      </c>
      <c r="F31" s="81">
        <f t="shared" si="1"/>
        <v>1668.0328767123287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4801</v>
      </c>
      <c r="F32" s="81">
        <f t="shared" si="1"/>
        <v>1657.331506849315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4770</v>
      </c>
      <c r="F33" s="81">
        <f t="shared" si="1"/>
        <v>1646.6301369863015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4742</v>
      </c>
      <c r="F34" s="81">
        <f t="shared" si="1"/>
        <v>1636.9643835616439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4711</v>
      </c>
      <c r="F35" s="81">
        <f t="shared" si="1"/>
        <v>1626.2630136986302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4681</v>
      </c>
      <c r="F36" s="81">
        <f t="shared" si="1"/>
        <v>1615.9068493150685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4650</v>
      </c>
      <c r="F37" s="81">
        <f t="shared" si="1"/>
        <v>1605.2054794520548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4620</v>
      </c>
      <c r="F38" s="81">
        <f t="shared" si="1"/>
        <v>1674.5917808219178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4589</v>
      </c>
      <c r="F39" s="81">
        <f t="shared" si="1"/>
        <v>1663.3553424657534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4558</v>
      </c>
      <c r="F40" s="81">
        <f t="shared" si="1"/>
        <v>1652.118904109589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4528</v>
      </c>
      <c r="F41" s="81">
        <f t="shared" si="1"/>
        <v>1641.2449315068493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4497</v>
      </c>
      <c r="F42" s="81">
        <f t="shared" si="1"/>
        <v>1630.0084931506849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4467</v>
      </c>
      <c r="F43" s="81">
        <f t="shared" si="1"/>
        <v>1619.1345205479452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4436</v>
      </c>
      <c r="F44" s="81">
        <f t="shared" si="1"/>
        <v>1607.8980821917808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4405</v>
      </c>
      <c r="F45" s="81">
        <f t="shared" si="1"/>
        <v>1596.6616438356166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4376</v>
      </c>
      <c r="F46" s="81">
        <f t="shared" si="1"/>
        <v>1586.1501369863015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4345</v>
      </c>
      <c r="F47" s="81">
        <f t="shared" si="1"/>
        <v>1574.9136986301371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4315</v>
      </c>
      <c r="F48" s="81">
        <f t="shared" si="1"/>
        <v>1564.0397260273974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4284</v>
      </c>
      <c r="F49" s="81">
        <f t="shared" si="1"/>
        <v>1552.803287671233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4254</v>
      </c>
      <c r="F50" s="81">
        <f t="shared" si="1"/>
        <v>1619.0257808219178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4223</v>
      </c>
      <c r="F51" s="81">
        <f t="shared" si="1"/>
        <v>1607.2275205479452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4192</v>
      </c>
      <c r="F52" s="81">
        <f t="shared" si="1"/>
        <v>1595.4292602739727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4162</v>
      </c>
      <c r="F53" s="81">
        <f t="shared" si="1"/>
        <v>1584.0115890410959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4131</v>
      </c>
      <c r="F54" s="81">
        <f t="shared" si="1"/>
        <v>1572.2133287671234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4101</v>
      </c>
      <c r="F55" s="81">
        <f t="shared" si="1"/>
        <v>1560.7956575342466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4070</v>
      </c>
      <c r="F56" s="81">
        <f t="shared" si="1"/>
        <v>1548.9973972602741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4039</v>
      </c>
      <c r="F57" s="81">
        <f t="shared" si="1"/>
        <v>1537.1991369863015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4011</v>
      </c>
      <c r="F58" s="81">
        <f t="shared" si="1"/>
        <v>1526.5426438356164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3980</v>
      </c>
      <c r="F59" s="81">
        <f t="shared" si="1"/>
        <v>1514.7443835616439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3950</v>
      </c>
      <c r="F60" s="81">
        <f t="shared" si="1"/>
        <v>1503.3267123287671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3919</v>
      </c>
      <c r="F61" s="81">
        <f t="shared" si="1"/>
        <v>1491.5284520547946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3889</v>
      </c>
      <c r="F62" s="81">
        <f t="shared" si="1"/>
        <v>1554.1163198630136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3858</v>
      </c>
      <c r="F63" s="81">
        <f t="shared" si="1"/>
        <v>1541.7281465753424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3827</v>
      </c>
      <c r="F64" s="81">
        <f t="shared" si="1"/>
        <v>1529.339973287671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3797</v>
      </c>
      <c r="F65" s="81">
        <f t="shared" si="1"/>
        <v>1517.3514184931505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3766</v>
      </c>
      <c r="F66" s="81">
        <f t="shared" si="1"/>
        <v>1504.9632452054793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3736</v>
      </c>
      <c r="F67" s="81">
        <f t="shared" si="1"/>
        <v>1492.9746904109588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3705</v>
      </c>
      <c r="F68" s="81">
        <f t="shared" si="1"/>
        <v>1480.5865171232876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3674</v>
      </c>
      <c r="F69" s="81">
        <f t="shared" si="1"/>
        <v>1468.1983438356162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3646</v>
      </c>
      <c r="F70" s="81">
        <f t="shared" si="1"/>
        <v>1457.0090260273971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11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3615</v>
      </c>
      <c r="F72" s="81">
        <f t="shared" si="1"/>
        <v>1444.6208527397262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3585</v>
      </c>
      <c r="F73" s="81">
        <f t="shared" si="1"/>
        <v>1432.6322979452054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3554</v>
      </c>
      <c r="F74" s="81">
        <f t="shared" si="1"/>
        <v>1420.244124657534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3524</v>
      </c>
      <c r="F75" s="81">
        <f t="shared" si="1"/>
        <v>1478.6683483561642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3493</v>
      </c>
      <c r="F76" s="81">
        <f t="shared" si="1"/>
        <v>1465.6607664041094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3462</v>
      </c>
      <c r="F77" s="81">
        <f t="shared" si="1"/>
        <v>1452.6531844520546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3432</v>
      </c>
      <c r="F78" s="81">
        <f t="shared" si="1"/>
        <v>1440.0652019178083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3401</v>
      </c>
      <c r="F79" s="81">
        <f t="shared" si="1"/>
        <v>1427.0576199657535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3371</v>
      </c>
      <c r="F80" s="81">
        <f t="shared" ref="F80:F143" si="7">(D80*E80*H80)</f>
        <v>1414.4696374315067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3340</v>
      </c>
      <c r="F81" s="81">
        <f t="shared" si="7"/>
        <v>1401.4620554794519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3309</v>
      </c>
      <c r="F82" s="81">
        <f t="shared" si="7"/>
        <v>1388.4544735273971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3281</v>
      </c>
      <c r="F83" s="81">
        <f t="shared" si="7"/>
        <v>1376.7056898287669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3250</v>
      </c>
      <c r="F84" s="81">
        <f t="shared" si="7"/>
        <v>1363.6981078767121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3220</v>
      </c>
      <c r="F85" s="81">
        <f t="shared" si="7"/>
        <v>1351.1101253424656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3189</v>
      </c>
      <c r="F86" s="81">
        <f t="shared" si="7"/>
        <v>1338.1025433904108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3159</v>
      </c>
      <c r="F87" s="81">
        <f t="shared" si="7"/>
        <v>1391.7902888989724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3128</v>
      </c>
      <c r="F88" s="81">
        <f t="shared" si="7"/>
        <v>1378.1323278493148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3097</v>
      </c>
      <c r="F89" s="81">
        <f t="shared" si="7"/>
        <v>1364.4743667996574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3067</v>
      </c>
      <c r="F90" s="81">
        <f t="shared" si="7"/>
        <v>1351.2569851386984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3036</v>
      </c>
      <c r="F91" s="81">
        <f t="shared" si="7"/>
        <v>1337.5990240890408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3006</v>
      </c>
      <c r="F92" s="81">
        <f t="shared" si="7"/>
        <v>1324.3816424280819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2975</v>
      </c>
      <c r="F93" s="81">
        <f t="shared" si="7"/>
        <v>1310.7236813784245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2944</v>
      </c>
      <c r="F94" s="81">
        <f t="shared" si="7"/>
        <v>1297.0657203287669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2915</v>
      </c>
      <c r="F95" s="81">
        <f t="shared" si="7"/>
        <v>1284.2889180565066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2884</v>
      </c>
      <c r="F96" s="81">
        <f t="shared" si="7"/>
        <v>1270.630957006849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2854</v>
      </c>
      <c r="F97" s="81">
        <f t="shared" si="7"/>
        <v>1257.4135753458902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2823</v>
      </c>
      <c r="F98" s="81">
        <f t="shared" si="7"/>
        <v>1243.7556142962326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2793</v>
      </c>
      <c r="F99" s="81">
        <f t="shared" si="7"/>
        <v>1292.0651442670376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2762</v>
      </c>
      <c r="F100" s="81">
        <f t="shared" si="7"/>
        <v>1277.7242851648971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2731</v>
      </c>
      <c r="F101" s="81">
        <f t="shared" si="7"/>
        <v>1263.3834260627566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2701</v>
      </c>
      <c r="F102" s="81">
        <f t="shared" si="7"/>
        <v>1249.5051753187499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2670</v>
      </c>
      <c r="F103" s="81">
        <f t="shared" si="7"/>
        <v>1235.1643162166094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2640</v>
      </c>
      <c r="F104" s="81">
        <f t="shared" si="7"/>
        <v>1221.2860654726026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2609</v>
      </c>
      <c r="F105" s="81">
        <f t="shared" si="7"/>
        <v>1206.9452063704621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2578</v>
      </c>
      <c r="F106" s="81">
        <f t="shared" si="7"/>
        <v>1192.6043472683218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2550</v>
      </c>
      <c r="F107" s="81">
        <f t="shared" si="7"/>
        <v>1179.6513132405821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2519</v>
      </c>
      <c r="F108" s="81">
        <f t="shared" si="7"/>
        <v>1165.3104541384416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2489</v>
      </c>
      <c r="F109" s="81">
        <f t="shared" si="7"/>
        <v>1151.4322033944347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2458</v>
      </c>
      <c r="F110" s="81">
        <f t="shared" si="7"/>
        <v>1137.0913442922945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2428</v>
      </c>
      <c r="F111" s="81">
        <f t="shared" si="7"/>
        <v>1179.3737482257018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2397</v>
      </c>
      <c r="F112" s="81">
        <f t="shared" si="7"/>
        <v>1164.3158461684543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2366</v>
      </c>
      <c r="F113" s="81">
        <f t="shared" si="7"/>
        <v>1149.2579441112071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2336</v>
      </c>
      <c r="F114" s="81">
        <f t="shared" si="7"/>
        <v>1134.6857808299999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2305</v>
      </c>
      <c r="F115" s="81">
        <f t="shared" si="7"/>
        <v>1119.6278787727524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2275</v>
      </c>
      <c r="F116" s="81">
        <f t="shared" si="7"/>
        <v>1105.0557154915452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2244</v>
      </c>
      <c r="F117" s="81">
        <f t="shared" si="7"/>
        <v>1089.9978134342978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2213</v>
      </c>
      <c r="F118" s="81">
        <f t="shared" si="7"/>
        <v>1074.9399113770503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2185</v>
      </c>
      <c r="F119" s="81">
        <f t="shared" si="7"/>
        <v>1061.3392256479235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2154</v>
      </c>
      <c r="F120" s="81">
        <f t="shared" si="7"/>
        <v>1046.2813235906763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2124</v>
      </c>
      <c r="F121" s="81">
        <f t="shared" si="7"/>
        <v>1031.7091603094689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2093</v>
      </c>
      <c r="F122" s="81">
        <f t="shared" si="7"/>
        <v>1016.6512582522216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2063</v>
      </c>
      <c r="F123" s="81">
        <f t="shared" si="7"/>
        <v>1052.1830497195651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2032</v>
      </c>
      <c r="F124" s="81">
        <f t="shared" si="7"/>
        <v>1036.3722525594553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2001</v>
      </c>
      <c r="F125" s="81">
        <f t="shared" si="7"/>
        <v>1020.5614553993455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1971</v>
      </c>
      <c r="F126" s="81">
        <f t="shared" si="7"/>
        <v>1005.260683954078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1940</v>
      </c>
      <c r="F127" s="81">
        <f t="shared" si="7"/>
        <v>989.44988679396818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1910</v>
      </c>
      <c r="F128" s="81">
        <f t="shared" si="7"/>
        <v>974.14911534870055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1879</v>
      </c>
      <c r="F129" s="81">
        <f t="shared" si="7"/>
        <v>958.33831818859073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1848</v>
      </c>
      <c r="F130" s="81">
        <f t="shared" si="7"/>
        <v>942.52752102848103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1820</v>
      </c>
      <c r="F131" s="81">
        <f t="shared" si="7"/>
        <v>928.246801012898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1789</v>
      </c>
      <c r="F132" s="81">
        <f t="shared" si="7"/>
        <v>912.43600385278819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1759</v>
      </c>
      <c r="F133" s="81">
        <f t="shared" si="7"/>
        <v>897.13523240752056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1728</v>
      </c>
      <c r="F134" s="81">
        <f t="shared" si="7"/>
        <v>881.32443524741075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1698</v>
      </c>
      <c r="F135" s="81">
        <f t="shared" si="7"/>
        <v>909.3248469922504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1667</v>
      </c>
      <c r="F136" s="81">
        <f t="shared" si="7"/>
        <v>892.72350997413514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1636</v>
      </c>
      <c r="F137" s="81">
        <f t="shared" si="7"/>
        <v>876.12217295601988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1606</v>
      </c>
      <c r="F138" s="81">
        <f t="shared" si="7"/>
        <v>860.05636293848897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1575</v>
      </c>
      <c r="F139" s="81">
        <f t="shared" si="7"/>
        <v>843.4550259203736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1545</v>
      </c>
      <c r="F140" s="81">
        <f t="shared" si="7"/>
        <v>827.38921590284269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1514</v>
      </c>
      <c r="F141" s="81">
        <f t="shared" si="7"/>
        <v>810.78787888472743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1483</v>
      </c>
      <c r="F142" s="81">
        <f t="shared" si="7"/>
        <v>794.18654186661217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1454</v>
      </c>
      <c r="F143" s="81">
        <f t="shared" si="7"/>
        <v>778.65625884966551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1423</v>
      </c>
      <c r="F144" s="81">
        <f t="shared" ref="F144:F201" si="11">(D144*E144*H144)</f>
        <v>762.05492183155025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1393</v>
      </c>
      <c r="F145" s="81">
        <f t="shared" si="11"/>
        <v>745.98911181401922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1362</v>
      </c>
      <c r="F146" s="81">
        <f t="shared" si="11"/>
        <v>729.38777479590397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11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1332</v>
      </c>
      <c r="F148" s="81">
        <f t="shared" si="11"/>
        <v>748.98806301729178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1301</v>
      </c>
      <c r="F149" s="81">
        <f t="shared" si="11"/>
        <v>731.5566591482708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1270</v>
      </c>
      <c r="F150" s="81">
        <f t="shared" si="11"/>
        <v>714.1252552792497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1240</v>
      </c>
      <c r="F151" s="81">
        <f t="shared" si="11"/>
        <v>697.25615476084215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1209</v>
      </c>
      <c r="F152" s="81">
        <f t="shared" si="11"/>
        <v>679.82475089182117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1179</v>
      </c>
      <c r="F153" s="81">
        <f t="shared" si="11"/>
        <v>662.95565037341373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1148</v>
      </c>
      <c r="F154" s="81">
        <f t="shared" si="11"/>
        <v>645.52424650439264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1117</v>
      </c>
      <c r="F155" s="81">
        <f t="shared" si="11"/>
        <v>628.09284263537154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1089</v>
      </c>
      <c r="F156" s="81">
        <f t="shared" si="11"/>
        <v>612.34834881819131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1058</v>
      </c>
      <c r="F157" s="81">
        <f t="shared" si="11"/>
        <v>594.91694494917022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1028</v>
      </c>
      <c r="F158" s="81">
        <f t="shared" si="11"/>
        <v>578.04784443076278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997</v>
      </c>
      <c r="F159" s="81">
        <f t="shared" si="11"/>
        <v>560.61644056174168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967</v>
      </c>
      <c r="F160" s="81">
        <f t="shared" si="11"/>
        <v>570.93470704550089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936</v>
      </c>
      <c r="F161" s="81">
        <f t="shared" si="11"/>
        <v>552.63173298302877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905</v>
      </c>
      <c r="F162" s="81">
        <f t="shared" si="11"/>
        <v>534.32875892055665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875</v>
      </c>
      <c r="F163" s="81">
        <f t="shared" si="11"/>
        <v>516.61620337622878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844</v>
      </c>
      <c r="F164" s="81">
        <f t="shared" si="11"/>
        <v>498.31322931375672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814</v>
      </c>
      <c r="F165" s="81">
        <f t="shared" si="11"/>
        <v>480.60067376942885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783</v>
      </c>
      <c r="F166" s="81">
        <f t="shared" si="11"/>
        <v>462.29769970695679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752</v>
      </c>
      <c r="F167" s="81">
        <f t="shared" si="11"/>
        <v>443.99472564448467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724</v>
      </c>
      <c r="F168" s="81">
        <f t="shared" si="11"/>
        <v>427.46300713644536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693</v>
      </c>
      <c r="F169" s="81">
        <f t="shared" si="11"/>
        <v>409.16003307397318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14000</v>
      </c>
      <c r="D170" s="100">
        <f t="shared" si="14"/>
        <v>-13102.071836988936</v>
      </c>
      <c r="E170" s="80">
        <f t="shared" si="10"/>
        <v>663</v>
      </c>
      <c r="F170" s="81"/>
      <c r="G170" s="78">
        <v>16</v>
      </c>
      <c r="H170" s="82">
        <f t="shared" si="12"/>
        <v>6.5753424657534248E-4</v>
      </c>
      <c r="I170" s="83" t="s">
        <v>254</v>
      </c>
    </row>
    <row r="171" spans="1:9" s="1" customFormat="1" ht="17.25">
      <c r="A171" s="98" t="s">
        <v>132</v>
      </c>
      <c r="B171" s="77">
        <v>897.92816301106438</v>
      </c>
      <c r="C171" s="92">
        <v>14000</v>
      </c>
      <c r="D171" s="100">
        <f t="shared" si="14"/>
        <v>-13102.071836988936</v>
      </c>
      <c r="E171" s="80">
        <f t="shared" si="10"/>
        <v>647</v>
      </c>
      <c r="F171" s="81"/>
      <c r="G171" s="78">
        <v>26</v>
      </c>
      <c r="H171" s="82">
        <f t="shared" si="12"/>
        <v>6.5753424657534248E-4</v>
      </c>
      <c r="I171" s="83" t="s">
        <v>255</v>
      </c>
    </row>
    <row r="172" spans="1:9" s="1" customFormat="1" ht="17.25">
      <c r="A172" s="98" t="s">
        <v>133</v>
      </c>
      <c r="B172" s="77">
        <v>942.82457116161765</v>
      </c>
      <c r="C172" s="92">
        <v>0</v>
      </c>
      <c r="D172" s="100">
        <f t="shared" si="14"/>
        <v>942.82457116161765</v>
      </c>
      <c r="E172" s="80">
        <f t="shared" si="10"/>
        <v>621</v>
      </c>
      <c r="F172" s="81">
        <f t="shared" si="11"/>
        <v>384.9823947559658</v>
      </c>
      <c r="G172" s="78">
        <v>31</v>
      </c>
      <c r="H172" s="82">
        <f t="shared" si="12"/>
        <v>6.5753424657534248E-4</v>
      </c>
      <c r="I172" s="102"/>
    </row>
    <row r="173" spans="1:9" s="1" customFormat="1" ht="17.25">
      <c r="A173" s="98" t="s">
        <v>134</v>
      </c>
      <c r="B173" s="77">
        <v>942.82457116161765</v>
      </c>
      <c r="C173" s="92">
        <v>14000</v>
      </c>
      <c r="D173" s="100">
        <f t="shared" si="14"/>
        <v>-13057.175428838382</v>
      </c>
      <c r="E173" s="80">
        <f t="shared" si="10"/>
        <v>590</v>
      </c>
      <c r="F173" s="81"/>
      <c r="G173" s="156">
        <v>0</v>
      </c>
      <c r="H173" s="82">
        <f t="shared" si="12"/>
        <v>6.5753424657534248E-4</v>
      </c>
      <c r="I173" s="103" t="s">
        <v>256</v>
      </c>
    </row>
    <row r="174" spans="1:9" s="1" customFormat="1" ht="17.25">
      <c r="A174" s="98" t="s">
        <v>135</v>
      </c>
      <c r="B174" s="77">
        <v>942.82457116161765</v>
      </c>
      <c r="C174" s="92">
        <v>15000</v>
      </c>
      <c r="D174" s="100">
        <f t="shared" si="14"/>
        <v>-14057.175428838382</v>
      </c>
      <c r="E174" s="80">
        <f>E173-G173</f>
        <v>590</v>
      </c>
      <c r="F174" s="81"/>
      <c r="G174" s="78">
        <v>16</v>
      </c>
      <c r="H174" s="82">
        <f t="shared" si="12"/>
        <v>6.5753424657534248E-4</v>
      </c>
      <c r="I174" s="83" t="s">
        <v>257</v>
      </c>
    </row>
    <row r="175" spans="1:9" s="1" customFormat="1" ht="17.25">
      <c r="A175" s="98" t="s">
        <v>136</v>
      </c>
      <c r="B175" s="77">
        <v>942.82457116161765</v>
      </c>
      <c r="C175" s="92">
        <v>0</v>
      </c>
      <c r="D175" s="100">
        <f t="shared" si="14"/>
        <v>942.82457116161765</v>
      </c>
      <c r="E175" s="80">
        <f t="shared" si="10"/>
        <v>574</v>
      </c>
      <c r="F175" s="81">
        <f t="shared" si="11"/>
        <v>355.84524088554645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98" t="s">
        <v>137</v>
      </c>
      <c r="B176" s="77">
        <v>942.82457116161765</v>
      </c>
      <c r="C176" s="92">
        <v>0</v>
      </c>
      <c r="D176" s="100">
        <f t="shared" si="14"/>
        <v>942.82457116161765</v>
      </c>
      <c r="E176" s="80">
        <f t="shared" si="10"/>
        <v>543</v>
      </c>
      <c r="F176" s="81">
        <f t="shared" si="11"/>
        <v>336.62711811995069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92">
        <v>22797</v>
      </c>
      <c r="D177" s="100">
        <f t="shared" si="14"/>
        <v>-21854.175428838382</v>
      </c>
      <c r="E177" s="80">
        <f t="shared" si="10"/>
        <v>513</v>
      </c>
      <c r="F177" s="81"/>
      <c r="G177" s="78">
        <v>0</v>
      </c>
      <c r="H177" s="82">
        <f t="shared" si="12"/>
        <v>6.5753424657534248E-4</v>
      </c>
      <c r="I177" s="83" t="s">
        <v>258</v>
      </c>
    </row>
    <row r="178" spans="1:9" s="1" customFormat="1" ht="17.25">
      <c r="A178" s="98" t="s">
        <v>139</v>
      </c>
      <c r="B178" s="77">
        <v>942.82457116161765</v>
      </c>
      <c r="C178" s="92">
        <v>943</v>
      </c>
      <c r="D178" s="100">
        <f t="shared" si="14"/>
        <v>-0.17542883838234502</v>
      </c>
      <c r="E178" s="80">
        <f t="shared" si="10"/>
        <v>513</v>
      </c>
      <c r="F178" s="81"/>
      <c r="G178" s="78">
        <v>30</v>
      </c>
      <c r="H178" s="82">
        <f t="shared" si="12"/>
        <v>6.5753424657534248E-4</v>
      </c>
      <c r="I178" s="88" t="s">
        <v>259</v>
      </c>
    </row>
    <row r="179" spans="1:9" s="1" customFormat="1" ht="17.25">
      <c r="A179" s="98" t="s">
        <v>140</v>
      </c>
      <c r="B179" s="77">
        <v>942.82457116161765</v>
      </c>
      <c r="C179" s="92">
        <v>0</v>
      </c>
      <c r="D179" s="100">
        <f t="shared" si="14"/>
        <v>942.82457116161765</v>
      </c>
      <c r="E179" s="80">
        <f t="shared" si="10"/>
        <v>483</v>
      </c>
      <c r="F179" s="81">
        <f t="shared" si="11"/>
        <v>299.43075147686227</v>
      </c>
      <c r="G179" s="78">
        <v>28</v>
      </c>
      <c r="H179" s="82">
        <f t="shared" si="12"/>
        <v>6.5753424657534248E-4</v>
      </c>
      <c r="I179" s="173"/>
    </row>
    <row r="180" spans="1:9" s="1" customFormat="1" ht="17.25">
      <c r="A180" s="98" t="s">
        <v>141</v>
      </c>
      <c r="B180" s="77">
        <v>942.82457116161765</v>
      </c>
      <c r="C180" s="92">
        <v>943</v>
      </c>
      <c r="D180" s="100">
        <f t="shared" si="14"/>
        <v>-0.17542883838234502</v>
      </c>
      <c r="E180" s="80">
        <f t="shared" si="10"/>
        <v>455</v>
      </c>
      <c r="F180" s="81"/>
      <c r="G180" s="78">
        <v>0</v>
      </c>
      <c r="H180" s="82">
        <f t="shared" si="12"/>
        <v>6.5753424657534248E-4</v>
      </c>
      <c r="I180" s="88" t="s">
        <v>260</v>
      </c>
    </row>
    <row r="181" spans="1:9" s="1" customFormat="1" ht="17.25">
      <c r="A181" s="98" t="s">
        <v>142</v>
      </c>
      <c r="B181" s="77">
        <v>942.82457116161765</v>
      </c>
      <c r="C181" s="92">
        <v>0</v>
      </c>
      <c r="D181" s="100">
        <f t="shared" si="14"/>
        <v>942.82457116161765</v>
      </c>
      <c r="E181" s="80">
        <f t="shared" si="10"/>
        <v>455</v>
      </c>
      <c r="F181" s="81">
        <f t="shared" si="11"/>
        <v>282.07244704342094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425</v>
      </c>
      <c r="F182" s="81">
        <f t="shared" si="11"/>
        <v>263.4742637218767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394</v>
      </c>
      <c r="F183" s="81">
        <f t="shared" si="11"/>
        <v>244.256140956281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3772</v>
      </c>
      <c r="D184" s="100">
        <f t="shared" si="14"/>
        <v>-2782.0342002803013</v>
      </c>
      <c r="E184" s="80">
        <f t="shared" si="10"/>
        <v>364</v>
      </c>
      <c r="F184" s="81"/>
      <c r="G184" s="78">
        <v>0</v>
      </c>
      <c r="H184" s="82">
        <f t="shared" si="12"/>
        <v>6.5753424657534248E-4</v>
      </c>
      <c r="I184" s="83" t="s">
        <v>261</v>
      </c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364</v>
      </c>
      <c r="F185" s="81">
        <f t="shared" si="11"/>
        <v>236.94085551647362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333</v>
      </c>
      <c r="F186" s="81">
        <f t="shared" si="11"/>
        <v>216.76182661259813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303</v>
      </c>
      <c r="F187" s="81">
        <f t="shared" si="11"/>
        <v>197.23373412497668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272</v>
      </c>
      <c r="F188" s="81">
        <f t="shared" si="11"/>
        <v>177.05470522110116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5940</v>
      </c>
      <c r="D189" s="100">
        <f t="shared" si="14"/>
        <v>-4950.0342002803018</v>
      </c>
      <c r="E189" s="80">
        <f t="shared" si="10"/>
        <v>242</v>
      </c>
      <c r="F189" s="81"/>
      <c r="G189" s="78">
        <v>30</v>
      </c>
      <c r="H189" s="82">
        <f t="shared" si="12"/>
        <v>6.5753424657534248E-4</v>
      </c>
      <c r="I189" s="88" t="s">
        <v>262</v>
      </c>
    </row>
    <row r="190" spans="1:9" s="1" customFormat="1" ht="17.25">
      <c r="A190" s="98" t="s">
        <v>151</v>
      </c>
      <c r="B190" s="77">
        <v>989.96579971969857</v>
      </c>
      <c r="C190" s="92">
        <v>0</v>
      </c>
      <c r="D190" s="100">
        <f t="shared" si="14"/>
        <v>989.96579971969857</v>
      </c>
      <c r="E190" s="80">
        <f t="shared" si="10"/>
        <v>212</v>
      </c>
      <c r="F190" s="81">
        <f t="shared" si="11"/>
        <v>137.99852024585826</v>
      </c>
      <c r="G190" s="87">
        <v>30</v>
      </c>
      <c r="H190" s="82">
        <f t="shared" si="12"/>
        <v>6.5753424657534248E-4</v>
      </c>
      <c r="I190" s="173"/>
    </row>
    <row r="191" spans="1:9" s="1" customFormat="1" ht="17.25">
      <c r="A191" s="98" t="s">
        <v>152</v>
      </c>
      <c r="B191" s="77">
        <v>989.96579971969857</v>
      </c>
      <c r="C191" s="92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173"/>
    </row>
    <row r="192" spans="1:9" s="1" customFormat="1" ht="17.25">
      <c r="A192" s="98" t="s">
        <v>153</v>
      </c>
      <c r="B192" s="77">
        <v>989.96579971969857</v>
      </c>
      <c r="C192" s="92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92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92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92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98970</v>
      </c>
      <c r="D202" s="107">
        <f>B202-C202</f>
        <v>36738.166067598067</v>
      </c>
      <c r="E202" s="108">
        <f>SUM(E58:E197)</f>
        <v>268846</v>
      </c>
      <c r="F202" s="109">
        <f>SUM(F14:F197)</f>
        <v>180439.93637968335</v>
      </c>
      <c r="G202" s="108">
        <f>SUM(G14:G198)</f>
        <v>5129</v>
      </c>
      <c r="H202" s="110">
        <f>D202+F202</f>
        <v>217178.10244728142</v>
      </c>
      <c r="I202" s="111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324"/>
      <c r="B207" s="325" t="s">
        <v>521</v>
      </c>
      <c r="C207" s="326"/>
      <c r="D207" s="326"/>
      <c r="E207" s="326"/>
      <c r="F207" s="327" t="s">
        <v>522</v>
      </c>
      <c r="G207" s="326"/>
      <c r="H207" s="328"/>
      <c r="I207" s="70"/>
    </row>
    <row r="208" spans="1:9" s="35" customFormat="1" ht="17.25">
      <c r="A208" s="329" t="s">
        <v>523</v>
      </c>
      <c r="B208" s="329" t="s">
        <v>524</v>
      </c>
      <c r="C208" s="329" t="s">
        <v>525</v>
      </c>
      <c r="D208" s="329" t="s">
        <v>526</v>
      </c>
      <c r="E208" s="326"/>
      <c r="F208" s="330" t="s">
        <v>527</v>
      </c>
      <c r="G208" s="330" t="s">
        <v>528</v>
      </c>
      <c r="H208" s="331"/>
      <c r="I208" s="70"/>
    </row>
    <row r="209" spans="1:9" s="35" customFormat="1" ht="17.25">
      <c r="A209" s="332" t="s">
        <v>529</v>
      </c>
      <c r="B209" s="333">
        <v>6000</v>
      </c>
      <c r="C209" s="333">
        <v>6000</v>
      </c>
      <c r="D209" s="333">
        <f>B209-C209</f>
        <v>0</v>
      </c>
      <c r="E209" s="326"/>
      <c r="F209" s="334"/>
      <c r="G209" s="334"/>
      <c r="H209" s="328"/>
      <c r="I209" s="3"/>
    </row>
    <row r="210" spans="1:9" s="35" customFormat="1" ht="17.25">
      <c r="A210" s="332" t="s">
        <v>530</v>
      </c>
      <c r="B210" s="333">
        <f>B209+B209*5%</f>
        <v>6300</v>
      </c>
      <c r="C210" s="333">
        <v>1575</v>
      </c>
      <c r="D210" s="333">
        <f t="shared" ref="D210:D224" si="16">B210-C210</f>
        <v>4725</v>
      </c>
      <c r="E210" s="326"/>
      <c r="F210" s="335" t="s">
        <v>531</v>
      </c>
      <c r="G210" s="335">
        <f>B202</f>
        <v>135708.16606759807</v>
      </c>
      <c r="H210" s="328"/>
      <c r="I210" s="3"/>
    </row>
    <row r="211" spans="1:9" s="35" customFormat="1" ht="17.25">
      <c r="A211" s="332" t="s">
        <v>532</v>
      </c>
      <c r="B211" s="333">
        <f t="shared" ref="B211:B222" si="17">B210+B210*5%</f>
        <v>6615</v>
      </c>
      <c r="C211" s="333">
        <v>0</v>
      </c>
      <c r="D211" s="333">
        <f t="shared" si="16"/>
        <v>6615</v>
      </c>
      <c r="E211" s="326"/>
      <c r="F211" s="334" t="s">
        <v>533</v>
      </c>
      <c r="G211" s="335">
        <f>F202</f>
        <v>180439.93637968335</v>
      </c>
      <c r="H211" s="328"/>
      <c r="I211" s="3"/>
    </row>
    <row r="212" spans="1:9" s="40" customFormat="1">
      <c r="A212" s="332" t="s">
        <v>534</v>
      </c>
      <c r="B212" s="333">
        <f t="shared" si="17"/>
        <v>6945.75</v>
      </c>
      <c r="C212" s="333">
        <v>0</v>
      </c>
      <c r="D212" s="333">
        <f t="shared" si="16"/>
        <v>6945.75</v>
      </c>
      <c r="E212" s="326"/>
      <c r="F212" s="336" t="s">
        <v>12</v>
      </c>
      <c r="G212" s="337">
        <f>B202+F202</f>
        <v>316148.10244728142</v>
      </c>
      <c r="H212" s="328"/>
      <c r="I212" s="41"/>
    </row>
    <row r="213" spans="1:9" s="40" customFormat="1" ht="30">
      <c r="A213" s="332" t="s">
        <v>535</v>
      </c>
      <c r="B213" s="333">
        <f t="shared" si="17"/>
        <v>7293.0375000000004</v>
      </c>
      <c r="C213" s="333">
        <v>0</v>
      </c>
      <c r="D213" s="333">
        <f t="shared" si="16"/>
        <v>7293.0375000000004</v>
      </c>
      <c r="E213" s="326"/>
      <c r="F213" s="351" t="s">
        <v>536</v>
      </c>
      <c r="G213" s="352">
        <f>C202</f>
        <v>98970</v>
      </c>
      <c r="H213" s="328"/>
      <c r="I213" s="41"/>
    </row>
    <row r="214" spans="1:9" s="40" customFormat="1">
      <c r="A214" s="339" t="s">
        <v>537</v>
      </c>
      <c r="B214" s="333">
        <f t="shared" si="17"/>
        <v>7657.6893749999999</v>
      </c>
      <c r="C214" s="333">
        <v>0</v>
      </c>
      <c r="D214" s="333">
        <f t="shared" si="16"/>
        <v>7657.6893749999999</v>
      </c>
      <c r="E214" s="326"/>
      <c r="F214" s="340" t="s">
        <v>538</v>
      </c>
      <c r="G214" s="341">
        <f>G212-G213</f>
        <v>217178.10244728142</v>
      </c>
      <c r="H214" s="328"/>
      <c r="I214" s="41"/>
    </row>
    <row r="215" spans="1:9" s="40" customFormat="1">
      <c r="A215" s="332" t="s">
        <v>539</v>
      </c>
      <c r="B215" s="333">
        <f t="shared" si="17"/>
        <v>8040.5738437500004</v>
      </c>
      <c r="C215" s="333">
        <v>0</v>
      </c>
      <c r="D215" s="333">
        <f t="shared" si="16"/>
        <v>8040.5738437500004</v>
      </c>
      <c r="E215" s="326"/>
      <c r="F215" s="328"/>
      <c r="G215" s="342"/>
      <c r="H215" s="328"/>
      <c r="I215" s="41"/>
    </row>
    <row r="216" spans="1:9" s="40" customFormat="1">
      <c r="A216" s="332" t="s">
        <v>540</v>
      </c>
      <c r="B216" s="333">
        <f t="shared" si="17"/>
        <v>8442.6025359374999</v>
      </c>
      <c r="C216" s="333">
        <v>0</v>
      </c>
      <c r="D216" s="333">
        <f t="shared" si="16"/>
        <v>8442.6025359374999</v>
      </c>
      <c r="E216" s="326"/>
      <c r="F216" s="328"/>
      <c r="G216" s="342"/>
      <c r="H216" s="328"/>
      <c r="I216" s="41"/>
    </row>
    <row r="217" spans="1:9" s="40" customFormat="1">
      <c r="A217" s="332" t="s">
        <v>541</v>
      </c>
      <c r="B217" s="333">
        <f t="shared" si="17"/>
        <v>8864.7326627343755</v>
      </c>
      <c r="C217" s="333">
        <v>0</v>
      </c>
      <c r="D217" s="333">
        <f t="shared" si="16"/>
        <v>8864.7326627343755</v>
      </c>
      <c r="E217" s="326"/>
      <c r="F217" s="328"/>
      <c r="G217" s="342"/>
      <c r="H217" s="328"/>
      <c r="I217" s="41"/>
    </row>
    <row r="218" spans="1:9" s="40" customFormat="1">
      <c r="A218" s="332" t="s">
        <v>542</v>
      </c>
      <c r="B218" s="333">
        <f t="shared" si="17"/>
        <v>9307.9692958710948</v>
      </c>
      <c r="C218" s="333">
        <v>0</v>
      </c>
      <c r="D218" s="333">
        <f t="shared" si="16"/>
        <v>9307.9692958710948</v>
      </c>
      <c r="E218" s="326"/>
      <c r="F218" s="328"/>
      <c r="G218" s="342"/>
      <c r="H218" s="328"/>
      <c r="I218" s="41"/>
    </row>
    <row r="219" spans="1:9" s="40" customFormat="1">
      <c r="A219" s="332" t="s">
        <v>543</v>
      </c>
      <c r="B219" s="333">
        <f t="shared" si="17"/>
        <v>9773.3677606646488</v>
      </c>
      <c r="C219" s="333">
        <v>0</v>
      </c>
      <c r="D219" s="333">
        <f t="shared" si="16"/>
        <v>9773.3677606646488</v>
      </c>
      <c r="E219" s="326"/>
      <c r="F219" s="328"/>
      <c r="G219" s="342"/>
      <c r="H219" s="328"/>
      <c r="I219" s="41"/>
    </row>
    <row r="220" spans="1:9" s="40" customFormat="1">
      <c r="A220" s="332" t="s">
        <v>544</v>
      </c>
      <c r="B220" s="333">
        <f t="shared" si="17"/>
        <v>10262.036148697882</v>
      </c>
      <c r="C220" s="333">
        <v>0</v>
      </c>
      <c r="D220" s="333">
        <f t="shared" si="16"/>
        <v>10262.036148697882</v>
      </c>
      <c r="E220" s="326"/>
      <c r="F220" s="328"/>
      <c r="G220" s="342"/>
      <c r="H220" s="328"/>
      <c r="I220" s="41"/>
    </row>
    <row r="221" spans="1:9" s="40" customFormat="1">
      <c r="A221" s="343" t="s">
        <v>545</v>
      </c>
      <c r="B221" s="333">
        <v>10775</v>
      </c>
      <c r="C221" s="333">
        <v>28000</v>
      </c>
      <c r="D221" s="333">
        <f>B221-C221</f>
        <v>-17225</v>
      </c>
      <c r="E221" s="326"/>
      <c r="F221" s="328"/>
      <c r="G221" s="342"/>
      <c r="H221" s="328"/>
      <c r="I221" s="41"/>
    </row>
    <row r="222" spans="1:9" s="40" customFormat="1">
      <c r="A222" s="343" t="s">
        <v>546</v>
      </c>
      <c r="B222" s="333">
        <f t="shared" si="17"/>
        <v>11313.75</v>
      </c>
      <c r="C222" s="333">
        <v>53683</v>
      </c>
      <c r="D222" s="333">
        <f>B222-C222</f>
        <v>-42369.25</v>
      </c>
      <c r="E222" s="326"/>
      <c r="F222" s="328"/>
      <c r="G222" s="342"/>
      <c r="H222" s="328"/>
      <c r="I222" s="41"/>
    </row>
    <row r="223" spans="1:9" s="40" customFormat="1">
      <c r="A223" s="343" t="s">
        <v>547</v>
      </c>
      <c r="B223" s="333">
        <v>11880</v>
      </c>
      <c r="C223" s="333">
        <v>9712</v>
      </c>
      <c r="D223" s="333">
        <f t="shared" si="16"/>
        <v>2168</v>
      </c>
      <c r="E223" s="326"/>
      <c r="F223" s="328"/>
      <c r="G223" s="342"/>
      <c r="H223" s="328"/>
      <c r="I223" s="41"/>
    </row>
    <row r="224" spans="1:9" s="40" customFormat="1" ht="60">
      <c r="A224" s="350" t="s">
        <v>548</v>
      </c>
      <c r="B224" s="262">
        <v>6237</v>
      </c>
      <c r="C224" s="333">
        <v>0</v>
      </c>
      <c r="D224" s="333">
        <f t="shared" si="16"/>
        <v>6237</v>
      </c>
      <c r="E224" s="326"/>
      <c r="F224" s="328"/>
      <c r="G224" s="342"/>
      <c r="H224" s="328"/>
      <c r="I224" s="41"/>
    </row>
    <row r="225" spans="1:9" s="40" customFormat="1">
      <c r="A225" s="340" t="s">
        <v>12</v>
      </c>
      <c r="B225" s="341">
        <f>B202</f>
        <v>135708.16606759807</v>
      </c>
      <c r="C225" s="341">
        <f>SUM(C209:C224)</f>
        <v>98970</v>
      </c>
      <c r="D225" s="340">
        <f>SUM(B225-C225)</f>
        <v>36738.166067598067</v>
      </c>
      <c r="E225" s="344"/>
      <c r="F225" s="345"/>
      <c r="G225" s="346"/>
      <c r="H225" s="345"/>
      <c r="I225" s="41"/>
    </row>
    <row r="226" spans="1:9" s="40" customFormat="1">
      <c r="A226" s="347"/>
      <c r="B226" s="348"/>
      <c r="C226" s="348"/>
      <c r="D226" s="349"/>
      <c r="E226" s="344"/>
      <c r="F226" s="345"/>
      <c r="G226" s="346"/>
      <c r="H226" s="345"/>
      <c r="I226" s="41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 ht="18">
      <c r="A229" s="309"/>
      <c r="B229" s="309"/>
      <c r="C229" s="309"/>
      <c r="D229" s="309"/>
      <c r="E229" s="309"/>
      <c r="F229" s="310"/>
      <c r="G229" s="309"/>
      <c r="H229" s="310"/>
      <c r="I229" s="41"/>
    </row>
    <row r="230" spans="1:9" s="40" customFormat="1" ht="20.25">
      <c r="A230" s="311"/>
      <c r="B230" s="312"/>
      <c r="C230" s="313"/>
      <c r="D230" s="314"/>
      <c r="E230" s="315"/>
      <c r="F230" s="316"/>
      <c r="G230" s="315"/>
      <c r="H230" s="315"/>
      <c r="I230" s="41"/>
    </row>
    <row r="231" spans="1:9" s="40" customFormat="1" ht="18.75">
      <c r="A231" s="380" t="s">
        <v>352</v>
      </c>
      <c r="B231" s="380"/>
      <c r="C231" s="191"/>
      <c r="D231" s="191" t="s">
        <v>353</v>
      </c>
      <c r="E231" s="190"/>
      <c r="F231" s="317" t="s">
        <v>354</v>
      </c>
      <c r="G231" s="318"/>
      <c r="H231" s="308" t="s">
        <v>355</v>
      </c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47"/>
      <c r="B235" s="29"/>
      <c r="C235" s="29"/>
      <c r="D235" s="43"/>
      <c r="E235" s="44"/>
      <c r="F235" s="45"/>
      <c r="G235" s="48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8"/>
      <c r="B354" s="29"/>
      <c r="C354" s="29"/>
      <c r="D354" s="30"/>
      <c r="E354" s="28"/>
      <c r="F354" s="31"/>
      <c r="G354" s="28"/>
      <c r="H354" s="44"/>
      <c r="I354" s="41"/>
    </row>
    <row r="355" spans="1:9" s="40" customFormat="1" ht="16.5">
      <c r="A355" s="49"/>
      <c r="B355" s="50"/>
      <c r="C355" s="50"/>
      <c r="D355" s="50"/>
      <c r="E355" s="51"/>
      <c r="F355" s="375"/>
      <c r="G355" s="375"/>
      <c r="H355" s="19"/>
      <c r="I355" s="41"/>
    </row>
    <row r="356" spans="1:9" s="40" customFormat="1" ht="16.5">
      <c r="A356" s="49"/>
      <c r="B356" s="50"/>
      <c r="C356" s="50"/>
      <c r="D356" s="50"/>
      <c r="E356" s="51"/>
      <c r="F356" s="167"/>
      <c r="G356" s="167"/>
      <c r="H356" s="19"/>
      <c r="I356" s="41"/>
    </row>
    <row r="357" spans="1:9" s="40" customFormat="1" ht="16.5">
      <c r="A357" s="49"/>
      <c r="B357" s="50"/>
      <c r="C357" s="50"/>
      <c r="D357" s="50"/>
      <c r="E357" s="51"/>
      <c r="F357" s="167"/>
      <c r="G357" s="167"/>
      <c r="H357" s="19"/>
      <c r="I357" s="41"/>
    </row>
    <row r="358" spans="1:9" s="40" customFormat="1" ht="16.5">
      <c r="A358" s="49"/>
      <c r="B358" s="50"/>
      <c r="C358" s="50"/>
      <c r="D358" s="50"/>
      <c r="E358" s="51"/>
      <c r="F358" s="167"/>
      <c r="G358" s="167"/>
      <c r="H358" s="19"/>
      <c r="I358" s="41"/>
    </row>
    <row r="359" spans="1:9" s="40" customFormat="1" ht="20.25">
      <c r="A359" s="36"/>
      <c r="B359" s="33"/>
      <c r="C359" s="37"/>
      <c r="D359" s="33"/>
      <c r="E359" s="35"/>
      <c r="F359" s="35"/>
      <c r="G359" s="36"/>
      <c r="H359" s="36"/>
      <c r="I359" s="41"/>
    </row>
    <row r="360" spans="1:9" s="40" customFormat="1" ht="16.5">
      <c r="A360" s="20"/>
      <c r="B360" s="52"/>
      <c r="C360" s="52"/>
      <c r="D360" s="52"/>
      <c r="F360" s="53"/>
      <c r="I360" s="41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41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41"/>
    </row>
    <row r="363" spans="1:9" s="40" customFormat="1">
      <c r="A363" s="54"/>
      <c r="B363" s="55"/>
      <c r="C363" s="55"/>
      <c r="D363" s="23"/>
      <c r="E363" s="56"/>
      <c r="F363" s="56"/>
      <c r="G363" s="56"/>
      <c r="H363" s="56"/>
      <c r="I363" s="41"/>
    </row>
    <row r="364" spans="1:9" s="40" customFormat="1">
      <c r="A364" s="165"/>
      <c r="B364" s="23"/>
      <c r="C364" s="23"/>
      <c r="D364" s="23"/>
      <c r="E364" s="166"/>
      <c r="F364" s="166"/>
      <c r="G364" s="166"/>
      <c r="H364" s="166"/>
      <c r="I364" s="41"/>
    </row>
    <row r="365" spans="1:9" s="40" customFormat="1">
      <c r="A365" s="164"/>
      <c r="B365" s="57"/>
      <c r="C365" s="57"/>
      <c r="D365" s="57"/>
      <c r="E365" s="164"/>
      <c r="F365" s="57"/>
      <c r="G365" s="164"/>
      <c r="H365" s="164"/>
      <c r="I365" s="41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62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63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>
      <c r="A455" s="64"/>
      <c r="B455" s="65"/>
      <c r="C455" s="65"/>
      <c r="D455" s="66"/>
      <c r="E455" s="64"/>
      <c r="F455" s="65"/>
      <c r="G455" s="64"/>
      <c r="H455" s="64"/>
      <c r="I455" s="41"/>
    </row>
    <row r="456" spans="1:9" s="40" customFormat="1" ht="17.25">
      <c r="A456" s="67"/>
      <c r="B456" s="37"/>
      <c r="C456" s="37"/>
      <c r="D456" s="37"/>
      <c r="E456" s="35"/>
      <c r="F456" s="37"/>
      <c r="G456" s="35"/>
      <c r="H456" s="35"/>
      <c r="I456" s="41"/>
    </row>
    <row r="457" spans="1:9" s="40" customFormat="1" ht="17.25">
      <c r="A457" s="68"/>
      <c r="B457" s="37"/>
      <c r="C457" s="37"/>
      <c r="D457" s="37"/>
      <c r="E457" s="68"/>
      <c r="F457" s="39"/>
      <c r="G457" s="35"/>
      <c r="H457" s="35"/>
      <c r="I457" s="41"/>
    </row>
    <row r="458" spans="1:9" s="40" customFormat="1" ht="17.25">
      <c r="A458" s="38"/>
      <c r="B458" s="37"/>
      <c r="C458" s="37"/>
      <c r="D458" s="37"/>
      <c r="E458" s="38"/>
      <c r="F458" s="39"/>
      <c r="G458" s="35"/>
      <c r="H458" s="35"/>
      <c r="I458" s="41"/>
    </row>
    <row r="459" spans="1:9" s="40" customFormat="1" ht="17.25">
      <c r="A459" s="38"/>
      <c r="B459" s="37"/>
      <c r="C459" s="37"/>
      <c r="D459" s="37"/>
      <c r="E459" s="38"/>
      <c r="F459" s="39"/>
      <c r="G459" s="35"/>
      <c r="H459" s="35"/>
      <c r="I459" s="41"/>
    </row>
    <row r="460" spans="1:9" s="40" customFormat="1">
      <c r="A460" s="69"/>
      <c r="B460" s="52"/>
      <c r="C460" s="52"/>
      <c r="D460" s="52"/>
      <c r="F460" s="53"/>
      <c r="I460" s="41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361:H361"/>
    <mergeCell ref="A362:H362"/>
    <mergeCell ref="A366:H366"/>
    <mergeCell ref="F355:G355"/>
    <mergeCell ref="A231:B2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60"/>
  <sheetViews>
    <sheetView topLeftCell="A223" workbookViewId="0">
      <selection activeCell="C239" sqref="C239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4.710937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263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339</v>
      </c>
      <c r="E3" s="397"/>
      <c r="F3" s="397"/>
      <c r="G3" s="398"/>
      <c r="H3" s="170"/>
    </row>
    <row r="4" spans="1:9" s="7" customFormat="1" ht="34.5" customHeight="1">
      <c r="B4" s="404" t="s">
        <v>181</v>
      </c>
      <c r="C4" s="405"/>
      <c r="D4" s="401">
        <v>38534</v>
      </c>
      <c r="E4" s="402"/>
      <c r="F4" s="402"/>
      <c r="G4" s="403"/>
      <c r="H4" s="170"/>
    </row>
    <row r="5" spans="1:9" s="7" customFormat="1" ht="18.75">
      <c r="B5" s="386" t="s">
        <v>182</v>
      </c>
      <c r="C5" s="386"/>
      <c r="D5" s="387">
        <v>507</v>
      </c>
      <c r="E5" s="388"/>
      <c r="F5" s="388"/>
      <c r="G5" s="389"/>
      <c r="H5" s="170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70"/>
    </row>
    <row r="7" spans="1:9" s="7" customFormat="1" ht="18.75">
      <c r="B7" s="386" t="s">
        <v>0</v>
      </c>
      <c r="C7" s="386"/>
      <c r="D7" s="390" t="s">
        <v>17</v>
      </c>
      <c r="E7" s="391"/>
      <c r="F7" s="391"/>
      <c r="G7" s="392"/>
      <c r="H7" s="170"/>
    </row>
    <row r="8" spans="1:9" s="7" customFormat="1" ht="43.5" customHeight="1">
      <c r="B8" s="382" t="s">
        <v>4</v>
      </c>
      <c r="C8" s="382"/>
      <c r="D8" s="393" t="s">
        <v>183</v>
      </c>
      <c r="E8" s="394"/>
      <c r="F8" s="394"/>
      <c r="G8" s="395"/>
      <c r="H8" s="170"/>
    </row>
    <row r="9" spans="1:9" s="7" customFormat="1" ht="60.75" customHeight="1">
      <c r="B9" s="382" t="s">
        <v>18</v>
      </c>
      <c r="C9" s="382"/>
      <c r="D9" s="383">
        <v>0.05</v>
      </c>
      <c r="E9" s="384"/>
      <c r="F9" s="384"/>
      <c r="G9" s="385"/>
      <c r="H9" s="170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70"/>
    </row>
    <row r="11" spans="1:9" s="7" customFormat="1" ht="18.75">
      <c r="B11" s="386" t="s">
        <v>14</v>
      </c>
      <c r="C11" s="386"/>
      <c r="D11" s="396" t="s">
        <v>15</v>
      </c>
      <c r="E11" s="397"/>
      <c r="F11" s="397"/>
      <c r="G11" s="398"/>
      <c r="H11" s="170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78">
        <v>500</v>
      </c>
      <c r="D14" s="79">
        <f>B14-C14</f>
        <v>0</v>
      </c>
      <c r="E14" s="80">
        <f>G202</f>
        <v>4998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264</v>
      </c>
    </row>
    <row r="15" spans="1:9" s="1" customFormat="1" ht="17.25">
      <c r="A15" s="84">
        <v>38565</v>
      </c>
      <c r="B15" s="77">
        <v>500</v>
      </c>
      <c r="C15" s="78">
        <v>500</v>
      </c>
      <c r="D15" s="79">
        <f t="shared" ref="D15:D78" si="0">B15-C15</f>
        <v>0</v>
      </c>
      <c r="E15" s="80">
        <f>E14-G14</f>
        <v>4998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265</v>
      </c>
    </row>
    <row r="16" spans="1:9" s="1" customFormat="1" ht="17.25">
      <c r="A16" s="84">
        <v>38596</v>
      </c>
      <c r="B16" s="77">
        <v>500</v>
      </c>
      <c r="C16" s="78">
        <v>0</v>
      </c>
      <c r="D16" s="79">
        <f t="shared" si="0"/>
        <v>500</v>
      </c>
      <c r="E16" s="80">
        <f t="shared" ref="E16:E79" si="3">E15-G15</f>
        <v>4998</v>
      </c>
      <c r="F16" s="81">
        <f t="shared" si="1"/>
        <v>1643.178082191781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78">
        <v>1000</v>
      </c>
      <c r="D17" s="79">
        <f t="shared" si="0"/>
        <v>-500</v>
      </c>
      <c r="E17" s="80">
        <f t="shared" si="3"/>
        <v>4968</v>
      </c>
      <c r="F17" s="81"/>
      <c r="G17" s="78">
        <v>0</v>
      </c>
      <c r="H17" s="82">
        <f t="shared" si="2"/>
        <v>6.5753424657534248E-4</v>
      </c>
      <c r="I17" s="83" t="s">
        <v>266</v>
      </c>
    </row>
    <row r="18" spans="1:9" s="1" customFormat="1" ht="17.25">
      <c r="A18" s="84">
        <v>38657</v>
      </c>
      <c r="B18" s="77">
        <v>500</v>
      </c>
      <c r="C18" s="78">
        <v>0</v>
      </c>
      <c r="D18" s="79">
        <f t="shared" si="0"/>
        <v>500</v>
      </c>
      <c r="E18" s="80">
        <f t="shared" si="3"/>
        <v>4968</v>
      </c>
      <c r="F18" s="81">
        <f t="shared" si="1"/>
        <v>1633.3150684931506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78">
        <v>0</v>
      </c>
      <c r="D19" s="79">
        <f t="shared" si="0"/>
        <v>500</v>
      </c>
      <c r="E19" s="80">
        <f t="shared" si="3"/>
        <v>4938</v>
      </c>
      <c r="F19" s="81">
        <f t="shared" si="1"/>
        <v>1623.4520547945206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78">
        <v>500</v>
      </c>
      <c r="D20" s="79">
        <f t="shared" si="0"/>
        <v>0</v>
      </c>
      <c r="E20" s="80">
        <f t="shared" si="3"/>
        <v>4907</v>
      </c>
      <c r="F20" s="81">
        <f t="shared" si="1"/>
        <v>0</v>
      </c>
      <c r="G20" s="78">
        <v>25</v>
      </c>
      <c r="H20" s="82">
        <f t="shared" si="2"/>
        <v>6.5753424657534248E-4</v>
      </c>
      <c r="I20" s="83" t="s">
        <v>267</v>
      </c>
    </row>
    <row r="21" spans="1:9" s="1" customFormat="1" ht="17.25">
      <c r="A21" s="84">
        <v>38749</v>
      </c>
      <c r="B21" s="77">
        <v>500</v>
      </c>
      <c r="C21" s="78">
        <v>0</v>
      </c>
      <c r="D21" s="79">
        <f t="shared" si="0"/>
        <v>500</v>
      </c>
      <c r="E21" s="80">
        <f t="shared" si="3"/>
        <v>4882</v>
      </c>
      <c r="F21" s="81">
        <f t="shared" si="1"/>
        <v>1605.041095890411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78">
        <v>0</v>
      </c>
      <c r="D22" s="79">
        <f t="shared" si="0"/>
        <v>500</v>
      </c>
      <c r="E22" s="80">
        <f t="shared" si="3"/>
        <v>4854</v>
      </c>
      <c r="F22" s="81">
        <f t="shared" si="1"/>
        <v>1595.8356164383563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78">
        <v>0</v>
      </c>
      <c r="D23" s="79">
        <f t="shared" si="0"/>
        <v>500</v>
      </c>
      <c r="E23" s="80">
        <f t="shared" si="3"/>
        <v>4823</v>
      </c>
      <c r="F23" s="81">
        <f t="shared" si="1"/>
        <v>1585.6438356164383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78">
        <v>3000</v>
      </c>
      <c r="D24" s="79">
        <f t="shared" si="0"/>
        <v>-2500</v>
      </c>
      <c r="E24" s="80">
        <f t="shared" si="3"/>
        <v>4793</v>
      </c>
      <c r="F24" s="81"/>
      <c r="G24" s="78">
        <v>0</v>
      </c>
      <c r="H24" s="82">
        <f t="shared" si="2"/>
        <v>6.5753424657534248E-4</v>
      </c>
      <c r="I24" s="83" t="s">
        <v>268</v>
      </c>
    </row>
    <row r="25" spans="1:9" s="1" customFormat="1" ht="17.25">
      <c r="A25" s="84">
        <v>38869</v>
      </c>
      <c r="B25" s="77">
        <v>500</v>
      </c>
      <c r="C25" s="78">
        <v>500</v>
      </c>
      <c r="D25" s="79">
        <f t="shared" si="0"/>
        <v>0</v>
      </c>
      <c r="E25" s="80">
        <f t="shared" si="3"/>
        <v>4793</v>
      </c>
      <c r="F25" s="81">
        <f t="shared" si="1"/>
        <v>0</v>
      </c>
      <c r="G25" s="78">
        <v>0</v>
      </c>
      <c r="H25" s="82">
        <f t="shared" si="2"/>
        <v>6.5753424657534248E-4</v>
      </c>
      <c r="I25" s="83" t="s">
        <v>269</v>
      </c>
    </row>
    <row r="26" spans="1:9" s="1" customFormat="1" ht="17.25">
      <c r="A26" s="84">
        <v>38899</v>
      </c>
      <c r="B26" s="77">
        <v>525</v>
      </c>
      <c r="C26" s="78">
        <v>525</v>
      </c>
      <c r="D26" s="79">
        <f t="shared" si="0"/>
        <v>0</v>
      </c>
      <c r="E26" s="80">
        <f t="shared" si="3"/>
        <v>4793</v>
      </c>
      <c r="F26" s="81">
        <f t="shared" si="1"/>
        <v>0</v>
      </c>
      <c r="G26" s="78">
        <v>0</v>
      </c>
      <c r="H26" s="82">
        <f t="shared" si="2"/>
        <v>6.5753424657534248E-4</v>
      </c>
      <c r="I26" s="83" t="s">
        <v>270</v>
      </c>
    </row>
    <row r="27" spans="1:9" s="1" customFormat="1" ht="17.25">
      <c r="A27" s="84">
        <v>38930</v>
      </c>
      <c r="B27" s="77">
        <v>525</v>
      </c>
      <c r="C27" s="78">
        <v>525</v>
      </c>
      <c r="D27" s="79">
        <f t="shared" si="0"/>
        <v>0</v>
      </c>
      <c r="E27" s="80">
        <f t="shared" si="3"/>
        <v>4793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271</v>
      </c>
    </row>
    <row r="28" spans="1:9" s="1" customFormat="1" ht="17.25">
      <c r="A28" s="84">
        <v>38961</v>
      </c>
      <c r="B28" s="77">
        <v>525</v>
      </c>
      <c r="C28" s="78">
        <v>525</v>
      </c>
      <c r="D28" s="79">
        <f t="shared" si="0"/>
        <v>0</v>
      </c>
      <c r="E28" s="80">
        <f t="shared" si="3"/>
        <v>4793</v>
      </c>
      <c r="F28" s="81">
        <f t="shared" si="1"/>
        <v>0</v>
      </c>
      <c r="G28" s="78">
        <v>0</v>
      </c>
      <c r="H28" s="82">
        <f t="shared" si="2"/>
        <v>6.5753424657534248E-4</v>
      </c>
      <c r="I28" s="83" t="s">
        <v>272</v>
      </c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4793</v>
      </c>
      <c r="F29" s="81">
        <f t="shared" si="1"/>
        <v>1654.5698630136988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4762</v>
      </c>
      <c r="F30" s="81">
        <f t="shared" si="1"/>
        <v>1643.868493150685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4732</v>
      </c>
      <c r="F31" s="81">
        <f t="shared" si="1"/>
        <v>1633.5123287671233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4701</v>
      </c>
      <c r="F32" s="81">
        <f t="shared" si="1"/>
        <v>1622.8109589041096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4670</v>
      </c>
      <c r="F33" s="81">
        <f t="shared" si="1"/>
        <v>1612.1095890410959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4642</v>
      </c>
      <c r="F34" s="81">
        <f t="shared" si="1"/>
        <v>1602.4438356164385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4611</v>
      </c>
      <c r="F35" s="81">
        <f t="shared" si="1"/>
        <v>1591.7424657534248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4581</v>
      </c>
      <c r="F36" s="81">
        <f t="shared" si="1"/>
        <v>1581.3863013698631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4550</v>
      </c>
      <c r="F37" s="81">
        <f t="shared" si="1"/>
        <v>1570.6849315068494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4520</v>
      </c>
      <c r="F38" s="81">
        <f t="shared" si="1"/>
        <v>1638.345205479452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4489</v>
      </c>
      <c r="F39" s="81">
        <f t="shared" si="1"/>
        <v>1627.1087671232876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4458</v>
      </c>
      <c r="F40" s="81">
        <f t="shared" si="1"/>
        <v>1615.8723287671232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4428</v>
      </c>
      <c r="F41" s="81">
        <f t="shared" si="1"/>
        <v>1604.9983561643835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4397</v>
      </c>
      <c r="F42" s="81">
        <f t="shared" si="1"/>
        <v>1593.7619178082193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4367</v>
      </c>
      <c r="F43" s="81">
        <f t="shared" si="1"/>
        <v>1582.8879452054796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4336</v>
      </c>
      <c r="F44" s="81">
        <f t="shared" si="1"/>
        <v>1571.6515068493152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4305</v>
      </c>
      <c r="F45" s="81">
        <f t="shared" si="1"/>
        <v>1560.4150684931508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4276</v>
      </c>
      <c r="F46" s="81">
        <f t="shared" si="1"/>
        <v>1549.9035616438357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4245</v>
      </c>
      <c r="F47" s="81">
        <f t="shared" si="1"/>
        <v>1538.6671232876713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4215</v>
      </c>
      <c r="F48" s="81">
        <f t="shared" si="1"/>
        <v>1527.7931506849316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4184</v>
      </c>
      <c r="F49" s="81">
        <f t="shared" si="1"/>
        <v>1516.5567123287672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4154</v>
      </c>
      <c r="F50" s="81">
        <f t="shared" si="1"/>
        <v>1580.9668767123287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4123</v>
      </c>
      <c r="F51" s="81">
        <f t="shared" si="1"/>
        <v>1569.1686164383561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4092</v>
      </c>
      <c r="F52" s="81">
        <f t="shared" si="1"/>
        <v>1557.3703561643836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4062</v>
      </c>
      <c r="F53" s="81">
        <f t="shared" si="1"/>
        <v>1545.9526849315068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4031</v>
      </c>
      <c r="F54" s="81">
        <f t="shared" si="1"/>
        <v>1534.1544246575343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4001</v>
      </c>
      <c r="F55" s="81">
        <f t="shared" si="1"/>
        <v>1522.7367534246575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3970</v>
      </c>
      <c r="F56" s="81">
        <f t="shared" si="1"/>
        <v>1510.938493150685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3939</v>
      </c>
      <c r="F57" s="81">
        <f t="shared" si="1"/>
        <v>1499.1402328767124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3911</v>
      </c>
      <c r="F58" s="81">
        <f t="shared" si="1"/>
        <v>1488.4837397260274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3880</v>
      </c>
      <c r="F59" s="81">
        <f t="shared" si="1"/>
        <v>1476.6854794520548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3850</v>
      </c>
      <c r="F60" s="81">
        <f t="shared" si="1"/>
        <v>1465.2678082191781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3819</v>
      </c>
      <c r="F61" s="81">
        <f t="shared" si="1"/>
        <v>1453.4695479452055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3789</v>
      </c>
      <c r="F62" s="81">
        <f t="shared" si="1"/>
        <v>1514.154470547945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3758</v>
      </c>
      <c r="F63" s="81">
        <f t="shared" si="1"/>
        <v>1501.7662972602739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3727</v>
      </c>
      <c r="F64" s="81">
        <f t="shared" si="1"/>
        <v>1489.3781239726025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3697</v>
      </c>
      <c r="F65" s="81">
        <f t="shared" si="1"/>
        <v>1477.389569178082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3666</v>
      </c>
      <c r="F66" s="81">
        <f t="shared" si="1"/>
        <v>1465.0013958904108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3636</v>
      </c>
      <c r="F67" s="81">
        <f t="shared" si="1"/>
        <v>1453.0128410958903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3605</v>
      </c>
      <c r="F68" s="81">
        <f t="shared" si="1"/>
        <v>1440.6246678082193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3574</v>
      </c>
      <c r="F69" s="81">
        <f t="shared" si="1"/>
        <v>1428.2364945205477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3546</v>
      </c>
      <c r="F70" s="81">
        <f t="shared" si="1"/>
        <v>1417.0471767123288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3515</v>
      </c>
      <c r="F72" s="81">
        <f t="shared" si="1"/>
        <v>1404.6590034246576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3485</v>
      </c>
      <c r="F73" s="81">
        <f t="shared" si="1"/>
        <v>1392.6704486301371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3454</v>
      </c>
      <c r="F74" s="81">
        <f t="shared" si="1"/>
        <v>1380.2822753424657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3424</v>
      </c>
      <c r="F75" s="81">
        <f t="shared" si="1"/>
        <v>1436.7084065753422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3393</v>
      </c>
      <c r="F76" s="81">
        <f t="shared" si="1"/>
        <v>1423.7008246232874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3362</v>
      </c>
      <c r="F77" s="81">
        <f t="shared" si="1"/>
        <v>1410.6932426712326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3332</v>
      </c>
      <c r="F78" s="81">
        <f t="shared" si="1"/>
        <v>1398.1052601369863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3301</v>
      </c>
      <c r="F79" s="81">
        <f t="shared" si="1"/>
        <v>1385.0976781849315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3271</v>
      </c>
      <c r="F80" s="81">
        <f t="shared" ref="F80:F143" si="7">(D80*E80*H80)</f>
        <v>1372.5096956506848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3240</v>
      </c>
      <c r="F81" s="81">
        <f t="shared" si="7"/>
        <v>1359.50211369863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3209</v>
      </c>
      <c r="F82" s="81">
        <f t="shared" si="7"/>
        <v>1346.4945317465754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3181</v>
      </c>
      <c r="F83" s="81">
        <f t="shared" si="7"/>
        <v>1334.7457480479452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3150</v>
      </c>
      <c r="F84" s="81">
        <f t="shared" si="7"/>
        <v>1321.7381660958904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3120</v>
      </c>
      <c r="F85" s="81">
        <f t="shared" si="7"/>
        <v>1309.1501835616436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3089</v>
      </c>
      <c r="F86" s="81">
        <f t="shared" si="7"/>
        <v>1296.1426016095888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3059</v>
      </c>
      <c r="F87" s="81">
        <f t="shared" si="7"/>
        <v>1347.7323500291093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3028</v>
      </c>
      <c r="F88" s="81">
        <f t="shared" si="7"/>
        <v>1334.0743889794519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2997</v>
      </c>
      <c r="F89" s="81">
        <f t="shared" si="7"/>
        <v>1320.4164279297943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2967</v>
      </c>
      <c r="F90" s="81">
        <f t="shared" si="7"/>
        <v>1307.1990462688354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2936</v>
      </c>
      <c r="F91" s="81">
        <f t="shared" si="7"/>
        <v>1293.5410852191778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2906</v>
      </c>
      <c r="F92" s="81">
        <f t="shared" si="7"/>
        <v>1280.323703558219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2875</v>
      </c>
      <c r="F93" s="81">
        <f t="shared" si="7"/>
        <v>1266.6657425085616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2844</v>
      </c>
      <c r="F94" s="81">
        <f t="shared" si="7"/>
        <v>1253.007781458904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2815</v>
      </c>
      <c r="F95" s="81">
        <f t="shared" si="7"/>
        <v>1240.2309791866437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2784</v>
      </c>
      <c r="F96" s="81">
        <f t="shared" si="7"/>
        <v>1226.5730181369861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2754</v>
      </c>
      <c r="F97" s="81">
        <f t="shared" si="7"/>
        <v>1213.3556364760273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2723</v>
      </c>
      <c r="F98" s="81">
        <f t="shared" si="7"/>
        <v>1199.6976754263696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2693</v>
      </c>
      <c r="F99" s="81">
        <f t="shared" si="7"/>
        <v>1245.8043084536812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2662</v>
      </c>
      <c r="F100" s="81">
        <f t="shared" si="7"/>
        <v>1231.4634493515409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2631</v>
      </c>
      <c r="F101" s="81">
        <f t="shared" si="7"/>
        <v>1217.1225902494004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2601</v>
      </c>
      <c r="F102" s="81">
        <f t="shared" si="7"/>
        <v>1203.2443395053936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2570</v>
      </c>
      <c r="F103" s="81">
        <f t="shared" si="7"/>
        <v>1188.9034804032533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2540</v>
      </c>
      <c r="F104" s="81">
        <f t="shared" si="7"/>
        <v>1175.0252296592464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2509</v>
      </c>
      <c r="F105" s="81">
        <f t="shared" si="7"/>
        <v>1160.6843705571059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2478</v>
      </c>
      <c r="F106" s="81">
        <f t="shared" si="7"/>
        <v>1146.3435114549657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2450</v>
      </c>
      <c r="F107" s="81">
        <f t="shared" si="7"/>
        <v>1133.3904774272257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2419</v>
      </c>
      <c r="F108" s="81">
        <f t="shared" si="7"/>
        <v>1119.0496183250855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2389</v>
      </c>
      <c r="F109" s="81">
        <f t="shared" si="7"/>
        <v>1105.1713675810786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2358</v>
      </c>
      <c r="F110" s="81">
        <f t="shared" si="7"/>
        <v>1090.8305084789381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2328</v>
      </c>
      <c r="F111" s="81">
        <f t="shared" si="7"/>
        <v>1130.7998706216779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2297</v>
      </c>
      <c r="F112" s="81">
        <f t="shared" si="7"/>
        <v>1115.7419685644304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2266</v>
      </c>
      <c r="F113" s="81">
        <f t="shared" si="7"/>
        <v>1100.6840665071832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2236</v>
      </c>
      <c r="F114" s="81">
        <f t="shared" si="7"/>
        <v>1086.111903225976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2205</v>
      </c>
      <c r="F115" s="81">
        <f t="shared" si="7"/>
        <v>1071.0540011687283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2175</v>
      </c>
      <c r="F116" s="81">
        <f t="shared" si="7"/>
        <v>1056.4818378875211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2144</v>
      </c>
      <c r="F117" s="81">
        <f t="shared" si="7"/>
        <v>1041.4239358302739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2113</v>
      </c>
      <c r="F118" s="81">
        <f t="shared" si="7"/>
        <v>1026.3660337730264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2085</v>
      </c>
      <c r="F119" s="81">
        <f t="shared" si="7"/>
        <v>1012.7653480438996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2054</v>
      </c>
      <c r="F120" s="81">
        <f t="shared" si="7"/>
        <v>997.70744598665226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2024</v>
      </c>
      <c r="F121" s="81">
        <f t="shared" si="7"/>
        <v>983.13528270544509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1993</v>
      </c>
      <c r="F122" s="81">
        <f t="shared" si="7"/>
        <v>968.0773806481975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1963</v>
      </c>
      <c r="F123" s="81">
        <f t="shared" si="7"/>
        <v>1001.18047823534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1932</v>
      </c>
      <c r="F124" s="81">
        <f t="shared" si="7"/>
        <v>985.36968107523023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1901</v>
      </c>
      <c r="F125" s="81">
        <f t="shared" si="7"/>
        <v>969.55888391512042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1871</v>
      </c>
      <c r="F126" s="81">
        <f t="shared" si="7"/>
        <v>954.25811246985279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1840</v>
      </c>
      <c r="F127" s="81">
        <f t="shared" si="7"/>
        <v>938.44731530974298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1810</v>
      </c>
      <c r="F128" s="81">
        <f t="shared" si="7"/>
        <v>923.14654386447546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1779</v>
      </c>
      <c r="F129" s="81">
        <f t="shared" si="7"/>
        <v>907.33574670436565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1748</v>
      </c>
      <c r="F130" s="81">
        <f t="shared" si="7"/>
        <v>891.52494954425583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1720</v>
      </c>
      <c r="F131" s="81">
        <f t="shared" si="7"/>
        <v>877.2442295286728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1689</v>
      </c>
      <c r="F132" s="81">
        <f t="shared" si="7"/>
        <v>861.43343236856299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1659</v>
      </c>
      <c r="F133" s="81">
        <f t="shared" si="7"/>
        <v>846.13266092329548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1628</v>
      </c>
      <c r="F134" s="81">
        <f t="shared" si="7"/>
        <v>830.32186376318566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1598</v>
      </c>
      <c r="F135" s="81">
        <f t="shared" si="7"/>
        <v>855.77214693381404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1567</v>
      </c>
      <c r="F136" s="81">
        <f t="shared" si="7"/>
        <v>839.17080991569878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1536</v>
      </c>
      <c r="F137" s="81">
        <f t="shared" si="7"/>
        <v>822.56947289758341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1506</v>
      </c>
      <c r="F138" s="81">
        <f t="shared" si="7"/>
        <v>806.5036628800525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1475</v>
      </c>
      <c r="F139" s="81">
        <f t="shared" si="7"/>
        <v>789.90232586193724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1445</v>
      </c>
      <c r="F140" s="81">
        <f t="shared" si="7"/>
        <v>773.83651584440634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1414</v>
      </c>
      <c r="F141" s="81">
        <f t="shared" si="7"/>
        <v>757.23517882629096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1383</v>
      </c>
      <c r="F142" s="81">
        <f t="shared" si="7"/>
        <v>740.6338418081757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1354</v>
      </c>
      <c r="F143" s="81">
        <f t="shared" si="7"/>
        <v>725.10355879122903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1323</v>
      </c>
      <c r="F144" s="81">
        <f t="shared" ref="F144:F201" si="11">(D144*E144*H144)</f>
        <v>708.50222177311377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1293</v>
      </c>
      <c r="F145" s="81">
        <f t="shared" si="11"/>
        <v>692.43641175558298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1262</v>
      </c>
      <c r="F146" s="81">
        <f t="shared" si="11"/>
        <v>675.83507473746761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1232</v>
      </c>
      <c r="F148" s="81">
        <f t="shared" si="11"/>
        <v>692.75772795593366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1201</v>
      </c>
      <c r="F149" s="81">
        <f t="shared" si="11"/>
        <v>675.32632408691245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1170</v>
      </c>
      <c r="F150" s="81">
        <f t="shared" si="11"/>
        <v>657.89492021789147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1140</v>
      </c>
      <c r="F151" s="81">
        <f t="shared" si="11"/>
        <v>641.02581969948403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1109</v>
      </c>
      <c r="F152" s="81">
        <f t="shared" si="11"/>
        <v>623.59441583046294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1079</v>
      </c>
      <c r="F153" s="81">
        <f t="shared" si="11"/>
        <v>606.7253153120555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1048</v>
      </c>
      <c r="F154" s="81">
        <f t="shared" si="11"/>
        <v>589.2939114430344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1017</v>
      </c>
      <c r="F155" s="81">
        <f t="shared" si="11"/>
        <v>571.86250757401331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989</v>
      </c>
      <c r="F156" s="81">
        <f t="shared" si="11"/>
        <v>556.11801375683297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958</v>
      </c>
      <c r="F157" s="81">
        <f t="shared" si="11"/>
        <v>538.68660988781198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928</v>
      </c>
      <c r="F158" s="81">
        <f t="shared" si="11"/>
        <v>521.81750936940455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897</v>
      </c>
      <c r="F159" s="81">
        <f t="shared" si="11"/>
        <v>504.38610550038345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867</v>
      </c>
      <c r="F160" s="81">
        <f t="shared" si="11"/>
        <v>511.89285523107475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836</v>
      </c>
      <c r="F161" s="81">
        <f t="shared" si="11"/>
        <v>493.58988116860269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805</v>
      </c>
      <c r="F162" s="81">
        <f t="shared" si="11"/>
        <v>475.28690710613051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775</v>
      </c>
      <c r="F163" s="81">
        <f t="shared" si="11"/>
        <v>457.5743515618027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744</v>
      </c>
      <c r="F164" s="81">
        <f t="shared" si="11"/>
        <v>439.27137749933058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714</v>
      </c>
      <c r="F165" s="81">
        <f t="shared" si="11"/>
        <v>421.55882195500271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683</v>
      </c>
      <c r="F166" s="81">
        <f t="shared" si="11"/>
        <v>403.25584789253065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652</v>
      </c>
      <c r="F167" s="81">
        <f t="shared" si="11"/>
        <v>384.95287383005848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624</v>
      </c>
      <c r="F168" s="81">
        <f t="shared" si="11"/>
        <v>368.42115532201916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593</v>
      </c>
      <c r="F169" s="81">
        <f t="shared" si="11"/>
        <v>350.1181812595471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101">
        <v>13799</v>
      </c>
      <c r="D170" s="100">
        <f t="shared" si="14"/>
        <v>-12901.071836988936</v>
      </c>
      <c r="E170" s="80">
        <f t="shared" si="10"/>
        <v>563</v>
      </c>
      <c r="F170" s="81"/>
      <c r="G170" s="78">
        <v>16</v>
      </c>
      <c r="H170" s="82">
        <f t="shared" si="12"/>
        <v>6.5753424657534248E-4</v>
      </c>
      <c r="I170" s="83" t="s">
        <v>273</v>
      </c>
    </row>
    <row r="171" spans="1:9" s="1" customFormat="1" ht="17.25">
      <c r="A171" s="98" t="s">
        <v>132</v>
      </c>
      <c r="B171" s="77">
        <v>897.92816301106438</v>
      </c>
      <c r="C171" s="101">
        <v>13799</v>
      </c>
      <c r="D171" s="100">
        <f t="shared" si="14"/>
        <v>-12901.071836988936</v>
      </c>
      <c r="E171" s="80">
        <f t="shared" si="10"/>
        <v>547</v>
      </c>
      <c r="F171" s="81"/>
      <c r="G171" s="78">
        <v>25</v>
      </c>
      <c r="H171" s="82">
        <f t="shared" si="12"/>
        <v>6.5753424657534248E-4</v>
      </c>
      <c r="I171" s="83" t="s">
        <v>274</v>
      </c>
    </row>
    <row r="172" spans="1:9" s="1" customFormat="1" ht="17.25">
      <c r="A172" s="98" t="s">
        <v>133</v>
      </c>
      <c r="B172" s="77">
        <v>942.82457116161765</v>
      </c>
      <c r="C172" s="101">
        <v>0</v>
      </c>
      <c r="D172" s="100">
        <f t="shared" si="14"/>
        <v>942.82457116161765</v>
      </c>
      <c r="E172" s="80">
        <f t="shared" si="10"/>
        <v>522</v>
      </c>
      <c r="F172" s="81">
        <f t="shared" si="11"/>
        <v>323.60838979486977</v>
      </c>
      <c r="G172" s="78">
        <v>31</v>
      </c>
      <c r="H172" s="82">
        <f t="shared" si="12"/>
        <v>6.5753424657534248E-4</v>
      </c>
      <c r="I172" s="102"/>
    </row>
    <row r="173" spans="1:9" s="1" customFormat="1" ht="33.75">
      <c r="A173" s="98" t="s">
        <v>134</v>
      </c>
      <c r="B173" s="77">
        <v>942.82457116161765</v>
      </c>
      <c r="C173" s="157">
        <v>27599</v>
      </c>
      <c r="D173" s="100">
        <f t="shared" si="14"/>
        <v>-26656.175428838382</v>
      </c>
      <c r="E173" s="80">
        <f t="shared" si="10"/>
        <v>491</v>
      </c>
      <c r="F173" s="81"/>
      <c r="G173" s="156">
        <v>0</v>
      </c>
      <c r="H173" s="82">
        <f t="shared" si="12"/>
        <v>6.5753424657534248E-4</v>
      </c>
      <c r="I173" s="103" t="s">
        <v>277</v>
      </c>
    </row>
    <row r="174" spans="1:9" s="1" customFormat="1" ht="17.25">
      <c r="A174" s="98" t="s">
        <v>135</v>
      </c>
      <c r="B174" s="77">
        <v>942.82457116161765</v>
      </c>
      <c r="C174" s="101">
        <v>13799</v>
      </c>
      <c r="D174" s="100">
        <f t="shared" si="14"/>
        <v>-12856.175428838382</v>
      </c>
      <c r="E174" s="80">
        <f>E173-G173</f>
        <v>491</v>
      </c>
      <c r="F174" s="81"/>
      <c r="G174" s="78">
        <v>12</v>
      </c>
      <c r="H174" s="82">
        <f t="shared" si="12"/>
        <v>6.5753424657534248E-4</v>
      </c>
      <c r="I174" s="83" t="s">
        <v>275</v>
      </c>
    </row>
    <row r="175" spans="1:9" s="1" customFormat="1" ht="17.25">
      <c r="A175" s="98" t="s">
        <v>136</v>
      </c>
      <c r="B175" s="77">
        <v>942.82457116161765</v>
      </c>
      <c r="C175" s="101">
        <v>13799</v>
      </c>
      <c r="D175" s="100">
        <f t="shared" si="14"/>
        <v>-12856.175428838382</v>
      </c>
      <c r="E175" s="80">
        <f t="shared" si="10"/>
        <v>479</v>
      </c>
      <c r="F175" s="81"/>
      <c r="G175" s="78">
        <v>16</v>
      </c>
      <c r="H175" s="82">
        <f t="shared" si="12"/>
        <v>6.5753424657534248E-4</v>
      </c>
      <c r="I175" s="83" t="s">
        <v>276</v>
      </c>
    </row>
    <row r="176" spans="1:9" s="1" customFormat="1" ht="17.25">
      <c r="A176" s="98" t="s">
        <v>137</v>
      </c>
      <c r="B176" s="77">
        <v>942.82457116161765</v>
      </c>
      <c r="C176" s="101">
        <v>0</v>
      </c>
      <c r="D176" s="100">
        <f t="shared" si="14"/>
        <v>942.82457116161765</v>
      </c>
      <c r="E176" s="80">
        <f t="shared" si="10"/>
        <v>463</v>
      </c>
      <c r="F176" s="81">
        <f t="shared" si="11"/>
        <v>287.03196259583274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101">
        <v>0</v>
      </c>
      <c r="D177" s="100">
        <f t="shared" si="14"/>
        <v>942.82457116161765</v>
      </c>
      <c r="E177" s="80">
        <f t="shared" si="10"/>
        <v>433</v>
      </c>
      <c r="F177" s="81">
        <f t="shared" si="11"/>
        <v>268.4337792742885</v>
      </c>
      <c r="G177" s="78">
        <v>31</v>
      </c>
      <c r="H177" s="82">
        <f t="shared" si="12"/>
        <v>6.5753424657534248E-4</v>
      </c>
      <c r="I177" s="83"/>
    </row>
    <row r="178" spans="1:9" s="1" customFormat="1" ht="38.25" customHeight="1">
      <c r="A178" s="98" t="s">
        <v>139</v>
      </c>
      <c r="B178" s="77">
        <v>942.82457116161765</v>
      </c>
      <c r="C178" s="157">
        <v>22510</v>
      </c>
      <c r="D178" s="100">
        <f t="shared" si="14"/>
        <v>-21567.175428838382</v>
      </c>
      <c r="E178" s="80">
        <f t="shared" si="10"/>
        <v>402</v>
      </c>
      <c r="F178" s="81"/>
      <c r="G178" s="156">
        <v>0</v>
      </c>
      <c r="H178" s="82">
        <f t="shared" si="12"/>
        <v>6.5753424657534248E-4</v>
      </c>
      <c r="I178" s="178" t="s">
        <v>361</v>
      </c>
    </row>
    <row r="179" spans="1:9" s="1" customFormat="1" ht="17.25">
      <c r="A179" s="98" t="s">
        <v>140</v>
      </c>
      <c r="B179" s="77">
        <v>942.82457116161765</v>
      </c>
      <c r="C179" s="101">
        <v>943</v>
      </c>
      <c r="D179" s="100">
        <f t="shared" si="14"/>
        <v>-0.17542883838234502</v>
      </c>
      <c r="E179" s="80">
        <f>E178-G178</f>
        <v>402</v>
      </c>
      <c r="F179" s="81"/>
      <c r="G179" s="78">
        <v>13</v>
      </c>
      <c r="H179" s="82">
        <f t="shared" si="12"/>
        <v>6.5753424657534248E-4</v>
      </c>
      <c r="I179" s="83" t="s">
        <v>278</v>
      </c>
    </row>
    <row r="180" spans="1:9" s="1" customFormat="1" ht="17.25">
      <c r="A180" s="98" t="s">
        <v>141</v>
      </c>
      <c r="B180" s="77">
        <v>942.82457116161765</v>
      </c>
      <c r="C180" s="101">
        <v>943</v>
      </c>
      <c r="D180" s="100">
        <f t="shared" si="14"/>
        <v>-0.17542883838234502</v>
      </c>
      <c r="E180" s="80">
        <f t="shared" si="10"/>
        <v>389</v>
      </c>
      <c r="F180" s="81"/>
      <c r="G180" s="78">
        <v>19</v>
      </c>
      <c r="H180" s="82">
        <f t="shared" si="12"/>
        <v>6.5753424657534248E-4</v>
      </c>
      <c r="I180" s="83" t="s">
        <v>279</v>
      </c>
    </row>
    <row r="181" spans="1:9" s="1" customFormat="1" ht="17.25">
      <c r="A181" s="98" t="s">
        <v>142</v>
      </c>
      <c r="B181" s="77">
        <v>942.82457116161765</v>
      </c>
      <c r="C181" s="101">
        <v>943</v>
      </c>
      <c r="D181" s="100">
        <f t="shared" si="14"/>
        <v>-0.17542883838234502</v>
      </c>
      <c r="E181" s="80">
        <f t="shared" si="10"/>
        <v>370</v>
      </c>
      <c r="F181" s="81"/>
      <c r="G181" s="78">
        <v>14</v>
      </c>
      <c r="H181" s="82">
        <f t="shared" si="12"/>
        <v>6.5753424657534248E-4</v>
      </c>
      <c r="I181" s="83" t="s">
        <v>280</v>
      </c>
    </row>
    <row r="182" spans="1:9" s="1" customFormat="1" ht="17.25">
      <c r="A182" s="98" t="s">
        <v>143</v>
      </c>
      <c r="B182" s="77">
        <v>942.82457116161765</v>
      </c>
      <c r="C182" s="101">
        <v>943</v>
      </c>
      <c r="D182" s="100">
        <f t="shared" si="14"/>
        <v>-0.17542883838234502</v>
      </c>
      <c r="E182" s="80">
        <f t="shared" si="10"/>
        <v>356</v>
      </c>
      <c r="F182" s="81"/>
      <c r="G182" s="78">
        <v>15</v>
      </c>
      <c r="H182" s="82">
        <f t="shared" si="12"/>
        <v>6.5753424657534248E-4</v>
      </c>
      <c r="I182" s="83" t="s">
        <v>281</v>
      </c>
    </row>
    <row r="183" spans="1:9" s="1" customFormat="1" ht="17.25">
      <c r="A183" s="98" t="s">
        <v>144</v>
      </c>
      <c r="B183" s="77">
        <v>942.82457116161765</v>
      </c>
      <c r="C183" s="101">
        <v>943</v>
      </c>
      <c r="D183" s="100">
        <f t="shared" si="14"/>
        <v>-0.17542883838234502</v>
      </c>
      <c r="E183" s="80">
        <f t="shared" si="10"/>
        <v>341</v>
      </c>
      <c r="F183" s="81"/>
      <c r="G183" s="78">
        <v>18</v>
      </c>
      <c r="H183" s="82">
        <f t="shared" si="12"/>
        <v>6.5753424657534248E-4</v>
      </c>
      <c r="I183" s="83" t="s">
        <v>282</v>
      </c>
    </row>
    <row r="184" spans="1:9" s="1" customFormat="1" ht="17.25">
      <c r="A184" s="98" t="s">
        <v>145</v>
      </c>
      <c r="B184" s="77">
        <v>989.96579971969857</v>
      </c>
      <c r="C184" s="101">
        <v>990</v>
      </c>
      <c r="D184" s="100">
        <f t="shared" si="14"/>
        <v>-3.420028030143385E-2</v>
      </c>
      <c r="E184" s="80">
        <f t="shared" si="10"/>
        <v>323</v>
      </c>
      <c r="F184" s="81"/>
      <c r="G184" s="78">
        <v>17</v>
      </c>
      <c r="H184" s="82">
        <f t="shared" si="12"/>
        <v>6.5753424657534248E-4</v>
      </c>
      <c r="I184" s="83" t="s">
        <v>283</v>
      </c>
    </row>
    <row r="185" spans="1:9" s="1" customFormat="1" ht="17.25">
      <c r="A185" s="98" t="s">
        <v>146</v>
      </c>
      <c r="B185" s="77">
        <v>989.96579971969857</v>
      </c>
      <c r="C185" s="101">
        <v>990</v>
      </c>
      <c r="D185" s="100">
        <f t="shared" si="14"/>
        <v>-3.420028030143385E-2</v>
      </c>
      <c r="E185" s="80">
        <f t="shared" si="10"/>
        <v>306</v>
      </c>
      <c r="F185" s="81"/>
      <c r="G185" s="78">
        <v>18</v>
      </c>
      <c r="H185" s="82">
        <f t="shared" si="12"/>
        <v>6.5753424657534248E-4</v>
      </c>
      <c r="I185" s="83" t="s">
        <v>284</v>
      </c>
    </row>
    <row r="186" spans="1:9" s="1" customFormat="1" ht="17.25">
      <c r="A186" s="98" t="s">
        <v>147</v>
      </c>
      <c r="B186" s="77">
        <v>989.96579971969857</v>
      </c>
      <c r="C186" s="101">
        <v>990</v>
      </c>
      <c r="D186" s="100">
        <f t="shared" si="14"/>
        <v>-3.420028030143385E-2</v>
      </c>
      <c r="E186" s="80">
        <f t="shared" si="10"/>
        <v>288</v>
      </c>
      <c r="F186" s="81"/>
      <c r="G186" s="78">
        <v>17</v>
      </c>
      <c r="H186" s="82">
        <f t="shared" si="12"/>
        <v>6.5753424657534248E-4</v>
      </c>
      <c r="I186" s="88" t="s">
        <v>285</v>
      </c>
    </row>
    <row r="187" spans="1:9" s="1" customFormat="1" ht="17.25">
      <c r="A187" s="98" t="s">
        <v>148</v>
      </c>
      <c r="B187" s="77">
        <v>989.96579971969857</v>
      </c>
      <c r="C187" s="101">
        <v>990</v>
      </c>
      <c r="D187" s="100">
        <f t="shared" si="14"/>
        <v>-3.420028030143385E-2</v>
      </c>
      <c r="E187" s="80">
        <f t="shared" si="10"/>
        <v>271</v>
      </c>
      <c r="F187" s="81"/>
      <c r="G187" s="78">
        <v>21</v>
      </c>
      <c r="H187" s="82">
        <f t="shared" si="12"/>
        <v>6.5753424657534248E-4</v>
      </c>
      <c r="I187" s="88" t="s">
        <v>286</v>
      </c>
    </row>
    <row r="188" spans="1:9" s="1" customFormat="1" ht="17.25">
      <c r="A188" s="98" t="s">
        <v>149</v>
      </c>
      <c r="B188" s="77">
        <v>989.96579971969857</v>
      </c>
      <c r="C188" s="101">
        <v>990</v>
      </c>
      <c r="D188" s="100">
        <f t="shared" si="14"/>
        <v>-3.420028030143385E-2</v>
      </c>
      <c r="E188" s="80">
        <f t="shared" si="10"/>
        <v>250</v>
      </c>
      <c r="F188" s="81"/>
      <c r="G188" s="78">
        <v>19</v>
      </c>
      <c r="H188" s="82">
        <f t="shared" si="12"/>
        <v>6.5753424657534248E-4</v>
      </c>
      <c r="I188" s="88" t="s">
        <v>287</v>
      </c>
    </row>
    <row r="189" spans="1:9" s="1" customFormat="1" ht="17.25">
      <c r="A189" s="98" t="s">
        <v>150</v>
      </c>
      <c r="B189" s="77">
        <v>989.96579971969857</v>
      </c>
      <c r="C189" s="101">
        <v>990</v>
      </c>
      <c r="D189" s="100">
        <f t="shared" si="14"/>
        <v>-3.420028030143385E-2</v>
      </c>
      <c r="E189" s="80">
        <f t="shared" si="10"/>
        <v>231</v>
      </c>
      <c r="F189" s="81"/>
      <c r="G189" s="78">
        <v>18</v>
      </c>
      <c r="H189" s="82">
        <f t="shared" si="12"/>
        <v>6.5753424657534248E-4</v>
      </c>
      <c r="I189" s="88" t="s">
        <v>288</v>
      </c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104"/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104"/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104"/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104"/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104"/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104"/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123535</v>
      </c>
      <c r="D202" s="107">
        <f>B202-C202</f>
        <v>12173.166067598067</v>
      </c>
      <c r="E202" s="108">
        <f>SUM(E58:E197)</f>
        <v>256421</v>
      </c>
      <c r="F202" s="109">
        <f>SUM(F14:F197)</f>
        <v>170075.75189243554</v>
      </c>
      <c r="G202" s="108">
        <f>SUM(G14:G198)</f>
        <v>4998</v>
      </c>
      <c r="H202" s="110">
        <f>D202+F202</f>
        <v>182248.91796003361</v>
      </c>
      <c r="I202" s="111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1" customFormat="1" ht="17.25">
      <c r="A207" s="324"/>
      <c r="B207" s="325" t="s">
        <v>521</v>
      </c>
      <c r="C207" s="326"/>
      <c r="D207" s="326"/>
      <c r="E207" s="326"/>
      <c r="F207" s="327" t="s">
        <v>522</v>
      </c>
      <c r="G207" s="326"/>
      <c r="H207" s="328"/>
      <c r="I207" s="70"/>
    </row>
    <row r="208" spans="1:9" s="35" customFormat="1" ht="17.25">
      <c r="A208" s="329" t="s">
        <v>523</v>
      </c>
      <c r="B208" s="329" t="s">
        <v>524</v>
      </c>
      <c r="C208" s="329" t="s">
        <v>525</v>
      </c>
      <c r="D208" s="329" t="s">
        <v>526</v>
      </c>
      <c r="E208" s="326"/>
      <c r="F208" s="330" t="s">
        <v>527</v>
      </c>
      <c r="G208" s="330" t="s">
        <v>528</v>
      </c>
      <c r="H208" s="331"/>
      <c r="I208" s="70"/>
    </row>
    <row r="209" spans="1:9" s="35" customFormat="1" ht="17.25">
      <c r="A209" s="332" t="s">
        <v>529</v>
      </c>
      <c r="B209" s="333">
        <v>6000</v>
      </c>
      <c r="C209" s="333">
        <v>6000</v>
      </c>
      <c r="D209" s="333">
        <f>B209-C209</f>
        <v>0</v>
      </c>
      <c r="E209" s="326"/>
      <c r="F209" s="334"/>
      <c r="G209" s="334"/>
      <c r="H209" s="328"/>
      <c r="I209" s="3"/>
    </row>
    <row r="210" spans="1:9" s="35" customFormat="1" ht="17.25">
      <c r="A210" s="332" t="s">
        <v>530</v>
      </c>
      <c r="B210" s="333">
        <f>B209+B209*5%</f>
        <v>6300</v>
      </c>
      <c r="C210" s="333">
        <v>1575</v>
      </c>
      <c r="D210" s="333">
        <f t="shared" ref="D210:D224" si="16">B210-C210</f>
        <v>4725</v>
      </c>
      <c r="E210" s="326"/>
      <c r="F210" s="335" t="s">
        <v>531</v>
      </c>
      <c r="G210" s="335">
        <f>B202</f>
        <v>135708.16606759807</v>
      </c>
      <c r="H210" s="328"/>
      <c r="I210" s="3"/>
    </row>
    <row r="211" spans="1:9" s="35" customFormat="1" ht="17.25">
      <c r="A211" s="332" t="s">
        <v>532</v>
      </c>
      <c r="B211" s="333">
        <f t="shared" ref="B211:B222" si="17">B210+B210*5%</f>
        <v>6615</v>
      </c>
      <c r="C211" s="333">
        <v>0</v>
      </c>
      <c r="D211" s="333">
        <f t="shared" si="16"/>
        <v>6615</v>
      </c>
      <c r="E211" s="326"/>
      <c r="F211" s="334" t="s">
        <v>533</v>
      </c>
      <c r="G211" s="335">
        <f>F202</f>
        <v>170075.75189243554</v>
      </c>
      <c r="H211" s="328"/>
      <c r="I211" s="3"/>
    </row>
    <row r="212" spans="1:9" s="40" customFormat="1">
      <c r="A212" s="332" t="s">
        <v>534</v>
      </c>
      <c r="B212" s="333">
        <f t="shared" si="17"/>
        <v>6945.75</v>
      </c>
      <c r="C212" s="333">
        <v>0</v>
      </c>
      <c r="D212" s="333">
        <f t="shared" si="16"/>
        <v>6945.75</v>
      </c>
      <c r="E212" s="326"/>
      <c r="F212" s="336" t="s">
        <v>12</v>
      </c>
      <c r="G212" s="337">
        <f>B202+F202</f>
        <v>305783.91796003364</v>
      </c>
      <c r="H212" s="328"/>
      <c r="I212" s="41"/>
    </row>
    <row r="213" spans="1:9" s="40" customFormat="1" ht="36" customHeight="1">
      <c r="A213" s="332" t="s">
        <v>535</v>
      </c>
      <c r="B213" s="333">
        <f t="shared" si="17"/>
        <v>7293.0375000000004</v>
      </c>
      <c r="C213" s="333">
        <v>0</v>
      </c>
      <c r="D213" s="333">
        <f t="shared" si="16"/>
        <v>7293.0375000000004</v>
      </c>
      <c r="E213" s="326"/>
      <c r="F213" s="351" t="s">
        <v>536</v>
      </c>
      <c r="G213" s="352">
        <f>C202</f>
        <v>123535</v>
      </c>
      <c r="H213" s="328"/>
      <c r="I213" s="41"/>
    </row>
    <row r="214" spans="1:9" s="40" customFormat="1">
      <c r="A214" s="339" t="s">
        <v>537</v>
      </c>
      <c r="B214" s="333">
        <f t="shared" si="17"/>
        <v>7657.6893749999999</v>
      </c>
      <c r="C214" s="333">
        <v>0</v>
      </c>
      <c r="D214" s="333">
        <f t="shared" si="16"/>
        <v>7657.6893749999999</v>
      </c>
      <c r="E214" s="326"/>
      <c r="F214" s="340" t="s">
        <v>538</v>
      </c>
      <c r="G214" s="341">
        <f>G212-G213</f>
        <v>182248.91796003364</v>
      </c>
      <c r="H214" s="328"/>
      <c r="I214" s="41"/>
    </row>
    <row r="215" spans="1:9" s="40" customFormat="1">
      <c r="A215" s="332" t="s">
        <v>539</v>
      </c>
      <c r="B215" s="333">
        <f t="shared" si="17"/>
        <v>8040.5738437500004</v>
      </c>
      <c r="C215" s="333">
        <v>0</v>
      </c>
      <c r="D215" s="333">
        <f t="shared" si="16"/>
        <v>8040.5738437500004</v>
      </c>
      <c r="E215" s="326"/>
      <c r="F215" s="328"/>
      <c r="G215" s="342"/>
      <c r="H215" s="328"/>
      <c r="I215" s="41"/>
    </row>
    <row r="216" spans="1:9" s="40" customFormat="1">
      <c r="A216" s="332" t="s">
        <v>540</v>
      </c>
      <c r="B216" s="333">
        <f t="shared" si="17"/>
        <v>8442.6025359374999</v>
      </c>
      <c r="C216" s="333">
        <v>0</v>
      </c>
      <c r="D216" s="333">
        <f t="shared" si="16"/>
        <v>8442.6025359374999</v>
      </c>
      <c r="E216" s="326"/>
      <c r="F216" s="328"/>
      <c r="G216" s="342"/>
      <c r="H216" s="328"/>
      <c r="I216" s="41"/>
    </row>
    <row r="217" spans="1:9" s="40" customFormat="1">
      <c r="A217" s="332" t="s">
        <v>541</v>
      </c>
      <c r="B217" s="333">
        <f t="shared" si="17"/>
        <v>8864.7326627343755</v>
      </c>
      <c r="C217" s="333">
        <v>0</v>
      </c>
      <c r="D217" s="333">
        <f t="shared" si="16"/>
        <v>8864.7326627343755</v>
      </c>
      <c r="E217" s="326"/>
      <c r="F217" s="328"/>
      <c r="G217" s="342"/>
      <c r="H217" s="328"/>
      <c r="I217" s="41"/>
    </row>
    <row r="218" spans="1:9" s="40" customFormat="1">
      <c r="A218" s="332" t="s">
        <v>542</v>
      </c>
      <c r="B218" s="333">
        <f t="shared" si="17"/>
        <v>9307.9692958710948</v>
      </c>
      <c r="C218" s="333">
        <v>0</v>
      </c>
      <c r="D218" s="333">
        <f t="shared" si="16"/>
        <v>9307.9692958710948</v>
      </c>
      <c r="E218" s="326"/>
      <c r="F218" s="328"/>
      <c r="G218" s="342"/>
      <c r="H218" s="328"/>
      <c r="I218" s="41"/>
    </row>
    <row r="219" spans="1:9" s="40" customFormat="1">
      <c r="A219" s="332" t="s">
        <v>543</v>
      </c>
      <c r="B219" s="333">
        <f t="shared" si="17"/>
        <v>9773.3677606646488</v>
      </c>
      <c r="C219" s="333">
        <v>0</v>
      </c>
      <c r="D219" s="333">
        <f t="shared" si="16"/>
        <v>9773.3677606646488</v>
      </c>
      <c r="E219" s="326"/>
      <c r="F219" s="328"/>
      <c r="G219" s="342"/>
      <c r="H219" s="328"/>
      <c r="I219" s="41"/>
    </row>
    <row r="220" spans="1:9" s="40" customFormat="1">
      <c r="A220" s="332" t="s">
        <v>544</v>
      </c>
      <c r="B220" s="333">
        <f t="shared" si="17"/>
        <v>10262.036148697882</v>
      </c>
      <c r="C220" s="333">
        <v>0</v>
      </c>
      <c r="D220" s="333">
        <f t="shared" si="16"/>
        <v>10262.036148697882</v>
      </c>
      <c r="E220" s="326"/>
      <c r="F220" s="328"/>
      <c r="G220" s="342"/>
      <c r="H220" s="328"/>
      <c r="I220" s="41"/>
    </row>
    <row r="221" spans="1:9" s="40" customFormat="1">
      <c r="A221" s="343" t="s">
        <v>545</v>
      </c>
      <c r="B221" s="333">
        <v>10775</v>
      </c>
      <c r="C221" s="333">
        <v>27598</v>
      </c>
      <c r="D221" s="333">
        <f>B221-C221</f>
        <v>-16823</v>
      </c>
      <c r="E221" s="326"/>
      <c r="F221" s="328"/>
      <c r="G221" s="342"/>
      <c r="H221" s="328"/>
      <c r="I221" s="41"/>
    </row>
    <row r="222" spans="1:9" s="40" customFormat="1">
      <c r="A222" s="343" t="s">
        <v>546</v>
      </c>
      <c r="B222" s="333">
        <f t="shared" si="17"/>
        <v>11313.75</v>
      </c>
      <c r="C222" s="333">
        <v>82422</v>
      </c>
      <c r="D222" s="333">
        <f>B222-C222</f>
        <v>-71108.25</v>
      </c>
      <c r="E222" s="326"/>
      <c r="F222" s="328"/>
      <c r="G222" s="342"/>
      <c r="H222" s="328"/>
      <c r="I222" s="41"/>
    </row>
    <row r="223" spans="1:9" s="40" customFormat="1">
      <c r="A223" s="343" t="s">
        <v>547</v>
      </c>
      <c r="B223" s="333">
        <v>11880</v>
      </c>
      <c r="C223" s="333">
        <v>5940</v>
      </c>
      <c r="D223" s="333">
        <f t="shared" si="16"/>
        <v>5940</v>
      </c>
      <c r="E223" s="326"/>
      <c r="F223" s="328"/>
      <c r="G223" s="342"/>
      <c r="H223" s="328"/>
      <c r="I223" s="41"/>
    </row>
    <row r="224" spans="1:9" s="40" customFormat="1" ht="45">
      <c r="A224" s="350" t="s">
        <v>548</v>
      </c>
      <c r="B224" s="262">
        <v>6237</v>
      </c>
      <c r="C224" s="333">
        <v>0</v>
      </c>
      <c r="D224" s="333">
        <f t="shared" si="16"/>
        <v>6237</v>
      </c>
      <c r="E224" s="326"/>
      <c r="F224" s="328"/>
      <c r="G224" s="342"/>
      <c r="H224" s="328"/>
      <c r="I224" s="41"/>
    </row>
    <row r="225" spans="1:9" s="40" customFormat="1">
      <c r="A225" s="340" t="s">
        <v>12</v>
      </c>
      <c r="B225" s="341">
        <f>B202</f>
        <v>135708.16606759807</v>
      </c>
      <c r="C225" s="341">
        <f>SUM(C209:C224)</f>
        <v>123535</v>
      </c>
      <c r="D225" s="340">
        <f>SUM(B225-C225)</f>
        <v>12173.166067598067</v>
      </c>
      <c r="E225" s="344"/>
      <c r="F225" s="345"/>
      <c r="G225" s="346"/>
      <c r="H225" s="345"/>
      <c r="I225" s="41"/>
    </row>
    <row r="226" spans="1:9" s="40" customFormat="1">
      <c r="A226" s="347"/>
      <c r="B226" s="348"/>
      <c r="C226" s="348"/>
      <c r="D226" s="349"/>
      <c r="E226" s="344"/>
      <c r="F226" s="345"/>
      <c r="G226" s="346"/>
      <c r="H226" s="345"/>
      <c r="I226" s="41"/>
    </row>
    <row r="227" spans="1:9" s="40" customFormat="1">
      <c r="A227" s="347"/>
      <c r="B227" s="348"/>
      <c r="C227" s="348"/>
      <c r="D227" s="349"/>
      <c r="E227" s="344"/>
      <c r="F227" s="345"/>
      <c r="G227" s="346"/>
      <c r="H227" s="345"/>
      <c r="I227" s="41"/>
    </row>
    <row r="228" spans="1:9" s="40" customFormat="1">
      <c r="A228" s="347"/>
      <c r="B228" s="348"/>
      <c r="C228" s="348"/>
      <c r="D228" s="349"/>
      <c r="E228" s="344"/>
      <c r="F228" s="345"/>
      <c r="G228" s="346"/>
      <c r="H228" s="345"/>
      <c r="I228" s="41"/>
    </row>
    <row r="229" spans="1:9" s="40" customFormat="1" ht="18">
      <c r="A229" s="309"/>
      <c r="B229" s="309"/>
      <c r="C229" s="309"/>
      <c r="D229" s="309"/>
      <c r="E229" s="309"/>
      <c r="F229" s="310"/>
      <c r="G229" s="309"/>
      <c r="H229" s="310"/>
      <c r="I229" s="41"/>
    </row>
    <row r="230" spans="1:9" s="40" customFormat="1" ht="20.25">
      <c r="A230" s="311"/>
      <c r="B230" s="312"/>
      <c r="C230" s="313"/>
      <c r="D230" s="314"/>
      <c r="E230" s="315"/>
      <c r="F230" s="316"/>
      <c r="G230" s="315"/>
      <c r="H230" s="315"/>
      <c r="I230" s="41"/>
    </row>
    <row r="231" spans="1:9" s="40" customFormat="1" ht="18.75">
      <c r="A231" s="380" t="s">
        <v>352</v>
      </c>
      <c r="B231" s="380"/>
      <c r="C231" s="191"/>
      <c r="D231" s="191" t="s">
        <v>353</v>
      </c>
      <c r="E231" s="190"/>
      <c r="F231" s="317" t="s">
        <v>354</v>
      </c>
      <c r="G231" s="318"/>
      <c r="H231" s="308" t="s">
        <v>355</v>
      </c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47"/>
      <c r="B235" s="29"/>
      <c r="C235" s="29"/>
      <c r="D235" s="43"/>
      <c r="E235" s="44"/>
      <c r="F235" s="45"/>
      <c r="G235" s="48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8"/>
      <c r="B354" s="29"/>
      <c r="C354" s="29"/>
      <c r="D354" s="30"/>
      <c r="E354" s="28"/>
      <c r="F354" s="31"/>
      <c r="G354" s="28"/>
      <c r="H354" s="44"/>
      <c r="I354" s="41"/>
    </row>
    <row r="355" spans="1:9" s="40" customFormat="1" ht="16.5">
      <c r="A355" s="49"/>
      <c r="B355" s="50"/>
      <c r="C355" s="50"/>
      <c r="D355" s="50"/>
      <c r="E355" s="51"/>
      <c r="F355" s="375"/>
      <c r="G355" s="375"/>
      <c r="H355" s="19"/>
      <c r="I355" s="41"/>
    </row>
    <row r="356" spans="1:9" s="40" customFormat="1" ht="16.5">
      <c r="A356" s="49"/>
      <c r="B356" s="50"/>
      <c r="C356" s="50"/>
      <c r="D356" s="50"/>
      <c r="E356" s="51"/>
      <c r="F356" s="171"/>
      <c r="G356" s="171"/>
      <c r="H356" s="19"/>
      <c r="I356" s="41"/>
    </row>
    <row r="357" spans="1:9" s="40" customFormat="1" ht="16.5">
      <c r="A357" s="49"/>
      <c r="B357" s="50"/>
      <c r="C357" s="50"/>
      <c r="D357" s="50"/>
      <c r="E357" s="51"/>
      <c r="F357" s="171"/>
      <c r="G357" s="171"/>
      <c r="H357" s="19"/>
      <c r="I357" s="41"/>
    </row>
    <row r="358" spans="1:9" s="40" customFormat="1" ht="16.5">
      <c r="A358" s="49"/>
      <c r="B358" s="50"/>
      <c r="C358" s="50"/>
      <c r="D358" s="50"/>
      <c r="E358" s="51"/>
      <c r="F358" s="171"/>
      <c r="G358" s="171"/>
      <c r="H358" s="19"/>
      <c r="I358" s="41"/>
    </row>
    <row r="359" spans="1:9" s="40" customFormat="1" ht="20.25">
      <c r="A359" s="36"/>
      <c r="B359" s="33"/>
      <c r="C359" s="37"/>
      <c r="D359" s="33"/>
      <c r="E359" s="35"/>
      <c r="F359" s="35"/>
      <c r="G359" s="36"/>
      <c r="H359" s="36"/>
      <c r="I359" s="41"/>
    </row>
    <row r="360" spans="1:9" s="40" customFormat="1" ht="16.5">
      <c r="A360" s="20"/>
      <c r="B360" s="52"/>
      <c r="C360" s="52"/>
      <c r="D360" s="52"/>
      <c r="F360" s="53"/>
      <c r="I360" s="41"/>
    </row>
    <row r="361" spans="1:9" s="40" customFormat="1">
      <c r="A361" s="376"/>
      <c r="B361" s="376"/>
      <c r="C361" s="376"/>
      <c r="D361" s="376"/>
      <c r="E361" s="376"/>
      <c r="F361" s="376"/>
      <c r="G361" s="376"/>
      <c r="H361" s="376"/>
      <c r="I361" s="41"/>
    </row>
    <row r="362" spans="1:9" s="40" customFormat="1">
      <c r="A362" s="377"/>
      <c r="B362" s="377"/>
      <c r="C362" s="377"/>
      <c r="D362" s="377"/>
      <c r="E362" s="377"/>
      <c r="F362" s="377"/>
      <c r="G362" s="377"/>
      <c r="H362" s="377"/>
      <c r="I362" s="41"/>
    </row>
    <row r="363" spans="1:9" s="40" customFormat="1">
      <c r="A363" s="54"/>
      <c r="B363" s="55"/>
      <c r="C363" s="55"/>
      <c r="D363" s="23"/>
      <c r="E363" s="56"/>
      <c r="F363" s="56"/>
      <c r="G363" s="56"/>
      <c r="H363" s="56"/>
      <c r="I363" s="41"/>
    </row>
    <row r="364" spans="1:9" s="40" customFormat="1">
      <c r="A364" s="169"/>
      <c r="B364" s="23"/>
      <c r="C364" s="23"/>
      <c r="D364" s="23"/>
      <c r="E364" s="170"/>
      <c r="F364" s="170"/>
      <c r="G364" s="170"/>
      <c r="H364" s="170"/>
      <c r="I364" s="41"/>
    </row>
    <row r="365" spans="1:9" s="40" customFormat="1">
      <c r="A365" s="168"/>
      <c r="B365" s="57"/>
      <c r="C365" s="57"/>
      <c r="D365" s="57"/>
      <c r="E365" s="168"/>
      <c r="F365" s="57"/>
      <c r="G365" s="168"/>
      <c r="H365" s="168"/>
      <c r="I365" s="41"/>
    </row>
    <row r="366" spans="1:9" s="40" customFormat="1">
      <c r="A366" s="374"/>
      <c r="B366" s="374"/>
      <c r="C366" s="374"/>
      <c r="D366" s="374"/>
      <c r="E366" s="374"/>
      <c r="F366" s="374"/>
      <c r="G366" s="374"/>
      <c r="H366" s="374"/>
      <c r="I366" s="41"/>
    </row>
    <row r="367" spans="1:9" s="40" customFormat="1" ht="17.25">
      <c r="A367" s="58"/>
      <c r="B367" s="59"/>
      <c r="C367" s="59"/>
      <c r="D367" s="59"/>
      <c r="E367" s="60"/>
      <c r="F367" s="59"/>
      <c r="G367" s="61"/>
      <c r="H367" s="60"/>
      <c r="I367" s="41"/>
    </row>
    <row r="368" spans="1:9" s="40" customFormat="1" ht="17.25">
      <c r="A368" s="58"/>
      <c r="B368" s="59"/>
      <c r="C368" s="59"/>
      <c r="D368" s="59"/>
      <c r="E368" s="60"/>
      <c r="F368" s="59"/>
      <c r="G368" s="61"/>
      <c r="H368" s="60"/>
      <c r="I368" s="41"/>
    </row>
    <row r="369" spans="1:9" s="40" customFormat="1" ht="17.25">
      <c r="A369" s="58"/>
      <c r="B369" s="59"/>
      <c r="C369" s="59"/>
      <c r="D369" s="59"/>
      <c r="E369" s="60"/>
      <c r="F369" s="59"/>
      <c r="G369" s="61"/>
      <c r="H369" s="60"/>
      <c r="I369" s="41"/>
    </row>
    <row r="370" spans="1:9" s="40" customFormat="1" ht="17.25">
      <c r="A370" s="58"/>
      <c r="B370" s="59"/>
      <c r="C370" s="59"/>
      <c r="D370" s="59"/>
      <c r="E370" s="60"/>
      <c r="F370" s="59"/>
      <c r="G370" s="61"/>
      <c r="H370" s="60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62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3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3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3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3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63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>
      <c r="A455" s="64"/>
      <c r="B455" s="65"/>
      <c r="C455" s="65"/>
      <c r="D455" s="66"/>
      <c r="E455" s="64"/>
      <c r="F455" s="65"/>
      <c r="G455" s="64"/>
      <c r="H455" s="64"/>
      <c r="I455" s="41"/>
    </row>
    <row r="456" spans="1:9" s="40" customFormat="1" ht="17.25">
      <c r="A456" s="67"/>
      <c r="B456" s="37"/>
      <c r="C456" s="37"/>
      <c r="D456" s="37"/>
      <c r="E456" s="35"/>
      <c r="F456" s="37"/>
      <c r="G456" s="35"/>
      <c r="H456" s="35"/>
      <c r="I456" s="41"/>
    </row>
    <row r="457" spans="1:9" s="40" customFormat="1" ht="17.25">
      <c r="A457" s="68"/>
      <c r="B457" s="37"/>
      <c r="C457" s="37"/>
      <c r="D457" s="37"/>
      <c r="E457" s="68"/>
      <c r="F457" s="39"/>
      <c r="G457" s="35"/>
      <c r="H457" s="35"/>
      <c r="I457" s="41"/>
    </row>
    <row r="458" spans="1:9" s="40" customFormat="1" ht="17.25">
      <c r="A458" s="38"/>
      <c r="B458" s="37"/>
      <c r="C458" s="37"/>
      <c r="D458" s="37"/>
      <c r="E458" s="38"/>
      <c r="F458" s="39"/>
      <c r="G458" s="35"/>
      <c r="H458" s="35"/>
      <c r="I458" s="41"/>
    </row>
    <row r="459" spans="1:9" s="40" customFormat="1" ht="17.25">
      <c r="A459" s="38"/>
      <c r="B459" s="37"/>
      <c r="C459" s="37"/>
      <c r="D459" s="37"/>
      <c r="E459" s="38"/>
      <c r="F459" s="39"/>
      <c r="G459" s="35"/>
      <c r="H459" s="35"/>
      <c r="I459" s="41"/>
    </row>
    <row r="460" spans="1:9" s="40" customFormat="1">
      <c r="A460" s="69"/>
      <c r="B460" s="52"/>
      <c r="C460" s="52"/>
      <c r="D460" s="52"/>
      <c r="F460" s="53"/>
      <c r="I460" s="41"/>
    </row>
  </sheetData>
  <mergeCells count="24">
    <mergeCell ref="A362:H362"/>
    <mergeCell ref="A366:H366"/>
    <mergeCell ref="F355:G355"/>
    <mergeCell ref="A231:B231"/>
    <mergeCell ref="B10:C10"/>
    <mergeCell ref="D10:G10"/>
    <mergeCell ref="B11:C11"/>
    <mergeCell ref="D11:G11"/>
    <mergeCell ref="A361:H361"/>
    <mergeCell ref="B5:C5"/>
    <mergeCell ref="D5:G5"/>
    <mergeCell ref="A1:I2"/>
    <mergeCell ref="B3:C3"/>
    <mergeCell ref="D3:G3"/>
    <mergeCell ref="B4:C4"/>
    <mergeCell ref="D4:G4"/>
    <mergeCell ref="B9:C9"/>
    <mergeCell ref="D9:G9"/>
    <mergeCell ref="B6:C6"/>
    <mergeCell ref="D6:G6"/>
    <mergeCell ref="B7:C7"/>
    <mergeCell ref="D7:G7"/>
    <mergeCell ref="B8:C8"/>
    <mergeCell ref="D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65"/>
  <sheetViews>
    <sheetView topLeftCell="A223" workbookViewId="0">
      <selection activeCell="D240" sqref="D240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7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289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313</v>
      </c>
      <c r="E3" s="397"/>
      <c r="F3" s="397"/>
      <c r="G3" s="398"/>
      <c r="H3" s="176"/>
    </row>
    <row r="4" spans="1:9" s="7" customFormat="1" ht="18.75">
      <c r="B4" s="404" t="s">
        <v>181</v>
      </c>
      <c r="C4" s="405"/>
      <c r="D4" s="401">
        <v>38534</v>
      </c>
      <c r="E4" s="402"/>
      <c r="F4" s="402"/>
      <c r="G4" s="403"/>
      <c r="H4" s="176"/>
    </row>
    <row r="5" spans="1:9" s="7" customFormat="1" ht="18.75">
      <c r="B5" s="386" t="s">
        <v>182</v>
      </c>
      <c r="C5" s="386"/>
      <c r="D5" s="387">
        <v>508</v>
      </c>
      <c r="E5" s="388"/>
      <c r="F5" s="388"/>
      <c r="G5" s="389"/>
      <c r="H5" s="176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76"/>
    </row>
    <row r="7" spans="1:9" s="7" customFormat="1" ht="18.75">
      <c r="B7" s="386" t="s">
        <v>0</v>
      </c>
      <c r="C7" s="386"/>
      <c r="D7" s="390" t="s">
        <v>17</v>
      </c>
      <c r="E7" s="391"/>
      <c r="F7" s="391"/>
      <c r="G7" s="392"/>
      <c r="H7" s="176"/>
    </row>
    <row r="8" spans="1:9" s="7" customFormat="1" ht="39.75" customHeight="1">
      <c r="B8" s="382" t="s">
        <v>4</v>
      </c>
      <c r="C8" s="382"/>
      <c r="D8" s="393" t="s">
        <v>183</v>
      </c>
      <c r="E8" s="394"/>
      <c r="F8" s="394"/>
      <c r="G8" s="395"/>
      <c r="H8" s="176"/>
    </row>
    <row r="9" spans="1:9" s="7" customFormat="1" ht="37.5" customHeight="1">
      <c r="B9" s="382" t="s">
        <v>18</v>
      </c>
      <c r="C9" s="382"/>
      <c r="D9" s="383">
        <v>0.05</v>
      </c>
      <c r="E9" s="384"/>
      <c r="F9" s="384"/>
      <c r="G9" s="385"/>
      <c r="H9" s="176"/>
    </row>
    <row r="10" spans="1:9" s="7" customFormat="1" ht="21" customHeight="1">
      <c r="B10" s="386" t="s">
        <v>16</v>
      </c>
      <c r="C10" s="386"/>
      <c r="D10" s="387">
        <v>500</v>
      </c>
      <c r="E10" s="388"/>
      <c r="F10" s="388"/>
      <c r="G10" s="389"/>
      <c r="H10" s="176"/>
    </row>
    <row r="11" spans="1:9" s="7" customFormat="1" ht="18.75">
      <c r="B11" s="386" t="s">
        <v>14</v>
      </c>
      <c r="C11" s="386"/>
      <c r="D11" s="396" t="s">
        <v>15</v>
      </c>
      <c r="E11" s="397"/>
      <c r="F11" s="397"/>
      <c r="G11" s="398"/>
      <c r="H11" s="176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92">
        <v>500</v>
      </c>
      <c r="D14" s="79">
        <f>B14-C14</f>
        <v>0</v>
      </c>
      <c r="E14" s="80">
        <f>G202</f>
        <v>5310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290</v>
      </c>
    </row>
    <row r="15" spans="1:9" s="1" customFormat="1" ht="17.25">
      <c r="A15" s="84">
        <v>38565</v>
      </c>
      <c r="B15" s="77">
        <v>500</v>
      </c>
      <c r="C15" s="92">
        <v>500</v>
      </c>
      <c r="D15" s="79">
        <f t="shared" ref="D15:D78" si="0">B15-C15</f>
        <v>0</v>
      </c>
      <c r="E15" s="80">
        <f>E14-G14</f>
        <v>5310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291</v>
      </c>
    </row>
    <row r="16" spans="1:9" s="1" customFormat="1" ht="17.25">
      <c r="A16" s="84">
        <v>38596</v>
      </c>
      <c r="B16" s="77">
        <v>500</v>
      </c>
      <c r="C16" s="92">
        <v>0</v>
      </c>
      <c r="D16" s="79">
        <f t="shared" si="0"/>
        <v>500</v>
      </c>
      <c r="E16" s="80">
        <f t="shared" ref="E16:E79" si="3">E15-G15</f>
        <v>5310</v>
      </c>
      <c r="F16" s="81">
        <f t="shared" si="1"/>
        <v>1745.7534246575342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92">
        <v>1000</v>
      </c>
      <c r="D17" s="79">
        <f t="shared" si="0"/>
        <v>-500</v>
      </c>
      <c r="E17" s="80">
        <f t="shared" si="3"/>
        <v>5280</v>
      </c>
      <c r="F17" s="81"/>
      <c r="G17" s="78">
        <v>0</v>
      </c>
      <c r="H17" s="82">
        <f t="shared" si="2"/>
        <v>6.5753424657534248E-4</v>
      </c>
      <c r="I17" s="83" t="s">
        <v>292</v>
      </c>
    </row>
    <row r="18" spans="1:9" s="1" customFormat="1" ht="17.25">
      <c r="A18" s="84">
        <v>38657</v>
      </c>
      <c r="B18" s="77">
        <v>500</v>
      </c>
      <c r="C18" s="92">
        <v>0</v>
      </c>
      <c r="D18" s="79">
        <f t="shared" si="0"/>
        <v>500</v>
      </c>
      <c r="E18" s="80">
        <f t="shared" si="3"/>
        <v>5280</v>
      </c>
      <c r="F18" s="81">
        <f t="shared" si="1"/>
        <v>1735.8904109589041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92">
        <v>0</v>
      </c>
      <c r="D19" s="79">
        <f t="shared" si="0"/>
        <v>500</v>
      </c>
      <c r="E19" s="80">
        <f t="shared" si="3"/>
        <v>5250</v>
      </c>
      <c r="F19" s="81">
        <f t="shared" si="1"/>
        <v>1726.027397260274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92">
        <v>0</v>
      </c>
      <c r="D20" s="79">
        <f t="shared" si="0"/>
        <v>500</v>
      </c>
      <c r="E20" s="80">
        <f t="shared" si="3"/>
        <v>5219</v>
      </c>
      <c r="F20" s="81">
        <f t="shared" si="1"/>
        <v>1715.8356164383563</v>
      </c>
      <c r="G20" s="78">
        <v>24</v>
      </c>
      <c r="H20" s="82">
        <f t="shared" si="2"/>
        <v>6.5753424657534248E-4</v>
      </c>
      <c r="I20" s="83"/>
    </row>
    <row r="21" spans="1:9" s="1" customFormat="1" ht="17.25">
      <c r="A21" s="84">
        <v>38749</v>
      </c>
      <c r="B21" s="77">
        <v>500</v>
      </c>
      <c r="C21" s="92">
        <v>0</v>
      </c>
      <c r="D21" s="79">
        <f t="shared" si="0"/>
        <v>500</v>
      </c>
      <c r="E21" s="80">
        <f t="shared" si="3"/>
        <v>5195</v>
      </c>
      <c r="F21" s="81">
        <f t="shared" si="1"/>
        <v>1707.9452054794522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92">
        <v>0</v>
      </c>
      <c r="D22" s="79">
        <f t="shared" si="0"/>
        <v>500</v>
      </c>
      <c r="E22" s="80">
        <f t="shared" si="3"/>
        <v>5167</v>
      </c>
      <c r="F22" s="81">
        <f t="shared" si="1"/>
        <v>1698.7397260273974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92">
        <v>0</v>
      </c>
      <c r="D23" s="79">
        <f t="shared" si="0"/>
        <v>500</v>
      </c>
      <c r="E23" s="80">
        <f t="shared" si="3"/>
        <v>5136</v>
      </c>
      <c r="F23" s="81">
        <f t="shared" si="1"/>
        <v>1688.5479452054794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92">
        <v>0</v>
      </c>
      <c r="D24" s="79">
        <f t="shared" si="0"/>
        <v>500</v>
      </c>
      <c r="E24" s="80">
        <f t="shared" si="3"/>
        <v>5106</v>
      </c>
      <c r="F24" s="81">
        <f t="shared" si="1"/>
        <v>1678.6849315068494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92">
        <v>1000</v>
      </c>
      <c r="D25" s="79">
        <f t="shared" si="0"/>
        <v>-500</v>
      </c>
      <c r="E25" s="80">
        <f t="shared" si="3"/>
        <v>5075</v>
      </c>
      <c r="F25" s="81"/>
      <c r="G25" s="78">
        <v>0</v>
      </c>
      <c r="H25" s="82">
        <f t="shared" si="2"/>
        <v>6.5753424657534248E-4</v>
      </c>
      <c r="I25" s="83" t="s">
        <v>293</v>
      </c>
    </row>
    <row r="26" spans="1:9" s="1" customFormat="1" ht="17.25">
      <c r="A26" s="84">
        <v>38899</v>
      </c>
      <c r="B26" s="77">
        <v>525</v>
      </c>
      <c r="C26" s="92">
        <v>0</v>
      </c>
      <c r="D26" s="79">
        <f t="shared" si="0"/>
        <v>525</v>
      </c>
      <c r="E26" s="80">
        <f t="shared" si="3"/>
        <v>5075</v>
      </c>
      <c r="F26" s="81">
        <f t="shared" si="1"/>
        <v>1751.9178082191781</v>
      </c>
      <c r="G26" s="78">
        <v>31</v>
      </c>
      <c r="H26" s="82">
        <f t="shared" si="2"/>
        <v>6.5753424657534248E-4</v>
      </c>
      <c r="I26" s="83"/>
    </row>
    <row r="27" spans="1:9" s="1" customFormat="1" ht="17.25">
      <c r="A27" s="84">
        <v>38930</v>
      </c>
      <c r="B27" s="77">
        <v>525</v>
      </c>
      <c r="C27" s="92">
        <v>1050</v>
      </c>
      <c r="D27" s="79">
        <f t="shared" si="0"/>
        <v>-525</v>
      </c>
      <c r="E27" s="80">
        <f t="shared" si="3"/>
        <v>5044</v>
      </c>
      <c r="F27" s="81"/>
      <c r="G27" s="85">
        <v>31</v>
      </c>
      <c r="H27" s="82">
        <f t="shared" si="2"/>
        <v>6.5753424657534248E-4</v>
      </c>
      <c r="I27" s="83" t="s">
        <v>294</v>
      </c>
    </row>
    <row r="28" spans="1:9" s="1" customFormat="1" ht="17.25">
      <c r="A28" s="84">
        <v>38961</v>
      </c>
      <c r="B28" s="77">
        <v>525</v>
      </c>
      <c r="C28" s="92">
        <v>0</v>
      </c>
      <c r="D28" s="79">
        <f t="shared" si="0"/>
        <v>525</v>
      </c>
      <c r="E28" s="80">
        <f t="shared" si="3"/>
        <v>5013</v>
      </c>
      <c r="F28" s="81">
        <f t="shared" si="1"/>
        <v>1730.5150684931507</v>
      </c>
      <c r="G28" s="78">
        <v>30</v>
      </c>
      <c r="H28" s="82">
        <f t="shared" si="2"/>
        <v>6.5753424657534248E-4</v>
      </c>
      <c r="I28" s="83"/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4983</v>
      </c>
      <c r="F29" s="81">
        <f t="shared" si="1"/>
        <v>1720.158904109589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4952</v>
      </c>
      <c r="F30" s="81">
        <f t="shared" si="1"/>
        <v>1709.4575342465753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4922</v>
      </c>
      <c r="F31" s="81">
        <f t="shared" si="1"/>
        <v>1699.1013698630138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4891</v>
      </c>
      <c r="F32" s="81">
        <f t="shared" si="1"/>
        <v>1688.4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4860</v>
      </c>
      <c r="F33" s="81">
        <f t="shared" si="1"/>
        <v>1677.6986301369864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4832</v>
      </c>
      <c r="F34" s="81">
        <f t="shared" si="1"/>
        <v>1668.0328767123287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4801</v>
      </c>
      <c r="F35" s="81">
        <f t="shared" si="1"/>
        <v>1657.331506849315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4771</v>
      </c>
      <c r="F36" s="81">
        <f t="shared" si="1"/>
        <v>1646.9753424657536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525</v>
      </c>
      <c r="C37" s="78">
        <v>0</v>
      </c>
      <c r="D37" s="79">
        <f t="shared" si="0"/>
        <v>525</v>
      </c>
      <c r="E37" s="80">
        <f t="shared" si="3"/>
        <v>4740</v>
      </c>
      <c r="F37" s="81">
        <f t="shared" si="1"/>
        <v>1636.2739726027398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4710</v>
      </c>
      <c r="F38" s="81">
        <f t="shared" si="1"/>
        <v>1707.2136986301371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4679</v>
      </c>
      <c r="F39" s="81">
        <f t="shared" si="1"/>
        <v>1695.9772602739727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4648</v>
      </c>
      <c r="F40" s="81">
        <f t="shared" si="1"/>
        <v>1684.7408219178083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4618</v>
      </c>
      <c r="F41" s="81">
        <f t="shared" si="1"/>
        <v>1673.8668493150685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4587</v>
      </c>
      <c r="F42" s="81">
        <f t="shared" si="1"/>
        <v>1662.6304109589041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4557</v>
      </c>
      <c r="F43" s="81">
        <f t="shared" si="1"/>
        <v>1651.7564383561644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4526</v>
      </c>
      <c r="F44" s="81">
        <f t="shared" si="1"/>
        <v>1640.52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4495</v>
      </c>
      <c r="F45" s="81">
        <f t="shared" si="1"/>
        <v>1629.2835616438356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4466</v>
      </c>
      <c r="F46" s="81">
        <f t="shared" si="1"/>
        <v>1618.7720547945205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4435</v>
      </c>
      <c r="F47" s="81">
        <f t="shared" si="1"/>
        <v>1607.5356164383561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4405</v>
      </c>
      <c r="F48" s="81">
        <f t="shared" si="1"/>
        <v>1596.6616438356166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4374</v>
      </c>
      <c r="F49" s="81">
        <f t="shared" si="1"/>
        <v>1585.4252054794522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4344</v>
      </c>
      <c r="F50" s="81">
        <f t="shared" si="1"/>
        <v>1653.278794520548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4313</v>
      </c>
      <c r="F51" s="81">
        <f t="shared" si="1"/>
        <v>1641.4805342465754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4282</v>
      </c>
      <c r="F52" s="81">
        <f t="shared" si="1"/>
        <v>1629.6822739726028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4252</v>
      </c>
      <c r="F53" s="81">
        <f t="shared" si="1"/>
        <v>1618.2646027397261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4221</v>
      </c>
      <c r="F54" s="81">
        <f t="shared" si="1"/>
        <v>1606.4663424657535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4191</v>
      </c>
      <c r="F55" s="81">
        <f t="shared" si="1"/>
        <v>1595.0486712328768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4160</v>
      </c>
      <c r="F56" s="81">
        <f t="shared" si="1"/>
        <v>1583.2504109589042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4129</v>
      </c>
      <c r="F57" s="81">
        <f t="shared" si="1"/>
        <v>1571.4521506849314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4101</v>
      </c>
      <c r="F58" s="81">
        <f t="shared" si="1"/>
        <v>1560.7956575342466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4070</v>
      </c>
      <c r="F59" s="81">
        <f t="shared" si="1"/>
        <v>1548.9973972602741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4040</v>
      </c>
      <c r="F60" s="81">
        <f t="shared" si="1"/>
        <v>1537.5797260273973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4009</v>
      </c>
      <c r="F61" s="81">
        <f t="shared" si="1"/>
        <v>1525.7814657534248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3979</v>
      </c>
      <c r="F62" s="81">
        <f t="shared" si="1"/>
        <v>1590.0819842465753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3948</v>
      </c>
      <c r="F63" s="81">
        <f t="shared" si="1"/>
        <v>1577.6938109589041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3917</v>
      </c>
      <c r="F64" s="81">
        <f t="shared" si="1"/>
        <v>1565.3056376712327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3887</v>
      </c>
      <c r="F65" s="81">
        <f t="shared" si="1"/>
        <v>1553.3170828767122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3856</v>
      </c>
      <c r="F66" s="81">
        <f t="shared" si="1"/>
        <v>1540.928909589041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3826</v>
      </c>
      <c r="F67" s="81">
        <f t="shared" si="1"/>
        <v>1528.9403547945205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3795</v>
      </c>
      <c r="F68" s="81">
        <f t="shared" si="1"/>
        <v>1516.5521815068494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3764</v>
      </c>
      <c r="F69" s="81">
        <f t="shared" si="1"/>
        <v>1504.164008219178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3736</v>
      </c>
      <c r="F70" s="81">
        <f t="shared" si="1"/>
        <v>1492.9746904109588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3705</v>
      </c>
      <c r="F72" s="81">
        <f t="shared" si="1"/>
        <v>1480.5865171232876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3675</v>
      </c>
      <c r="F73" s="81">
        <f t="shared" si="1"/>
        <v>1468.5979623287672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3644</v>
      </c>
      <c r="F74" s="81">
        <f t="shared" si="1"/>
        <v>1456.2097890410957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3614</v>
      </c>
      <c r="F75" s="81">
        <f t="shared" si="1"/>
        <v>1516.432295958904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3583</v>
      </c>
      <c r="F76" s="81">
        <f t="shared" si="1"/>
        <v>1503.4247140068492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3552</v>
      </c>
      <c r="F77" s="81">
        <f t="shared" si="1"/>
        <v>1490.4171320547944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3522</v>
      </c>
      <c r="F78" s="81">
        <f t="shared" si="1"/>
        <v>1477.8291495205476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3491</v>
      </c>
      <c r="F79" s="81">
        <f t="shared" si="1"/>
        <v>1464.8215675684933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3461</v>
      </c>
      <c r="F80" s="81">
        <f t="shared" ref="F80:F143" si="7">(D80*E80*H80)</f>
        <v>1452.2335850342465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3430</v>
      </c>
      <c r="F81" s="81">
        <f t="shared" si="7"/>
        <v>1439.2260030821917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3399</v>
      </c>
      <c r="F82" s="81">
        <f t="shared" si="7"/>
        <v>1426.2184211301369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3371</v>
      </c>
      <c r="F83" s="81">
        <f t="shared" si="7"/>
        <v>1414.4696374315067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3340</v>
      </c>
      <c r="F84" s="81">
        <f t="shared" si="7"/>
        <v>1401.4620554794519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3310</v>
      </c>
      <c r="F85" s="81">
        <f t="shared" si="7"/>
        <v>1388.8740729452054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3279</v>
      </c>
      <c r="F86" s="81">
        <f t="shared" si="7"/>
        <v>1375.8664909931506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3249</v>
      </c>
      <c r="F87" s="81">
        <f t="shared" si="7"/>
        <v>1431.4424338818492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3218</v>
      </c>
      <c r="F88" s="81">
        <f t="shared" si="7"/>
        <v>1417.7844728321916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3187</v>
      </c>
      <c r="F89" s="81">
        <f t="shared" si="7"/>
        <v>1404.1265117825342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3157</v>
      </c>
      <c r="F90" s="81">
        <f t="shared" si="7"/>
        <v>1390.9091301215753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3126</v>
      </c>
      <c r="F91" s="81">
        <f t="shared" si="7"/>
        <v>1377.2511690719177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3096</v>
      </c>
      <c r="F92" s="81">
        <f t="shared" si="7"/>
        <v>1364.0337874109587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3065</v>
      </c>
      <c r="F93" s="81">
        <f t="shared" si="7"/>
        <v>1350.3758263613011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3034</v>
      </c>
      <c r="F94" s="81">
        <f t="shared" si="7"/>
        <v>1336.7178653116437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3005</v>
      </c>
      <c r="F95" s="81">
        <f t="shared" si="7"/>
        <v>1323.9410630393834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2974</v>
      </c>
      <c r="F96" s="81">
        <f t="shared" si="7"/>
        <v>1310.2831019897258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2944</v>
      </c>
      <c r="F97" s="81">
        <f t="shared" si="7"/>
        <v>1297.0657203287669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2913</v>
      </c>
      <c r="F98" s="81">
        <f t="shared" si="7"/>
        <v>1283.4077592791093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2883</v>
      </c>
      <c r="F99" s="81">
        <f t="shared" si="7"/>
        <v>1333.699896499058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2852</v>
      </c>
      <c r="F100" s="81">
        <f t="shared" si="7"/>
        <v>1319.3590373969175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2821</v>
      </c>
      <c r="F101" s="81">
        <f t="shared" si="7"/>
        <v>1305.0181782947773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2791</v>
      </c>
      <c r="F102" s="81">
        <f t="shared" si="7"/>
        <v>1291.1399275507704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2760</v>
      </c>
      <c r="F103" s="81">
        <f t="shared" si="7"/>
        <v>1276.7990684486299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2730</v>
      </c>
      <c r="F104" s="81">
        <f t="shared" si="7"/>
        <v>1262.920817704623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2699</v>
      </c>
      <c r="F105" s="81">
        <f t="shared" si="7"/>
        <v>1248.5799586024825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2668</v>
      </c>
      <c r="F106" s="81">
        <f t="shared" si="7"/>
        <v>1234.2390995003423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2640</v>
      </c>
      <c r="F107" s="81">
        <f t="shared" si="7"/>
        <v>1221.2860654726026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2609</v>
      </c>
      <c r="F108" s="81">
        <f t="shared" si="7"/>
        <v>1206.9452063704621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2579</v>
      </c>
      <c r="F109" s="81">
        <f t="shared" si="7"/>
        <v>1193.0669556264552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2548</v>
      </c>
      <c r="F110" s="81">
        <f t="shared" si="7"/>
        <v>1178.7260965243149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2518</v>
      </c>
      <c r="F111" s="81">
        <f t="shared" si="7"/>
        <v>1223.0902380693233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2487</v>
      </c>
      <c r="F112" s="81">
        <f t="shared" si="7"/>
        <v>1208.032336012076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2456</v>
      </c>
      <c r="F113" s="81">
        <f t="shared" si="7"/>
        <v>1192.9744339548286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2426</v>
      </c>
      <c r="F114" s="81">
        <f t="shared" si="7"/>
        <v>1178.4022706736214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2395</v>
      </c>
      <c r="F115" s="81">
        <f t="shared" si="7"/>
        <v>1163.3443686163739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2365</v>
      </c>
      <c r="F116" s="81">
        <f t="shared" si="7"/>
        <v>1148.7722053351667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2334</v>
      </c>
      <c r="F117" s="81">
        <f t="shared" si="7"/>
        <v>1133.7143032779193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2303</v>
      </c>
      <c r="F118" s="81">
        <f t="shared" si="7"/>
        <v>1118.656401220672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2275</v>
      </c>
      <c r="F119" s="81">
        <f t="shared" si="7"/>
        <v>1105.0557154915452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2244</v>
      </c>
      <c r="F120" s="81">
        <f t="shared" si="7"/>
        <v>1089.9978134342978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2214</v>
      </c>
      <c r="F121" s="81">
        <f t="shared" si="7"/>
        <v>1075.4256501530906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2183</v>
      </c>
      <c r="F122" s="81">
        <f t="shared" si="7"/>
        <v>1060.3677480958431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2153</v>
      </c>
      <c r="F123" s="81">
        <f t="shared" si="7"/>
        <v>1098.0853640553678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2122</v>
      </c>
      <c r="F124" s="81">
        <f t="shared" si="7"/>
        <v>1082.274566895258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2091</v>
      </c>
      <c r="F125" s="81">
        <f t="shared" si="7"/>
        <v>1066.4637697351482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2061</v>
      </c>
      <c r="F126" s="81">
        <f t="shared" si="7"/>
        <v>1051.1629982898805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2030</v>
      </c>
      <c r="F127" s="81">
        <f t="shared" si="7"/>
        <v>1035.3522011297707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2000</v>
      </c>
      <c r="F128" s="81">
        <f t="shared" si="7"/>
        <v>1020.0514296845032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1969</v>
      </c>
      <c r="F129" s="81">
        <f t="shared" si="7"/>
        <v>1004.2406325243935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1938</v>
      </c>
      <c r="F130" s="81">
        <f t="shared" si="7"/>
        <v>988.42983536428369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1910</v>
      </c>
      <c r="F131" s="81">
        <f t="shared" si="7"/>
        <v>974.14911534870055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1879</v>
      </c>
      <c r="F132" s="81">
        <f t="shared" si="7"/>
        <v>958.33831818859073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1849</v>
      </c>
      <c r="F133" s="81">
        <f t="shared" si="7"/>
        <v>943.03754674332322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1818</v>
      </c>
      <c r="F134" s="81">
        <f t="shared" si="7"/>
        <v>927.22674958321352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1788</v>
      </c>
      <c r="F135" s="81">
        <f t="shared" si="7"/>
        <v>957.52227704484312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1757</v>
      </c>
      <c r="F136" s="81">
        <f t="shared" si="7"/>
        <v>940.92094002672786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1726</v>
      </c>
      <c r="F137" s="81">
        <f t="shared" si="7"/>
        <v>924.3196030086126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1696</v>
      </c>
      <c r="F138" s="81">
        <f t="shared" si="7"/>
        <v>908.25379299108181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1665</v>
      </c>
      <c r="F139" s="81">
        <f t="shared" si="7"/>
        <v>891.65245597296632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1635</v>
      </c>
      <c r="F140" s="81">
        <f t="shared" si="7"/>
        <v>875.58664595543553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1604</v>
      </c>
      <c r="F141" s="81">
        <f t="shared" si="7"/>
        <v>858.98530893732027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1573</v>
      </c>
      <c r="F142" s="81">
        <f t="shared" si="7"/>
        <v>842.38397191920501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1544</v>
      </c>
      <c r="F143" s="81">
        <f t="shared" si="7"/>
        <v>826.85368890225834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1513</v>
      </c>
      <c r="F144" s="81">
        <f t="shared" ref="F144:F201" si="11">(D144*E144*H144)</f>
        <v>810.25235188414308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1483</v>
      </c>
      <c r="F145" s="81">
        <f t="shared" si="11"/>
        <v>794.18654186661217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1452</v>
      </c>
      <c r="F146" s="81">
        <f t="shared" si="11"/>
        <v>777.5852048484968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1422</v>
      </c>
      <c r="F148" s="81">
        <f t="shared" si="11"/>
        <v>799.5953645725142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1391</v>
      </c>
      <c r="F149" s="81">
        <f t="shared" si="11"/>
        <v>782.16396070349322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1360</v>
      </c>
      <c r="F150" s="81">
        <f t="shared" si="11"/>
        <v>764.73255683447212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1330</v>
      </c>
      <c r="F151" s="81">
        <f t="shared" si="11"/>
        <v>747.86345631606457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1299</v>
      </c>
      <c r="F152" s="81">
        <f t="shared" si="11"/>
        <v>730.43205244704359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1269</v>
      </c>
      <c r="F153" s="81">
        <f t="shared" si="11"/>
        <v>713.56295192863615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1238</v>
      </c>
      <c r="F154" s="81">
        <f t="shared" si="11"/>
        <v>696.13154805961506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1207</v>
      </c>
      <c r="F155" s="81">
        <f t="shared" si="11"/>
        <v>678.70014419059396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1179</v>
      </c>
      <c r="F156" s="81">
        <f t="shared" si="11"/>
        <v>662.95565037341373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1148</v>
      </c>
      <c r="F157" s="81">
        <f t="shared" si="11"/>
        <v>645.52424650439264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1118</v>
      </c>
      <c r="F158" s="81">
        <f t="shared" si="11"/>
        <v>628.6551459859852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1087</v>
      </c>
      <c r="F159" s="81">
        <f t="shared" si="11"/>
        <v>611.2237421169641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1057</v>
      </c>
      <c r="F160" s="81">
        <f t="shared" si="11"/>
        <v>624.07237367848438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1026</v>
      </c>
      <c r="F161" s="81">
        <f t="shared" si="11"/>
        <v>605.76939961601238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995</v>
      </c>
      <c r="F162" s="81">
        <f t="shared" si="11"/>
        <v>587.46642555354026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965</v>
      </c>
      <c r="F163" s="81">
        <f t="shared" si="11"/>
        <v>569.75387000921239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934</v>
      </c>
      <c r="F164" s="81">
        <f t="shared" si="11"/>
        <v>551.45089594674027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904</v>
      </c>
      <c r="F165" s="81">
        <f t="shared" si="11"/>
        <v>533.7383404024124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873</v>
      </c>
      <c r="F166" s="81">
        <f t="shared" si="11"/>
        <v>515.43536633994029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842</v>
      </c>
      <c r="F167" s="81">
        <f t="shared" si="11"/>
        <v>497.13239227746817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814</v>
      </c>
      <c r="F168" s="81">
        <f t="shared" si="11"/>
        <v>480.60067376942885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783</v>
      </c>
      <c r="F169" s="81">
        <f t="shared" si="11"/>
        <v>462.29769970695679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14387</v>
      </c>
      <c r="D170" s="100">
        <f t="shared" si="14"/>
        <v>-13489.071836988936</v>
      </c>
      <c r="E170" s="80">
        <f t="shared" si="10"/>
        <v>753</v>
      </c>
      <c r="F170" s="81"/>
      <c r="G170" s="78">
        <v>16</v>
      </c>
      <c r="H170" s="82">
        <f t="shared" si="12"/>
        <v>6.5753424657534248E-4</v>
      </c>
      <c r="I170" s="184" t="s">
        <v>296</v>
      </c>
    </row>
    <row r="171" spans="1:9" s="1" customFormat="1" ht="17.25">
      <c r="A171" s="98" t="s">
        <v>132</v>
      </c>
      <c r="B171" s="77">
        <v>897.92816301106438</v>
      </c>
      <c r="C171" s="92">
        <v>14387</v>
      </c>
      <c r="D171" s="100">
        <f t="shared" si="14"/>
        <v>-13489.071836988936</v>
      </c>
      <c r="E171" s="80">
        <f t="shared" si="10"/>
        <v>737</v>
      </c>
      <c r="F171" s="81"/>
      <c r="G171" s="78">
        <v>26</v>
      </c>
      <c r="H171" s="82">
        <f t="shared" si="12"/>
        <v>6.5753424657534248E-4</v>
      </c>
      <c r="I171" s="184" t="s">
        <v>297</v>
      </c>
    </row>
    <row r="172" spans="1:9" s="1" customFormat="1" ht="17.25">
      <c r="A172" s="98" t="s">
        <v>133</v>
      </c>
      <c r="B172" s="77">
        <v>942.82457116161765</v>
      </c>
      <c r="C172" s="92">
        <v>0</v>
      </c>
      <c r="D172" s="100">
        <f t="shared" si="14"/>
        <v>942.82457116161765</v>
      </c>
      <c r="E172" s="80">
        <f t="shared" si="10"/>
        <v>711</v>
      </c>
      <c r="F172" s="81">
        <f t="shared" si="11"/>
        <v>440.77694472059846</v>
      </c>
      <c r="G172" s="78">
        <v>31</v>
      </c>
      <c r="H172" s="82">
        <f t="shared" si="12"/>
        <v>6.5753424657534248E-4</v>
      </c>
      <c r="I172" s="184"/>
    </row>
    <row r="173" spans="1:9" s="1" customFormat="1" ht="33.75">
      <c r="A173" s="98" t="s">
        <v>134</v>
      </c>
      <c r="B173" s="77">
        <v>942.82457116161765</v>
      </c>
      <c r="C173" s="186">
        <v>28774</v>
      </c>
      <c r="D173" s="100">
        <f t="shared" si="14"/>
        <v>-27831.175428838382</v>
      </c>
      <c r="E173" s="80">
        <f t="shared" si="10"/>
        <v>680</v>
      </c>
      <c r="F173" s="81"/>
      <c r="G173" s="156">
        <v>0</v>
      </c>
      <c r="H173" s="82">
        <f t="shared" si="12"/>
        <v>6.5753424657534248E-4</v>
      </c>
      <c r="I173" s="185" t="s">
        <v>295</v>
      </c>
    </row>
    <row r="174" spans="1:9" s="1" customFormat="1" ht="17.25">
      <c r="A174" s="98" t="s">
        <v>135</v>
      </c>
      <c r="B174" s="77">
        <v>942.82457116161765</v>
      </c>
      <c r="C174" s="92">
        <v>0</v>
      </c>
      <c r="D174" s="100">
        <f t="shared" si="14"/>
        <v>942.82457116161765</v>
      </c>
      <c r="E174" s="80">
        <f>E173-G173</f>
        <v>680</v>
      </c>
      <c r="F174" s="81">
        <f t="shared" si="11"/>
        <v>421.55882195500277</v>
      </c>
      <c r="G174" s="78">
        <v>30</v>
      </c>
      <c r="H174" s="82">
        <f t="shared" si="12"/>
        <v>6.5753424657534248E-4</v>
      </c>
      <c r="I174" s="83"/>
    </row>
    <row r="175" spans="1:9" s="1" customFormat="1" ht="17.25">
      <c r="A175" s="98" t="s">
        <v>136</v>
      </c>
      <c r="B175" s="77">
        <v>942.82457116161765</v>
      </c>
      <c r="C175" s="92">
        <v>0</v>
      </c>
      <c r="D175" s="100">
        <f t="shared" si="14"/>
        <v>942.82457116161765</v>
      </c>
      <c r="E175" s="80">
        <f t="shared" si="10"/>
        <v>650</v>
      </c>
      <c r="F175" s="81">
        <f t="shared" si="11"/>
        <v>402.96063863345847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98" t="s">
        <v>137</v>
      </c>
      <c r="B176" s="77">
        <v>942.82457116161765</v>
      </c>
      <c r="C176" s="92">
        <v>0</v>
      </c>
      <c r="D176" s="100">
        <f t="shared" si="14"/>
        <v>942.82457116161765</v>
      </c>
      <c r="E176" s="80">
        <f t="shared" si="10"/>
        <v>619</v>
      </c>
      <c r="F176" s="81">
        <f t="shared" si="11"/>
        <v>383.74251586786278</v>
      </c>
      <c r="G176" s="78">
        <v>30</v>
      </c>
      <c r="H176" s="82">
        <f t="shared" si="12"/>
        <v>6.5753424657534248E-4</v>
      </c>
      <c r="I176" s="83"/>
    </row>
    <row r="177" spans="1:9" s="1" customFormat="1" ht="17.25">
      <c r="A177" s="98" t="s">
        <v>138</v>
      </c>
      <c r="B177" s="77">
        <v>942.82457116161765</v>
      </c>
      <c r="C177" s="92">
        <v>33560</v>
      </c>
      <c r="D177" s="100">
        <f t="shared" si="14"/>
        <v>-32617.175428838382</v>
      </c>
      <c r="E177" s="80">
        <f t="shared" si="10"/>
        <v>589</v>
      </c>
      <c r="F177" s="81"/>
      <c r="G177" s="78">
        <v>11</v>
      </c>
      <c r="H177" s="82">
        <f t="shared" si="12"/>
        <v>6.5753424657534248E-4</v>
      </c>
      <c r="I177" s="83" t="s">
        <v>298</v>
      </c>
    </row>
    <row r="178" spans="1:9" s="1" customFormat="1" ht="17.25">
      <c r="A178" s="98" t="s">
        <v>139</v>
      </c>
      <c r="B178" s="77">
        <v>942.82457116161765</v>
      </c>
      <c r="C178" s="92">
        <v>0</v>
      </c>
      <c r="D178" s="100">
        <f t="shared" si="14"/>
        <v>942.82457116161765</v>
      </c>
      <c r="E178" s="80">
        <f t="shared" si="10"/>
        <v>578</v>
      </c>
      <c r="F178" s="81">
        <f t="shared" si="11"/>
        <v>358.32499866175237</v>
      </c>
      <c r="G178" s="156">
        <v>31</v>
      </c>
      <c r="H178" s="82">
        <f t="shared" si="12"/>
        <v>6.5753424657534248E-4</v>
      </c>
      <c r="I178" s="178"/>
    </row>
    <row r="179" spans="1:9" s="1" customFormat="1" ht="17.25">
      <c r="A179" s="98" t="s">
        <v>140</v>
      </c>
      <c r="B179" s="77">
        <v>942.82457116161765</v>
      </c>
      <c r="C179" s="92">
        <v>0</v>
      </c>
      <c r="D179" s="100">
        <f t="shared" si="14"/>
        <v>942.82457116161765</v>
      </c>
      <c r="E179" s="80">
        <f>E178-G178</f>
        <v>547</v>
      </c>
      <c r="F179" s="81">
        <f t="shared" si="11"/>
        <v>339.10687589615662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98" t="s">
        <v>141</v>
      </c>
      <c r="B180" s="77">
        <v>942.82457116161765</v>
      </c>
      <c r="C180" s="92">
        <v>0</v>
      </c>
      <c r="D180" s="100">
        <f t="shared" si="14"/>
        <v>942.82457116161765</v>
      </c>
      <c r="E180" s="80">
        <f t="shared" si="10"/>
        <v>519</v>
      </c>
      <c r="F180" s="81">
        <f t="shared" si="11"/>
        <v>321.74857146271535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92">
        <v>0</v>
      </c>
      <c r="D181" s="100">
        <f t="shared" si="14"/>
        <v>942.82457116161765</v>
      </c>
      <c r="E181" s="80">
        <f t="shared" si="10"/>
        <v>488</v>
      </c>
      <c r="F181" s="81">
        <f t="shared" si="11"/>
        <v>302.5304486971196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458</v>
      </c>
      <c r="F182" s="81">
        <f t="shared" si="11"/>
        <v>283.93226537557541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427</v>
      </c>
      <c r="F183" s="81">
        <f t="shared" si="11"/>
        <v>264.71414260997966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0</v>
      </c>
      <c r="D184" s="100">
        <f t="shared" si="14"/>
        <v>989.96579971969857</v>
      </c>
      <c r="E184" s="80">
        <f t="shared" si="10"/>
        <v>397</v>
      </c>
      <c r="F184" s="81">
        <f t="shared" si="11"/>
        <v>258.42175725285722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SUM(B14:B201)</f>
        <v>135708.16606759807</v>
      </c>
      <c r="C202" s="106">
        <f>SUM(C14:C197)</f>
        <v>95158</v>
      </c>
      <c r="D202" s="107">
        <f>B202-C202</f>
        <v>40550.166067598067</v>
      </c>
      <c r="E202" s="108">
        <f>SUM(E58:E197)</f>
        <v>279760</v>
      </c>
      <c r="F202" s="109">
        <f>SUM(F14:F197)</f>
        <v>193566.65724664781</v>
      </c>
      <c r="G202" s="108">
        <f>SUM(G14:G198)</f>
        <v>5310</v>
      </c>
      <c r="H202" s="110">
        <f>D202+F202</f>
        <v>234116.82331424588</v>
      </c>
      <c r="I202" s="111"/>
    </row>
    <row r="203" spans="1:9" s="70" customFormat="1" ht="15"/>
    <row r="204" spans="1:9" s="70" customFormat="1" ht="15"/>
    <row r="205" spans="1:9" s="70" customFormat="1" ht="15"/>
    <row r="206" spans="1:9" s="70" customFormat="1" ht="15"/>
    <row r="207" spans="1:9" s="70" customFormat="1" ht="15"/>
    <row r="208" spans="1:9" s="70" customFormat="1" ht="15"/>
    <row r="209" spans="1:9" s="70" customFormat="1" ht="15"/>
    <row r="210" spans="1:9" s="70" customFormat="1" ht="15"/>
    <row r="211" spans="1:9" s="70" customFormat="1">
      <c r="A211" s="324"/>
      <c r="B211" s="325" t="s">
        <v>521</v>
      </c>
      <c r="C211" s="326"/>
      <c r="D211" s="326"/>
      <c r="E211" s="326"/>
      <c r="F211" s="327" t="s">
        <v>522</v>
      </c>
      <c r="G211" s="326"/>
      <c r="H211" s="328"/>
    </row>
    <row r="212" spans="1:9" s="1" customFormat="1" ht="17.25">
      <c r="A212" s="329" t="s">
        <v>523</v>
      </c>
      <c r="B212" s="329" t="s">
        <v>524</v>
      </c>
      <c r="C212" s="329" t="s">
        <v>525</v>
      </c>
      <c r="D212" s="329" t="s">
        <v>526</v>
      </c>
      <c r="E212" s="326"/>
      <c r="F212" s="330" t="s">
        <v>527</v>
      </c>
      <c r="G212" s="330" t="s">
        <v>528</v>
      </c>
      <c r="H212" s="331"/>
      <c r="I212" s="70"/>
    </row>
    <row r="213" spans="1:9" s="35" customFormat="1" ht="17.25">
      <c r="A213" s="332" t="s">
        <v>529</v>
      </c>
      <c r="B213" s="333">
        <v>6000</v>
      </c>
      <c r="C213" s="333">
        <v>3000</v>
      </c>
      <c r="D213" s="333">
        <f>B213-C213</f>
        <v>3000</v>
      </c>
      <c r="E213" s="326"/>
      <c r="F213" s="334"/>
      <c r="G213" s="334"/>
      <c r="H213" s="328"/>
      <c r="I213" s="70"/>
    </row>
    <row r="214" spans="1:9" s="35" customFormat="1" ht="17.25">
      <c r="A214" s="332" t="s">
        <v>530</v>
      </c>
      <c r="B214" s="333">
        <f>B213+B213*5%</f>
        <v>6300</v>
      </c>
      <c r="C214" s="333">
        <v>2050</v>
      </c>
      <c r="D214" s="333">
        <f t="shared" ref="D214:D228" si="16">B214-C214</f>
        <v>4250</v>
      </c>
      <c r="E214" s="326"/>
      <c r="F214" s="335" t="s">
        <v>531</v>
      </c>
      <c r="G214" s="335">
        <f>B202</f>
        <v>135708.16606759807</v>
      </c>
      <c r="H214" s="328"/>
      <c r="I214" s="3"/>
    </row>
    <row r="215" spans="1:9" s="35" customFormat="1" ht="17.25">
      <c r="A215" s="332" t="s">
        <v>532</v>
      </c>
      <c r="B215" s="333">
        <f t="shared" ref="B215:B226" si="17">B214+B214*5%</f>
        <v>6615</v>
      </c>
      <c r="C215" s="333">
        <v>0</v>
      </c>
      <c r="D215" s="333">
        <f t="shared" si="16"/>
        <v>6615</v>
      </c>
      <c r="E215" s="326"/>
      <c r="F215" s="334" t="s">
        <v>533</v>
      </c>
      <c r="G215" s="335">
        <f>F202</f>
        <v>193566.65724664781</v>
      </c>
      <c r="H215" s="328"/>
      <c r="I215" s="3"/>
    </row>
    <row r="216" spans="1:9" s="35" customFormat="1" ht="17.25">
      <c r="A216" s="332" t="s">
        <v>534</v>
      </c>
      <c r="B216" s="333">
        <f t="shared" si="17"/>
        <v>6945.75</v>
      </c>
      <c r="C216" s="333">
        <v>0</v>
      </c>
      <c r="D216" s="333">
        <f t="shared" si="16"/>
        <v>6945.75</v>
      </c>
      <c r="E216" s="326"/>
      <c r="F216" s="336" t="s">
        <v>12</v>
      </c>
      <c r="G216" s="337">
        <f>B202+F202</f>
        <v>329274.82331424591</v>
      </c>
      <c r="H216" s="328"/>
      <c r="I216" s="3"/>
    </row>
    <row r="217" spans="1:9" s="40" customFormat="1" ht="30">
      <c r="A217" s="332" t="s">
        <v>535</v>
      </c>
      <c r="B217" s="333">
        <f t="shared" si="17"/>
        <v>7293.0375000000004</v>
      </c>
      <c r="C217" s="333">
        <v>0</v>
      </c>
      <c r="D217" s="333">
        <f t="shared" si="16"/>
        <v>7293.0375000000004</v>
      </c>
      <c r="E217" s="326"/>
      <c r="F217" s="351" t="s">
        <v>536</v>
      </c>
      <c r="G217" s="352">
        <f>C202</f>
        <v>95158</v>
      </c>
      <c r="H217" s="328"/>
      <c r="I217" s="41"/>
    </row>
    <row r="218" spans="1:9" s="40" customFormat="1">
      <c r="A218" s="339" t="s">
        <v>537</v>
      </c>
      <c r="B218" s="333">
        <f t="shared" si="17"/>
        <v>7657.6893749999999</v>
      </c>
      <c r="C218" s="333">
        <v>0</v>
      </c>
      <c r="D218" s="333">
        <f t="shared" si="16"/>
        <v>7657.6893749999999</v>
      </c>
      <c r="E218" s="326"/>
      <c r="F218" s="340" t="s">
        <v>538</v>
      </c>
      <c r="G218" s="341">
        <f>G216-G217</f>
        <v>234116.82331424591</v>
      </c>
      <c r="H218" s="328"/>
      <c r="I218" s="41"/>
    </row>
    <row r="219" spans="1:9" s="40" customFormat="1">
      <c r="A219" s="332" t="s">
        <v>539</v>
      </c>
      <c r="B219" s="333">
        <f t="shared" si="17"/>
        <v>8040.5738437500004</v>
      </c>
      <c r="C219" s="333">
        <v>0</v>
      </c>
      <c r="D219" s="333">
        <f t="shared" si="16"/>
        <v>8040.5738437500004</v>
      </c>
      <c r="E219" s="326"/>
      <c r="F219" s="328"/>
      <c r="G219" s="342"/>
      <c r="H219" s="328"/>
      <c r="I219" s="41"/>
    </row>
    <row r="220" spans="1:9" s="40" customFormat="1">
      <c r="A220" s="332" t="s">
        <v>540</v>
      </c>
      <c r="B220" s="333">
        <f t="shared" si="17"/>
        <v>8442.6025359374999</v>
      </c>
      <c r="C220" s="333">
        <v>0</v>
      </c>
      <c r="D220" s="333">
        <f t="shared" si="16"/>
        <v>8442.6025359374999</v>
      </c>
      <c r="E220" s="326"/>
      <c r="F220" s="328"/>
      <c r="G220" s="342"/>
      <c r="H220" s="328"/>
      <c r="I220" s="41"/>
    </row>
    <row r="221" spans="1:9" s="40" customFormat="1">
      <c r="A221" s="332" t="s">
        <v>541</v>
      </c>
      <c r="B221" s="333">
        <f t="shared" si="17"/>
        <v>8864.7326627343755</v>
      </c>
      <c r="C221" s="333">
        <v>0</v>
      </c>
      <c r="D221" s="333">
        <f t="shared" si="16"/>
        <v>8864.7326627343755</v>
      </c>
      <c r="E221" s="326"/>
      <c r="F221" s="328"/>
      <c r="G221" s="342"/>
      <c r="H221" s="328"/>
      <c r="I221" s="41"/>
    </row>
    <row r="222" spans="1:9" s="40" customFormat="1">
      <c r="A222" s="332" t="s">
        <v>542</v>
      </c>
      <c r="B222" s="333">
        <f t="shared" si="17"/>
        <v>9307.9692958710948</v>
      </c>
      <c r="C222" s="333">
        <v>0</v>
      </c>
      <c r="D222" s="333">
        <f t="shared" si="16"/>
        <v>9307.9692958710948</v>
      </c>
      <c r="E222" s="326"/>
      <c r="F222" s="328"/>
      <c r="G222" s="342"/>
      <c r="H222" s="328"/>
      <c r="I222" s="41"/>
    </row>
    <row r="223" spans="1:9" s="40" customFormat="1">
      <c r="A223" s="332" t="s">
        <v>543</v>
      </c>
      <c r="B223" s="333">
        <f t="shared" si="17"/>
        <v>9773.3677606646488</v>
      </c>
      <c r="C223" s="333">
        <v>0</v>
      </c>
      <c r="D223" s="333">
        <f t="shared" si="16"/>
        <v>9773.3677606646488</v>
      </c>
      <c r="E223" s="326"/>
      <c r="F223" s="328"/>
      <c r="G223" s="342"/>
      <c r="H223" s="328"/>
      <c r="I223" s="41"/>
    </row>
    <row r="224" spans="1:9" s="40" customFormat="1">
      <c r="A224" s="332" t="s">
        <v>544</v>
      </c>
      <c r="B224" s="333">
        <f t="shared" si="17"/>
        <v>10262.036148697882</v>
      </c>
      <c r="C224" s="333">
        <v>0</v>
      </c>
      <c r="D224" s="333">
        <f t="shared" si="16"/>
        <v>10262.036148697882</v>
      </c>
      <c r="E224" s="326"/>
      <c r="F224" s="328"/>
      <c r="G224" s="342"/>
      <c r="H224" s="328"/>
      <c r="I224" s="41"/>
    </row>
    <row r="225" spans="1:9" s="40" customFormat="1">
      <c r="A225" s="343" t="s">
        <v>545</v>
      </c>
      <c r="B225" s="333">
        <v>10775</v>
      </c>
      <c r="C225" s="333">
        <v>28774</v>
      </c>
      <c r="D225" s="333">
        <f>B225-C225</f>
        <v>-17999</v>
      </c>
      <c r="E225" s="326"/>
      <c r="F225" s="328"/>
      <c r="G225" s="342"/>
      <c r="H225" s="328"/>
      <c r="I225" s="41"/>
    </row>
    <row r="226" spans="1:9" s="40" customFormat="1">
      <c r="A226" s="343" t="s">
        <v>546</v>
      </c>
      <c r="B226" s="333">
        <f t="shared" si="17"/>
        <v>11313.75</v>
      </c>
      <c r="C226" s="333">
        <v>62334</v>
      </c>
      <c r="D226" s="333">
        <f>B226-C226</f>
        <v>-51020.25</v>
      </c>
      <c r="E226" s="326"/>
      <c r="F226" s="328"/>
      <c r="G226" s="342"/>
      <c r="H226" s="328"/>
      <c r="I226" s="41"/>
    </row>
    <row r="227" spans="1:9" s="40" customFormat="1">
      <c r="A227" s="343" t="s">
        <v>547</v>
      </c>
      <c r="B227" s="333">
        <v>11880</v>
      </c>
      <c r="C227" s="333">
        <v>0</v>
      </c>
      <c r="D227" s="333">
        <f t="shared" si="16"/>
        <v>11880</v>
      </c>
      <c r="E227" s="326"/>
      <c r="F227" s="328"/>
      <c r="G227" s="342"/>
      <c r="H227" s="328"/>
      <c r="I227" s="41"/>
    </row>
    <row r="228" spans="1:9" s="40" customFormat="1" ht="45">
      <c r="A228" s="350" t="s">
        <v>548</v>
      </c>
      <c r="B228" s="262">
        <v>6237</v>
      </c>
      <c r="C228" s="333">
        <v>0</v>
      </c>
      <c r="D228" s="333">
        <f t="shared" si="16"/>
        <v>6237</v>
      </c>
      <c r="E228" s="326"/>
      <c r="F228" s="328"/>
      <c r="G228" s="342"/>
      <c r="H228" s="328"/>
      <c r="I228" s="41"/>
    </row>
    <row r="229" spans="1:9" s="40" customFormat="1">
      <c r="A229" s="340" t="s">
        <v>12</v>
      </c>
      <c r="B229" s="341">
        <f>B201</f>
        <v>1039.46408970568</v>
      </c>
      <c r="C229" s="341">
        <f>SUM(C213:C228)</f>
        <v>96158</v>
      </c>
      <c r="D229" s="340">
        <f>SUM(B229-C229)</f>
        <v>-95118.535910294318</v>
      </c>
      <c r="E229" s="344"/>
      <c r="F229" s="345"/>
      <c r="G229" s="346"/>
      <c r="H229" s="345"/>
      <c r="I229" s="41"/>
    </row>
    <row r="230" spans="1:9" s="40" customFormat="1">
      <c r="A230" s="347"/>
      <c r="B230" s="348"/>
      <c r="C230" s="348"/>
      <c r="D230" s="349"/>
      <c r="E230" s="344"/>
      <c r="F230" s="345"/>
      <c r="G230" s="346"/>
      <c r="H230" s="345"/>
      <c r="I230" s="41"/>
    </row>
    <row r="231" spans="1:9" s="40" customFormat="1">
      <c r="A231" s="347"/>
      <c r="B231" s="348"/>
      <c r="C231" s="348"/>
      <c r="D231" s="349"/>
      <c r="E231" s="344"/>
      <c r="F231" s="345"/>
      <c r="G231" s="346"/>
      <c r="H231" s="345"/>
      <c r="I231" s="41"/>
    </row>
    <row r="232" spans="1:9" s="40" customFormat="1">
      <c r="A232" s="347"/>
      <c r="B232" s="348"/>
      <c r="C232" s="348"/>
      <c r="D232" s="349"/>
      <c r="E232" s="344"/>
      <c r="F232" s="345"/>
      <c r="G232" s="346"/>
      <c r="H232" s="345"/>
      <c r="I232" s="41"/>
    </row>
    <row r="233" spans="1:9" s="40" customFormat="1" ht="18">
      <c r="A233" s="309"/>
      <c r="B233" s="309"/>
      <c r="C233" s="309"/>
      <c r="D233" s="309"/>
      <c r="E233" s="309"/>
      <c r="F233" s="310"/>
      <c r="G233" s="309"/>
      <c r="H233" s="310"/>
      <c r="I233" s="41"/>
    </row>
    <row r="234" spans="1:9" s="40" customFormat="1" ht="20.25">
      <c r="A234" s="311"/>
      <c r="B234" s="312"/>
      <c r="C234" s="313"/>
      <c r="D234" s="314"/>
      <c r="E234" s="315"/>
      <c r="F234" s="316"/>
      <c r="G234" s="315"/>
      <c r="H234" s="315"/>
      <c r="I234" s="41"/>
    </row>
    <row r="235" spans="1:9" s="40" customFormat="1" ht="18.75">
      <c r="A235" s="380" t="s">
        <v>352</v>
      </c>
      <c r="B235" s="380"/>
      <c r="C235" s="191"/>
      <c r="D235" s="191" t="s">
        <v>353</v>
      </c>
      <c r="E235" s="190"/>
      <c r="F235" s="317" t="s">
        <v>354</v>
      </c>
      <c r="G235" s="318"/>
      <c r="H235" s="308" t="s">
        <v>355</v>
      </c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20"/>
      <c r="B239" s="29"/>
      <c r="C239" s="29"/>
      <c r="D239" s="43"/>
      <c r="E239" s="44"/>
      <c r="F239" s="45"/>
      <c r="G239" s="46"/>
      <c r="H239" s="44"/>
      <c r="I239" s="41"/>
    </row>
    <row r="240" spans="1:9" s="40" customFormat="1" ht="16.5">
      <c r="A240" s="47"/>
      <c r="B240" s="29"/>
      <c r="C240" s="29"/>
      <c r="D240" s="43"/>
      <c r="E240" s="44"/>
      <c r="F240" s="45"/>
      <c r="G240" s="48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0"/>
      <c r="B358" s="29"/>
      <c r="C358" s="29"/>
      <c r="D358" s="43"/>
      <c r="E358" s="44"/>
      <c r="F358" s="45"/>
      <c r="G358" s="46"/>
      <c r="H358" s="44"/>
      <c r="I358" s="41"/>
    </row>
    <row r="359" spans="1:9" s="40" customFormat="1" ht="16.5">
      <c r="A359" s="28"/>
      <c r="B359" s="29"/>
      <c r="C359" s="29"/>
      <c r="D359" s="30"/>
      <c r="E359" s="28"/>
      <c r="F359" s="31"/>
      <c r="G359" s="28"/>
      <c r="H359" s="44"/>
      <c r="I359" s="41"/>
    </row>
    <row r="360" spans="1:9" s="40" customFormat="1" ht="16.5">
      <c r="A360" s="49"/>
      <c r="B360" s="50"/>
      <c r="C360" s="50"/>
      <c r="D360" s="50"/>
      <c r="E360" s="51"/>
      <c r="F360" s="375"/>
      <c r="G360" s="375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77"/>
      <c r="G361" s="177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77"/>
      <c r="G362" s="177"/>
      <c r="H362" s="19"/>
      <c r="I362" s="41"/>
    </row>
    <row r="363" spans="1:9" s="40" customFormat="1" ht="16.5">
      <c r="A363" s="49"/>
      <c r="B363" s="50"/>
      <c r="C363" s="50"/>
      <c r="D363" s="50"/>
      <c r="E363" s="51"/>
      <c r="F363" s="177"/>
      <c r="G363" s="177"/>
      <c r="H363" s="19"/>
      <c r="I363" s="41"/>
    </row>
    <row r="364" spans="1:9" s="40" customFormat="1" ht="20.25">
      <c r="A364" s="36"/>
      <c r="B364" s="33"/>
      <c r="C364" s="37"/>
      <c r="D364" s="33"/>
      <c r="E364" s="35"/>
      <c r="F364" s="35"/>
      <c r="G364" s="36"/>
      <c r="H364" s="36"/>
      <c r="I364" s="41"/>
    </row>
    <row r="365" spans="1:9" s="40" customFormat="1" ht="16.5">
      <c r="A365" s="20"/>
      <c r="B365" s="52"/>
      <c r="C365" s="52"/>
      <c r="D365" s="52"/>
      <c r="F365" s="53"/>
      <c r="I365" s="41"/>
    </row>
    <row r="366" spans="1:9" s="40" customFormat="1">
      <c r="A366" s="376"/>
      <c r="B366" s="376"/>
      <c r="C366" s="376"/>
      <c r="D366" s="376"/>
      <c r="E366" s="376"/>
      <c r="F366" s="376"/>
      <c r="G366" s="376"/>
      <c r="H366" s="376"/>
      <c r="I366" s="41"/>
    </row>
    <row r="367" spans="1:9" s="40" customFormat="1">
      <c r="A367" s="377"/>
      <c r="B367" s="377"/>
      <c r="C367" s="377"/>
      <c r="D367" s="377"/>
      <c r="E367" s="377"/>
      <c r="F367" s="377"/>
      <c r="G367" s="377"/>
      <c r="H367" s="377"/>
      <c r="I367" s="41"/>
    </row>
    <row r="368" spans="1:9" s="40" customFormat="1">
      <c r="A368" s="54"/>
      <c r="B368" s="55"/>
      <c r="C368" s="55"/>
      <c r="D368" s="23"/>
      <c r="E368" s="56"/>
      <c r="F368" s="56"/>
      <c r="G368" s="56"/>
      <c r="H368" s="56"/>
      <c r="I368" s="41"/>
    </row>
    <row r="369" spans="1:9" s="40" customFormat="1">
      <c r="A369" s="175"/>
      <c r="B369" s="23"/>
      <c r="C369" s="23"/>
      <c r="D369" s="23"/>
      <c r="E369" s="176"/>
      <c r="F369" s="176"/>
      <c r="G369" s="176"/>
      <c r="H369" s="176"/>
      <c r="I369" s="41"/>
    </row>
    <row r="370" spans="1:9" s="40" customFormat="1">
      <c r="A370" s="174"/>
      <c r="B370" s="57"/>
      <c r="C370" s="57"/>
      <c r="D370" s="57"/>
      <c r="E370" s="174"/>
      <c r="F370" s="57"/>
      <c r="G370" s="174"/>
      <c r="H370" s="174"/>
      <c r="I370" s="41"/>
    </row>
    <row r="371" spans="1:9" s="40" customFormat="1">
      <c r="A371" s="374"/>
      <c r="B371" s="374"/>
      <c r="C371" s="374"/>
      <c r="D371" s="374"/>
      <c r="E371" s="374"/>
      <c r="F371" s="374"/>
      <c r="G371" s="374"/>
      <c r="H371" s="374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58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62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61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59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63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 ht="17.25">
      <c r="A459" s="58"/>
      <c r="B459" s="59"/>
      <c r="C459" s="59"/>
      <c r="D459" s="59"/>
      <c r="E459" s="60"/>
      <c r="F459" s="59"/>
      <c r="G459" s="3"/>
      <c r="H459" s="60"/>
      <c r="I459" s="41"/>
    </row>
    <row r="460" spans="1:9" s="40" customFormat="1">
      <c r="A460" s="64"/>
      <c r="B460" s="65"/>
      <c r="C460" s="65"/>
      <c r="D460" s="66"/>
      <c r="E460" s="64"/>
      <c r="F460" s="65"/>
      <c r="G460" s="64"/>
      <c r="H460" s="64"/>
      <c r="I460" s="41"/>
    </row>
    <row r="461" spans="1:9" s="40" customFormat="1" ht="17.25">
      <c r="A461" s="67"/>
      <c r="B461" s="37"/>
      <c r="C461" s="37"/>
      <c r="D461" s="37"/>
      <c r="E461" s="35"/>
      <c r="F461" s="37"/>
      <c r="G461" s="35"/>
      <c r="H461" s="35"/>
      <c r="I461" s="41"/>
    </row>
    <row r="462" spans="1:9" s="40" customFormat="1" ht="17.25">
      <c r="A462" s="68"/>
      <c r="B462" s="37"/>
      <c r="C462" s="37"/>
      <c r="D462" s="37"/>
      <c r="E462" s="6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 ht="17.25">
      <c r="A464" s="38"/>
      <c r="B464" s="37"/>
      <c r="C464" s="37"/>
      <c r="D464" s="37"/>
      <c r="E464" s="38"/>
      <c r="F464" s="39"/>
      <c r="G464" s="35"/>
      <c r="H464" s="35"/>
      <c r="I464" s="41"/>
    </row>
    <row r="465" spans="1:9" s="40" customFormat="1">
      <c r="A465" s="69"/>
      <c r="B465" s="52"/>
      <c r="C465" s="52"/>
      <c r="D465" s="52"/>
      <c r="F465" s="53"/>
      <c r="I465" s="41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366:H366"/>
    <mergeCell ref="A367:H367"/>
    <mergeCell ref="A371:H371"/>
    <mergeCell ref="F360:G360"/>
    <mergeCell ref="A235:B2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64"/>
  <sheetViews>
    <sheetView topLeftCell="A200" workbookViewId="0">
      <selection activeCell="G46" sqref="G46"/>
    </sheetView>
  </sheetViews>
  <sheetFormatPr defaultColWidth="10.5703125" defaultRowHeight="15.75"/>
  <cols>
    <col min="1" max="1" width="11.42578125" style="22" customWidth="1"/>
    <col min="2" max="2" width="13.85546875" style="26" customWidth="1"/>
    <col min="3" max="3" width="14.7109375" style="26" customWidth="1"/>
    <col min="4" max="4" width="11.140625" style="26" customWidth="1"/>
    <col min="5" max="5" width="10.7109375" style="17" customWidth="1"/>
    <col min="6" max="6" width="13.42578125" style="21" customWidth="1"/>
    <col min="7" max="7" width="10.28515625" style="17" customWidth="1"/>
    <col min="8" max="8" width="20.85546875" style="17" customWidth="1"/>
    <col min="9" max="9" width="23.5703125" style="18" customWidth="1"/>
    <col min="10" max="16384" width="10.5703125" style="17"/>
  </cols>
  <sheetData>
    <row r="1" spans="1:9" s="7" customFormat="1" ht="18">
      <c r="A1" s="373" t="s">
        <v>299</v>
      </c>
      <c r="B1" s="373"/>
      <c r="C1" s="373"/>
      <c r="D1" s="373"/>
      <c r="E1" s="373"/>
      <c r="F1" s="373"/>
      <c r="G1" s="373"/>
      <c r="H1" s="373"/>
      <c r="I1" s="373"/>
    </row>
    <row r="2" spans="1:9" s="7" customFormat="1" ht="18">
      <c r="A2" s="373"/>
      <c r="B2" s="373"/>
      <c r="C2" s="373"/>
      <c r="D2" s="373"/>
      <c r="E2" s="373"/>
      <c r="F2" s="373"/>
      <c r="G2" s="373"/>
      <c r="H2" s="373"/>
      <c r="I2" s="373"/>
    </row>
    <row r="3" spans="1:9" s="7" customFormat="1" ht="18.75">
      <c r="B3" s="386" t="s">
        <v>1</v>
      </c>
      <c r="C3" s="386"/>
      <c r="D3" s="396" t="s">
        <v>312</v>
      </c>
      <c r="E3" s="397"/>
      <c r="F3" s="397"/>
      <c r="G3" s="398"/>
      <c r="H3" s="181"/>
    </row>
    <row r="4" spans="1:9" s="7" customFormat="1" ht="37.5" customHeight="1">
      <c r="B4" s="404" t="s">
        <v>181</v>
      </c>
      <c r="C4" s="405"/>
      <c r="D4" s="401">
        <v>38534</v>
      </c>
      <c r="E4" s="402"/>
      <c r="F4" s="402"/>
      <c r="G4" s="403"/>
      <c r="H4" s="181"/>
    </row>
    <row r="5" spans="1:9" s="7" customFormat="1" ht="18.75">
      <c r="B5" s="386" t="s">
        <v>182</v>
      </c>
      <c r="C5" s="386"/>
      <c r="D5" s="387">
        <v>509</v>
      </c>
      <c r="E5" s="388"/>
      <c r="F5" s="388"/>
      <c r="G5" s="389"/>
      <c r="H5" s="181"/>
    </row>
    <row r="6" spans="1:9" s="7" customFormat="1" ht="18.75">
      <c r="B6" s="386" t="s">
        <v>2</v>
      </c>
      <c r="C6" s="386"/>
      <c r="D6" s="387" t="s">
        <v>3</v>
      </c>
      <c r="E6" s="388"/>
      <c r="F6" s="388"/>
      <c r="G6" s="389"/>
      <c r="H6" s="181"/>
    </row>
    <row r="7" spans="1:9" s="7" customFormat="1" ht="36" customHeight="1">
      <c r="B7" s="386" t="s">
        <v>0</v>
      </c>
      <c r="C7" s="386"/>
      <c r="D7" s="390" t="s">
        <v>17</v>
      </c>
      <c r="E7" s="391"/>
      <c r="F7" s="391"/>
      <c r="G7" s="392"/>
      <c r="H7" s="181"/>
    </row>
    <row r="8" spans="1:9" s="7" customFormat="1" ht="36" customHeight="1">
      <c r="B8" s="382" t="s">
        <v>4</v>
      </c>
      <c r="C8" s="382"/>
      <c r="D8" s="393" t="s">
        <v>183</v>
      </c>
      <c r="E8" s="394"/>
      <c r="F8" s="394"/>
      <c r="G8" s="395"/>
      <c r="H8" s="181"/>
    </row>
    <row r="9" spans="1:9" s="7" customFormat="1" ht="18.75">
      <c r="B9" s="382" t="s">
        <v>18</v>
      </c>
      <c r="C9" s="382"/>
      <c r="D9" s="383">
        <v>0.05</v>
      </c>
      <c r="E9" s="384"/>
      <c r="F9" s="384"/>
      <c r="G9" s="385"/>
      <c r="H9" s="181"/>
    </row>
    <row r="10" spans="1:9" s="7" customFormat="1" ht="18.75">
      <c r="B10" s="386" t="s">
        <v>16</v>
      </c>
      <c r="C10" s="386"/>
      <c r="D10" s="387">
        <v>500</v>
      </c>
      <c r="E10" s="388"/>
      <c r="F10" s="388"/>
      <c r="G10" s="389"/>
      <c r="H10" s="181"/>
    </row>
    <row r="11" spans="1:9" s="7" customFormat="1" ht="45" customHeight="1">
      <c r="B11" s="386" t="s">
        <v>363</v>
      </c>
      <c r="C11" s="386"/>
      <c r="D11" s="396" t="s">
        <v>15</v>
      </c>
      <c r="E11" s="397"/>
      <c r="F11" s="397"/>
      <c r="G11" s="398"/>
      <c r="H11" s="181"/>
    </row>
    <row r="12" spans="1:9" s="7" customFormat="1" ht="18.75" thickBot="1">
      <c r="A12" s="8"/>
      <c r="B12" s="24"/>
      <c r="C12" s="27"/>
      <c r="D12" s="27"/>
      <c r="E12" s="9"/>
      <c r="F12" s="9"/>
      <c r="G12" s="9"/>
      <c r="H12" s="9"/>
    </row>
    <row r="13" spans="1:9" s="14" customFormat="1" ht="30">
      <c r="A13" s="10" t="s">
        <v>159</v>
      </c>
      <c r="B13" s="11" t="s">
        <v>160</v>
      </c>
      <c r="C13" s="11" t="s">
        <v>161</v>
      </c>
      <c r="D13" s="11" t="s">
        <v>162</v>
      </c>
      <c r="E13" s="12" t="s">
        <v>163</v>
      </c>
      <c r="F13" s="11" t="s">
        <v>165</v>
      </c>
      <c r="G13" s="12" t="s">
        <v>19</v>
      </c>
      <c r="H13" s="13" t="s">
        <v>164</v>
      </c>
      <c r="I13" s="71" t="s">
        <v>170</v>
      </c>
    </row>
    <row r="14" spans="1:9" s="1" customFormat="1" ht="17.25">
      <c r="A14" s="76" t="s">
        <v>184</v>
      </c>
      <c r="B14" s="77">
        <v>500</v>
      </c>
      <c r="C14" s="92">
        <v>500</v>
      </c>
      <c r="D14" s="79">
        <f>B14-C14</f>
        <v>0</v>
      </c>
      <c r="E14" s="80">
        <f>G202</f>
        <v>5223</v>
      </c>
      <c r="F14" s="81">
        <f>(D14*E14*H14)</f>
        <v>0</v>
      </c>
      <c r="G14" s="78">
        <v>0</v>
      </c>
      <c r="H14" s="82">
        <f>0.24/365</f>
        <v>6.5753424657534248E-4</v>
      </c>
      <c r="I14" s="83" t="s">
        <v>300</v>
      </c>
    </row>
    <row r="15" spans="1:9" s="1" customFormat="1" ht="17.25">
      <c r="A15" s="84">
        <v>38565</v>
      </c>
      <c r="B15" s="77">
        <v>500</v>
      </c>
      <c r="C15" s="92">
        <v>500</v>
      </c>
      <c r="D15" s="79">
        <f t="shared" ref="D15:D78" si="0">B15-C15</f>
        <v>0</v>
      </c>
      <c r="E15" s="80">
        <f>E14-G14</f>
        <v>5223</v>
      </c>
      <c r="F15" s="81">
        <f t="shared" ref="F15:F79" si="1">(D15*E15*H15)</f>
        <v>0</v>
      </c>
      <c r="G15" s="78">
        <v>0</v>
      </c>
      <c r="H15" s="82">
        <f t="shared" ref="H15:H70" si="2">0.24/365</f>
        <v>6.5753424657534248E-4</v>
      </c>
      <c r="I15" s="83" t="s">
        <v>301</v>
      </c>
    </row>
    <row r="16" spans="1:9" s="1" customFormat="1" ht="17.25">
      <c r="A16" s="84">
        <v>38596</v>
      </c>
      <c r="B16" s="77">
        <v>500</v>
      </c>
      <c r="C16" s="92">
        <v>0</v>
      </c>
      <c r="D16" s="79">
        <f t="shared" si="0"/>
        <v>500</v>
      </c>
      <c r="E16" s="80">
        <f t="shared" ref="E16:E79" si="3">E15-G15</f>
        <v>5223</v>
      </c>
      <c r="F16" s="81">
        <f t="shared" si="1"/>
        <v>1717.1506849315069</v>
      </c>
      <c r="G16" s="78">
        <v>30</v>
      </c>
      <c r="H16" s="82">
        <f t="shared" si="2"/>
        <v>6.5753424657534248E-4</v>
      </c>
      <c r="I16" s="83"/>
    </row>
    <row r="17" spans="1:9" s="1" customFormat="1" ht="17.25">
      <c r="A17" s="84">
        <v>38626</v>
      </c>
      <c r="B17" s="77">
        <v>500</v>
      </c>
      <c r="C17" s="92">
        <v>1000</v>
      </c>
      <c r="D17" s="79">
        <f t="shared" si="0"/>
        <v>-500</v>
      </c>
      <c r="E17" s="80">
        <f t="shared" si="3"/>
        <v>5193</v>
      </c>
      <c r="F17" s="81">
        <f t="shared" si="1"/>
        <v>-1707.2876712328768</v>
      </c>
      <c r="G17" s="78">
        <v>0</v>
      </c>
      <c r="H17" s="82">
        <f t="shared" si="2"/>
        <v>6.5753424657534248E-4</v>
      </c>
      <c r="I17" s="83" t="s">
        <v>302</v>
      </c>
    </row>
    <row r="18" spans="1:9" s="1" customFormat="1" ht="17.25">
      <c r="A18" s="84">
        <v>38657</v>
      </c>
      <c r="B18" s="77">
        <v>500</v>
      </c>
      <c r="C18" s="92">
        <v>0</v>
      </c>
      <c r="D18" s="79">
        <f t="shared" si="0"/>
        <v>500</v>
      </c>
      <c r="E18" s="80">
        <f t="shared" si="3"/>
        <v>5193</v>
      </c>
      <c r="F18" s="81">
        <f t="shared" si="1"/>
        <v>1707.2876712328768</v>
      </c>
      <c r="G18" s="78">
        <v>30</v>
      </c>
      <c r="H18" s="82">
        <f t="shared" si="2"/>
        <v>6.5753424657534248E-4</v>
      </c>
      <c r="I18" s="83"/>
    </row>
    <row r="19" spans="1:9" s="1" customFormat="1" ht="17.25">
      <c r="A19" s="84">
        <v>38687</v>
      </c>
      <c r="B19" s="77">
        <v>500</v>
      </c>
      <c r="C19" s="92">
        <v>0</v>
      </c>
      <c r="D19" s="79">
        <f t="shared" si="0"/>
        <v>500</v>
      </c>
      <c r="E19" s="80">
        <f t="shared" si="3"/>
        <v>5163</v>
      </c>
      <c r="F19" s="81">
        <f t="shared" si="1"/>
        <v>1697.4246575342465</v>
      </c>
      <c r="G19" s="78">
        <v>31</v>
      </c>
      <c r="H19" s="82">
        <f t="shared" si="2"/>
        <v>6.5753424657534248E-4</v>
      </c>
      <c r="I19" s="83"/>
    </row>
    <row r="20" spans="1:9" s="1" customFormat="1" ht="17.25">
      <c r="A20" s="84">
        <v>38718</v>
      </c>
      <c r="B20" s="77">
        <v>500</v>
      </c>
      <c r="C20" s="92">
        <v>1500</v>
      </c>
      <c r="D20" s="79">
        <f t="shared" si="0"/>
        <v>-1000</v>
      </c>
      <c r="E20" s="80">
        <f t="shared" si="3"/>
        <v>5132</v>
      </c>
      <c r="F20" s="81">
        <f t="shared" si="1"/>
        <v>-3374.4657534246576</v>
      </c>
      <c r="G20" s="78">
        <v>25</v>
      </c>
      <c r="H20" s="82">
        <f t="shared" si="2"/>
        <v>6.5753424657534248E-4</v>
      </c>
      <c r="I20" s="83" t="s">
        <v>303</v>
      </c>
    </row>
    <row r="21" spans="1:9" s="1" customFormat="1" ht="17.25">
      <c r="A21" s="84">
        <v>38749</v>
      </c>
      <c r="B21" s="77">
        <v>500</v>
      </c>
      <c r="C21" s="92">
        <v>0</v>
      </c>
      <c r="D21" s="79">
        <f t="shared" si="0"/>
        <v>500</v>
      </c>
      <c r="E21" s="80">
        <f t="shared" si="3"/>
        <v>5107</v>
      </c>
      <c r="F21" s="81">
        <f t="shared" si="1"/>
        <v>1679.013698630137</v>
      </c>
      <c r="G21" s="78">
        <v>28</v>
      </c>
      <c r="H21" s="82">
        <f t="shared" si="2"/>
        <v>6.5753424657534248E-4</v>
      </c>
      <c r="I21" s="83"/>
    </row>
    <row r="22" spans="1:9" s="1" customFormat="1" ht="17.25">
      <c r="A22" s="84">
        <v>38777</v>
      </c>
      <c r="B22" s="77">
        <v>500</v>
      </c>
      <c r="C22" s="92">
        <v>0</v>
      </c>
      <c r="D22" s="79">
        <f t="shared" si="0"/>
        <v>500</v>
      </c>
      <c r="E22" s="80">
        <f t="shared" si="3"/>
        <v>5079</v>
      </c>
      <c r="F22" s="81">
        <f t="shared" si="1"/>
        <v>1669.8082191780823</v>
      </c>
      <c r="G22" s="78">
        <v>31</v>
      </c>
      <c r="H22" s="82">
        <f t="shared" si="2"/>
        <v>6.5753424657534248E-4</v>
      </c>
      <c r="I22" s="83"/>
    </row>
    <row r="23" spans="1:9" s="1" customFormat="1" ht="17.25">
      <c r="A23" s="84">
        <v>38808</v>
      </c>
      <c r="B23" s="77">
        <v>500</v>
      </c>
      <c r="C23" s="92">
        <v>0</v>
      </c>
      <c r="D23" s="79">
        <f t="shared" si="0"/>
        <v>500</v>
      </c>
      <c r="E23" s="80">
        <f t="shared" si="3"/>
        <v>5048</v>
      </c>
      <c r="F23" s="81">
        <f t="shared" si="1"/>
        <v>1659.6164383561645</v>
      </c>
      <c r="G23" s="78">
        <v>30</v>
      </c>
      <c r="H23" s="82">
        <f t="shared" si="2"/>
        <v>6.5753424657534248E-4</v>
      </c>
      <c r="I23" s="83"/>
    </row>
    <row r="24" spans="1:9" s="1" customFormat="1" ht="17.25">
      <c r="A24" s="84">
        <v>38838</v>
      </c>
      <c r="B24" s="77">
        <v>500</v>
      </c>
      <c r="C24" s="92">
        <v>0</v>
      </c>
      <c r="D24" s="79">
        <f t="shared" si="0"/>
        <v>500</v>
      </c>
      <c r="E24" s="80">
        <f t="shared" si="3"/>
        <v>5018</v>
      </c>
      <c r="F24" s="81">
        <f t="shared" si="1"/>
        <v>1649.7534246575342</v>
      </c>
      <c r="G24" s="78">
        <v>31</v>
      </c>
      <c r="H24" s="82">
        <f t="shared" si="2"/>
        <v>6.5753424657534248E-4</v>
      </c>
      <c r="I24" s="83"/>
    </row>
    <row r="25" spans="1:9" s="1" customFormat="1" ht="17.25">
      <c r="A25" s="84">
        <v>38869</v>
      </c>
      <c r="B25" s="77">
        <v>500</v>
      </c>
      <c r="C25" s="92">
        <v>2500</v>
      </c>
      <c r="D25" s="79">
        <f t="shared" si="0"/>
        <v>-2000</v>
      </c>
      <c r="E25" s="80">
        <f t="shared" si="3"/>
        <v>4987</v>
      </c>
      <c r="F25" s="81">
        <f t="shared" si="1"/>
        <v>-6558.2465753424658</v>
      </c>
      <c r="G25" s="78">
        <v>0</v>
      </c>
      <c r="H25" s="82">
        <f t="shared" si="2"/>
        <v>6.5753424657534248E-4</v>
      </c>
      <c r="I25" s="83" t="s">
        <v>362</v>
      </c>
    </row>
    <row r="26" spans="1:9" s="1" customFormat="1" ht="17.25">
      <c r="A26" s="84">
        <v>38899</v>
      </c>
      <c r="B26" s="77">
        <v>525</v>
      </c>
      <c r="C26" s="92">
        <v>625</v>
      </c>
      <c r="D26" s="79">
        <f t="shared" si="0"/>
        <v>-100</v>
      </c>
      <c r="E26" s="80">
        <f t="shared" si="3"/>
        <v>4987</v>
      </c>
      <c r="F26" s="81">
        <f t="shared" si="1"/>
        <v>-327.91232876712331</v>
      </c>
      <c r="G26" s="78">
        <v>22</v>
      </c>
      <c r="H26" s="82">
        <f t="shared" si="2"/>
        <v>6.5753424657534248E-4</v>
      </c>
      <c r="I26" s="83" t="s">
        <v>306</v>
      </c>
    </row>
    <row r="27" spans="1:9" s="1" customFormat="1" ht="17.25">
      <c r="A27" s="84">
        <v>38930</v>
      </c>
      <c r="B27" s="77">
        <v>525</v>
      </c>
      <c r="C27" s="92">
        <v>525</v>
      </c>
      <c r="D27" s="79">
        <f t="shared" si="0"/>
        <v>0</v>
      </c>
      <c r="E27" s="80">
        <f t="shared" si="3"/>
        <v>4965</v>
      </c>
      <c r="F27" s="81">
        <f t="shared" si="1"/>
        <v>0</v>
      </c>
      <c r="G27" s="85">
        <v>0</v>
      </c>
      <c r="H27" s="82">
        <f t="shared" si="2"/>
        <v>6.5753424657534248E-4</v>
      </c>
      <c r="I27" s="83" t="s">
        <v>304</v>
      </c>
    </row>
    <row r="28" spans="1:9" s="1" customFormat="1" ht="17.25">
      <c r="A28" s="84">
        <v>38961</v>
      </c>
      <c r="B28" s="77">
        <v>525</v>
      </c>
      <c r="C28" s="92">
        <v>525</v>
      </c>
      <c r="D28" s="79">
        <f t="shared" si="0"/>
        <v>0</v>
      </c>
      <c r="E28" s="80">
        <f t="shared" si="3"/>
        <v>4965</v>
      </c>
      <c r="F28" s="81">
        <f t="shared" si="1"/>
        <v>0</v>
      </c>
      <c r="G28" s="78">
        <v>0</v>
      </c>
      <c r="H28" s="82">
        <f t="shared" si="2"/>
        <v>6.5753424657534248E-4</v>
      </c>
      <c r="I28" s="83" t="s">
        <v>305</v>
      </c>
    </row>
    <row r="29" spans="1:9" s="1" customFormat="1" ht="17.25">
      <c r="A29" s="84">
        <v>38991</v>
      </c>
      <c r="B29" s="77">
        <v>525</v>
      </c>
      <c r="C29" s="78">
        <v>0</v>
      </c>
      <c r="D29" s="79">
        <f t="shared" si="0"/>
        <v>525</v>
      </c>
      <c r="E29" s="80">
        <f t="shared" si="3"/>
        <v>4965</v>
      </c>
      <c r="F29" s="81">
        <f t="shared" si="1"/>
        <v>1713.9452054794522</v>
      </c>
      <c r="G29" s="78">
        <v>31</v>
      </c>
      <c r="H29" s="82">
        <f t="shared" si="2"/>
        <v>6.5753424657534248E-4</v>
      </c>
      <c r="I29" s="86"/>
    </row>
    <row r="30" spans="1:9" s="1" customFormat="1" ht="17.25">
      <c r="A30" s="84">
        <v>39022</v>
      </c>
      <c r="B30" s="77">
        <v>525</v>
      </c>
      <c r="C30" s="78">
        <v>0</v>
      </c>
      <c r="D30" s="79">
        <f t="shared" si="0"/>
        <v>525</v>
      </c>
      <c r="E30" s="80">
        <f t="shared" si="3"/>
        <v>4934</v>
      </c>
      <c r="F30" s="81">
        <f t="shared" si="1"/>
        <v>1703.2438356164384</v>
      </c>
      <c r="G30" s="78">
        <v>30</v>
      </c>
      <c r="H30" s="82">
        <f t="shared" si="2"/>
        <v>6.5753424657534248E-4</v>
      </c>
      <c r="I30" s="86"/>
    </row>
    <row r="31" spans="1:9" s="1" customFormat="1" ht="17.25">
      <c r="A31" s="84">
        <v>39052</v>
      </c>
      <c r="B31" s="77">
        <v>525</v>
      </c>
      <c r="C31" s="78">
        <v>0</v>
      </c>
      <c r="D31" s="79">
        <f t="shared" si="0"/>
        <v>525</v>
      </c>
      <c r="E31" s="80">
        <f t="shared" si="3"/>
        <v>4904</v>
      </c>
      <c r="F31" s="81">
        <f t="shared" si="1"/>
        <v>1692.8876712328768</v>
      </c>
      <c r="G31" s="78">
        <v>31</v>
      </c>
      <c r="H31" s="82">
        <f t="shared" si="2"/>
        <v>6.5753424657534248E-4</v>
      </c>
      <c r="I31" s="86"/>
    </row>
    <row r="32" spans="1:9" s="1" customFormat="1" ht="17.25">
      <c r="A32" s="84">
        <v>39083</v>
      </c>
      <c r="B32" s="77">
        <v>525</v>
      </c>
      <c r="C32" s="78">
        <v>0</v>
      </c>
      <c r="D32" s="79">
        <f t="shared" si="0"/>
        <v>525</v>
      </c>
      <c r="E32" s="80">
        <f t="shared" si="3"/>
        <v>4873</v>
      </c>
      <c r="F32" s="81">
        <f t="shared" si="1"/>
        <v>1682.186301369863</v>
      </c>
      <c r="G32" s="78">
        <v>31</v>
      </c>
      <c r="H32" s="82">
        <f t="shared" si="2"/>
        <v>6.5753424657534248E-4</v>
      </c>
      <c r="I32" s="86"/>
    </row>
    <row r="33" spans="1:9" s="1" customFormat="1" ht="17.25">
      <c r="A33" s="84">
        <v>39114</v>
      </c>
      <c r="B33" s="77">
        <v>525</v>
      </c>
      <c r="C33" s="78">
        <v>0</v>
      </c>
      <c r="D33" s="79">
        <f t="shared" si="0"/>
        <v>525</v>
      </c>
      <c r="E33" s="80">
        <f t="shared" si="3"/>
        <v>4842</v>
      </c>
      <c r="F33" s="81">
        <f t="shared" si="1"/>
        <v>1671.4849315068493</v>
      </c>
      <c r="G33" s="78">
        <v>28</v>
      </c>
      <c r="H33" s="82">
        <f t="shared" si="2"/>
        <v>6.5753424657534248E-4</v>
      </c>
      <c r="I33" s="86"/>
    </row>
    <row r="34" spans="1:9" s="1" customFormat="1" ht="17.25">
      <c r="A34" s="84">
        <v>39142</v>
      </c>
      <c r="B34" s="77">
        <v>525</v>
      </c>
      <c r="C34" s="78">
        <v>0</v>
      </c>
      <c r="D34" s="79">
        <f t="shared" si="0"/>
        <v>525</v>
      </c>
      <c r="E34" s="80">
        <f t="shared" si="3"/>
        <v>4814</v>
      </c>
      <c r="F34" s="81">
        <f t="shared" si="1"/>
        <v>1661.8191780821919</v>
      </c>
      <c r="G34" s="78">
        <v>31</v>
      </c>
      <c r="H34" s="82">
        <f t="shared" si="2"/>
        <v>6.5753424657534248E-4</v>
      </c>
      <c r="I34" s="86"/>
    </row>
    <row r="35" spans="1:9" s="1" customFormat="1" ht="17.25">
      <c r="A35" s="84">
        <v>39173</v>
      </c>
      <c r="B35" s="77">
        <v>525</v>
      </c>
      <c r="C35" s="78">
        <v>0</v>
      </c>
      <c r="D35" s="79">
        <f t="shared" si="0"/>
        <v>525</v>
      </c>
      <c r="E35" s="80">
        <f t="shared" si="3"/>
        <v>4783</v>
      </c>
      <c r="F35" s="81">
        <f t="shared" si="1"/>
        <v>1651.1178082191782</v>
      </c>
      <c r="G35" s="78">
        <v>30</v>
      </c>
      <c r="H35" s="82">
        <f t="shared" si="2"/>
        <v>6.5753424657534248E-4</v>
      </c>
      <c r="I35" s="86"/>
    </row>
    <row r="36" spans="1:9" s="1" customFormat="1" ht="17.25">
      <c r="A36" s="84">
        <v>39203</v>
      </c>
      <c r="B36" s="77">
        <v>525</v>
      </c>
      <c r="C36" s="78">
        <v>0</v>
      </c>
      <c r="D36" s="79">
        <f t="shared" si="0"/>
        <v>525</v>
      </c>
      <c r="E36" s="80">
        <f t="shared" si="3"/>
        <v>4753</v>
      </c>
      <c r="F36" s="81">
        <f t="shared" si="1"/>
        <v>1640.7616438356165</v>
      </c>
      <c r="G36" s="78">
        <v>31</v>
      </c>
      <c r="H36" s="82">
        <f t="shared" si="2"/>
        <v>6.5753424657534248E-4</v>
      </c>
      <c r="I36" s="86"/>
    </row>
    <row r="37" spans="1:9" s="1" customFormat="1" ht="17.25">
      <c r="A37" s="84">
        <v>39234</v>
      </c>
      <c r="B37" s="77">
        <v>551.25</v>
      </c>
      <c r="C37" s="78">
        <v>0</v>
      </c>
      <c r="D37" s="79">
        <f t="shared" si="0"/>
        <v>551.25</v>
      </c>
      <c r="E37" s="80">
        <f t="shared" si="3"/>
        <v>4722</v>
      </c>
      <c r="F37" s="81">
        <f t="shared" si="1"/>
        <v>1711.563287671233</v>
      </c>
      <c r="G37" s="78">
        <v>30</v>
      </c>
      <c r="H37" s="82">
        <f t="shared" si="2"/>
        <v>6.5753424657534248E-4</v>
      </c>
      <c r="I37" s="86"/>
    </row>
    <row r="38" spans="1:9" s="1" customFormat="1" ht="17.25">
      <c r="A38" s="84">
        <v>39264</v>
      </c>
      <c r="B38" s="77">
        <v>551.25</v>
      </c>
      <c r="C38" s="78">
        <v>0</v>
      </c>
      <c r="D38" s="79">
        <f t="shared" si="0"/>
        <v>551.25</v>
      </c>
      <c r="E38" s="80">
        <f t="shared" si="3"/>
        <v>4692</v>
      </c>
      <c r="F38" s="81">
        <f t="shared" si="1"/>
        <v>1700.6893150684932</v>
      </c>
      <c r="G38" s="78">
        <v>31</v>
      </c>
      <c r="H38" s="82">
        <f t="shared" si="2"/>
        <v>6.5753424657534248E-4</v>
      </c>
      <c r="I38" s="86"/>
    </row>
    <row r="39" spans="1:9" s="1" customFormat="1" ht="17.25">
      <c r="A39" s="84">
        <v>39295</v>
      </c>
      <c r="B39" s="77">
        <v>551.25</v>
      </c>
      <c r="C39" s="78">
        <v>0</v>
      </c>
      <c r="D39" s="79">
        <f t="shared" si="0"/>
        <v>551.25</v>
      </c>
      <c r="E39" s="80">
        <f t="shared" si="3"/>
        <v>4661</v>
      </c>
      <c r="F39" s="81">
        <f t="shared" si="1"/>
        <v>1689.4528767123288</v>
      </c>
      <c r="G39" s="78">
        <v>31</v>
      </c>
      <c r="H39" s="82">
        <f t="shared" si="2"/>
        <v>6.5753424657534248E-4</v>
      </c>
      <c r="I39" s="86"/>
    </row>
    <row r="40" spans="1:9" s="1" customFormat="1" ht="17.25">
      <c r="A40" s="84">
        <v>39326</v>
      </c>
      <c r="B40" s="77">
        <v>551.25</v>
      </c>
      <c r="C40" s="78">
        <v>0</v>
      </c>
      <c r="D40" s="79">
        <f t="shared" si="0"/>
        <v>551.25</v>
      </c>
      <c r="E40" s="80">
        <f t="shared" si="3"/>
        <v>4630</v>
      </c>
      <c r="F40" s="81">
        <f t="shared" si="1"/>
        <v>1678.2164383561644</v>
      </c>
      <c r="G40" s="78">
        <v>30</v>
      </c>
      <c r="H40" s="82">
        <f t="shared" si="2"/>
        <v>6.5753424657534248E-4</v>
      </c>
      <c r="I40" s="86"/>
    </row>
    <row r="41" spans="1:9" s="1" customFormat="1" ht="17.25">
      <c r="A41" s="84">
        <v>39356</v>
      </c>
      <c r="B41" s="77">
        <v>551.25</v>
      </c>
      <c r="C41" s="78">
        <v>0</v>
      </c>
      <c r="D41" s="79">
        <f t="shared" si="0"/>
        <v>551.25</v>
      </c>
      <c r="E41" s="80">
        <f t="shared" si="3"/>
        <v>4600</v>
      </c>
      <c r="F41" s="81">
        <f t="shared" si="1"/>
        <v>1667.3424657534247</v>
      </c>
      <c r="G41" s="78">
        <v>31</v>
      </c>
      <c r="H41" s="82">
        <f t="shared" si="2"/>
        <v>6.5753424657534248E-4</v>
      </c>
      <c r="I41" s="86"/>
    </row>
    <row r="42" spans="1:9" s="1" customFormat="1" ht="17.25">
      <c r="A42" s="84">
        <v>39387</v>
      </c>
      <c r="B42" s="77">
        <v>551.25</v>
      </c>
      <c r="C42" s="78">
        <v>0</v>
      </c>
      <c r="D42" s="79">
        <f t="shared" si="0"/>
        <v>551.25</v>
      </c>
      <c r="E42" s="80">
        <f t="shared" si="3"/>
        <v>4569</v>
      </c>
      <c r="F42" s="81">
        <f t="shared" si="1"/>
        <v>1656.1060273972603</v>
      </c>
      <c r="G42" s="78">
        <v>30</v>
      </c>
      <c r="H42" s="82">
        <f t="shared" si="2"/>
        <v>6.5753424657534248E-4</v>
      </c>
      <c r="I42" s="86"/>
    </row>
    <row r="43" spans="1:9" s="1" customFormat="1" ht="17.25">
      <c r="A43" s="84">
        <v>39417</v>
      </c>
      <c r="B43" s="77">
        <v>551.25</v>
      </c>
      <c r="C43" s="78">
        <v>0</v>
      </c>
      <c r="D43" s="79">
        <f t="shared" si="0"/>
        <v>551.25</v>
      </c>
      <c r="E43" s="80">
        <f t="shared" si="3"/>
        <v>4539</v>
      </c>
      <c r="F43" s="81">
        <f t="shared" si="1"/>
        <v>1645.2320547945205</v>
      </c>
      <c r="G43" s="78">
        <v>31</v>
      </c>
      <c r="H43" s="82">
        <f t="shared" si="2"/>
        <v>6.5753424657534248E-4</v>
      </c>
      <c r="I43" s="86"/>
    </row>
    <row r="44" spans="1:9" s="1" customFormat="1" ht="17.25">
      <c r="A44" s="84">
        <v>39448</v>
      </c>
      <c r="B44" s="77">
        <v>551.25</v>
      </c>
      <c r="C44" s="78">
        <v>0</v>
      </c>
      <c r="D44" s="79">
        <f t="shared" si="0"/>
        <v>551.25</v>
      </c>
      <c r="E44" s="80">
        <f t="shared" si="3"/>
        <v>4508</v>
      </c>
      <c r="F44" s="81">
        <f t="shared" si="1"/>
        <v>1633.9956164383561</v>
      </c>
      <c r="G44" s="78">
        <v>31</v>
      </c>
      <c r="H44" s="82">
        <f t="shared" si="2"/>
        <v>6.5753424657534248E-4</v>
      </c>
      <c r="I44" s="86"/>
    </row>
    <row r="45" spans="1:9" s="1" customFormat="1" ht="17.25">
      <c r="A45" s="84">
        <v>39479</v>
      </c>
      <c r="B45" s="77">
        <v>551.25</v>
      </c>
      <c r="C45" s="78">
        <v>0</v>
      </c>
      <c r="D45" s="79">
        <f t="shared" si="0"/>
        <v>551.25</v>
      </c>
      <c r="E45" s="80">
        <f t="shared" si="3"/>
        <v>4477</v>
      </c>
      <c r="F45" s="81">
        <f t="shared" si="1"/>
        <v>1622.7591780821917</v>
      </c>
      <c r="G45" s="78">
        <v>29</v>
      </c>
      <c r="H45" s="82">
        <f t="shared" si="2"/>
        <v>6.5753424657534248E-4</v>
      </c>
      <c r="I45" s="86"/>
    </row>
    <row r="46" spans="1:9" s="1" customFormat="1" ht="17.25">
      <c r="A46" s="84">
        <v>39508</v>
      </c>
      <c r="B46" s="77">
        <v>551.25</v>
      </c>
      <c r="C46" s="78">
        <v>0</v>
      </c>
      <c r="D46" s="79">
        <f t="shared" si="0"/>
        <v>551.25</v>
      </c>
      <c r="E46" s="80">
        <f t="shared" si="3"/>
        <v>4448</v>
      </c>
      <c r="F46" s="81">
        <f t="shared" si="1"/>
        <v>1612.2476712328767</v>
      </c>
      <c r="G46" s="78">
        <v>31</v>
      </c>
      <c r="H46" s="82">
        <f t="shared" si="2"/>
        <v>6.5753424657534248E-4</v>
      </c>
      <c r="I46" s="86"/>
    </row>
    <row r="47" spans="1:9" s="1" customFormat="1" ht="17.25">
      <c r="A47" s="84">
        <v>39539</v>
      </c>
      <c r="B47" s="77">
        <v>551.25</v>
      </c>
      <c r="C47" s="78">
        <v>0</v>
      </c>
      <c r="D47" s="79">
        <f t="shared" si="0"/>
        <v>551.25</v>
      </c>
      <c r="E47" s="80">
        <f t="shared" si="3"/>
        <v>4417</v>
      </c>
      <c r="F47" s="81">
        <f t="shared" si="1"/>
        <v>1601.0112328767125</v>
      </c>
      <c r="G47" s="78">
        <v>30</v>
      </c>
      <c r="H47" s="82">
        <f t="shared" si="2"/>
        <v>6.5753424657534248E-4</v>
      </c>
      <c r="I47" s="86"/>
    </row>
    <row r="48" spans="1:9" s="1" customFormat="1" ht="17.25">
      <c r="A48" s="84">
        <v>39569</v>
      </c>
      <c r="B48" s="77">
        <v>551.25</v>
      </c>
      <c r="C48" s="78">
        <v>0</v>
      </c>
      <c r="D48" s="79">
        <f t="shared" si="0"/>
        <v>551.25</v>
      </c>
      <c r="E48" s="80">
        <f t="shared" si="3"/>
        <v>4387</v>
      </c>
      <c r="F48" s="81">
        <f t="shared" si="1"/>
        <v>1590.1372602739727</v>
      </c>
      <c r="G48" s="78">
        <v>31</v>
      </c>
      <c r="H48" s="82">
        <f t="shared" si="2"/>
        <v>6.5753424657534248E-4</v>
      </c>
      <c r="I48" s="86"/>
    </row>
    <row r="49" spans="1:10" s="1" customFormat="1" ht="17.25">
      <c r="A49" s="84">
        <v>39600</v>
      </c>
      <c r="B49" s="77">
        <v>551.25</v>
      </c>
      <c r="C49" s="78">
        <v>0</v>
      </c>
      <c r="D49" s="79">
        <f t="shared" si="0"/>
        <v>551.25</v>
      </c>
      <c r="E49" s="80">
        <f t="shared" si="3"/>
        <v>4356</v>
      </c>
      <c r="F49" s="81">
        <f t="shared" si="1"/>
        <v>1578.9008219178083</v>
      </c>
      <c r="G49" s="78">
        <v>30</v>
      </c>
      <c r="H49" s="82">
        <f t="shared" si="2"/>
        <v>6.5753424657534248E-4</v>
      </c>
      <c r="I49" s="86"/>
    </row>
    <row r="50" spans="1:10" s="1" customFormat="1" ht="17.25">
      <c r="A50" s="84">
        <v>39630</v>
      </c>
      <c r="B50" s="77">
        <v>578.8125</v>
      </c>
      <c r="C50" s="78">
        <v>0</v>
      </c>
      <c r="D50" s="79">
        <f t="shared" si="0"/>
        <v>578.8125</v>
      </c>
      <c r="E50" s="80">
        <f t="shared" si="3"/>
        <v>4326</v>
      </c>
      <c r="F50" s="81">
        <f t="shared" si="1"/>
        <v>1646.4281917808219</v>
      </c>
      <c r="G50" s="78">
        <v>31</v>
      </c>
      <c r="H50" s="82">
        <f t="shared" si="2"/>
        <v>6.5753424657534248E-4</v>
      </c>
      <c r="I50" s="86"/>
    </row>
    <row r="51" spans="1:10" s="1" customFormat="1" ht="17.25">
      <c r="A51" s="84">
        <v>39661</v>
      </c>
      <c r="B51" s="77">
        <v>578.8125</v>
      </c>
      <c r="C51" s="78">
        <v>0</v>
      </c>
      <c r="D51" s="79">
        <f t="shared" si="0"/>
        <v>578.8125</v>
      </c>
      <c r="E51" s="80">
        <f t="shared" si="3"/>
        <v>4295</v>
      </c>
      <c r="F51" s="81">
        <f t="shared" si="1"/>
        <v>1634.6299315068493</v>
      </c>
      <c r="G51" s="78">
        <v>31</v>
      </c>
      <c r="H51" s="82">
        <f t="shared" si="2"/>
        <v>6.5753424657534248E-4</v>
      </c>
      <c r="I51" s="86"/>
    </row>
    <row r="52" spans="1:10" s="1" customFormat="1" ht="17.25">
      <c r="A52" s="84">
        <v>39692</v>
      </c>
      <c r="B52" s="77">
        <v>578.8125</v>
      </c>
      <c r="C52" s="78">
        <v>0</v>
      </c>
      <c r="D52" s="79">
        <f t="shared" si="0"/>
        <v>578.8125</v>
      </c>
      <c r="E52" s="80">
        <f t="shared" si="3"/>
        <v>4264</v>
      </c>
      <c r="F52" s="81">
        <f t="shared" si="1"/>
        <v>1622.8316712328767</v>
      </c>
      <c r="G52" s="78">
        <v>30</v>
      </c>
      <c r="H52" s="82">
        <f t="shared" si="2"/>
        <v>6.5753424657534248E-4</v>
      </c>
      <c r="I52" s="86"/>
    </row>
    <row r="53" spans="1:10" s="1" customFormat="1" ht="17.25">
      <c r="A53" s="84">
        <v>39722</v>
      </c>
      <c r="B53" s="77">
        <v>578.8125</v>
      </c>
      <c r="C53" s="78">
        <v>0</v>
      </c>
      <c r="D53" s="79">
        <f t="shared" si="0"/>
        <v>578.8125</v>
      </c>
      <c r="E53" s="80">
        <f t="shared" si="3"/>
        <v>4234</v>
      </c>
      <c r="F53" s="81">
        <f t="shared" si="1"/>
        <v>1611.414</v>
      </c>
      <c r="G53" s="78">
        <v>31</v>
      </c>
      <c r="H53" s="82">
        <f t="shared" si="2"/>
        <v>6.5753424657534248E-4</v>
      </c>
      <c r="I53" s="86"/>
    </row>
    <row r="54" spans="1:10" s="1" customFormat="1" ht="17.25">
      <c r="A54" s="84">
        <v>39753</v>
      </c>
      <c r="B54" s="77">
        <v>578.8125</v>
      </c>
      <c r="C54" s="78">
        <v>0</v>
      </c>
      <c r="D54" s="79">
        <f t="shared" si="0"/>
        <v>578.8125</v>
      </c>
      <c r="E54" s="80">
        <f t="shared" si="3"/>
        <v>4203</v>
      </c>
      <c r="F54" s="81">
        <f t="shared" si="1"/>
        <v>1599.6157397260274</v>
      </c>
      <c r="G54" s="78">
        <v>30</v>
      </c>
      <c r="H54" s="82">
        <f t="shared" si="2"/>
        <v>6.5753424657534248E-4</v>
      </c>
      <c r="I54" s="86"/>
    </row>
    <row r="55" spans="1:10" s="1" customFormat="1" ht="17.25">
      <c r="A55" s="84">
        <v>39783</v>
      </c>
      <c r="B55" s="77">
        <v>578.8125</v>
      </c>
      <c r="C55" s="78">
        <v>0</v>
      </c>
      <c r="D55" s="79">
        <f t="shared" si="0"/>
        <v>578.8125</v>
      </c>
      <c r="E55" s="80">
        <f t="shared" si="3"/>
        <v>4173</v>
      </c>
      <c r="F55" s="81">
        <f t="shared" si="1"/>
        <v>1588.1980684931507</v>
      </c>
      <c r="G55" s="78">
        <v>31</v>
      </c>
      <c r="H55" s="82">
        <f t="shared" si="2"/>
        <v>6.5753424657534248E-4</v>
      </c>
      <c r="I55" s="86"/>
    </row>
    <row r="56" spans="1:10" s="1" customFormat="1" ht="17.25">
      <c r="A56" s="84">
        <v>39814</v>
      </c>
      <c r="B56" s="77">
        <v>578.8125</v>
      </c>
      <c r="C56" s="78">
        <v>0</v>
      </c>
      <c r="D56" s="79">
        <f t="shared" si="0"/>
        <v>578.8125</v>
      </c>
      <c r="E56" s="80">
        <f t="shared" si="3"/>
        <v>4142</v>
      </c>
      <c r="F56" s="81">
        <f t="shared" si="1"/>
        <v>1576.3998082191781</v>
      </c>
      <c r="G56" s="78">
        <v>31</v>
      </c>
      <c r="H56" s="82">
        <f t="shared" si="2"/>
        <v>6.5753424657534248E-4</v>
      </c>
      <c r="I56" s="86"/>
    </row>
    <row r="57" spans="1:10" s="1" customFormat="1" ht="17.25">
      <c r="A57" s="76" t="s">
        <v>20</v>
      </c>
      <c r="B57" s="77">
        <v>578.8125</v>
      </c>
      <c r="C57" s="78">
        <v>0</v>
      </c>
      <c r="D57" s="79">
        <f t="shared" si="0"/>
        <v>578.8125</v>
      </c>
      <c r="E57" s="80">
        <f t="shared" si="3"/>
        <v>4111</v>
      </c>
      <c r="F57" s="81">
        <f t="shared" si="1"/>
        <v>1564.6015479452055</v>
      </c>
      <c r="G57" s="80">
        <v>28</v>
      </c>
      <c r="H57" s="82">
        <f t="shared" si="2"/>
        <v>6.5753424657534248E-4</v>
      </c>
      <c r="I57" s="86"/>
    </row>
    <row r="58" spans="1:10" s="1" customFormat="1" ht="17.25">
      <c r="A58" s="76" t="s">
        <v>21</v>
      </c>
      <c r="B58" s="77">
        <v>578.8125</v>
      </c>
      <c r="C58" s="78">
        <v>0</v>
      </c>
      <c r="D58" s="79">
        <f t="shared" si="0"/>
        <v>578.8125</v>
      </c>
      <c r="E58" s="80">
        <f t="shared" si="3"/>
        <v>4083</v>
      </c>
      <c r="F58" s="81">
        <f t="shared" si="1"/>
        <v>1553.9450547945205</v>
      </c>
      <c r="G58" s="87">
        <v>31</v>
      </c>
      <c r="H58" s="82">
        <f t="shared" si="2"/>
        <v>6.5753424657534248E-4</v>
      </c>
      <c r="I58" s="88"/>
      <c r="J58" s="15"/>
    </row>
    <row r="59" spans="1:10" s="1" customFormat="1" ht="17.25">
      <c r="A59" s="76" t="s">
        <v>22</v>
      </c>
      <c r="B59" s="77">
        <v>578.8125</v>
      </c>
      <c r="C59" s="78">
        <v>0</v>
      </c>
      <c r="D59" s="79">
        <f t="shared" si="0"/>
        <v>578.8125</v>
      </c>
      <c r="E59" s="80">
        <f t="shared" si="3"/>
        <v>4052</v>
      </c>
      <c r="F59" s="81">
        <f t="shared" si="1"/>
        <v>1542.1467945205479</v>
      </c>
      <c r="G59" s="87">
        <v>30</v>
      </c>
      <c r="H59" s="82">
        <f t="shared" si="2"/>
        <v>6.5753424657534248E-4</v>
      </c>
      <c r="I59" s="88"/>
    </row>
    <row r="60" spans="1:10" s="1" customFormat="1" ht="17.25">
      <c r="A60" s="76" t="s">
        <v>23</v>
      </c>
      <c r="B60" s="77">
        <v>578.8125</v>
      </c>
      <c r="C60" s="78">
        <v>0</v>
      </c>
      <c r="D60" s="79">
        <f t="shared" si="0"/>
        <v>578.8125</v>
      </c>
      <c r="E60" s="80">
        <f t="shared" si="3"/>
        <v>4022</v>
      </c>
      <c r="F60" s="81">
        <f t="shared" si="1"/>
        <v>1530.7291232876712</v>
      </c>
      <c r="G60" s="87">
        <v>31</v>
      </c>
      <c r="H60" s="82">
        <f t="shared" si="2"/>
        <v>6.5753424657534248E-4</v>
      </c>
      <c r="I60" s="88"/>
    </row>
    <row r="61" spans="1:10" s="1" customFormat="1" ht="17.25">
      <c r="A61" s="76" t="s">
        <v>24</v>
      </c>
      <c r="B61" s="77">
        <v>578.8125</v>
      </c>
      <c r="C61" s="78">
        <v>0</v>
      </c>
      <c r="D61" s="79">
        <f t="shared" si="0"/>
        <v>578.8125</v>
      </c>
      <c r="E61" s="80">
        <f t="shared" si="3"/>
        <v>3991</v>
      </c>
      <c r="F61" s="81">
        <f t="shared" si="1"/>
        <v>1518.9308630136986</v>
      </c>
      <c r="G61" s="87">
        <v>30</v>
      </c>
      <c r="H61" s="82">
        <f t="shared" si="2"/>
        <v>6.5753424657534248E-4</v>
      </c>
      <c r="I61" s="88"/>
    </row>
    <row r="62" spans="1:10" s="1" customFormat="1" ht="17.25">
      <c r="A62" s="76" t="s">
        <v>25</v>
      </c>
      <c r="B62" s="77">
        <v>607.75312499999995</v>
      </c>
      <c r="C62" s="78">
        <v>0</v>
      </c>
      <c r="D62" s="79">
        <f t="shared" si="0"/>
        <v>607.75312499999995</v>
      </c>
      <c r="E62" s="80">
        <f t="shared" si="3"/>
        <v>3961</v>
      </c>
      <c r="F62" s="81">
        <f t="shared" si="1"/>
        <v>1582.888851369863</v>
      </c>
      <c r="G62" s="87">
        <v>31</v>
      </c>
      <c r="H62" s="82">
        <f t="shared" si="2"/>
        <v>6.5753424657534248E-4</v>
      </c>
      <c r="I62" s="88"/>
    </row>
    <row r="63" spans="1:10" s="1" customFormat="1" ht="17.25">
      <c r="A63" s="76" t="s">
        <v>26</v>
      </c>
      <c r="B63" s="77">
        <v>607.75312499999995</v>
      </c>
      <c r="C63" s="78">
        <v>0</v>
      </c>
      <c r="D63" s="79">
        <f t="shared" si="0"/>
        <v>607.75312499999995</v>
      </c>
      <c r="E63" s="80">
        <f t="shared" si="3"/>
        <v>3930</v>
      </c>
      <c r="F63" s="81">
        <f t="shared" si="1"/>
        <v>1570.5006780821918</v>
      </c>
      <c r="G63" s="87">
        <v>31</v>
      </c>
      <c r="H63" s="82">
        <f t="shared" si="2"/>
        <v>6.5753424657534248E-4</v>
      </c>
      <c r="I63" s="88"/>
    </row>
    <row r="64" spans="1:10" s="1" customFormat="1" ht="17.25">
      <c r="A64" s="76" t="s">
        <v>27</v>
      </c>
      <c r="B64" s="77">
        <v>607.75312499999995</v>
      </c>
      <c r="C64" s="78">
        <v>0</v>
      </c>
      <c r="D64" s="79">
        <f t="shared" si="0"/>
        <v>607.75312499999995</v>
      </c>
      <c r="E64" s="80">
        <f t="shared" si="3"/>
        <v>3899</v>
      </c>
      <c r="F64" s="81">
        <f t="shared" si="1"/>
        <v>1558.1125047945204</v>
      </c>
      <c r="G64" s="87">
        <v>30</v>
      </c>
      <c r="H64" s="82">
        <f t="shared" si="2"/>
        <v>6.5753424657534248E-4</v>
      </c>
      <c r="I64" s="88"/>
    </row>
    <row r="65" spans="1:12" s="1" customFormat="1" ht="17.25">
      <c r="A65" s="76" t="s">
        <v>28</v>
      </c>
      <c r="B65" s="77">
        <v>607.75312499999995</v>
      </c>
      <c r="C65" s="78">
        <v>0</v>
      </c>
      <c r="D65" s="79">
        <f t="shared" si="0"/>
        <v>607.75312499999995</v>
      </c>
      <c r="E65" s="80">
        <f t="shared" si="3"/>
        <v>3869</v>
      </c>
      <c r="F65" s="81">
        <f t="shared" si="1"/>
        <v>1546.1239499999999</v>
      </c>
      <c r="G65" s="87">
        <v>31</v>
      </c>
      <c r="H65" s="82">
        <f t="shared" si="2"/>
        <v>6.5753424657534248E-4</v>
      </c>
      <c r="I65" s="88"/>
    </row>
    <row r="66" spans="1:12" s="1" customFormat="1" ht="17.25">
      <c r="A66" s="76" t="s">
        <v>29</v>
      </c>
      <c r="B66" s="77">
        <v>607.75312499999995</v>
      </c>
      <c r="C66" s="78">
        <v>0</v>
      </c>
      <c r="D66" s="79">
        <f t="shared" si="0"/>
        <v>607.75312499999995</v>
      </c>
      <c r="E66" s="80">
        <f t="shared" si="3"/>
        <v>3838</v>
      </c>
      <c r="F66" s="81">
        <f t="shared" si="1"/>
        <v>1533.7357767123287</v>
      </c>
      <c r="G66" s="87">
        <v>30</v>
      </c>
      <c r="H66" s="82">
        <f t="shared" si="2"/>
        <v>6.5753424657534248E-4</v>
      </c>
      <c r="I66" s="88"/>
    </row>
    <row r="67" spans="1:12" s="1" customFormat="1" ht="17.25">
      <c r="A67" s="76" t="s">
        <v>30</v>
      </c>
      <c r="B67" s="77">
        <v>607.75312499999995</v>
      </c>
      <c r="C67" s="78">
        <v>0</v>
      </c>
      <c r="D67" s="79">
        <f t="shared" si="0"/>
        <v>607.75312499999995</v>
      </c>
      <c r="E67" s="80">
        <f t="shared" si="3"/>
        <v>3808</v>
      </c>
      <c r="F67" s="81">
        <f t="shared" si="1"/>
        <v>1521.7472219178082</v>
      </c>
      <c r="G67" s="87">
        <v>31</v>
      </c>
      <c r="H67" s="82">
        <f t="shared" si="2"/>
        <v>6.5753424657534248E-4</v>
      </c>
      <c r="I67" s="88"/>
    </row>
    <row r="68" spans="1:12" s="1" customFormat="1" ht="17.25">
      <c r="A68" s="76" t="s">
        <v>31</v>
      </c>
      <c r="B68" s="77">
        <v>607.75312499999995</v>
      </c>
      <c r="C68" s="78">
        <v>0</v>
      </c>
      <c r="D68" s="79">
        <f t="shared" si="0"/>
        <v>607.75312499999995</v>
      </c>
      <c r="E68" s="80">
        <f t="shared" si="3"/>
        <v>3777</v>
      </c>
      <c r="F68" s="81">
        <f t="shared" si="1"/>
        <v>1509.3590486301368</v>
      </c>
      <c r="G68" s="87">
        <v>31</v>
      </c>
      <c r="H68" s="82">
        <f t="shared" si="2"/>
        <v>6.5753424657534248E-4</v>
      </c>
      <c r="I68" s="88"/>
    </row>
    <row r="69" spans="1:12" s="1" customFormat="1" ht="17.25">
      <c r="A69" s="76" t="s">
        <v>32</v>
      </c>
      <c r="B69" s="77">
        <v>607.75312499999995</v>
      </c>
      <c r="C69" s="78">
        <v>0</v>
      </c>
      <c r="D69" s="79">
        <f t="shared" si="0"/>
        <v>607.75312499999995</v>
      </c>
      <c r="E69" s="80">
        <f>E68-G68</f>
        <v>3746</v>
      </c>
      <c r="F69" s="81">
        <f t="shared" si="1"/>
        <v>1496.9708753424657</v>
      </c>
      <c r="G69" s="87">
        <v>28</v>
      </c>
      <c r="H69" s="82">
        <f t="shared" si="2"/>
        <v>6.5753424657534248E-4</v>
      </c>
      <c r="I69" s="88"/>
    </row>
    <row r="70" spans="1:12" s="1" customFormat="1" ht="18" thickBot="1">
      <c r="A70" s="76" t="s">
        <v>33</v>
      </c>
      <c r="B70" s="77">
        <v>607.75312499999995</v>
      </c>
      <c r="C70" s="78">
        <v>0</v>
      </c>
      <c r="D70" s="79">
        <f t="shared" si="0"/>
        <v>607.75312499999995</v>
      </c>
      <c r="E70" s="80">
        <f t="shared" si="3"/>
        <v>3718</v>
      </c>
      <c r="F70" s="81">
        <f t="shared" si="1"/>
        <v>1485.7815575342465</v>
      </c>
      <c r="G70" s="87">
        <v>31</v>
      </c>
      <c r="H70" s="82">
        <f t="shared" si="2"/>
        <v>6.5753424657534248E-4</v>
      </c>
      <c r="I70" s="88"/>
    </row>
    <row r="71" spans="1:12" s="1" customFormat="1" ht="33">
      <c r="A71" s="93" t="s">
        <v>159</v>
      </c>
      <c r="B71" s="94" t="s">
        <v>160</v>
      </c>
      <c r="C71" s="94" t="s">
        <v>161</v>
      </c>
      <c r="D71" s="94" t="s">
        <v>162</v>
      </c>
      <c r="E71" s="95" t="s">
        <v>163</v>
      </c>
      <c r="F71" s="94" t="s">
        <v>165</v>
      </c>
      <c r="G71" s="95" t="s">
        <v>19</v>
      </c>
      <c r="H71" s="96" t="s">
        <v>164</v>
      </c>
      <c r="I71" s="97" t="s">
        <v>170</v>
      </c>
    </row>
    <row r="72" spans="1:12" s="1" customFormat="1" ht="17.25">
      <c r="A72" s="76" t="s">
        <v>34</v>
      </c>
      <c r="B72" s="77">
        <v>607.75312499999995</v>
      </c>
      <c r="C72" s="78">
        <v>0</v>
      </c>
      <c r="D72" s="79">
        <f t="shared" si="0"/>
        <v>607.75312499999995</v>
      </c>
      <c r="E72" s="80">
        <f>E70-G70</f>
        <v>3687</v>
      </c>
      <c r="F72" s="81">
        <f t="shared" si="1"/>
        <v>1473.3933842465751</v>
      </c>
      <c r="G72" s="87">
        <v>30</v>
      </c>
      <c r="H72" s="82">
        <f t="shared" ref="H72:H135" si="4">0.24/365</f>
        <v>6.5753424657534248E-4</v>
      </c>
      <c r="I72" s="88"/>
    </row>
    <row r="73" spans="1:12" s="1" customFormat="1" ht="17.25">
      <c r="A73" s="76" t="s">
        <v>35</v>
      </c>
      <c r="B73" s="77">
        <v>607.75312499999995</v>
      </c>
      <c r="C73" s="78">
        <v>0</v>
      </c>
      <c r="D73" s="79">
        <f t="shared" si="0"/>
        <v>607.75312499999995</v>
      </c>
      <c r="E73" s="80">
        <f t="shared" si="3"/>
        <v>3657</v>
      </c>
      <c r="F73" s="81">
        <f t="shared" si="1"/>
        <v>1461.4048294520546</v>
      </c>
      <c r="G73" s="87">
        <v>31</v>
      </c>
      <c r="H73" s="82">
        <f t="shared" si="4"/>
        <v>6.5753424657534248E-4</v>
      </c>
      <c r="I73" s="88"/>
    </row>
    <row r="74" spans="1:12" s="1" customFormat="1" ht="17.25">
      <c r="A74" s="76" t="s">
        <v>36</v>
      </c>
      <c r="B74" s="77">
        <v>607.75312499999995</v>
      </c>
      <c r="C74" s="78">
        <v>0</v>
      </c>
      <c r="D74" s="79">
        <f t="shared" si="0"/>
        <v>607.75312499999995</v>
      </c>
      <c r="E74" s="80">
        <f t="shared" si="3"/>
        <v>3626</v>
      </c>
      <c r="F74" s="81">
        <f t="shared" si="1"/>
        <v>1449.0166561643834</v>
      </c>
      <c r="G74" s="87">
        <v>30</v>
      </c>
      <c r="H74" s="82">
        <f t="shared" si="4"/>
        <v>6.5753424657534248E-4</v>
      </c>
      <c r="I74" s="88"/>
    </row>
    <row r="75" spans="1:12" s="1" customFormat="1" ht="17.25">
      <c r="A75" s="76" t="s">
        <v>37</v>
      </c>
      <c r="B75" s="77">
        <v>638.14078124999992</v>
      </c>
      <c r="C75" s="78">
        <v>0</v>
      </c>
      <c r="D75" s="79">
        <f t="shared" si="0"/>
        <v>638.14078124999992</v>
      </c>
      <c r="E75" s="80">
        <f t="shared" si="3"/>
        <v>3596</v>
      </c>
      <c r="F75" s="81">
        <f t="shared" si="1"/>
        <v>1508.879506438356</v>
      </c>
      <c r="G75" s="87">
        <v>31</v>
      </c>
      <c r="H75" s="82">
        <f t="shared" si="4"/>
        <v>6.5753424657534248E-4</v>
      </c>
      <c r="I75" s="88"/>
      <c r="L75" s="16"/>
    </row>
    <row r="76" spans="1:12" s="1" customFormat="1" ht="17.25">
      <c r="A76" s="76" t="s">
        <v>38</v>
      </c>
      <c r="B76" s="77">
        <v>638.14078124999992</v>
      </c>
      <c r="C76" s="78">
        <v>0</v>
      </c>
      <c r="D76" s="79">
        <f t="shared" si="0"/>
        <v>638.14078124999992</v>
      </c>
      <c r="E76" s="80">
        <f t="shared" si="3"/>
        <v>3565</v>
      </c>
      <c r="F76" s="81">
        <f t="shared" si="1"/>
        <v>1495.8719244863012</v>
      </c>
      <c r="G76" s="87">
        <v>31</v>
      </c>
      <c r="H76" s="82">
        <f t="shared" si="4"/>
        <v>6.5753424657534248E-4</v>
      </c>
      <c r="I76" s="88"/>
    </row>
    <row r="77" spans="1:12" s="1" customFormat="1" ht="17.25">
      <c r="A77" s="76" t="s">
        <v>39</v>
      </c>
      <c r="B77" s="77">
        <v>638.14078124999992</v>
      </c>
      <c r="C77" s="78">
        <v>0</v>
      </c>
      <c r="D77" s="79">
        <f t="shared" si="0"/>
        <v>638.14078124999992</v>
      </c>
      <c r="E77" s="80">
        <f t="shared" si="3"/>
        <v>3534</v>
      </c>
      <c r="F77" s="81">
        <f t="shared" si="1"/>
        <v>1482.8643425342464</v>
      </c>
      <c r="G77" s="87">
        <v>30</v>
      </c>
      <c r="H77" s="82">
        <f t="shared" si="4"/>
        <v>6.5753424657534248E-4</v>
      </c>
      <c r="I77" s="88"/>
    </row>
    <row r="78" spans="1:12" s="1" customFormat="1" ht="17.25">
      <c r="A78" s="89" t="s">
        <v>40</v>
      </c>
      <c r="B78" s="77">
        <v>638.14078124999992</v>
      </c>
      <c r="C78" s="78">
        <v>0</v>
      </c>
      <c r="D78" s="79">
        <f t="shared" si="0"/>
        <v>638.14078124999992</v>
      </c>
      <c r="E78" s="80">
        <f t="shared" si="3"/>
        <v>3504</v>
      </c>
      <c r="F78" s="81">
        <f t="shared" si="1"/>
        <v>1470.2763600000001</v>
      </c>
      <c r="G78" s="90">
        <v>31</v>
      </c>
      <c r="H78" s="82">
        <f t="shared" si="4"/>
        <v>6.5753424657534248E-4</v>
      </c>
      <c r="I78" s="91"/>
    </row>
    <row r="79" spans="1:12" s="1" customFormat="1" ht="17.25">
      <c r="A79" s="76" t="s">
        <v>41</v>
      </c>
      <c r="B79" s="77">
        <v>638.14078124999992</v>
      </c>
      <c r="C79" s="78">
        <v>0</v>
      </c>
      <c r="D79" s="79">
        <f t="shared" ref="D79:D142" si="5">B79-C79</f>
        <v>638.14078124999992</v>
      </c>
      <c r="E79" s="80">
        <f t="shared" si="3"/>
        <v>3473</v>
      </c>
      <c r="F79" s="81">
        <f t="shared" si="1"/>
        <v>1457.268778047945</v>
      </c>
      <c r="G79" s="87">
        <v>30</v>
      </c>
      <c r="H79" s="82">
        <f t="shared" si="4"/>
        <v>6.5753424657534248E-4</v>
      </c>
      <c r="I79" s="88"/>
    </row>
    <row r="80" spans="1:12" s="1" customFormat="1" ht="17.25">
      <c r="A80" s="76" t="s">
        <v>42</v>
      </c>
      <c r="B80" s="77">
        <v>638.14078124999992</v>
      </c>
      <c r="C80" s="78">
        <v>0</v>
      </c>
      <c r="D80" s="79">
        <f t="shared" si="5"/>
        <v>638.14078124999992</v>
      </c>
      <c r="E80" s="80">
        <f t="shared" ref="E80:E143" si="6">E79-G79</f>
        <v>3443</v>
      </c>
      <c r="F80" s="81">
        <f t="shared" ref="F80:F143" si="7">(D80*E80*H80)</f>
        <v>1444.6807955136985</v>
      </c>
      <c r="G80" s="87">
        <v>31</v>
      </c>
      <c r="H80" s="82">
        <f t="shared" si="4"/>
        <v>6.5753424657534248E-4</v>
      </c>
      <c r="I80" s="88"/>
    </row>
    <row r="81" spans="1:9" s="1" customFormat="1" ht="17.25">
      <c r="A81" s="76" t="s">
        <v>43</v>
      </c>
      <c r="B81" s="77">
        <v>638.14078124999992</v>
      </c>
      <c r="C81" s="92">
        <v>0</v>
      </c>
      <c r="D81" s="79">
        <f t="shared" si="5"/>
        <v>638.14078124999992</v>
      </c>
      <c r="E81" s="80">
        <f t="shared" si="6"/>
        <v>3412</v>
      </c>
      <c r="F81" s="81">
        <f t="shared" si="7"/>
        <v>1431.6732135616437</v>
      </c>
      <c r="G81" s="87">
        <v>31</v>
      </c>
      <c r="H81" s="82">
        <f t="shared" si="4"/>
        <v>6.5753424657534248E-4</v>
      </c>
      <c r="I81" s="88"/>
    </row>
    <row r="82" spans="1:9" s="1" customFormat="1" ht="17.25">
      <c r="A82" s="76" t="s">
        <v>44</v>
      </c>
      <c r="B82" s="77">
        <v>638.14078124999992</v>
      </c>
      <c r="C82" s="92">
        <v>0</v>
      </c>
      <c r="D82" s="79">
        <f t="shared" si="5"/>
        <v>638.14078124999992</v>
      </c>
      <c r="E82" s="80">
        <f t="shared" si="6"/>
        <v>3381</v>
      </c>
      <c r="F82" s="81">
        <f t="shared" si="7"/>
        <v>1418.6656316095889</v>
      </c>
      <c r="G82" s="87">
        <v>28</v>
      </c>
      <c r="H82" s="82">
        <f t="shared" si="4"/>
        <v>6.5753424657534248E-4</v>
      </c>
      <c r="I82" s="88"/>
    </row>
    <row r="83" spans="1:9" s="1" customFormat="1" ht="17.25">
      <c r="A83" s="76" t="s">
        <v>45</v>
      </c>
      <c r="B83" s="77">
        <v>638.14078124999992</v>
      </c>
      <c r="C83" s="92">
        <v>0</v>
      </c>
      <c r="D83" s="79">
        <f t="shared" si="5"/>
        <v>638.14078124999992</v>
      </c>
      <c r="E83" s="80">
        <f t="shared" si="6"/>
        <v>3353</v>
      </c>
      <c r="F83" s="81">
        <f t="shared" si="7"/>
        <v>1406.9168479109587</v>
      </c>
      <c r="G83" s="87">
        <v>31</v>
      </c>
      <c r="H83" s="82">
        <f t="shared" si="4"/>
        <v>6.5753424657534248E-4</v>
      </c>
      <c r="I83" s="88"/>
    </row>
    <row r="84" spans="1:9" s="1" customFormat="1" ht="17.25">
      <c r="A84" s="76" t="s">
        <v>46</v>
      </c>
      <c r="B84" s="77">
        <v>638.14078124999992</v>
      </c>
      <c r="C84" s="92">
        <v>0</v>
      </c>
      <c r="D84" s="79">
        <f t="shared" si="5"/>
        <v>638.14078124999992</v>
      </c>
      <c r="E84" s="80">
        <f t="shared" si="6"/>
        <v>3322</v>
      </c>
      <c r="F84" s="81">
        <f t="shared" si="7"/>
        <v>1393.9092659589039</v>
      </c>
      <c r="G84" s="87">
        <v>30</v>
      </c>
      <c r="H84" s="82">
        <f t="shared" si="4"/>
        <v>6.5753424657534248E-4</v>
      </c>
      <c r="I84" s="88"/>
    </row>
    <row r="85" spans="1:9" s="1" customFormat="1" ht="17.25">
      <c r="A85" s="76" t="s">
        <v>47</v>
      </c>
      <c r="B85" s="77">
        <v>638.14078124999992</v>
      </c>
      <c r="C85" s="92">
        <v>0</v>
      </c>
      <c r="D85" s="79">
        <f t="shared" si="5"/>
        <v>638.14078124999992</v>
      </c>
      <c r="E85" s="80">
        <f t="shared" si="6"/>
        <v>3292</v>
      </c>
      <c r="F85" s="81">
        <f t="shared" si="7"/>
        <v>1381.3212834246574</v>
      </c>
      <c r="G85" s="87">
        <v>31</v>
      </c>
      <c r="H85" s="82">
        <f t="shared" si="4"/>
        <v>6.5753424657534248E-4</v>
      </c>
      <c r="I85" s="88"/>
    </row>
    <row r="86" spans="1:9" s="1" customFormat="1" ht="17.25">
      <c r="A86" s="76" t="s">
        <v>48</v>
      </c>
      <c r="B86" s="77">
        <v>638.14078124999992</v>
      </c>
      <c r="C86" s="92">
        <v>0</v>
      </c>
      <c r="D86" s="79">
        <f t="shared" si="5"/>
        <v>638.14078124999992</v>
      </c>
      <c r="E86" s="80">
        <f>E85-G85</f>
        <v>3261</v>
      </c>
      <c r="F86" s="81">
        <f t="shared" si="7"/>
        <v>1368.3137014726026</v>
      </c>
      <c r="G86" s="87">
        <v>30</v>
      </c>
      <c r="H86" s="82">
        <f t="shared" si="4"/>
        <v>6.5753424657534248E-4</v>
      </c>
      <c r="I86" s="88"/>
    </row>
    <row r="87" spans="1:9" s="1" customFormat="1" ht="17.25">
      <c r="A87" s="76" t="s">
        <v>49</v>
      </c>
      <c r="B87" s="77">
        <v>670.04782031249988</v>
      </c>
      <c r="C87" s="92">
        <v>0</v>
      </c>
      <c r="D87" s="79">
        <f t="shared" si="5"/>
        <v>670.04782031249988</v>
      </c>
      <c r="E87" s="80">
        <f t="shared" si="6"/>
        <v>3231</v>
      </c>
      <c r="F87" s="81">
        <f t="shared" si="7"/>
        <v>1423.5120048852739</v>
      </c>
      <c r="G87" s="87">
        <v>31</v>
      </c>
      <c r="H87" s="82">
        <f t="shared" si="4"/>
        <v>6.5753424657534248E-4</v>
      </c>
      <c r="I87" s="88"/>
    </row>
    <row r="88" spans="1:9" s="1" customFormat="1" ht="17.25">
      <c r="A88" s="76" t="s">
        <v>50</v>
      </c>
      <c r="B88" s="77">
        <v>670.04782031249988</v>
      </c>
      <c r="C88" s="92">
        <v>0</v>
      </c>
      <c r="D88" s="79">
        <f t="shared" si="5"/>
        <v>670.04782031249988</v>
      </c>
      <c r="E88" s="80">
        <f t="shared" si="6"/>
        <v>3200</v>
      </c>
      <c r="F88" s="81">
        <f t="shared" si="7"/>
        <v>1409.854043835616</v>
      </c>
      <c r="G88" s="87">
        <v>31</v>
      </c>
      <c r="H88" s="82">
        <f t="shared" si="4"/>
        <v>6.5753424657534248E-4</v>
      </c>
      <c r="I88" s="88"/>
    </row>
    <row r="89" spans="1:9" s="1" customFormat="1" ht="17.25">
      <c r="A89" s="76" t="s">
        <v>51</v>
      </c>
      <c r="B89" s="77">
        <v>670.04782031249988</v>
      </c>
      <c r="C89" s="92">
        <v>0</v>
      </c>
      <c r="D89" s="79">
        <f t="shared" si="5"/>
        <v>670.04782031249988</v>
      </c>
      <c r="E89" s="80">
        <f t="shared" si="6"/>
        <v>3169</v>
      </c>
      <c r="F89" s="81">
        <f t="shared" si="7"/>
        <v>1396.1960827859587</v>
      </c>
      <c r="G89" s="87">
        <v>30</v>
      </c>
      <c r="H89" s="82">
        <f t="shared" si="4"/>
        <v>6.5753424657534248E-4</v>
      </c>
      <c r="I89" s="88"/>
    </row>
    <row r="90" spans="1:9" s="1" customFormat="1" ht="17.25">
      <c r="A90" s="76" t="s">
        <v>52</v>
      </c>
      <c r="B90" s="77">
        <v>670.04782031249988</v>
      </c>
      <c r="C90" s="92">
        <v>0</v>
      </c>
      <c r="D90" s="79">
        <f t="shared" si="5"/>
        <v>670.04782031249988</v>
      </c>
      <c r="E90" s="80">
        <f t="shared" si="6"/>
        <v>3139</v>
      </c>
      <c r="F90" s="81">
        <f t="shared" si="7"/>
        <v>1382.9787011249998</v>
      </c>
      <c r="G90" s="87">
        <v>31</v>
      </c>
      <c r="H90" s="82">
        <f t="shared" si="4"/>
        <v>6.5753424657534248E-4</v>
      </c>
      <c r="I90" s="88"/>
    </row>
    <row r="91" spans="1:9" s="1" customFormat="1" ht="17.25">
      <c r="A91" s="76" t="s">
        <v>53</v>
      </c>
      <c r="B91" s="77">
        <v>670.04782031249988</v>
      </c>
      <c r="C91" s="92">
        <v>0</v>
      </c>
      <c r="D91" s="79">
        <f t="shared" si="5"/>
        <v>670.04782031249988</v>
      </c>
      <c r="E91" s="80">
        <f t="shared" si="6"/>
        <v>3108</v>
      </c>
      <c r="F91" s="81">
        <f t="shared" si="7"/>
        <v>1369.3207400753422</v>
      </c>
      <c r="G91" s="87">
        <v>30</v>
      </c>
      <c r="H91" s="82">
        <f t="shared" si="4"/>
        <v>6.5753424657534248E-4</v>
      </c>
      <c r="I91" s="88"/>
    </row>
    <row r="92" spans="1:9" s="1" customFormat="1" ht="17.25">
      <c r="A92" s="76" t="s">
        <v>54</v>
      </c>
      <c r="B92" s="77">
        <v>670.04782031249988</v>
      </c>
      <c r="C92" s="92">
        <v>0</v>
      </c>
      <c r="D92" s="79">
        <f t="shared" si="5"/>
        <v>670.04782031249988</v>
      </c>
      <c r="E92" s="80">
        <f t="shared" si="6"/>
        <v>3078</v>
      </c>
      <c r="F92" s="81">
        <f t="shared" si="7"/>
        <v>1356.1033584143834</v>
      </c>
      <c r="G92" s="87">
        <v>31</v>
      </c>
      <c r="H92" s="82">
        <f t="shared" si="4"/>
        <v>6.5753424657534248E-4</v>
      </c>
      <c r="I92" s="88"/>
    </row>
    <row r="93" spans="1:9" s="1" customFormat="1" ht="17.25">
      <c r="A93" s="76" t="s">
        <v>55</v>
      </c>
      <c r="B93" s="77">
        <v>670.04782031249988</v>
      </c>
      <c r="C93" s="92">
        <v>0</v>
      </c>
      <c r="D93" s="79">
        <f t="shared" si="5"/>
        <v>670.04782031249988</v>
      </c>
      <c r="E93" s="80">
        <f t="shared" si="6"/>
        <v>3047</v>
      </c>
      <c r="F93" s="81">
        <f t="shared" si="7"/>
        <v>1342.4453973647257</v>
      </c>
      <c r="G93" s="87">
        <v>31</v>
      </c>
      <c r="H93" s="82">
        <f t="shared" si="4"/>
        <v>6.5753424657534248E-4</v>
      </c>
      <c r="I93" s="88"/>
    </row>
    <row r="94" spans="1:9" s="1" customFormat="1" ht="17.25">
      <c r="A94" s="76" t="s">
        <v>56</v>
      </c>
      <c r="B94" s="77">
        <v>670.04782031249988</v>
      </c>
      <c r="C94" s="92">
        <v>0</v>
      </c>
      <c r="D94" s="79">
        <f t="shared" si="5"/>
        <v>670.04782031249988</v>
      </c>
      <c r="E94" s="80">
        <f t="shared" si="6"/>
        <v>3016</v>
      </c>
      <c r="F94" s="81">
        <f t="shared" si="7"/>
        <v>1328.7874363150684</v>
      </c>
      <c r="G94" s="87">
        <v>29</v>
      </c>
      <c r="H94" s="82">
        <f t="shared" si="4"/>
        <v>6.5753424657534248E-4</v>
      </c>
      <c r="I94" s="88"/>
    </row>
    <row r="95" spans="1:9" s="1" customFormat="1" ht="17.25">
      <c r="A95" s="76" t="s">
        <v>57</v>
      </c>
      <c r="B95" s="77">
        <v>670.04782031249988</v>
      </c>
      <c r="C95" s="92">
        <v>0</v>
      </c>
      <c r="D95" s="79">
        <f t="shared" si="5"/>
        <v>670.04782031249988</v>
      </c>
      <c r="E95" s="80">
        <f t="shared" si="6"/>
        <v>2987</v>
      </c>
      <c r="F95" s="81">
        <f t="shared" si="7"/>
        <v>1316.0106340428081</v>
      </c>
      <c r="G95" s="87">
        <v>31</v>
      </c>
      <c r="H95" s="82">
        <f t="shared" si="4"/>
        <v>6.5753424657534248E-4</v>
      </c>
      <c r="I95" s="88"/>
    </row>
    <row r="96" spans="1:9" s="1" customFormat="1" ht="17.25">
      <c r="A96" s="76" t="s">
        <v>58</v>
      </c>
      <c r="B96" s="77">
        <v>670.04782031249988</v>
      </c>
      <c r="C96" s="92">
        <v>0</v>
      </c>
      <c r="D96" s="79">
        <f t="shared" si="5"/>
        <v>670.04782031249988</v>
      </c>
      <c r="E96" s="80">
        <f t="shared" si="6"/>
        <v>2956</v>
      </c>
      <c r="F96" s="81">
        <f t="shared" si="7"/>
        <v>1302.3526729931505</v>
      </c>
      <c r="G96" s="87">
        <v>30</v>
      </c>
      <c r="H96" s="82">
        <f t="shared" si="4"/>
        <v>6.5753424657534248E-4</v>
      </c>
      <c r="I96" s="88"/>
    </row>
    <row r="97" spans="1:9" s="1" customFormat="1" ht="17.25">
      <c r="A97" s="76" t="s">
        <v>59</v>
      </c>
      <c r="B97" s="77">
        <v>670.04782031249988</v>
      </c>
      <c r="C97" s="92">
        <v>0</v>
      </c>
      <c r="D97" s="79">
        <f t="shared" si="5"/>
        <v>670.04782031249988</v>
      </c>
      <c r="E97" s="80">
        <f t="shared" si="6"/>
        <v>2926</v>
      </c>
      <c r="F97" s="81">
        <f t="shared" si="7"/>
        <v>1289.1352913321916</v>
      </c>
      <c r="G97" s="87">
        <v>31</v>
      </c>
      <c r="H97" s="82">
        <f t="shared" si="4"/>
        <v>6.5753424657534248E-4</v>
      </c>
      <c r="I97" s="88"/>
    </row>
    <row r="98" spans="1:9" s="1" customFormat="1" ht="17.25">
      <c r="A98" s="76" t="s">
        <v>60</v>
      </c>
      <c r="B98" s="77">
        <v>670.04782031249988</v>
      </c>
      <c r="C98" s="92">
        <v>0</v>
      </c>
      <c r="D98" s="79">
        <f t="shared" si="5"/>
        <v>670.04782031249988</v>
      </c>
      <c r="E98" s="80">
        <f t="shared" si="6"/>
        <v>2895</v>
      </c>
      <c r="F98" s="81">
        <f t="shared" si="7"/>
        <v>1275.477330282534</v>
      </c>
      <c r="G98" s="87">
        <v>30</v>
      </c>
      <c r="H98" s="82">
        <f t="shared" si="4"/>
        <v>6.5753424657534248E-4</v>
      </c>
      <c r="I98" s="88"/>
    </row>
    <row r="99" spans="1:9" s="1" customFormat="1" ht="17.25">
      <c r="A99" s="76" t="s">
        <v>61</v>
      </c>
      <c r="B99" s="77">
        <v>703.55021132812487</v>
      </c>
      <c r="C99" s="92">
        <v>0</v>
      </c>
      <c r="D99" s="79">
        <f t="shared" si="5"/>
        <v>703.55021132812487</v>
      </c>
      <c r="E99" s="80">
        <f t="shared" si="6"/>
        <v>2865</v>
      </c>
      <c r="F99" s="81">
        <f t="shared" si="7"/>
        <v>1325.3729460526538</v>
      </c>
      <c r="G99" s="87">
        <v>31</v>
      </c>
      <c r="H99" s="82">
        <f t="shared" si="4"/>
        <v>6.5753424657534248E-4</v>
      </c>
      <c r="I99" s="88"/>
    </row>
    <row r="100" spans="1:9" s="1" customFormat="1" ht="17.25">
      <c r="A100" s="76" t="s">
        <v>62</v>
      </c>
      <c r="B100" s="77">
        <v>703.55021132812487</v>
      </c>
      <c r="C100" s="92">
        <v>0</v>
      </c>
      <c r="D100" s="79">
        <f t="shared" si="5"/>
        <v>703.55021132812487</v>
      </c>
      <c r="E100" s="80">
        <f t="shared" si="6"/>
        <v>2834</v>
      </c>
      <c r="F100" s="81">
        <f t="shared" si="7"/>
        <v>1311.0320869505135</v>
      </c>
      <c r="G100" s="87">
        <v>31</v>
      </c>
      <c r="H100" s="82">
        <f t="shared" si="4"/>
        <v>6.5753424657534248E-4</v>
      </c>
      <c r="I100" s="88"/>
    </row>
    <row r="101" spans="1:9" s="1" customFormat="1" ht="17.25">
      <c r="A101" s="76" t="s">
        <v>63</v>
      </c>
      <c r="B101" s="77">
        <v>703.55021132812487</v>
      </c>
      <c r="C101" s="92">
        <v>0</v>
      </c>
      <c r="D101" s="79">
        <f t="shared" si="5"/>
        <v>703.55021132812487</v>
      </c>
      <c r="E101" s="80">
        <f t="shared" si="6"/>
        <v>2803</v>
      </c>
      <c r="F101" s="81">
        <f t="shared" si="7"/>
        <v>1296.691227848373</v>
      </c>
      <c r="G101" s="87">
        <v>30</v>
      </c>
      <c r="H101" s="82">
        <f t="shared" si="4"/>
        <v>6.5753424657534248E-4</v>
      </c>
      <c r="I101" s="88"/>
    </row>
    <row r="102" spans="1:9" s="1" customFormat="1" ht="17.25">
      <c r="A102" s="76" t="s">
        <v>64</v>
      </c>
      <c r="B102" s="77">
        <v>703.55021132812487</v>
      </c>
      <c r="C102" s="92">
        <v>0</v>
      </c>
      <c r="D102" s="79">
        <f t="shared" si="5"/>
        <v>703.55021132812487</v>
      </c>
      <c r="E102" s="80">
        <f t="shared" si="6"/>
        <v>2773</v>
      </c>
      <c r="F102" s="81">
        <f t="shared" si="7"/>
        <v>1282.8129771043662</v>
      </c>
      <c r="G102" s="87">
        <v>31</v>
      </c>
      <c r="H102" s="82">
        <f t="shared" si="4"/>
        <v>6.5753424657534248E-4</v>
      </c>
      <c r="I102" s="88"/>
    </row>
    <row r="103" spans="1:9" s="1" customFormat="1" ht="17.25">
      <c r="A103" s="76" t="s">
        <v>65</v>
      </c>
      <c r="B103" s="77">
        <v>703.55021132812487</v>
      </c>
      <c r="C103" s="92">
        <v>0</v>
      </c>
      <c r="D103" s="79">
        <f t="shared" si="5"/>
        <v>703.55021132812487</v>
      </c>
      <c r="E103" s="80">
        <f t="shared" si="6"/>
        <v>2742</v>
      </c>
      <c r="F103" s="81">
        <f t="shared" si="7"/>
        <v>1268.4721180022257</v>
      </c>
      <c r="G103" s="87">
        <v>30</v>
      </c>
      <c r="H103" s="82">
        <f t="shared" si="4"/>
        <v>6.5753424657534248E-4</v>
      </c>
      <c r="I103" s="88"/>
    </row>
    <row r="104" spans="1:9" s="1" customFormat="1" ht="17.25">
      <c r="A104" s="76" t="s">
        <v>66</v>
      </c>
      <c r="B104" s="77">
        <v>703.55021132812487</v>
      </c>
      <c r="C104" s="92">
        <v>0</v>
      </c>
      <c r="D104" s="79">
        <f t="shared" si="5"/>
        <v>703.55021132812487</v>
      </c>
      <c r="E104" s="80">
        <f t="shared" si="6"/>
        <v>2712</v>
      </c>
      <c r="F104" s="81">
        <f t="shared" si="7"/>
        <v>1254.593867258219</v>
      </c>
      <c r="G104" s="87">
        <v>31</v>
      </c>
      <c r="H104" s="82">
        <f t="shared" si="4"/>
        <v>6.5753424657534248E-4</v>
      </c>
      <c r="I104" s="88"/>
    </row>
    <row r="105" spans="1:9" s="1" customFormat="1" ht="17.25">
      <c r="A105" s="98" t="s">
        <v>67</v>
      </c>
      <c r="B105" s="77">
        <v>703.55021132812487</v>
      </c>
      <c r="C105" s="92">
        <v>0</v>
      </c>
      <c r="D105" s="79">
        <f t="shared" si="5"/>
        <v>703.55021132812487</v>
      </c>
      <c r="E105" s="80">
        <f t="shared" si="6"/>
        <v>2681</v>
      </c>
      <c r="F105" s="81">
        <f t="shared" si="7"/>
        <v>1240.2530081560785</v>
      </c>
      <c r="G105" s="87">
        <v>31</v>
      </c>
      <c r="H105" s="82">
        <f t="shared" si="4"/>
        <v>6.5753424657534248E-4</v>
      </c>
      <c r="I105" s="88"/>
    </row>
    <row r="106" spans="1:9" s="1" customFormat="1" ht="17.25">
      <c r="A106" s="98" t="s">
        <v>68</v>
      </c>
      <c r="B106" s="77">
        <v>703.55021132812487</v>
      </c>
      <c r="C106" s="92">
        <v>0</v>
      </c>
      <c r="D106" s="79">
        <f t="shared" si="5"/>
        <v>703.55021132812487</v>
      </c>
      <c r="E106" s="80">
        <f t="shared" si="6"/>
        <v>2650</v>
      </c>
      <c r="F106" s="81">
        <f t="shared" si="7"/>
        <v>1225.912149053938</v>
      </c>
      <c r="G106" s="87">
        <v>28</v>
      </c>
      <c r="H106" s="82">
        <f t="shared" si="4"/>
        <v>6.5753424657534248E-4</v>
      </c>
      <c r="I106" s="88"/>
    </row>
    <row r="107" spans="1:9" s="1" customFormat="1" ht="17.25">
      <c r="A107" s="98" t="s">
        <v>69</v>
      </c>
      <c r="B107" s="77">
        <v>703.55021132812487</v>
      </c>
      <c r="C107" s="92">
        <v>0</v>
      </c>
      <c r="D107" s="79">
        <f t="shared" si="5"/>
        <v>703.55021132812487</v>
      </c>
      <c r="E107" s="80">
        <f t="shared" si="6"/>
        <v>2622</v>
      </c>
      <c r="F107" s="81">
        <f t="shared" si="7"/>
        <v>1212.9591150261983</v>
      </c>
      <c r="G107" s="87">
        <v>31</v>
      </c>
      <c r="H107" s="82">
        <f t="shared" si="4"/>
        <v>6.5753424657534248E-4</v>
      </c>
      <c r="I107" s="88"/>
    </row>
    <row r="108" spans="1:9" s="1" customFormat="1" ht="17.25">
      <c r="A108" s="98" t="s">
        <v>70</v>
      </c>
      <c r="B108" s="77">
        <v>703.55021132812487</v>
      </c>
      <c r="C108" s="92">
        <v>0</v>
      </c>
      <c r="D108" s="79">
        <f t="shared" si="5"/>
        <v>703.55021132812487</v>
      </c>
      <c r="E108" s="80">
        <f t="shared" si="6"/>
        <v>2591</v>
      </c>
      <c r="F108" s="81">
        <f t="shared" si="7"/>
        <v>1198.6182559240581</v>
      </c>
      <c r="G108" s="87">
        <v>30</v>
      </c>
      <c r="H108" s="82">
        <f t="shared" si="4"/>
        <v>6.5753424657534248E-4</v>
      </c>
      <c r="I108" s="88"/>
    </row>
    <row r="109" spans="1:9" s="1" customFormat="1" ht="17.25">
      <c r="A109" s="98" t="s">
        <v>71</v>
      </c>
      <c r="B109" s="77">
        <v>703.55021132812487</v>
      </c>
      <c r="C109" s="92">
        <v>0</v>
      </c>
      <c r="D109" s="79">
        <f t="shared" si="5"/>
        <v>703.55021132812487</v>
      </c>
      <c r="E109" s="80">
        <f t="shared" si="6"/>
        <v>2561</v>
      </c>
      <c r="F109" s="81">
        <f t="shared" si="7"/>
        <v>1184.7400051800512</v>
      </c>
      <c r="G109" s="87">
        <v>31</v>
      </c>
      <c r="H109" s="82">
        <f t="shared" si="4"/>
        <v>6.5753424657534248E-4</v>
      </c>
      <c r="I109" s="88"/>
    </row>
    <row r="110" spans="1:9" s="1" customFormat="1" ht="17.25">
      <c r="A110" s="98" t="s">
        <v>72</v>
      </c>
      <c r="B110" s="77">
        <v>703.55021132812487</v>
      </c>
      <c r="C110" s="92">
        <v>0</v>
      </c>
      <c r="D110" s="79">
        <f t="shared" si="5"/>
        <v>703.55021132812487</v>
      </c>
      <c r="E110" s="80">
        <f t="shared" si="6"/>
        <v>2530</v>
      </c>
      <c r="F110" s="81">
        <f t="shared" si="7"/>
        <v>1170.3991460779107</v>
      </c>
      <c r="G110" s="87">
        <v>30</v>
      </c>
      <c r="H110" s="82">
        <f t="shared" si="4"/>
        <v>6.5753424657534248E-4</v>
      </c>
      <c r="I110" s="88"/>
    </row>
    <row r="111" spans="1:9" s="1" customFormat="1" ht="17.25">
      <c r="A111" s="98" t="s">
        <v>73</v>
      </c>
      <c r="B111" s="77">
        <v>738.7277218945311</v>
      </c>
      <c r="C111" s="92">
        <v>0</v>
      </c>
      <c r="D111" s="79">
        <f t="shared" si="5"/>
        <v>738.7277218945311</v>
      </c>
      <c r="E111" s="80">
        <f t="shared" si="6"/>
        <v>2500</v>
      </c>
      <c r="F111" s="81">
        <f t="shared" si="7"/>
        <v>1214.3469401005991</v>
      </c>
      <c r="G111" s="87">
        <v>31</v>
      </c>
      <c r="H111" s="82">
        <f t="shared" si="4"/>
        <v>6.5753424657534248E-4</v>
      </c>
      <c r="I111" s="88"/>
    </row>
    <row r="112" spans="1:9" s="1" customFormat="1" ht="17.25">
      <c r="A112" s="98" t="s">
        <v>74</v>
      </c>
      <c r="B112" s="77">
        <v>738.7277218945311</v>
      </c>
      <c r="C112" s="92">
        <v>0</v>
      </c>
      <c r="D112" s="79">
        <f t="shared" si="5"/>
        <v>738.7277218945311</v>
      </c>
      <c r="E112" s="80">
        <f t="shared" si="6"/>
        <v>2469</v>
      </c>
      <c r="F112" s="81">
        <f t="shared" si="7"/>
        <v>1199.2890380433516</v>
      </c>
      <c r="G112" s="87">
        <v>31</v>
      </c>
      <c r="H112" s="82">
        <f t="shared" si="4"/>
        <v>6.5753424657534248E-4</v>
      </c>
      <c r="I112" s="88"/>
    </row>
    <row r="113" spans="1:9" s="1" customFormat="1" ht="17.25">
      <c r="A113" s="98" t="s">
        <v>75</v>
      </c>
      <c r="B113" s="77">
        <v>738.7277218945311</v>
      </c>
      <c r="C113" s="92">
        <v>0</v>
      </c>
      <c r="D113" s="79">
        <f t="shared" si="5"/>
        <v>738.7277218945311</v>
      </c>
      <c r="E113" s="80">
        <f t="shared" si="6"/>
        <v>2438</v>
      </c>
      <c r="F113" s="81">
        <f t="shared" si="7"/>
        <v>1184.2311359861044</v>
      </c>
      <c r="G113" s="87">
        <v>30</v>
      </c>
      <c r="H113" s="82">
        <f t="shared" si="4"/>
        <v>6.5753424657534248E-4</v>
      </c>
      <c r="I113" s="88"/>
    </row>
    <row r="114" spans="1:9" s="1" customFormat="1" ht="17.25">
      <c r="A114" s="98" t="s">
        <v>76</v>
      </c>
      <c r="B114" s="77">
        <v>738.7277218945311</v>
      </c>
      <c r="C114" s="92">
        <v>0</v>
      </c>
      <c r="D114" s="79">
        <f t="shared" si="5"/>
        <v>738.7277218945311</v>
      </c>
      <c r="E114" s="80">
        <f t="shared" si="6"/>
        <v>2408</v>
      </c>
      <c r="F114" s="81">
        <f t="shared" si="7"/>
        <v>1169.658972704897</v>
      </c>
      <c r="G114" s="87">
        <v>31</v>
      </c>
      <c r="H114" s="82">
        <f t="shared" si="4"/>
        <v>6.5753424657534248E-4</v>
      </c>
      <c r="I114" s="88"/>
    </row>
    <row r="115" spans="1:9" s="1" customFormat="1" ht="17.25">
      <c r="A115" s="98" t="s">
        <v>77</v>
      </c>
      <c r="B115" s="77">
        <v>738.7277218945311</v>
      </c>
      <c r="C115" s="92">
        <v>0</v>
      </c>
      <c r="D115" s="79">
        <f t="shared" si="5"/>
        <v>738.7277218945311</v>
      </c>
      <c r="E115" s="80">
        <f t="shared" si="6"/>
        <v>2377</v>
      </c>
      <c r="F115" s="81">
        <f t="shared" si="7"/>
        <v>1154.6010706476497</v>
      </c>
      <c r="G115" s="99">
        <v>30</v>
      </c>
      <c r="H115" s="82">
        <f t="shared" si="4"/>
        <v>6.5753424657534248E-4</v>
      </c>
      <c r="I115" s="88"/>
    </row>
    <row r="116" spans="1:9" s="1" customFormat="1" ht="17.25">
      <c r="A116" s="98" t="s">
        <v>78</v>
      </c>
      <c r="B116" s="77">
        <v>738.7277218945311</v>
      </c>
      <c r="C116" s="92">
        <v>0</v>
      </c>
      <c r="D116" s="79">
        <f t="shared" si="5"/>
        <v>738.7277218945311</v>
      </c>
      <c r="E116" s="80">
        <f t="shared" si="6"/>
        <v>2347</v>
      </c>
      <c r="F116" s="81">
        <f t="shared" si="7"/>
        <v>1140.0289073664426</v>
      </c>
      <c r="G116" s="87">
        <v>31</v>
      </c>
      <c r="H116" s="82">
        <f t="shared" si="4"/>
        <v>6.5753424657534248E-4</v>
      </c>
      <c r="I116" s="88"/>
    </row>
    <row r="117" spans="1:9" s="1" customFormat="1" ht="17.25">
      <c r="A117" s="98" t="s">
        <v>79</v>
      </c>
      <c r="B117" s="77">
        <v>738.7277218945311</v>
      </c>
      <c r="C117" s="92">
        <v>0</v>
      </c>
      <c r="D117" s="79">
        <f t="shared" si="5"/>
        <v>738.7277218945311</v>
      </c>
      <c r="E117" s="80">
        <f t="shared" si="6"/>
        <v>2316</v>
      </c>
      <c r="F117" s="81">
        <f t="shared" si="7"/>
        <v>1124.9710053091949</v>
      </c>
      <c r="G117" s="87">
        <v>31</v>
      </c>
      <c r="H117" s="82">
        <f t="shared" si="4"/>
        <v>6.5753424657534248E-4</v>
      </c>
      <c r="I117" s="88"/>
    </row>
    <row r="118" spans="1:9" s="1" customFormat="1" ht="17.25">
      <c r="A118" s="98" t="s">
        <v>80</v>
      </c>
      <c r="B118" s="77">
        <v>738.7277218945311</v>
      </c>
      <c r="C118" s="92">
        <v>0</v>
      </c>
      <c r="D118" s="79">
        <f t="shared" si="5"/>
        <v>738.7277218945311</v>
      </c>
      <c r="E118" s="80">
        <f t="shared" si="6"/>
        <v>2285</v>
      </c>
      <c r="F118" s="81">
        <f t="shared" si="7"/>
        <v>1109.9131032519476</v>
      </c>
      <c r="G118" s="87">
        <v>28</v>
      </c>
      <c r="H118" s="82">
        <f t="shared" si="4"/>
        <v>6.5753424657534248E-4</v>
      </c>
      <c r="I118" s="88"/>
    </row>
    <row r="119" spans="1:9" s="1" customFormat="1" ht="17.25">
      <c r="A119" s="98" t="s">
        <v>81</v>
      </c>
      <c r="B119" s="77">
        <v>738.7277218945311</v>
      </c>
      <c r="C119" s="92">
        <v>0</v>
      </c>
      <c r="D119" s="79">
        <f t="shared" si="5"/>
        <v>738.7277218945311</v>
      </c>
      <c r="E119" s="80">
        <f t="shared" si="6"/>
        <v>2257</v>
      </c>
      <c r="F119" s="81">
        <f t="shared" si="7"/>
        <v>1096.3124175228209</v>
      </c>
      <c r="G119" s="87">
        <v>31</v>
      </c>
      <c r="H119" s="82">
        <f t="shared" si="4"/>
        <v>6.5753424657534248E-4</v>
      </c>
      <c r="I119" s="88"/>
    </row>
    <row r="120" spans="1:9" s="1" customFormat="1" ht="17.25">
      <c r="A120" s="98" t="s">
        <v>82</v>
      </c>
      <c r="B120" s="77">
        <v>738.7277218945311</v>
      </c>
      <c r="C120" s="92">
        <v>0</v>
      </c>
      <c r="D120" s="79">
        <f t="shared" si="5"/>
        <v>738.7277218945311</v>
      </c>
      <c r="E120" s="80">
        <f t="shared" si="6"/>
        <v>2226</v>
      </c>
      <c r="F120" s="81">
        <f t="shared" si="7"/>
        <v>1081.2545154655734</v>
      </c>
      <c r="G120" s="87">
        <v>30</v>
      </c>
      <c r="H120" s="82">
        <f t="shared" si="4"/>
        <v>6.5753424657534248E-4</v>
      </c>
      <c r="I120" s="88"/>
    </row>
    <row r="121" spans="1:9" s="1" customFormat="1" ht="17.25">
      <c r="A121" s="98" t="s">
        <v>83</v>
      </c>
      <c r="B121" s="77">
        <v>738.7277218945311</v>
      </c>
      <c r="C121" s="92">
        <v>0</v>
      </c>
      <c r="D121" s="79">
        <f t="shared" si="5"/>
        <v>738.7277218945311</v>
      </c>
      <c r="E121" s="80">
        <f t="shared" si="6"/>
        <v>2196</v>
      </c>
      <c r="F121" s="81">
        <f t="shared" si="7"/>
        <v>1066.6823521843662</v>
      </c>
      <c r="G121" s="87">
        <v>31</v>
      </c>
      <c r="H121" s="82">
        <f t="shared" si="4"/>
        <v>6.5753424657534248E-4</v>
      </c>
      <c r="I121" s="88"/>
    </row>
    <row r="122" spans="1:9" s="1" customFormat="1" ht="17.25">
      <c r="A122" s="98" t="s">
        <v>84</v>
      </c>
      <c r="B122" s="77">
        <v>738.7277218945311</v>
      </c>
      <c r="C122" s="92">
        <v>0</v>
      </c>
      <c r="D122" s="79">
        <f t="shared" si="5"/>
        <v>738.7277218945311</v>
      </c>
      <c r="E122" s="80">
        <f t="shared" si="6"/>
        <v>2165</v>
      </c>
      <c r="F122" s="81">
        <f t="shared" si="7"/>
        <v>1051.624450127119</v>
      </c>
      <c r="G122" s="87">
        <v>30</v>
      </c>
      <c r="H122" s="82">
        <f t="shared" si="4"/>
        <v>6.5753424657534248E-4</v>
      </c>
      <c r="I122" s="88"/>
    </row>
    <row r="123" spans="1:9" s="1" customFormat="1" ht="17.25">
      <c r="A123" s="98" t="s">
        <v>85</v>
      </c>
      <c r="B123" s="77">
        <v>775.66410798925767</v>
      </c>
      <c r="C123" s="92">
        <v>0</v>
      </c>
      <c r="D123" s="79">
        <f t="shared" si="5"/>
        <v>775.66410798925767</v>
      </c>
      <c r="E123" s="80">
        <f t="shared" si="6"/>
        <v>2135</v>
      </c>
      <c r="F123" s="81">
        <f t="shared" si="7"/>
        <v>1088.9049011882073</v>
      </c>
      <c r="G123" s="87">
        <v>31</v>
      </c>
      <c r="H123" s="82">
        <f t="shared" si="4"/>
        <v>6.5753424657534248E-4</v>
      </c>
      <c r="I123" s="88"/>
    </row>
    <row r="124" spans="1:9" s="1" customFormat="1" ht="17.25">
      <c r="A124" s="98" t="s">
        <v>86</v>
      </c>
      <c r="B124" s="77">
        <v>775.66410798925767</v>
      </c>
      <c r="C124" s="92">
        <v>0</v>
      </c>
      <c r="D124" s="79">
        <f t="shared" si="5"/>
        <v>775.66410798925767</v>
      </c>
      <c r="E124" s="80">
        <f t="shared" si="6"/>
        <v>2104</v>
      </c>
      <c r="F124" s="81">
        <f t="shared" si="7"/>
        <v>1073.0941040280975</v>
      </c>
      <c r="G124" s="87">
        <v>31</v>
      </c>
      <c r="H124" s="82">
        <f t="shared" si="4"/>
        <v>6.5753424657534248E-4</v>
      </c>
      <c r="I124" s="88"/>
    </row>
    <row r="125" spans="1:9" s="1" customFormat="1" ht="17.25">
      <c r="A125" s="98" t="s">
        <v>87</v>
      </c>
      <c r="B125" s="77">
        <v>775.66410798925767</v>
      </c>
      <c r="C125" s="92">
        <v>0</v>
      </c>
      <c r="D125" s="79">
        <f t="shared" si="5"/>
        <v>775.66410798925767</v>
      </c>
      <c r="E125" s="80">
        <f t="shared" si="6"/>
        <v>2073</v>
      </c>
      <c r="F125" s="81">
        <f t="shared" si="7"/>
        <v>1057.2833068679877</v>
      </c>
      <c r="G125" s="87">
        <v>30</v>
      </c>
      <c r="H125" s="82">
        <f t="shared" si="4"/>
        <v>6.5753424657534248E-4</v>
      </c>
      <c r="I125" s="88"/>
    </row>
    <row r="126" spans="1:9" s="1" customFormat="1" ht="17.25">
      <c r="A126" s="98" t="s">
        <v>88</v>
      </c>
      <c r="B126" s="77">
        <v>775.66410798925767</v>
      </c>
      <c r="C126" s="92">
        <v>0</v>
      </c>
      <c r="D126" s="79">
        <f t="shared" si="5"/>
        <v>775.66410798925767</v>
      </c>
      <c r="E126" s="80">
        <f t="shared" si="6"/>
        <v>2043</v>
      </c>
      <c r="F126" s="81">
        <f t="shared" si="7"/>
        <v>1041.98253542272</v>
      </c>
      <c r="G126" s="87">
        <v>31</v>
      </c>
      <c r="H126" s="82">
        <f t="shared" si="4"/>
        <v>6.5753424657534248E-4</v>
      </c>
      <c r="I126" s="88"/>
    </row>
    <row r="127" spans="1:9" s="1" customFormat="1" ht="17.25">
      <c r="A127" s="98" t="s">
        <v>89</v>
      </c>
      <c r="B127" s="77">
        <v>775.66410798925767</v>
      </c>
      <c r="C127" s="92">
        <v>0</v>
      </c>
      <c r="D127" s="79">
        <f t="shared" si="5"/>
        <v>775.66410798925767</v>
      </c>
      <c r="E127" s="80">
        <f t="shared" si="6"/>
        <v>2012</v>
      </c>
      <c r="F127" s="81">
        <f t="shared" si="7"/>
        <v>1026.1717382626105</v>
      </c>
      <c r="G127" s="87">
        <v>30</v>
      </c>
      <c r="H127" s="82">
        <f t="shared" si="4"/>
        <v>6.5753424657534248E-4</v>
      </c>
      <c r="I127" s="88"/>
    </row>
    <row r="128" spans="1:9" s="1" customFormat="1" ht="17.25">
      <c r="A128" s="98" t="s">
        <v>90</v>
      </c>
      <c r="B128" s="77">
        <v>775.66410798925767</v>
      </c>
      <c r="C128" s="92">
        <v>0</v>
      </c>
      <c r="D128" s="79">
        <f t="shared" si="5"/>
        <v>775.66410798925767</v>
      </c>
      <c r="E128" s="80">
        <f t="shared" si="6"/>
        <v>1982</v>
      </c>
      <c r="F128" s="81">
        <f t="shared" si="7"/>
        <v>1010.8709668173427</v>
      </c>
      <c r="G128" s="87">
        <v>31</v>
      </c>
      <c r="H128" s="82">
        <f t="shared" si="4"/>
        <v>6.5753424657534248E-4</v>
      </c>
      <c r="I128" s="88"/>
    </row>
    <row r="129" spans="1:9" s="1" customFormat="1" ht="17.25">
      <c r="A129" s="98" t="s">
        <v>91</v>
      </c>
      <c r="B129" s="77">
        <v>775.66410798925767</v>
      </c>
      <c r="C129" s="92">
        <v>0</v>
      </c>
      <c r="D129" s="79">
        <f t="shared" si="5"/>
        <v>775.66410798925767</v>
      </c>
      <c r="E129" s="80">
        <f t="shared" si="6"/>
        <v>1951</v>
      </c>
      <c r="F129" s="81">
        <f t="shared" si="7"/>
        <v>995.0601696572329</v>
      </c>
      <c r="G129" s="87">
        <v>31</v>
      </c>
      <c r="H129" s="82">
        <f t="shared" si="4"/>
        <v>6.5753424657534248E-4</v>
      </c>
      <c r="I129" s="88"/>
    </row>
    <row r="130" spans="1:9" s="1" customFormat="1" ht="17.25">
      <c r="A130" s="98" t="s">
        <v>92</v>
      </c>
      <c r="B130" s="77">
        <v>775.66410798925767</v>
      </c>
      <c r="C130" s="92">
        <v>0</v>
      </c>
      <c r="D130" s="79">
        <f t="shared" si="5"/>
        <v>775.66410798925767</v>
      </c>
      <c r="E130" s="80">
        <f t="shared" si="6"/>
        <v>1920</v>
      </c>
      <c r="F130" s="81">
        <f t="shared" si="7"/>
        <v>979.24937249712309</v>
      </c>
      <c r="G130" s="87">
        <v>28</v>
      </c>
      <c r="H130" s="82">
        <f t="shared" si="4"/>
        <v>6.5753424657534248E-4</v>
      </c>
      <c r="I130" s="88"/>
    </row>
    <row r="131" spans="1:9" s="1" customFormat="1" ht="17.25">
      <c r="A131" s="98" t="s">
        <v>93</v>
      </c>
      <c r="B131" s="77">
        <v>775.66410798925767</v>
      </c>
      <c r="C131" s="92">
        <v>0</v>
      </c>
      <c r="D131" s="79">
        <f t="shared" si="5"/>
        <v>775.66410798925767</v>
      </c>
      <c r="E131" s="80">
        <f t="shared" si="6"/>
        <v>1892</v>
      </c>
      <c r="F131" s="81">
        <f t="shared" si="7"/>
        <v>964.96865248154018</v>
      </c>
      <c r="G131" s="87">
        <v>31</v>
      </c>
      <c r="H131" s="82">
        <f t="shared" si="4"/>
        <v>6.5753424657534248E-4</v>
      </c>
      <c r="I131" s="88"/>
    </row>
    <row r="132" spans="1:9" s="1" customFormat="1" ht="17.25">
      <c r="A132" s="98" t="s">
        <v>94</v>
      </c>
      <c r="B132" s="77">
        <v>775.66410798925767</v>
      </c>
      <c r="C132" s="92">
        <v>0</v>
      </c>
      <c r="D132" s="79">
        <f t="shared" si="5"/>
        <v>775.66410798925767</v>
      </c>
      <c r="E132" s="80">
        <f t="shared" si="6"/>
        <v>1861</v>
      </c>
      <c r="F132" s="81">
        <f t="shared" si="7"/>
        <v>949.15785532143036</v>
      </c>
      <c r="G132" s="87">
        <v>30</v>
      </c>
      <c r="H132" s="82">
        <f t="shared" si="4"/>
        <v>6.5753424657534248E-4</v>
      </c>
      <c r="I132" s="88"/>
    </row>
    <row r="133" spans="1:9" s="1" customFormat="1" ht="17.25">
      <c r="A133" s="98" t="s">
        <v>95</v>
      </c>
      <c r="B133" s="77">
        <v>775.66410798925767</v>
      </c>
      <c r="C133" s="92">
        <v>0</v>
      </c>
      <c r="D133" s="79">
        <f t="shared" si="5"/>
        <v>775.66410798925767</v>
      </c>
      <c r="E133" s="80">
        <f t="shared" si="6"/>
        <v>1831</v>
      </c>
      <c r="F133" s="81">
        <f t="shared" si="7"/>
        <v>933.85708387616273</v>
      </c>
      <c r="G133" s="87">
        <v>31</v>
      </c>
      <c r="H133" s="82">
        <f t="shared" si="4"/>
        <v>6.5753424657534248E-4</v>
      </c>
      <c r="I133" s="88"/>
    </row>
    <row r="134" spans="1:9" s="1" customFormat="1" ht="17.25">
      <c r="A134" s="98" t="s">
        <v>96</v>
      </c>
      <c r="B134" s="77">
        <v>775.66410798925767</v>
      </c>
      <c r="C134" s="92">
        <v>0</v>
      </c>
      <c r="D134" s="79">
        <f t="shared" si="5"/>
        <v>775.66410798925767</v>
      </c>
      <c r="E134" s="80">
        <f t="shared" si="6"/>
        <v>1800</v>
      </c>
      <c r="F134" s="81">
        <f t="shared" si="7"/>
        <v>918.04628671605292</v>
      </c>
      <c r="G134" s="87">
        <v>30</v>
      </c>
      <c r="H134" s="82">
        <f t="shared" si="4"/>
        <v>6.5753424657534248E-4</v>
      </c>
      <c r="I134" s="88"/>
    </row>
    <row r="135" spans="1:9" s="1" customFormat="1" ht="17.25">
      <c r="A135" s="98" t="s">
        <v>97</v>
      </c>
      <c r="B135" s="77">
        <v>814.44731338872054</v>
      </c>
      <c r="C135" s="92">
        <v>0</v>
      </c>
      <c r="D135" s="79">
        <f t="shared" si="5"/>
        <v>814.44731338872054</v>
      </c>
      <c r="E135" s="80">
        <f t="shared" si="6"/>
        <v>1770</v>
      </c>
      <c r="F135" s="81">
        <f t="shared" si="7"/>
        <v>947.88279103432455</v>
      </c>
      <c r="G135" s="87">
        <v>31</v>
      </c>
      <c r="H135" s="82">
        <f t="shared" si="4"/>
        <v>6.5753424657534248E-4</v>
      </c>
      <c r="I135" s="88"/>
    </row>
    <row r="136" spans="1:9" s="1" customFormat="1" ht="17.25">
      <c r="A136" s="98" t="s">
        <v>98</v>
      </c>
      <c r="B136" s="77">
        <v>814.44731338872054</v>
      </c>
      <c r="C136" s="92">
        <v>0</v>
      </c>
      <c r="D136" s="79">
        <f t="shared" si="5"/>
        <v>814.44731338872054</v>
      </c>
      <c r="E136" s="80">
        <f t="shared" si="6"/>
        <v>1739</v>
      </c>
      <c r="F136" s="81">
        <f t="shared" si="7"/>
        <v>931.2814540162093</v>
      </c>
      <c r="G136" s="87">
        <v>31</v>
      </c>
      <c r="H136" s="82">
        <f t="shared" ref="H136:H146" si="8">0.24/365</f>
        <v>6.5753424657534248E-4</v>
      </c>
      <c r="I136" s="88"/>
    </row>
    <row r="137" spans="1:9" s="1" customFormat="1" ht="17.25">
      <c r="A137" s="98" t="s">
        <v>99</v>
      </c>
      <c r="B137" s="77">
        <v>814.44731338872054</v>
      </c>
      <c r="C137" s="92">
        <v>0</v>
      </c>
      <c r="D137" s="79">
        <f t="shared" si="5"/>
        <v>814.44731338872054</v>
      </c>
      <c r="E137" s="80">
        <f t="shared" si="6"/>
        <v>1708</v>
      </c>
      <c r="F137" s="81">
        <f t="shared" si="7"/>
        <v>914.68011699809404</v>
      </c>
      <c r="G137" s="87">
        <v>30</v>
      </c>
      <c r="H137" s="82">
        <f t="shared" si="8"/>
        <v>6.5753424657534248E-4</v>
      </c>
      <c r="I137" s="88"/>
    </row>
    <row r="138" spans="1:9" s="1" customFormat="1" ht="17.25">
      <c r="A138" s="98" t="s">
        <v>100</v>
      </c>
      <c r="B138" s="77">
        <v>814.44731338872054</v>
      </c>
      <c r="C138" s="92">
        <v>0</v>
      </c>
      <c r="D138" s="79">
        <f t="shared" si="5"/>
        <v>814.44731338872054</v>
      </c>
      <c r="E138" s="80">
        <f t="shared" si="6"/>
        <v>1678</v>
      </c>
      <c r="F138" s="81">
        <f t="shared" si="7"/>
        <v>898.61430698056313</v>
      </c>
      <c r="G138" s="87">
        <v>31</v>
      </c>
      <c r="H138" s="82">
        <f t="shared" si="8"/>
        <v>6.5753424657534248E-4</v>
      </c>
      <c r="I138" s="88"/>
    </row>
    <row r="139" spans="1:9" s="1" customFormat="1" ht="17.25">
      <c r="A139" s="98" t="s">
        <v>101</v>
      </c>
      <c r="B139" s="77">
        <v>814.44731338872054</v>
      </c>
      <c r="C139" s="92">
        <v>0</v>
      </c>
      <c r="D139" s="79">
        <f t="shared" si="5"/>
        <v>814.44731338872054</v>
      </c>
      <c r="E139" s="80">
        <f t="shared" si="6"/>
        <v>1647</v>
      </c>
      <c r="F139" s="81">
        <f t="shared" si="7"/>
        <v>882.01296996244776</v>
      </c>
      <c r="G139" s="87">
        <v>30</v>
      </c>
      <c r="H139" s="82">
        <f t="shared" si="8"/>
        <v>6.5753424657534248E-4</v>
      </c>
      <c r="I139" s="88"/>
    </row>
    <row r="140" spans="1:9" s="1" customFormat="1" ht="17.25">
      <c r="A140" s="98" t="s">
        <v>102</v>
      </c>
      <c r="B140" s="77">
        <v>814.44731338872054</v>
      </c>
      <c r="C140" s="92">
        <v>0</v>
      </c>
      <c r="D140" s="79">
        <f t="shared" si="5"/>
        <v>814.44731338872054</v>
      </c>
      <c r="E140" s="80">
        <f>E139-G139</f>
        <v>1617</v>
      </c>
      <c r="F140" s="81">
        <f t="shared" si="7"/>
        <v>865.94715994491696</v>
      </c>
      <c r="G140" s="87">
        <v>31</v>
      </c>
      <c r="H140" s="82">
        <f t="shared" si="8"/>
        <v>6.5753424657534248E-4</v>
      </c>
      <c r="I140" s="88"/>
    </row>
    <row r="141" spans="1:9" s="1" customFormat="1" ht="17.25">
      <c r="A141" s="98" t="s">
        <v>103</v>
      </c>
      <c r="B141" s="77">
        <v>814.44731338872054</v>
      </c>
      <c r="C141" s="92">
        <v>0</v>
      </c>
      <c r="D141" s="79">
        <f t="shared" si="5"/>
        <v>814.44731338872054</v>
      </c>
      <c r="E141" s="80">
        <f t="shared" si="6"/>
        <v>1586</v>
      </c>
      <c r="F141" s="81">
        <f t="shared" si="7"/>
        <v>849.3458229268017</v>
      </c>
      <c r="G141" s="87">
        <v>31</v>
      </c>
      <c r="H141" s="82">
        <f t="shared" si="8"/>
        <v>6.5753424657534248E-4</v>
      </c>
      <c r="I141" s="88"/>
    </row>
    <row r="142" spans="1:9" s="1" customFormat="1" ht="17.25">
      <c r="A142" s="98" t="s">
        <v>104</v>
      </c>
      <c r="B142" s="77">
        <v>814.44731338872054</v>
      </c>
      <c r="C142" s="92">
        <v>0</v>
      </c>
      <c r="D142" s="79">
        <f t="shared" si="5"/>
        <v>814.44731338872054</v>
      </c>
      <c r="E142" s="80">
        <f>E141-G141</f>
        <v>1555</v>
      </c>
      <c r="F142" s="81">
        <f t="shared" si="7"/>
        <v>832.74448590868622</v>
      </c>
      <c r="G142" s="87">
        <v>29</v>
      </c>
      <c r="H142" s="82">
        <f t="shared" si="8"/>
        <v>6.5753424657534248E-4</v>
      </c>
      <c r="I142" s="88"/>
    </row>
    <row r="143" spans="1:9" s="1" customFormat="1" ht="17.25">
      <c r="A143" s="98" t="s">
        <v>105</v>
      </c>
      <c r="B143" s="77">
        <v>814.44731338872054</v>
      </c>
      <c r="C143" s="92">
        <v>0</v>
      </c>
      <c r="D143" s="79">
        <f t="shared" ref="D143:D159" si="9">B143-C143</f>
        <v>814.44731338872054</v>
      </c>
      <c r="E143" s="80">
        <f t="shared" si="6"/>
        <v>1526</v>
      </c>
      <c r="F143" s="81">
        <f t="shared" si="7"/>
        <v>817.21420289173989</v>
      </c>
      <c r="G143" s="87">
        <v>31</v>
      </c>
      <c r="H143" s="82">
        <f t="shared" si="8"/>
        <v>6.5753424657534248E-4</v>
      </c>
      <c r="I143" s="88"/>
    </row>
    <row r="144" spans="1:9" s="1" customFormat="1" ht="17.25">
      <c r="A144" s="98" t="s">
        <v>106</v>
      </c>
      <c r="B144" s="77">
        <v>814.44731338872054</v>
      </c>
      <c r="C144" s="92">
        <v>0</v>
      </c>
      <c r="D144" s="79">
        <f t="shared" si="9"/>
        <v>814.44731338872054</v>
      </c>
      <c r="E144" s="80">
        <f t="shared" ref="E144:E201" si="10">E143-G143</f>
        <v>1495</v>
      </c>
      <c r="F144" s="81">
        <f t="shared" ref="F144:F201" si="11">(D144*E144*H144)</f>
        <v>800.6128658736244</v>
      </c>
      <c r="G144" s="87">
        <v>30</v>
      </c>
      <c r="H144" s="82">
        <f t="shared" si="8"/>
        <v>6.5753424657534248E-4</v>
      </c>
      <c r="I144" s="88"/>
    </row>
    <row r="145" spans="1:9" s="1" customFormat="1" ht="17.25">
      <c r="A145" s="98" t="s">
        <v>107</v>
      </c>
      <c r="B145" s="77">
        <v>814.44731338872054</v>
      </c>
      <c r="C145" s="92">
        <v>0</v>
      </c>
      <c r="D145" s="79">
        <f t="shared" si="9"/>
        <v>814.44731338872054</v>
      </c>
      <c r="E145" s="80">
        <f t="shared" si="10"/>
        <v>1465</v>
      </c>
      <c r="F145" s="81">
        <f t="shared" si="11"/>
        <v>784.54705585609361</v>
      </c>
      <c r="G145" s="87">
        <v>31</v>
      </c>
      <c r="H145" s="82">
        <f t="shared" si="8"/>
        <v>6.5753424657534248E-4</v>
      </c>
      <c r="I145" s="88"/>
    </row>
    <row r="146" spans="1:9" s="1" customFormat="1" ht="18" thickBot="1">
      <c r="A146" s="98" t="s">
        <v>108</v>
      </c>
      <c r="B146" s="77">
        <v>814.44731338872054</v>
      </c>
      <c r="C146" s="92">
        <v>0</v>
      </c>
      <c r="D146" s="79">
        <f t="shared" si="9"/>
        <v>814.44731338872054</v>
      </c>
      <c r="E146" s="80">
        <f t="shared" si="10"/>
        <v>1434</v>
      </c>
      <c r="F146" s="81">
        <f t="shared" si="11"/>
        <v>767.94571883797835</v>
      </c>
      <c r="G146" s="87">
        <v>30</v>
      </c>
      <c r="H146" s="82">
        <f t="shared" si="8"/>
        <v>6.5753424657534248E-4</v>
      </c>
      <c r="I146" s="88"/>
    </row>
    <row r="147" spans="1:9" s="1" customFormat="1" ht="33">
      <c r="A147" s="93" t="s">
        <v>159</v>
      </c>
      <c r="B147" s="94" t="s">
        <v>160</v>
      </c>
      <c r="C147" s="94" t="s">
        <v>161</v>
      </c>
      <c r="D147" s="94" t="s">
        <v>162</v>
      </c>
      <c r="E147" s="95" t="s">
        <v>163</v>
      </c>
      <c r="F147" s="94" t="s">
        <v>165</v>
      </c>
      <c r="G147" s="95" t="s">
        <v>19</v>
      </c>
      <c r="H147" s="96" t="s">
        <v>164</v>
      </c>
      <c r="I147" s="112" t="s">
        <v>170</v>
      </c>
    </row>
    <row r="148" spans="1:9" s="1" customFormat="1" ht="17.25">
      <c r="A148" s="98" t="s">
        <v>109</v>
      </c>
      <c r="B148" s="77">
        <v>855.16967905815659</v>
      </c>
      <c r="C148" s="92">
        <v>0</v>
      </c>
      <c r="D148" s="79">
        <f t="shared" si="9"/>
        <v>855.16967905815659</v>
      </c>
      <c r="E148" s="80">
        <f>E146-G146</f>
        <v>1404</v>
      </c>
      <c r="F148" s="81">
        <f t="shared" si="11"/>
        <v>789.47390426146967</v>
      </c>
      <c r="G148" s="87">
        <v>31</v>
      </c>
      <c r="H148" s="82">
        <f t="shared" ref="H148:H201" si="12">0.24/365</f>
        <v>6.5753424657534248E-4</v>
      </c>
      <c r="I148" s="88"/>
    </row>
    <row r="149" spans="1:9" s="1" customFormat="1" ht="17.25">
      <c r="A149" s="98" t="s">
        <v>110</v>
      </c>
      <c r="B149" s="77">
        <v>855.16967905815659</v>
      </c>
      <c r="C149" s="92">
        <v>0</v>
      </c>
      <c r="D149" s="79">
        <f t="shared" si="9"/>
        <v>855.16967905815659</v>
      </c>
      <c r="E149" s="80">
        <f t="shared" si="10"/>
        <v>1373</v>
      </c>
      <c r="F149" s="81">
        <f t="shared" si="11"/>
        <v>772.04250039244869</v>
      </c>
      <c r="G149" s="87">
        <v>31</v>
      </c>
      <c r="H149" s="82">
        <f t="shared" si="12"/>
        <v>6.5753424657534248E-4</v>
      </c>
      <c r="I149" s="88"/>
    </row>
    <row r="150" spans="1:9" s="1" customFormat="1" ht="17.25">
      <c r="A150" s="98" t="s">
        <v>111</v>
      </c>
      <c r="B150" s="77">
        <v>855.16967905815659</v>
      </c>
      <c r="C150" s="92">
        <v>0</v>
      </c>
      <c r="D150" s="79">
        <f t="shared" si="9"/>
        <v>855.16967905815659</v>
      </c>
      <c r="E150" s="80">
        <f t="shared" si="10"/>
        <v>1342</v>
      </c>
      <c r="F150" s="81">
        <f t="shared" si="11"/>
        <v>754.61109652342759</v>
      </c>
      <c r="G150" s="87">
        <v>30</v>
      </c>
      <c r="H150" s="82">
        <f t="shared" si="12"/>
        <v>6.5753424657534248E-4</v>
      </c>
      <c r="I150" s="88"/>
    </row>
    <row r="151" spans="1:9" s="1" customFormat="1" ht="17.25">
      <c r="A151" s="98" t="s">
        <v>112</v>
      </c>
      <c r="B151" s="77">
        <v>855.16967905815659</v>
      </c>
      <c r="C151" s="92">
        <v>0</v>
      </c>
      <c r="D151" s="79">
        <f t="shared" si="9"/>
        <v>855.16967905815659</v>
      </c>
      <c r="E151" s="80">
        <f t="shared" si="10"/>
        <v>1312</v>
      </c>
      <c r="F151" s="81">
        <f t="shared" si="11"/>
        <v>737.74199600502004</v>
      </c>
      <c r="G151" s="87">
        <v>31</v>
      </c>
      <c r="H151" s="82">
        <f t="shared" si="12"/>
        <v>6.5753424657534248E-4</v>
      </c>
      <c r="I151" s="88"/>
    </row>
    <row r="152" spans="1:9" s="1" customFormat="1" ht="17.25">
      <c r="A152" s="98" t="s">
        <v>113</v>
      </c>
      <c r="B152" s="77">
        <v>855.16967905815659</v>
      </c>
      <c r="C152" s="92">
        <v>0</v>
      </c>
      <c r="D152" s="79">
        <f t="shared" si="9"/>
        <v>855.16967905815659</v>
      </c>
      <c r="E152" s="80">
        <f t="shared" si="10"/>
        <v>1281</v>
      </c>
      <c r="F152" s="81">
        <f t="shared" si="11"/>
        <v>720.31059213599917</v>
      </c>
      <c r="G152" s="87">
        <v>30</v>
      </c>
      <c r="H152" s="82">
        <f t="shared" si="12"/>
        <v>6.5753424657534248E-4</v>
      </c>
      <c r="I152" s="88"/>
    </row>
    <row r="153" spans="1:9" s="1" customFormat="1" ht="17.25">
      <c r="A153" s="98" t="s">
        <v>114</v>
      </c>
      <c r="B153" s="77">
        <v>855.16967905815659</v>
      </c>
      <c r="C153" s="92">
        <v>0</v>
      </c>
      <c r="D153" s="100">
        <f t="shared" si="9"/>
        <v>855.16967905815659</v>
      </c>
      <c r="E153" s="80">
        <f t="shared" si="10"/>
        <v>1251</v>
      </c>
      <c r="F153" s="81">
        <f t="shared" si="11"/>
        <v>703.44149161759162</v>
      </c>
      <c r="G153" s="87">
        <v>31</v>
      </c>
      <c r="H153" s="82">
        <f t="shared" si="12"/>
        <v>6.5753424657534248E-4</v>
      </c>
      <c r="I153" s="88"/>
    </row>
    <row r="154" spans="1:9" s="1" customFormat="1" ht="17.25">
      <c r="A154" s="98" t="s">
        <v>115</v>
      </c>
      <c r="B154" s="77">
        <v>855.16967905815659</v>
      </c>
      <c r="C154" s="92">
        <v>0</v>
      </c>
      <c r="D154" s="100">
        <f t="shared" si="9"/>
        <v>855.16967905815659</v>
      </c>
      <c r="E154" s="80">
        <f t="shared" si="10"/>
        <v>1220</v>
      </c>
      <c r="F154" s="81">
        <f t="shared" si="11"/>
        <v>686.01008774857064</v>
      </c>
      <c r="G154" s="87">
        <v>31</v>
      </c>
      <c r="H154" s="82">
        <f t="shared" si="12"/>
        <v>6.5753424657534248E-4</v>
      </c>
      <c r="I154" s="88"/>
    </row>
    <row r="155" spans="1:9" s="1" customFormat="1" ht="17.25">
      <c r="A155" s="98" t="s">
        <v>116</v>
      </c>
      <c r="B155" s="77">
        <v>855.16967905815659</v>
      </c>
      <c r="C155" s="92">
        <v>0</v>
      </c>
      <c r="D155" s="79">
        <f t="shared" si="9"/>
        <v>855.16967905815659</v>
      </c>
      <c r="E155" s="80">
        <f t="shared" si="10"/>
        <v>1189</v>
      </c>
      <c r="F155" s="81">
        <f t="shared" si="11"/>
        <v>668.57868387954954</v>
      </c>
      <c r="G155" s="87">
        <v>28</v>
      </c>
      <c r="H155" s="82">
        <f t="shared" si="12"/>
        <v>6.5753424657534248E-4</v>
      </c>
      <c r="I155" s="88"/>
    </row>
    <row r="156" spans="1:9" s="1" customFormat="1" ht="17.25">
      <c r="A156" s="98" t="s">
        <v>117</v>
      </c>
      <c r="B156" s="77">
        <v>855.16967905815659</v>
      </c>
      <c r="C156" s="92">
        <v>0</v>
      </c>
      <c r="D156" s="79">
        <f t="shared" si="9"/>
        <v>855.16967905815659</v>
      </c>
      <c r="E156" s="80">
        <f t="shared" si="10"/>
        <v>1161</v>
      </c>
      <c r="F156" s="81">
        <f t="shared" si="11"/>
        <v>652.8341900623692</v>
      </c>
      <c r="G156" s="87">
        <v>31</v>
      </c>
      <c r="H156" s="82">
        <f t="shared" si="12"/>
        <v>6.5753424657534248E-4</v>
      </c>
      <c r="I156" s="88"/>
    </row>
    <row r="157" spans="1:9" s="1" customFormat="1" ht="17.25">
      <c r="A157" s="98" t="s">
        <v>118</v>
      </c>
      <c r="B157" s="77">
        <v>855.16967905815659</v>
      </c>
      <c r="C157" s="92">
        <v>0</v>
      </c>
      <c r="D157" s="100">
        <f t="shared" si="9"/>
        <v>855.16967905815659</v>
      </c>
      <c r="E157" s="80">
        <f t="shared" si="10"/>
        <v>1130</v>
      </c>
      <c r="F157" s="81">
        <f t="shared" si="11"/>
        <v>635.40278619334811</v>
      </c>
      <c r="G157" s="87">
        <v>30</v>
      </c>
      <c r="H157" s="82">
        <f t="shared" si="12"/>
        <v>6.5753424657534248E-4</v>
      </c>
      <c r="I157" s="88"/>
    </row>
    <row r="158" spans="1:9" s="1" customFormat="1" ht="17.25">
      <c r="A158" s="98" t="s">
        <v>119</v>
      </c>
      <c r="B158" s="77">
        <v>855.16967905815659</v>
      </c>
      <c r="C158" s="92">
        <v>0</v>
      </c>
      <c r="D158" s="100">
        <f t="shared" si="9"/>
        <v>855.16967905815659</v>
      </c>
      <c r="E158" s="80">
        <f t="shared" si="10"/>
        <v>1100</v>
      </c>
      <c r="F158" s="81">
        <f t="shared" si="11"/>
        <v>618.53368567494067</v>
      </c>
      <c r="G158" s="87">
        <v>31</v>
      </c>
      <c r="H158" s="82">
        <f t="shared" si="12"/>
        <v>6.5753424657534248E-4</v>
      </c>
      <c r="I158" s="88"/>
    </row>
    <row r="159" spans="1:9" s="1" customFormat="1" ht="17.25">
      <c r="A159" s="98" t="s">
        <v>120</v>
      </c>
      <c r="B159" s="77">
        <v>855.16967905815659</v>
      </c>
      <c r="C159" s="92">
        <v>0</v>
      </c>
      <c r="D159" s="100">
        <f t="shared" si="9"/>
        <v>855.16967905815659</v>
      </c>
      <c r="E159" s="80">
        <f t="shared" si="10"/>
        <v>1069</v>
      </c>
      <c r="F159" s="81">
        <f t="shared" si="11"/>
        <v>601.10228180591957</v>
      </c>
      <c r="G159" s="87">
        <v>30</v>
      </c>
      <c r="H159" s="82">
        <f t="shared" si="12"/>
        <v>6.5753424657534248E-4</v>
      </c>
      <c r="I159" s="88"/>
    </row>
    <row r="160" spans="1:9" s="1" customFormat="1" ht="17.25">
      <c r="A160" s="98" t="s">
        <v>121</v>
      </c>
      <c r="B160" s="77">
        <v>897.92816301106438</v>
      </c>
      <c r="C160" s="92">
        <v>0</v>
      </c>
      <c r="D160" s="100">
        <f>B160-C160</f>
        <v>897.92816301106438</v>
      </c>
      <c r="E160" s="80">
        <f t="shared" si="10"/>
        <v>1039</v>
      </c>
      <c r="F160" s="81">
        <f t="shared" si="11"/>
        <v>613.44484035188771</v>
      </c>
      <c r="G160" s="87">
        <v>31</v>
      </c>
      <c r="H160" s="82">
        <f t="shared" si="12"/>
        <v>6.5753424657534248E-4</v>
      </c>
      <c r="I160" s="88"/>
    </row>
    <row r="161" spans="1:9" s="1" customFormat="1" ht="17.25">
      <c r="A161" s="98" t="s">
        <v>122</v>
      </c>
      <c r="B161" s="77">
        <v>897.92816301106438</v>
      </c>
      <c r="C161" s="92">
        <v>0</v>
      </c>
      <c r="D161" s="100">
        <f>B161-C161</f>
        <v>897.92816301106438</v>
      </c>
      <c r="E161" s="80">
        <f t="shared" si="10"/>
        <v>1008</v>
      </c>
      <c r="F161" s="81">
        <f t="shared" si="11"/>
        <v>595.14186628941559</v>
      </c>
      <c r="G161" s="87">
        <v>31</v>
      </c>
      <c r="H161" s="82">
        <f t="shared" si="12"/>
        <v>6.5753424657534248E-4</v>
      </c>
      <c r="I161" s="88"/>
    </row>
    <row r="162" spans="1:9" s="1" customFormat="1" ht="17.25">
      <c r="A162" s="98" t="s">
        <v>123</v>
      </c>
      <c r="B162" s="77">
        <v>897.92816301106438</v>
      </c>
      <c r="C162" s="92">
        <v>0</v>
      </c>
      <c r="D162" s="100">
        <f t="shared" ref="D162:D165" si="13">B162-C162</f>
        <v>897.92816301106438</v>
      </c>
      <c r="E162" s="80">
        <f t="shared" si="10"/>
        <v>977</v>
      </c>
      <c r="F162" s="81">
        <f t="shared" si="11"/>
        <v>576.83889222694347</v>
      </c>
      <c r="G162" s="87">
        <v>30</v>
      </c>
      <c r="H162" s="82">
        <f t="shared" si="12"/>
        <v>6.5753424657534248E-4</v>
      </c>
      <c r="I162" s="88"/>
    </row>
    <row r="163" spans="1:9" s="1" customFormat="1" ht="17.25">
      <c r="A163" s="98" t="s">
        <v>124</v>
      </c>
      <c r="B163" s="77">
        <v>897.92816301106438</v>
      </c>
      <c r="C163" s="92">
        <v>0</v>
      </c>
      <c r="D163" s="100">
        <f t="shared" si="13"/>
        <v>897.92816301106438</v>
      </c>
      <c r="E163" s="80">
        <f t="shared" si="10"/>
        <v>947</v>
      </c>
      <c r="F163" s="81">
        <f t="shared" si="11"/>
        <v>559.12633668261572</v>
      </c>
      <c r="G163" s="87">
        <v>31</v>
      </c>
      <c r="H163" s="82">
        <f t="shared" si="12"/>
        <v>6.5753424657534248E-4</v>
      </c>
      <c r="I163" s="88"/>
    </row>
    <row r="164" spans="1:9" s="1" customFormat="1" ht="17.25">
      <c r="A164" s="98" t="s">
        <v>125</v>
      </c>
      <c r="B164" s="77">
        <v>897.92816301106438</v>
      </c>
      <c r="C164" s="92">
        <v>0</v>
      </c>
      <c r="D164" s="100">
        <f t="shared" si="13"/>
        <v>897.92816301106438</v>
      </c>
      <c r="E164" s="80">
        <f t="shared" si="10"/>
        <v>916</v>
      </c>
      <c r="F164" s="81">
        <f t="shared" si="11"/>
        <v>540.82336262014348</v>
      </c>
      <c r="G164" s="87">
        <v>30</v>
      </c>
      <c r="H164" s="82">
        <f t="shared" si="12"/>
        <v>6.5753424657534248E-4</v>
      </c>
      <c r="I164" s="88"/>
    </row>
    <row r="165" spans="1:9" s="1" customFormat="1" ht="17.25">
      <c r="A165" s="98" t="s">
        <v>126</v>
      </c>
      <c r="B165" s="77">
        <v>897.92816301106438</v>
      </c>
      <c r="C165" s="92">
        <v>0</v>
      </c>
      <c r="D165" s="100">
        <f t="shared" si="13"/>
        <v>897.92816301106438</v>
      </c>
      <c r="E165" s="80">
        <f t="shared" si="10"/>
        <v>886</v>
      </c>
      <c r="F165" s="81">
        <f t="shared" si="11"/>
        <v>523.11080707581573</v>
      </c>
      <c r="G165" s="87">
        <v>31</v>
      </c>
      <c r="H165" s="82">
        <f t="shared" si="12"/>
        <v>6.5753424657534248E-4</v>
      </c>
      <c r="I165" s="88"/>
    </row>
    <row r="166" spans="1:9" s="1" customFormat="1" ht="17.25">
      <c r="A166" s="98" t="s">
        <v>127</v>
      </c>
      <c r="B166" s="77">
        <v>897.92816301106438</v>
      </c>
      <c r="C166" s="92">
        <v>0</v>
      </c>
      <c r="D166" s="100">
        <f>B166-C166</f>
        <v>897.92816301106438</v>
      </c>
      <c r="E166" s="80">
        <f t="shared" si="10"/>
        <v>855</v>
      </c>
      <c r="F166" s="81">
        <f t="shared" si="11"/>
        <v>504.80783301334361</v>
      </c>
      <c r="G166" s="87">
        <v>31</v>
      </c>
      <c r="H166" s="82">
        <f t="shared" si="12"/>
        <v>6.5753424657534248E-4</v>
      </c>
      <c r="I166" s="88"/>
    </row>
    <row r="167" spans="1:9" s="1" customFormat="1" ht="17.25">
      <c r="A167" s="98" t="s">
        <v>128</v>
      </c>
      <c r="B167" s="77">
        <v>897.92816301106438</v>
      </c>
      <c r="C167" s="92">
        <v>0</v>
      </c>
      <c r="D167" s="100">
        <f>B167-C167</f>
        <v>897.92816301106438</v>
      </c>
      <c r="E167" s="80">
        <f t="shared" si="10"/>
        <v>824</v>
      </c>
      <c r="F167" s="81">
        <f t="shared" si="11"/>
        <v>486.50485895087155</v>
      </c>
      <c r="G167" s="87">
        <v>28</v>
      </c>
      <c r="H167" s="82">
        <f t="shared" si="12"/>
        <v>6.5753424657534248E-4</v>
      </c>
      <c r="I167" s="88"/>
    </row>
    <row r="168" spans="1:9" s="1" customFormat="1" ht="17.25">
      <c r="A168" s="98" t="s">
        <v>129</v>
      </c>
      <c r="B168" s="77">
        <v>897.92816301106438</v>
      </c>
      <c r="C168" s="92">
        <v>0</v>
      </c>
      <c r="D168" s="100">
        <f t="shared" ref="D168:D196" si="14">B168-C168</f>
        <v>897.92816301106438</v>
      </c>
      <c r="E168" s="80">
        <f t="shared" si="10"/>
        <v>796</v>
      </c>
      <c r="F168" s="81">
        <f t="shared" si="11"/>
        <v>469.97314044283212</v>
      </c>
      <c r="G168" s="87">
        <v>31</v>
      </c>
      <c r="H168" s="82">
        <f t="shared" si="12"/>
        <v>6.5753424657534248E-4</v>
      </c>
      <c r="I168" s="88"/>
    </row>
    <row r="169" spans="1:9" s="1" customFormat="1" ht="17.25">
      <c r="A169" s="98" t="s">
        <v>130</v>
      </c>
      <c r="B169" s="77">
        <v>897.92816301106438</v>
      </c>
      <c r="C169" s="92">
        <v>0</v>
      </c>
      <c r="D169" s="100">
        <f t="shared" si="14"/>
        <v>897.92816301106438</v>
      </c>
      <c r="E169" s="80">
        <f t="shared" si="10"/>
        <v>765</v>
      </c>
      <c r="F169" s="81">
        <f t="shared" si="11"/>
        <v>451.67016638036006</v>
      </c>
      <c r="G169" s="87">
        <v>30</v>
      </c>
      <c r="H169" s="82">
        <f t="shared" si="12"/>
        <v>6.5753424657534248E-4</v>
      </c>
      <c r="I169" s="88"/>
    </row>
    <row r="170" spans="1:9" s="1" customFormat="1" ht="17.25">
      <c r="A170" s="98" t="s">
        <v>131</v>
      </c>
      <c r="B170" s="77">
        <v>897.92816301106438</v>
      </c>
      <c r="C170" s="92">
        <v>13783</v>
      </c>
      <c r="D170" s="100">
        <f t="shared" si="14"/>
        <v>-12885.071836988936</v>
      </c>
      <c r="E170" s="80">
        <f t="shared" si="10"/>
        <v>735</v>
      </c>
      <c r="F170" s="81">
        <f t="shared" si="11"/>
        <v>-6227.1963617667088</v>
      </c>
      <c r="G170" s="78">
        <v>16</v>
      </c>
      <c r="H170" s="82">
        <f t="shared" si="12"/>
        <v>6.5753424657534248E-4</v>
      </c>
      <c r="I170" s="184" t="s">
        <v>307</v>
      </c>
    </row>
    <row r="171" spans="1:9" s="1" customFormat="1" ht="17.25">
      <c r="A171" s="98" t="s">
        <v>132</v>
      </c>
      <c r="B171" s="77">
        <v>897.92816301106438</v>
      </c>
      <c r="C171" s="92">
        <v>0</v>
      </c>
      <c r="D171" s="100">
        <f t="shared" si="14"/>
        <v>897.92816301106438</v>
      </c>
      <c r="E171" s="80">
        <f t="shared" si="10"/>
        <v>719</v>
      </c>
      <c r="F171" s="81">
        <f t="shared" si="11"/>
        <v>424.51091454572401</v>
      </c>
      <c r="G171" s="78">
        <v>30</v>
      </c>
      <c r="H171" s="82">
        <f t="shared" si="12"/>
        <v>6.5753424657534248E-4</v>
      </c>
      <c r="I171" s="184"/>
    </row>
    <row r="172" spans="1:9" s="1" customFormat="1" ht="17.25">
      <c r="A172" s="98" t="s">
        <v>133</v>
      </c>
      <c r="B172" s="77">
        <v>942.82457116161765</v>
      </c>
      <c r="C172" s="92">
        <v>13783</v>
      </c>
      <c r="D172" s="100">
        <f t="shared" si="14"/>
        <v>-12840.175428838382</v>
      </c>
      <c r="E172" s="80">
        <f t="shared" si="10"/>
        <v>689</v>
      </c>
      <c r="F172" s="81">
        <f t="shared" si="11"/>
        <v>-5817.1271477060682</v>
      </c>
      <c r="G172" s="78">
        <v>11</v>
      </c>
      <c r="H172" s="82">
        <f t="shared" si="12"/>
        <v>6.5753424657534248E-4</v>
      </c>
      <c r="I172" s="184" t="s">
        <v>308</v>
      </c>
    </row>
    <row r="173" spans="1:9" s="1" customFormat="1" ht="17.25">
      <c r="A173" s="98" t="s">
        <v>134</v>
      </c>
      <c r="B173" s="77">
        <v>942.82457116161765</v>
      </c>
      <c r="C173" s="186">
        <v>13783</v>
      </c>
      <c r="D173" s="100">
        <f t="shared" si="14"/>
        <v>-12840.175428838382</v>
      </c>
      <c r="E173" s="80">
        <f t="shared" si="10"/>
        <v>678</v>
      </c>
      <c r="F173" s="81">
        <f t="shared" si="11"/>
        <v>-5724.2557418646065</v>
      </c>
      <c r="G173" s="156">
        <v>0</v>
      </c>
      <c r="H173" s="82">
        <f t="shared" si="12"/>
        <v>6.5753424657534248E-4</v>
      </c>
      <c r="I173" s="187" t="s">
        <v>309</v>
      </c>
    </row>
    <row r="174" spans="1:9" s="1" customFormat="1" ht="17.25">
      <c r="A174" s="98" t="s">
        <v>135</v>
      </c>
      <c r="B174" s="77">
        <v>942.82457116161765</v>
      </c>
      <c r="C174" s="92">
        <v>27566</v>
      </c>
      <c r="D174" s="100">
        <f t="shared" si="14"/>
        <v>-26623.175428838382</v>
      </c>
      <c r="E174" s="80">
        <f>E173-G173</f>
        <v>678</v>
      </c>
      <c r="F174" s="81">
        <f t="shared" si="11"/>
        <v>-11868.830426796116</v>
      </c>
      <c r="G174" s="78">
        <v>19</v>
      </c>
      <c r="H174" s="82">
        <f t="shared" si="12"/>
        <v>6.5753424657534248E-4</v>
      </c>
      <c r="I174" s="83" t="s">
        <v>310</v>
      </c>
    </row>
    <row r="175" spans="1:9" s="1" customFormat="1" ht="17.25">
      <c r="A175" s="98" t="s">
        <v>136</v>
      </c>
      <c r="B175" s="77">
        <v>942.82457116161765</v>
      </c>
      <c r="C175" s="92">
        <v>0</v>
      </c>
      <c r="D175" s="100">
        <f t="shared" si="14"/>
        <v>942.82457116161765</v>
      </c>
      <c r="E175" s="80">
        <f t="shared" si="10"/>
        <v>659</v>
      </c>
      <c r="F175" s="81">
        <f t="shared" si="11"/>
        <v>408.54009362992178</v>
      </c>
      <c r="G175" s="78">
        <v>31</v>
      </c>
      <c r="H175" s="82">
        <f t="shared" si="12"/>
        <v>6.5753424657534248E-4</v>
      </c>
      <c r="I175" s="83"/>
    </row>
    <row r="176" spans="1:9" s="1" customFormat="1" ht="17.25">
      <c r="A176" s="98" t="s">
        <v>137</v>
      </c>
      <c r="B176" s="77">
        <v>942.82457116161765</v>
      </c>
      <c r="C176" s="92">
        <v>13783</v>
      </c>
      <c r="D176" s="100">
        <f t="shared" si="14"/>
        <v>-12840.175428838382</v>
      </c>
      <c r="E176" s="80">
        <f t="shared" si="10"/>
        <v>628</v>
      </c>
      <c r="F176" s="81">
        <f t="shared" si="11"/>
        <v>-5302.112988039783</v>
      </c>
      <c r="G176" s="78">
        <v>19</v>
      </c>
      <c r="H176" s="82">
        <f t="shared" si="12"/>
        <v>6.5753424657534248E-4</v>
      </c>
      <c r="I176" s="83" t="s">
        <v>311</v>
      </c>
    </row>
    <row r="177" spans="1:9" s="1" customFormat="1" ht="17.25">
      <c r="A177" s="98" t="s">
        <v>138</v>
      </c>
      <c r="B177" s="77">
        <v>942.82457116161765</v>
      </c>
      <c r="C177" s="92">
        <v>0</v>
      </c>
      <c r="D177" s="100">
        <f t="shared" si="14"/>
        <v>942.82457116161765</v>
      </c>
      <c r="E177" s="80">
        <f t="shared" si="10"/>
        <v>609</v>
      </c>
      <c r="F177" s="81">
        <f t="shared" si="11"/>
        <v>377.54312142734807</v>
      </c>
      <c r="G177" s="78">
        <v>31</v>
      </c>
      <c r="H177" s="82">
        <f t="shared" si="12"/>
        <v>6.5753424657534248E-4</v>
      </c>
      <c r="I177" s="83"/>
    </row>
    <row r="178" spans="1:9" s="1" customFormat="1" ht="17.25">
      <c r="A178" s="98" t="s">
        <v>139</v>
      </c>
      <c r="B178" s="77">
        <v>942.82457116161765</v>
      </c>
      <c r="C178" s="92">
        <v>0</v>
      </c>
      <c r="D178" s="100">
        <f t="shared" si="14"/>
        <v>942.82457116161765</v>
      </c>
      <c r="E178" s="80">
        <f t="shared" si="10"/>
        <v>578</v>
      </c>
      <c r="F178" s="81">
        <f t="shared" si="11"/>
        <v>358.32499866175237</v>
      </c>
      <c r="G178" s="156">
        <v>31</v>
      </c>
      <c r="H178" s="82">
        <f t="shared" si="12"/>
        <v>6.5753424657534248E-4</v>
      </c>
      <c r="I178" s="178"/>
    </row>
    <row r="179" spans="1:9" s="1" customFormat="1" ht="17.25">
      <c r="A179" s="98" t="s">
        <v>140</v>
      </c>
      <c r="B179" s="77">
        <v>942.82457116161765</v>
      </c>
      <c r="C179" s="92">
        <v>0</v>
      </c>
      <c r="D179" s="100">
        <f t="shared" si="14"/>
        <v>942.82457116161765</v>
      </c>
      <c r="E179" s="80">
        <f>E178-G178</f>
        <v>547</v>
      </c>
      <c r="F179" s="81">
        <f t="shared" si="11"/>
        <v>339.10687589615662</v>
      </c>
      <c r="G179" s="78">
        <v>28</v>
      </c>
      <c r="H179" s="82">
        <f t="shared" si="12"/>
        <v>6.5753424657534248E-4</v>
      </c>
      <c r="I179" s="83"/>
    </row>
    <row r="180" spans="1:9" s="1" customFormat="1" ht="17.25">
      <c r="A180" s="98" t="s">
        <v>141</v>
      </c>
      <c r="B180" s="77">
        <v>942.82457116161765</v>
      </c>
      <c r="C180" s="92">
        <v>0</v>
      </c>
      <c r="D180" s="100">
        <f t="shared" si="14"/>
        <v>942.82457116161765</v>
      </c>
      <c r="E180" s="80">
        <f t="shared" si="10"/>
        <v>519</v>
      </c>
      <c r="F180" s="81">
        <f t="shared" si="11"/>
        <v>321.74857146271535</v>
      </c>
      <c r="G180" s="78">
        <v>31</v>
      </c>
      <c r="H180" s="82">
        <f t="shared" si="12"/>
        <v>6.5753424657534248E-4</v>
      </c>
      <c r="I180" s="83"/>
    </row>
    <row r="181" spans="1:9" s="1" customFormat="1" ht="17.25">
      <c r="A181" s="98" t="s">
        <v>142</v>
      </c>
      <c r="B181" s="77">
        <v>942.82457116161765</v>
      </c>
      <c r="C181" s="92">
        <v>0</v>
      </c>
      <c r="D181" s="100">
        <f t="shared" si="14"/>
        <v>942.82457116161765</v>
      </c>
      <c r="E181" s="80">
        <f t="shared" si="10"/>
        <v>488</v>
      </c>
      <c r="F181" s="81">
        <f t="shared" si="11"/>
        <v>302.5304486971196</v>
      </c>
      <c r="G181" s="78">
        <v>30</v>
      </c>
      <c r="H181" s="82">
        <f t="shared" si="12"/>
        <v>6.5753424657534248E-4</v>
      </c>
      <c r="I181" s="83"/>
    </row>
    <row r="182" spans="1:9" s="1" customFormat="1" ht="17.25">
      <c r="A182" s="98" t="s">
        <v>143</v>
      </c>
      <c r="B182" s="77">
        <v>942.82457116161765</v>
      </c>
      <c r="C182" s="92">
        <v>0</v>
      </c>
      <c r="D182" s="100">
        <f t="shared" si="14"/>
        <v>942.82457116161765</v>
      </c>
      <c r="E182" s="80">
        <f t="shared" si="10"/>
        <v>458</v>
      </c>
      <c r="F182" s="81">
        <f t="shared" si="11"/>
        <v>283.93226537557541</v>
      </c>
      <c r="G182" s="78">
        <v>31</v>
      </c>
      <c r="H182" s="82">
        <f t="shared" si="12"/>
        <v>6.5753424657534248E-4</v>
      </c>
      <c r="I182" s="83"/>
    </row>
    <row r="183" spans="1:9" s="1" customFormat="1" ht="17.25">
      <c r="A183" s="98" t="s">
        <v>144</v>
      </c>
      <c r="B183" s="77">
        <v>942.82457116161765</v>
      </c>
      <c r="C183" s="92">
        <v>0</v>
      </c>
      <c r="D183" s="100">
        <f t="shared" si="14"/>
        <v>942.82457116161765</v>
      </c>
      <c r="E183" s="80">
        <f t="shared" si="10"/>
        <v>427</v>
      </c>
      <c r="F183" s="81">
        <f t="shared" si="11"/>
        <v>264.71414260997966</v>
      </c>
      <c r="G183" s="78">
        <v>30</v>
      </c>
      <c r="H183" s="82">
        <f t="shared" si="12"/>
        <v>6.5753424657534248E-4</v>
      </c>
      <c r="I183" s="83"/>
    </row>
    <row r="184" spans="1:9" s="1" customFormat="1" ht="17.25">
      <c r="A184" s="98" t="s">
        <v>145</v>
      </c>
      <c r="B184" s="77">
        <v>989.96579971969857</v>
      </c>
      <c r="C184" s="92">
        <v>0</v>
      </c>
      <c r="D184" s="100">
        <f t="shared" si="14"/>
        <v>989.96579971969857</v>
      </c>
      <c r="E184" s="80">
        <f t="shared" si="10"/>
        <v>397</v>
      </c>
      <c r="F184" s="81">
        <f t="shared" si="11"/>
        <v>258.42175725285722</v>
      </c>
      <c r="G184" s="78">
        <v>31</v>
      </c>
      <c r="H184" s="82">
        <f t="shared" si="12"/>
        <v>6.5753424657534248E-4</v>
      </c>
      <c r="I184" s="83"/>
    </row>
    <row r="185" spans="1:9" s="1" customFormat="1" ht="17.25">
      <c r="A185" s="98" t="s">
        <v>146</v>
      </c>
      <c r="B185" s="77">
        <v>989.96579971969857</v>
      </c>
      <c r="C185" s="92">
        <v>0</v>
      </c>
      <c r="D185" s="100">
        <f t="shared" si="14"/>
        <v>989.96579971969857</v>
      </c>
      <c r="E185" s="80">
        <f t="shared" si="10"/>
        <v>366</v>
      </c>
      <c r="F185" s="81">
        <f t="shared" si="11"/>
        <v>238.24272834898173</v>
      </c>
      <c r="G185" s="78">
        <v>31</v>
      </c>
      <c r="H185" s="82">
        <f t="shared" si="12"/>
        <v>6.5753424657534248E-4</v>
      </c>
      <c r="I185" s="83"/>
    </row>
    <row r="186" spans="1:9" s="1" customFormat="1" ht="17.25">
      <c r="A186" s="98" t="s">
        <v>147</v>
      </c>
      <c r="B186" s="77">
        <v>989.96579971969857</v>
      </c>
      <c r="C186" s="92">
        <v>0</v>
      </c>
      <c r="D186" s="100">
        <f t="shared" si="14"/>
        <v>989.96579971969857</v>
      </c>
      <c r="E186" s="80">
        <f t="shared" si="10"/>
        <v>335</v>
      </c>
      <c r="F186" s="81">
        <f t="shared" si="11"/>
        <v>218.06369944510621</v>
      </c>
      <c r="G186" s="78">
        <v>30</v>
      </c>
      <c r="H186" s="82">
        <f t="shared" si="12"/>
        <v>6.5753424657534248E-4</v>
      </c>
      <c r="I186" s="88"/>
    </row>
    <row r="187" spans="1:9" s="1" customFormat="1" ht="17.25">
      <c r="A187" s="98" t="s">
        <v>148</v>
      </c>
      <c r="B187" s="77">
        <v>989.96579971969857</v>
      </c>
      <c r="C187" s="92">
        <v>0</v>
      </c>
      <c r="D187" s="100">
        <f t="shared" si="14"/>
        <v>989.96579971969857</v>
      </c>
      <c r="E187" s="80">
        <f t="shared" si="10"/>
        <v>305</v>
      </c>
      <c r="F187" s="81">
        <f t="shared" si="11"/>
        <v>198.53560695748473</v>
      </c>
      <c r="G187" s="78">
        <v>31</v>
      </c>
      <c r="H187" s="82">
        <f t="shared" si="12"/>
        <v>6.5753424657534248E-4</v>
      </c>
      <c r="I187" s="88"/>
    </row>
    <row r="188" spans="1:9" s="1" customFormat="1" ht="17.25">
      <c r="A188" s="98" t="s">
        <v>149</v>
      </c>
      <c r="B188" s="77">
        <v>989.96579971969857</v>
      </c>
      <c r="C188" s="92">
        <v>0</v>
      </c>
      <c r="D188" s="100">
        <f t="shared" si="14"/>
        <v>989.96579971969857</v>
      </c>
      <c r="E188" s="80">
        <f t="shared" si="10"/>
        <v>274</v>
      </c>
      <c r="F188" s="81">
        <f t="shared" si="11"/>
        <v>178.35657805360927</v>
      </c>
      <c r="G188" s="78">
        <v>30</v>
      </c>
      <c r="H188" s="82">
        <f t="shared" si="12"/>
        <v>6.5753424657534248E-4</v>
      </c>
      <c r="I188" s="88"/>
    </row>
    <row r="189" spans="1:9" s="1" customFormat="1" ht="17.25">
      <c r="A189" s="98" t="s">
        <v>150</v>
      </c>
      <c r="B189" s="77">
        <v>989.96579971969857</v>
      </c>
      <c r="C189" s="92">
        <v>0</v>
      </c>
      <c r="D189" s="100">
        <f t="shared" si="14"/>
        <v>989.96579971969857</v>
      </c>
      <c r="E189" s="80">
        <f t="shared" si="10"/>
        <v>244</v>
      </c>
      <c r="F189" s="81">
        <f t="shared" si="11"/>
        <v>158.82848556598779</v>
      </c>
      <c r="G189" s="78">
        <v>31</v>
      </c>
      <c r="H189" s="82">
        <f t="shared" si="12"/>
        <v>6.5753424657534248E-4</v>
      </c>
      <c r="I189" s="88"/>
    </row>
    <row r="190" spans="1:9" s="1" customFormat="1" ht="17.25">
      <c r="A190" s="98" t="s">
        <v>151</v>
      </c>
      <c r="B190" s="77">
        <v>989.96579971969857</v>
      </c>
      <c r="C190" s="101">
        <v>0</v>
      </c>
      <c r="D190" s="100">
        <f t="shared" si="14"/>
        <v>989.96579971969857</v>
      </c>
      <c r="E190" s="80">
        <f t="shared" si="10"/>
        <v>213</v>
      </c>
      <c r="F190" s="81">
        <f t="shared" si="11"/>
        <v>138.64945666211233</v>
      </c>
      <c r="G190" s="87">
        <v>31</v>
      </c>
      <c r="H190" s="82">
        <f t="shared" si="12"/>
        <v>6.5753424657534248E-4</v>
      </c>
      <c r="I190" s="88"/>
    </row>
    <row r="191" spans="1:9" s="1" customFormat="1" ht="17.25">
      <c r="A191" s="98" t="s">
        <v>152</v>
      </c>
      <c r="B191" s="77">
        <v>989.96579971969857</v>
      </c>
      <c r="C191" s="101">
        <v>0</v>
      </c>
      <c r="D191" s="100">
        <f t="shared" si="14"/>
        <v>989.96579971969857</v>
      </c>
      <c r="E191" s="80">
        <f t="shared" si="10"/>
        <v>182</v>
      </c>
      <c r="F191" s="81">
        <f t="shared" si="11"/>
        <v>118.47042775823681</v>
      </c>
      <c r="G191" s="87">
        <v>29</v>
      </c>
      <c r="H191" s="82">
        <f t="shared" si="12"/>
        <v>6.5753424657534248E-4</v>
      </c>
      <c r="I191" s="88"/>
    </row>
    <row r="192" spans="1:9" s="1" customFormat="1" ht="17.25">
      <c r="A192" s="98" t="s">
        <v>153</v>
      </c>
      <c r="B192" s="77">
        <v>989.96579971969857</v>
      </c>
      <c r="C192" s="101">
        <v>0</v>
      </c>
      <c r="D192" s="100">
        <f t="shared" si="14"/>
        <v>989.96579971969857</v>
      </c>
      <c r="E192" s="80">
        <f t="shared" si="10"/>
        <v>153</v>
      </c>
      <c r="F192" s="81">
        <f t="shared" si="11"/>
        <v>99.593271686869414</v>
      </c>
      <c r="G192" s="87">
        <v>31</v>
      </c>
      <c r="H192" s="82">
        <f t="shared" si="12"/>
        <v>6.5753424657534248E-4</v>
      </c>
      <c r="I192" s="88"/>
    </row>
    <row r="193" spans="1:9" s="1" customFormat="1" ht="17.25">
      <c r="A193" s="98" t="s">
        <v>154</v>
      </c>
      <c r="B193" s="77">
        <v>989.96579971969857</v>
      </c>
      <c r="C193" s="101">
        <v>0</v>
      </c>
      <c r="D193" s="100">
        <f t="shared" si="14"/>
        <v>989.96579971969857</v>
      </c>
      <c r="E193" s="80">
        <f t="shared" si="10"/>
        <v>122</v>
      </c>
      <c r="F193" s="81">
        <f t="shared" si="11"/>
        <v>79.414242782993895</v>
      </c>
      <c r="G193" s="87">
        <v>30</v>
      </c>
      <c r="H193" s="82">
        <f t="shared" si="12"/>
        <v>6.5753424657534248E-4</v>
      </c>
      <c r="I193" s="88"/>
    </row>
    <row r="194" spans="1:9" s="1" customFormat="1" ht="17.25">
      <c r="A194" s="98" t="s">
        <v>155</v>
      </c>
      <c r="B194" s="77">
        <v>989.96579971969857</v>
      </c>
      <c r="C194" s="101">
        <v>0</v>
      </c>
      <c r="D194" s="100">
        <f t="shared" si="14"/>
        <v>989.96579971969857</v>
      </c>
      <c r="E194" s="80">
        <f t="shared" si="10"/>
        <v>92</v>
      </c>
      <c r="F194" s="81">
        <f t="shared" si="11"/>
        <v>59.886150295372445</v>
      </c>
      <c r="G194" s="87">
        <v>31</v>
      </c>
      <c r="H194" s="82">
        <f t="shared" si="12"/>
        <v>6.5753424657534248E-4</v>
      </c>
      <c r="I194" s="88"/>
    </row>
    <row r="195" spans="1:9" s="1" customFormat="1" ht="17.25">
      <c r="A195" s="98" t="s">
        <v>156</v>
      </c>
      <c r="B195" s="77">
        <v>989.96579971969857</v>
      </c>
      <c r="C195" s="101">
        <v>0</v>
      </c>
      <c r="D195" s="100">
        <f t="shared" si="14"/>
        <v>989.96579971969857</v>
      </c>
      <c r="E195" s="80">
        <f t="shared" si="10"/>
        <v>61</v>
      </c>
      <c r="F195" s="81">
        <f t="shared" si="11"/>
        <v>39.707121391496948</v>
      </c>
      <c r="G195" s="87">
        <v>30</v>
      </c>
      <c r="H195" s="82">
        <f t="shared" si="12"/>
        <v>6.5753424657534248E-4</v>
      </c>
      <c r="I195" s="88"/>
    </row>
    <row r="196" spans="1:9" s="1" customFormat="1" ht="17.25">
      <c r="A196" s="98" t="s">
        <v>157</v>
      </c>
      <c r="B196" s="77">
        <v>1039.4640897056836</v>
      </c>
      <c r="C196" s="92">
        <v>0</v>
      </c>
      <c r="D196" s="100">
        <f t="shared" si="14"/>
        <v>1039.4640897056836</v>
      </c>
      <c r="E196" s="80">
        <f t="shared" si="10"/>
        <v>31</v>
      </c>
      <c r="F196" s="81">
        <f t="shared" si="11"/>
        <v>21.187980349069274</v>
      </c>
      <c r="G196" s="87">
        <v>31</v>
      </c>
      <c r="H196" s="82">
        <f t="shared" si="12"/>
        <v>6.5753424657534248E-4</v>
      </c>
      <c r="I196" s="88"/>
    </row>
    <row r="197" spans="1:9" s="1" customFormat="1" ht="17.25">
      <c r="A197" s="98" t="s">
        <v>158</v>
      </c>
      <c r="B197" s="77">
        <v>1039.46408970568</v>
      </c>
      <c r="C197" s="92">
        <v>0</v>
      </c>
      <c r="D197" s="100">
        <f>B197-C197</f>
        <v>1039.46408970568</v>
      </c>
      <c r="E197" s="80">
        <f t="shared" si="10"/>
        <v>0</v>
      </c>
      <c r="F197" s="81">
        <f t="shared" si="11"/>
        <v>0</v>
      </c>
      <c r="G197" s="87">
        <v>0</v>
      </c>
      <c r="H197" s="82">
        <f t="shared" si="12"/>
        <v>6.5753424657534248E-4</v>
      </c>
      <c r="I197" s="88"/>
    </row>
    <row r="198" spans="1:9" s="1" customFormat="1" ht="17.25">
      <c r="A198" s="98" t="s">
        <v>166</v>
      </c>
      <c r="B198" s="77">
        <v>1039.46408970568</v>
      </c>
      <c r="C198" s="92">
        <v>0</v>
      </c>
      <c r="D198" s="100">
        <f t="shared" ref="D198:D201" si="15">B198-C198</f>
        <v>1039.46408970568</v>
      </c>
      <c r="E198" s="80">
        <f t="shared" si="10"/>
        <v>0</v>
      </c>
      <c r="F198" s="81">
        <f t="shared" si="11"/>
        <v>0</v>
      </c>
      <c r="G198" s="99">
        <v>0</v>
      </c>
      <c r="H198" s="82">
        <f t="shared" si="12"/>
        <v>6.5753424657534248E-4</v>
      </c>
      <c r="I198" s="88"/>
    </row>
    <row r="199" spans="1:9" s="1" customFormat="1" ht="17.25">
      <c r="A199" s="98" t="s">
        <v>167</v>
      </c>
      <c r="B199" s="77">
        <v>1039.46408970568</v>
      </c>
      <c r="C199" s="92">
        <v>0</v>
      </c>
      <c r="D199" s="100">
        <f t="shared" si="15"/>
        <v>1039.46408970568</v>
      </c>
      <c r="E199" s="80">
        <f t="shared" si="10"/>
        <v>0</v>
      </c>
      <c r="F199" s="81">
        <f t="shared" si="11"/>
        <v>0</v>
      </c>
      <c r="G199" s="99">
        <v>0</v>
      </c>
      <c r="H199" s="82">
        <f t="shared" si="12"/>
        <v>6.5753424657534248E-4</v>
      </c>
      <c r="I199" s="88"/>
    </row>
    <row r="200" spans="1:9" s="1" customFormat="1" ht="17.25">
      <c r="A200" s="98" t="s">
        <v>168</v>
      </c>
      <c r="B200" s="77">
        <v>1039.46408970568</v>
      </c>
      <c r="C200" s="92">
        <v>0</v>
      </c>
      <c r="D200" s="100">
        <f t="shared" si="15"/>
        <v>1039.46408970568</v>
      </c>
      <c r="E200" s="80">
        <f t="shared" si="10"/>
        <v>0</v>
      </c>
      <c r="F200" s="81">
        <f t="shared" si="11"/>
        <v>0</v>
      </c>
      <c r="G200" s="99">
        <v>0</v>
      </c>
      <c r="H200" s="82">
        <f t="shared" si="12"/>
        <v>6.5753424657534248E-4</v>
      </c>
      <c r="I200" s="88"/>
    </row>
    <row r="201" spans="1:9" s="1" customFormat="1" ht="17.25">
      <c r="A201" s="98" t="s">
        <v>169</v>
      </c>
      <c r="B201" s="77">
        <v>1039.46408970568</v>
      </c>
      <c r="C201" s="92">
        <v>0</v>
      </c>
      <c r="D201" s="100">
        <f t="shared" si="15"/>
        <v>1039.46408970568</v>
      </c>
      <c r="E201" s="80">
        <f t="shared" si="10"/>
        <v>0</v>
      </c>
      <c r="F201" s="81">
        <f t="shared" si="11"/>
        <v>0</v>
      </c>
      <c r="G201" s="99">
        <v>0</v>
      </c>
      <c r="H201" s="82">
        <f t="shared" si="12"/>
        <v>6.5753424657534248E-4</v>
      </c>
      <c r="I201" s="88"/>
    </row>
    <row r="202" spans="1:9" s="4" customFormat="1" ht="17.25" thickBot="1">
      <c r="A202" s="105" t="s">
        <v>12</v>
      </c>
      <c r="B202" s="106">
        <f>SUM(B14:B197)</f>
        <v>131576.5597087754</v>
      </c>
      <c r="C202" s="106">
        <f>SUM(C14:C197)</f>
        <v>90373</v>
      </c>
      <c r="D202" s="107">
        <f>B202-C202</f>
        <v>41203.559708775399</v>
      </c>
      <c r="E202" s="108">
        <f>SUM(E58:E197)</f>
        <v>277756</v>
      </c>
      <c r="F202" s="109">
        <f>SUM(F14:F197)</f>
        <v>139755.52316958012</v>
      </c>
      <c r="G202" s="108">
        <f>SUM(G14:G198)</f>
        <v>5223</v>
      </c>
      <c r="H202" s="110">
        <f>D202+F202</f>
        <v>180959.08287835552</v>
      </c>
      <c r="I202" s="111"/>
    </row>
    <row r="203" spans="1:9" s="70" customFormat="1" ht="15">
      <c r="I203" s="28"/>
    </row>
    <row r="204" spans="1:9" s="70" customFormat="1" ht="15">
      <c r="I204" s="28"/>
    </row>
    <row r="205" spans="1:9" s="70" customFormat="1" ht="15">
      <c r="I205" s="28"/>
    </row>
    <row r="206" spans="1:9" s="70" customFormat="1" ht="15">
      <c r="I206" s="28"/>
    </row>
    <row r="207" spans="1:9" s="1" customFormat="1" ht="17.25">
      <c r="A207" s="5"/>
      <c r="B207" s="25"/>
      <c r="C207" s="25"/>
      <c r="D207" s="25"/>
      <c r="E207" s="6"/>
      <c r="F207" s="183"/>
      <c r="G207" s="70"/>
      <c r="H207" s="70"/>
      <c r="I207" s="28"/>
    </row>
    <row r="208" spans="1:9" s="35" customFormat="1" ht="20.25">
      <c r="A208" s="32"/>
      <c r="B208" s="33"/>
      <c r="C208" s="33"/>
      <c r="D208" s="33"/>
      <c r="E208" s="32"/>
      <c r="F208" s="34"/>
      <c r="G208" s="70"/>
      <c r="H208" s="70"/>
      <c r="I208" s="28"/>
    </row>
    <row r="209" spans="1:9" s="35" customFormat="1" ht="18.75">
      <c r="A209" s="380" t="s">
        <v>352</v>
      </c>
      <c r="B209" s="380"/>
      <c r="C209" s="191"/>
      <c r="D209" s="191" t="s">
        <v>353</v>
      </c>
      <c r="E209" s="190"/>
      <c r="F209" s="192" t="s">
        <v>354</v>
      </c>
      <c r="G209" s="190"/>
      <c r="H209" s="193" t="s">
        <v>355</v>
      </c>
      <c r="I209" s="70"/>
    </row>
    <row r="210" spans="1:9" s="35" customFormat="1" ht="17.25">
      <c r="A210" s="38"/>
      <c r="B210" s="37"/>
      <c r="C210" s="37"/>
      <c r="D210" s="37"/>
      <c r="E210" s="38"/>
      <c r="F210" s="39"/>
      <c r="I210" s="3"/>
    </row>
    <row r="211" spans="1:9" s="35" customFormat="1" ht="17.25">
      <c r="A211" s="38"/>
      <c r="B211" s="37"/>
      <c r="C211" s="37"/>
      <c r="D211" s="37"/>
      <c r="E211" s="38"/>
      <c r="F211" s="39"/>
      <c r="I211" s="3"/>
    </row>
    <row r="212" spans="1:9" s="40" customFormat="1">
      <c r="A212" s="376"/>
      <c r="B212" s="376"/>
      <c r="C212" s="376"/>
      <c r="D212" s="376"/>
      <c r="E212" s="376"/>
      <c r="F212" s="376"/>
      <c r="G212" s="376"/>
      <c r="H212" s="376"/>
      <c r="I212" s="41"/>
    </row>
    <row r="213" spans="1:9" s="40" customFormat="1">
      <c r="A213" s="412"/>
      <c r="B213" s="412"/>
      <c r="C213" s="412"/>
      <c r="D213" s="412"/>
      <c r="E213" s="412"/>
      <c r="F213" s="412"/>
      <c r="G213" s="412"/>
      <c r="H213" s="412"/>
      <c r="I213" s="41"/>
    </row>
    <row r="214" spans="1:9" s="40" customFormat="1">
      <c r="A214" s="412"/>
      <c r="B214" s="412"/>
      <c r="C214" s="412"/>
      <c r="D214" s="412"/>
      <c r="E214" s="412"/>
      <c r="F214" s="412"/>
      <c r="G214" s="412"/>
      <c r="H214" s="412"/>
      <c r="I214" s="41"/>
    </row>
    <row r="215" spans="1:9" s="40" customFormat="1">
      <c r="A215" s="412"/>
      <c r="B215" s="412"/>
      <c r="C215" s="412"/>
      <c r="D215" s="412"/>
      <c r="E215" s="412"/>
      <c r="F215" s="412"/>
      <c r="G215" s="412"/>
      <c r="H215" s="412"/>
      <c r="I215" s="41"/>
    </row>
    <row r="216" spans="1:9" s="40" customFormat="1">
      <c r="A216" s="182"/>
      <c r="B216" s="42"/>
      <c r="C216" s="42"/>
      <c r="D216" s="42"/>
      <c r="E216" s="182"/>
      <c r="F216" s="42"/>
      <c r="G216" s="182"/>
      <c r="H216" s="182"/>
      <c r="I216" s="41"/>
    </row>
    <row r="217" spans="1:9" s="40" customFormat="1">
      <c r="A217" s="413"/>
      <c r="B217" s="413"/>
      <c r="C217" s="413"/>
      <c r="D217" s="413"/>
      <c r="E217" s="413"/>
      <c r="F217" s="413"/>
      <c r="G217" s="413"/>
      <c r="H217" s="413"/>
      <c r="I217" s="41"/>
    </row>
    <row r="218" spans="1:9" s="40" customFormat="1" ht="16.5">
      <c r="A218" s="20"/>
      <c r="B218" s="29"/>
      <c r="C218" s="29"/>
      <c r="D218" s="43"/>
      <c r="E218" s="44"/>
      <c r="F218" s="45"/>
      <c r="G218" s="44"/>
      <c r="H218" s="44"/>
      <c r="I218" s="41"/>
    </row>
    <row r="219" spans="1:9" s="40" customFormat="1" ht="16.5">
      <c r="A219" s="20"/>
      <c r="B219" s="29"/>
      <c r="C219" s="29"/>
      <c r="D219" s="43"/>
      <c r="E219" s="44"/>
      <c r="F219" s="45"/>
      <c r="G219" s="44"/>
      <c r="H219" s="44"/>
      <c r="I219" s="41"/>
    </row>
    <row r="220" spans="1:9" s="40" customFormat="1" ht="16.5">
      <c r="A220" s="20"/>
      <c r="B220" s="29"/>
      <c r="C220" s="29"/>
      <c r="D220" s="43"/>
      <c r="E220" s="44"/>
      <c r="F220" s="45"/>
      <c r="G220" s="46"/>
      <c r="H220" s="44"/>
      <c r="I220" s="41"/>
    </row>
    <row r="221" spans="1:9" s="40" customFormat="1" ht="16.5">
      <c r="A221" s="20"/>
      <c r="B221" s="29"/>
      <c r="C221" s="29"/>
      <c r="D221" s="43"/>
      <c r="E221" s="44"/>
      <c r="F221" s="45"/>
      <c r="G221" s="46"/>
      <c r="H221" s="44"/>
      <c r="I221" s="41"/>
    </row>
    <row r="222" spans="1:9" s="40" customFormat="1" ht="16.5">
      <c r="A222" s="20"/>
      <c r="B222" s="29"/>
      <c r="C222" s="29"/>
      <c r="D222" s="43"/>
      <c r="E222" s="44"/>
      <c r="F222" s="45"/>
      <c r="G222" s="46"/>
      <c r="H222" s="44"/>
      <c r="I222" s="41"/>
    </row>
    <row r="223" spans="1:9" s="40" customFormat="1" ht="16.5">
      <c r="A223" s="20"/>
      <c r="B223" s="29"/>
      <c r="C223" s="29"/>
      <c r="D223" s="43"/>
      <c r="E223" s="44"/>
      <c r="F223" s="45"/>
      <c r="G223" s="46"/>
      <c r="H223" s="44"/>
      <c r="I223" s="41"/>
    </row>
    <row r="224" spans="1:9" s="40" customFormat="1" ht="16.5">
      <c r="A224" s="20"/>
      <c r="B224" s="29"/>
      <c r="C224" s="29"/>
      <c r="D224" s="43"/>
      <c r="E224" s="44"/>
      <c r="F224" s="45"/>
      <c r="G224" s="46"/>
      <c r="H224" s="44"/>
      <c r="I224" s="41"/>
    </row>
    <row r="225" spans="1:9" s="40" customFormat="1" ht="16.5">
      <c r="A225" s="20"/>
      <c r="B225" s="29"/>
      <c r="C225" s="29"/>
      <c r="D225" s="43"/>
      <c r="E225" s="44"/>
      <c r="F225" s="45"/>
      <c r="G225" s="46"/>
      <c r="H225" s="44"/>
      <c r="I225" s="41"/>
    </row>
    <row r="226" spans="1:9" s="40" customFormat="1" ht="16.5">
      <c r="A226" s="20"/>
      <c r="B226" s="29"/>
      <c r="C226" s="29"/>
      <c r="D226" s="43"/>
      <c r="E226" s="44"/>
      <c r="F226" s="45"/>
      <c r="G226" s="46"/>
      <c r="H226" s="44"/>
      <c r="I226" s="41"/>
    </row>
    <row r="227" spans="1:9" s="40" customFormat="1" ht="16.5">
      <c r="A227" s="20"/>
      <c r="B227" s="29"/>
      <c r="C227" s="29"/>
      <c r="D227" s="43"/>
      <c r="E227" s="44"/>
      <c r="F227" s="45"/>
      <c r="G227" s="46"/>
      <c r="H227" s="44"/>
      <c r="I227" s="41"/>
    </row>
    <row r="228" spans="1:9" s="40" customFormat="1" ht="16.5">
      <c r="A228" s="20"/>
      <c r="B228" s="29"/>
      <c r="C228" s="29"/>
      <c r="D228" s="43"/>
      <c r="E228" s="44"/>
      <c r="F228" s="45"/>
      <c r="G228" s="46"/>
      <c r="H228" s="44"/>
      <c r="I228" s="41"/>
    </row>
    <row r="229" spans="1:9" s="40" customFormat="1" ht="16.5">
      <c r="A229" s="20"/>
      <c r="B229" s="29"/>
      <c r="C229" s="29"/>
      <c r="D229" s="43"/>
      <c r="E229" s="44"/>
      <c r="F229" s="45"/>
      <c r="G229" s="46"/>
      <c r="H229" s="44"/>
      <c r="I229" s="41"/>
    </row>
    <row r="230" spans="1:9" s="40" customFormat="1" ht="16.5">
      <c r="A230" s="20"/>
      <c r="B230" s="29"/>
      <c r="C230" s="29"/>
      <c r="D230" s="43"/>
      <c r="E230" s="44"/>
      <c r="F230" s="45"/>
      <c r="G230" s="46"/>
      <c r="H230" s="44"/>
      <c r="I230" s="41"/>
    </row>
    <row r="231" spans="1:9" s="40" customFormat="1" ht="16.5">
      <c r="A231" s="20"/>
      <c r="B231" s="29"/>
      <c r="C231" s="29"/>
      <c r="D231" s="43"/>
      <c r="E231" s="44"/>
      <c r="F231" s="45"/>
      <c r="G231" s="46"/>
      <c r="H231" s="44"/>
      <c r="I231" s="41"/>
    </row>
    <row r="232" spans="1:9" s="40" customFormat="1" ht="16.5">
      <c r="A232" s="20"/>
      <c r="B232" s="29"/>
      <c r="C232" s="29"/>
      <c r="D232" s="43"/>
      <c r="E232" s="44"/>
      <c r="F232" s="45"/>
      <c r="G232" s="46"/>
      <c r="H232" s="44"/>
      <c r="I232" s="41"/>
    </row>
    <row r="233" spans="1:9" s="40" customFormat="1" ht="16.5">
      <c r="A233" s="20"/>
      <c r="B233" s="29"/>
      <c r="C233" s="29"/>
      <c r="D233" s="43"/>
      <c r="E233" s="44"/>
      <c r="F233" s="45"/>
      <c r="G233" s="46"/>
      <c r="H233" s="44"/>
      <c r="I233" s="41"/>
    </row>
    <row r="234" spans="1:9" s="40" customFormat="1" ht="16.5">
      <c r="A234" s="20"/>
      <c r="B234" s="29"/>
      <c r="C234" s="29"/>
      <c r="D234" s="43"/>
      <c r="E234" s="44"/>
      <c r="F234" s="45"/>
      <c r="G234" s="46"/>
      <c r="H234" s="44"/>
      <c r="I234" s="41"/>
    </row>
    <row r="235" spans="1:9" s="40" customFormat="1" ht="16.5">
      <c r="A235" s="20"/>
      <c r="B235" s="29"/>
      <c r="C235" s="29"/>
      <c r="D235" s="43"/>
      <c r="E235" s="44"/>
      <c r="F235" s="45"/>
      <c r="G235" s="46"/>
      <c r="H235" s="44"/>
      <c r="I235" s="41"/>
    </row>
    <row r="236" spans="1:9" s="40" customFormat="1" ht="16.5">
      <c r="A236" s="20"/>
      <c r="B236" s="29"/>
      <c r="C236" s="29"/>
      <c r="D236" s="43"/>
      <c r="E236" s="44"/>
      <c r="F236" s="45"/>
      <c r="G236" s="46"/>
      <c r="H236" s="44"/>
      <c r="I236" s="41"/>
    </row>
    <row r="237" spans="1:9" s="40" customFormat="1" ht="16.5">
      <c r="A237" s="20"/>
      <c r="B237" s="29"/>
      <c r="C237" s="29"/>
      <c r="D237" s="43"/>
      <c r="E237" s="44"/>
      <c r="F237" s="45"/>
      <c r="G237" s="46"/>
      <c r="H237" s="44"/>
      <c r="I237" s="41"/>
    </row>
    <row r="238" spans="1:9" s="40" customFormat="1" ht="16.5">
      <c r="A238" s="20"/>
      <c r="B238" s="29"/>
      <c r="C238" s="29"/>
      <c r="D238" s="43"/>
      <c r="E238" s="44"/>
      <c r="F238" s="45"/>
      <c r="G238" s="46"/>
      <c r="H238" s="44"/>
      <c r="I238" s="41"/>
    </row>
    <row r="239" spans="1:9" s="40" customFormat="1" ht="16.5">
      <c r="A239" s="47"/>
      <c r="B239" s="29"/>
      <c r="C239" s="29"/>
      <c r="D239" s="43"/>
      <c r="E239" s="44"/>
      <c r="F239" s="45"/>
      <c r="G239" s="48"/>
      <c r="H239" s="44"/>
      <c r="I239" s="41"/>
    </row>
    <row r="240" spans="1:9" s="40" customFormat="1" ht="16.5">
      <c r="A240" s="20"/>
      <c r="B240" s="29"/>
      <c r="C240" s="29"/>
      <c r="D240" s="43"/>
      <c r="E240" s="44"/>
      <c r="F240" s="45"/>
      <c r="G240" s="46"/>
      <c r="H240" s="44"/>
      <c r="I240" s="41"/>
    </row>
    <row r="241" spans="1:9" s="40" customFormat="1" ht="16.5">
      <c r="A241" s="20"/>
      <c r="B241" s="29"/>
      <c r="C241" s="29"/>
      <c r="D241" s="43"/>
      <c r="E241" s="44"/>
      <c r="F241" s="45"/>
      <c r="G241" s="46"/>
      <c r="H241" s="44"/>
      <c r="I241" s="41"/>
    </row>
    <row r="242" spans="1:9" s="40" customFormat="1" ht="16.5">
      <c r="A242" s="20"/>
      <c r="B242" s="29"/>
      <c r="C242" s="29"/>
      <c r="D242" s="43"/>
      <c r="E242" s="44"/>
      <c r="F242" s="45"/>
      <c r="G242" s="46"/>
      <c r="H242" s="44"/>
      <c r="I242" s="41"/>
    </row>
    <row r="243" spans="1:9" s="40" customFormat="1" ht="16.5">
      <c r="A243" s="20"/>
      <c r="B243" s="29"/>
      <c r="C243" s="29"/>
      <c r="D243" s="43"/>
      <c r="E243" s="44"/>
      <c r="F243" s="45"/>
      <c r="G243" s="46"/>
      <c r="H243" s="44"/>
      <c r="I243" s="41"/>
    </row>
    <row r="244" spans="1:9" s="40" customFormat="1" ht="16.5">
      <c r="A244" s="20"/>
      <c r="B244" s="29"/>
      <c r="C244" s="29"/>
      <c r="D244" s="43"/>
      <c r="E244" s="44"/>
      <c r="F244" s="45"/>
      <c r="G244" s="46"/>
      <c r="H244" s="44"/>
      <c r="I244" s="41"/>
    </row>
    <row r="245" spans="1:9" s="40" customFormat="1" ht="16.5">
      <c r="A245" s="20"/>
      <c r="B245" s="29"/>
      <c r="C245" s="29"/>
      <c r="D245" s="43"/>
      <c r="E245" s="44"/>
      <c r="F245" s="45"/>
      <c r="G245" s="46"/>
      <c r="H245" s="44"/>
      <c r="I245" s="41"/>
    </row>
    <row r="246" spans="1:9" s="40" customFormat="1" ht="16.5">
      <c r="A246" s="20"/>
      <c r="B246" s="29"/>
      <c r="C246" s="29"/>
      <c r="D246" s="43"/>
      <c r="E246" s="44"/>
      <c r="F246" s="45"/>
      <c r="G246" s="46"/>
      <c r="H246" s="44"/>
      <c r="I246" s="41"/>
    </row>
    <row r="247" spans="1:9" s="40" customFormat="1" ht="16.5">
      <c r="A247" s="20"/>
      <c r="B247" s="29"/>
      <c r="C247" s="29"/>
      <c r="D247" s="43"/>
      <c r="E247" s="44"/>
      <c r="F247" s="45"/>
      <c r="G247" s="46"/>
      <c r="H247" s="44"/>
      <c r="I247" s="41"/>
    </row>
    <row r="248" spans="1:9" s="40" customFormat="1" ht="16.5">
      <c r="A248" s="20"/>
      <c r="B248" s="29"/>
      <c r="C248" s="29"/>
      <c r="D248" s="43"/>
      <c r="E248" s="44"/>
      <c r="F248" s="45"/>
      <c r="G248" s="46"/>
      <c r="H248" s="44"/>
      <c r="I248" s="41"/>
    </row>
    <row r="249" spans="1:9" s="40" customFormat="1" ht="16.5">
      <c r="A249" s="20"/>
      <c r="B249" s="29"/>
      <c r="C249" s="29"/>
      <c r="D249" s="43"/>
      <c r="E249" s="44"/>
      <c r="F249" s="45"/>
      <c r="G249" s="46"/>
      <c r="H249" s="44"/>
      <c r="I249" s="41"/>
    </row>
    <row r="250" spans="1:9" s="40" customFormat="1" ht="16.5">
      <c r="A250" s="20"/>
      <c r="B250" s="29"/>
      <c r="C250" s="29"/>
      <c r="D250" s="43"/>
      <c r="E250" s="44"/>
      <c r="F250" s="45"/>
      <c r="G250" s="46"/>
      <c r="H250" s="44"/>
      <c r="I250" s="41"/>
    </row>
    <row r="251" spans="1:9" s="40" customFormat="1" ht="16.5">
      <c r="A251" s="20"/>
      <c r="B251" s="29"/>
      <c r="C251" s="29"/>
      <c r="D251" s="43"/>
      <c r="E251" s="44"/>
      <c r="F251" s="45"/>
      <c r="G251" s="46"/>
      <c r="H251" s="44"/>
      <c r="I251" s="41"/>
    </row>
    <row r="252" spans="1:9" s="40" customFormat="1" ht="16.5">
      <c r="A252" s="20"/>
      <c r="B252" s="29"/>
      <c r="C252" s="29"/>
      <c r="D252" s="43"/>
      <c r="E252" s="44"/>
      <c r="F252" s="45"/>
      <c r="G252" s="46"/>
      <c r="H252" s="44"/>
      <c r="I252" s="41"/>
    </row>
    <row r="253" spans="1:9" s="40" customFormat="1" ht="16.5">
      <c r="A253" s="20"/>
      <c r="B253" s="29"/>
      <c r="C253" s="29"/>
      <c r="D253" s="43"/>
      <c r="E253" s="44"/>
      <c r="F253" s="45"/>
      <c r="G253" s="46"/>
      <c r="H253" s="44"/>
      <c r="I253" s="41"/>
    </row>
    <row r="254" spans="1:9" s="40" customFormat="1" ht="16.5">
      <c r="A254" s="20"/>
      <c r="B254" s="29"/>
      <c r="C254" s="29"/>
      <c r="D254" s="43"/>
      <c r="E254" s="44"/>
      <c r="F254" s="45"/>
      <c r="G254" s="46"/>
      <c r="H254" s="44"/>
      <c r="I254" s="41"/>
    </row>
    <row r="255" spans="1:9" s="40" customFormat="1" ht="16.5">
      <c r="A255" s="20"/>
      <c r="B255" s="29"/>
      <c r="C255" s="29"/>
      <c r="D255" s="43"/>
      <c r="E255" s="44"/>
      <c r="F255" s="45"/>
      <c r="G255" s="46"/>
      <c r="H255" s="44"/>
      <c r="I255" s="41"/>
    </row>
    <row r="256" spans="1:9" s="40" customFormat="1" ht="16.5">
      <c r="A256" s="20"/>
      <c r="B256" s="29"/>
      <c r="C256" s="29"/>
      <c r="D256" s="43"/>
      <c r="E256" s="44"/>
      <c r="F256" s="45"/>
      <c r="G256" s="46"/>
      <c r="H256" s="44"/>
      <c r="I256" s="41"/>
    </row>
    <row r="257" spans="1:9" s="40" customFormat="1" ht="16.5">
      <c r="A257" s="20"/>
      <c r="B257" s="29"/>
      <c r="C257" s="29"/>
      <c r="D257" s="43"/>
      <c r="E257" s="44"/>
      <c r="F257" s="45"/>
      <c r="G257" s="46"/>
      <c r="H257" s="44"/>
      <c r="I257" s="41"/>
    </row>
    <row r="258" spans="1:9" s="40" customFormat="1" ht="16.5">
      <c r="A258" s="20"/>
      <c r="B258" s="29"/>
      <c r="C258" s="29"/>
      <c r="D258" s="43"/>
      <c r="E258" s="44"/>
      <c r="F258" s="45"/>
      <c r="G258" s="46"/>
      <c r="H258" s="44"/>
      <c r="I258" s="41"/>
    </row>
    <row r="259" spans="1:9" s="40" customFormat="1" ht="16.5">
      <c r="A259" s="20"/>
      <c r="B259" s="29"/>
      <c r="C259" s="29"/>
      <c r="D259" s="43"/>
      <c r="E259" s="44"/>
      <c r="F259" s="45"/>
      <c r="G259" s="46"/>
      <c r="H259" s="44"/>
      <c r="I259" s="41"/>
    </row>
    <row r="260" spans="1:9" s="40" customFormat="1" ht="16.5">
      <c r="A260" s="20"/>
      <c r="B260" s="29"/>
      <c r="C260" s="29"/>
      <c r="D260" s="43"/>
      <c r="E260" s="44"/>
      <c r="F260" s="45"/>
      <c r="G260" s="46"/>
      <c r="H260" s="44"/>
      <c r="I260" s="41"/>
    </row>
    <row r="261" spans="1:9" s="40" customFormat="1" ht="16.5">
      <c r="A261" s="20"/>
      <c r="B261" s="29"/>
      <c r="C261" s="29"/>
      <c r="D261" s="43"/>
      <c r="E261" s="44"/>
      <c r="F261" s="45"/>
      <c r="G261" s="46"/>
      <c r="H261" s="44"/>
      <c r="I261" s="41"/>
    </row>
    <row r="262" spans="1:9" s="40" customFormat="1" ht="16.5">
      <c r="A262" s="20"/>
      <c r="B262" s="29"/>
      <c r="C262" s="29"/>
      <c r="D262" s="43"/>
      <c r="E262" s="44"/>
      <c r="F262" s="45"/>
      <c r="G262" s="46"/>
      <c r="H262" s="44"/>
      <c r="I262" s="41"/>
    </row>
    <row r="263" spans="1:9" s="40" customFormat="1" ht="16.5">
      <c r="A263" s="20"/>
      <c r="B263" s="29"/>
      <c r="C263" s="29"/>
      <c r="D263" s="43"/>
      <c r="E263" s="44"/>
      <c r="F263" s="45"/>
      <c r="G263" s="46"/>
      <c r="H263" s="44"/>
      <c r="I263" s="41"/>
    </row>
    <row r="264" spans="1:9" s="40" customFormat="1" ht="16.5">
      <c r="A264" s="20"/>
      <c r="B264" s="29"/>
      <c r="C264" s="29"/>
      <c r="D264" s="43"/>
      <c r="E264" s="44"/>
      <c r="F264" s="45"/>
      <c r="G264" s="46"/>
      <c r="H264" s="44"/>
      <c r="I264" s="41"/>
    </row>
    <row r="265" spans="1:9" s="40" customFormat="1" ht="16.5">
      <c r="A265" s="20"/>
      <c r="B265" s="29"/>
      <c r="C265" s="29"/>
      <c r="D265" s="43"/>
      <c r="E265" s="44"/>
      <c r="F265" s="45"/>
      <c r="G265" s="46"/>
      <c r="H265" s="44"/>
      <c r="I265" s="41"/>
    </row>
    <row r="266" spans="1:9" s="40" customFormat="1" ht="16.5">
      <c r="A266" s="20"/>
      <c r="B266" s="29"/>
      <c r="C266" s="29"/>
      <c r="D266" s="43"/>
      <c r="E266" s="44"/>
      <c r="F266" s="45"/>
      <c r="G266" s="46"/>
      <c r="H266" s="44"/>
      <c r="I266" s="41"/>
    </row>
    <row r="267" spans="1:9" s="40" customFormat="1" ht="16.5">
      <c r="A267" s="20"/>
      <c r="B267" s="29"/>
      <c r="C267" s="29"/>
      <c r="D267" s="43"/>
      <c r="E267" s="44"/>
      <c r="F267" s="45"/>
      <c r="G267" s="46"/>
      <c r="H267" s="44"/>
      <c r="I267" s="41"/>
    </row>
    <row r="268" spans="1:9" s="40" customFormat="1" ht="16.5">
      <c r="A268" s="20"/>
      <c r="B268" s="29"/>
      <c r="C268" s="29"/>
      <c r="D268" s="43"/>
      <c r="E268" s="44"/>
      <c r="F268" s="45"/>
      <c r="G268" s="46"/>
      <c r="H268" s="44"/>
      <c r="I268" s="41"/>
    </row>
    <row r="269" spans="1:9" s="40" customFormat="1" ht="16.5">
      <c r="A269" s="20"/>
      <c r="B269" s="29"/>
      <c r="C269" s="29"/>
      <c r="D269" s="43"/>
      <c r="E269" s="44"/>
      <c r="F269" s="45"/>
      <c r="G269" s="46"/>
      <c r="H269" s="44"/>
      <c r="I269" s="41"/>
    </row>
    <row r="270" spans="1:9" s="40" customFormat="1" ht="16.5">
      <c r="A270" s="20"/>
      <c r="B270" s="29"/>
      <c r="C270" s="29"/>
      <c r="D270" s="43"/>
      <c r="E270" s="44"/>
      <c r="F270" s="45"/>
      <c r="G270" s="46"/>
      <c r="H270" s="44"/>
      <c r="I270" s="41"/>
    </row>
    <row r="271" spans="1:9" s="40" customFormat="1" ht="16.5">
      <c r="A271" s="20"/>
      <c r="B271" s="29"/>
      <c r="C271" s="29"/>
      <c r="D271" s="43"/>
      <c r="E271" s="44"/>
      <c r="F271" s="45"/>
      <c r="G271" s="46"/>
      <c r="H271" s="44"/>
      <c r="I271" s="41"/>
    </row>
    <row r="272" spans="1:9" s="40" customFormat="1" ht="16.5">
      <c r="A272" s="20"/>
      <c r="B272" s="29"/>
      <c r="C272" s="29"/>
      <c r="D272" s="43"/>
      <c r="E272" s="44"/>
      <c r="F272" s="45"/>
      <c r="G272" s="46"/>
      <c r="H272" s="44"/>
      <c r="I272" s="41"/>
    </row>
    <row r="273" spans="1:9" s="40" customFormat="1" ht="16.5">
      <c r="A273" s="20"/>
      <c r="B273" s="29"/>
      <c r="C273" s="29"/>
      <c r="D273" s="43"/>
      <c r="E273" s="44"/>
      <c r="F273" s="45"/>
      <c r="G273" s="46"/>
      <c r="H273" s="44"/>
      <c r="I273" s="41"/>
    </row>
    <row r="274" spans="1:9" s="40" customFormat="1" ht="16.5">
      <c r="A274" s="20"/>
      <c r="B274" s="29"/>
      <c r="C274" s="29"/>
      <c r="D274" s="43"/>
      <c r="E274" s="44"/>
      <c r="F274" s="45"/>
      <c r="G274" s="46"/>
      <c r="H274" s="44"/>
      <c r="I274" s="41"/>
    </row>
    <row r="275" spans="1:9" s="40" customFormat="1" ht="16.5">
      <c r="A275" s="20"/>
      <c r="B275" s="29"/>
      <c r="C275" s="29"/>
      <c r="D275" s="43"/>
      <c r="E275" s="44"/>
      <c r="F275" s="45"/>
      <c r="G275" s="46"/>
      <c r="H275" s="44"/>
      <c r="I275" s="41"/>
    </row>
    <row r="276" spans="1:9" s="40" customFormat="1" ht="16.5">
      <c r="A276" s="20"/>
      <c r="B276" s="29"/>
      <c r="C276" s="29"/>
      <c r="D276" s="43"/>
      <c r="E276" s="44"/>
      <c r="F276" s="45"/>
      <c r="G276" s="46"/>
      <c r="H276" s="44"/>
      <c r="I276" s="41"/>
    </row>
    <row r="277" spans="1:9" s="40" customFormat="1" ht="16.5">
      <c r="A277" s="20"/>
      <c r="B277" s="29"/>
      <c r="C277" s="29"/>
      <c r="D277" s="43"/>
      <c r="E277" s="44"/>
      <c r="F277" s="45"/>
      <c r="G277" s="46"/>
      <c r="H277" s="44"/>
      <c r="I277" s="41"/>
    </row>
    <row r="278" spans="1:9" s="40" customFormat="1" ht="16.5">
      <c r="A278" s="20"/>
      <c r="B278" s="29"/>
      <c r="C278" s="29"/>
      <c r="D278" s="43"/>
      <c r="E278" s="44"/>
      <c r="F278" s="45"/>
      <c r="G278" s="46"/>
      <c r="H278" s="44"/>
      <c r="I278" s="41"/>
    </row>
    <row r="279" spans="1:9" s="40" customFormat="1" ht="16.5">
      <c r="A279" s="20"/>
      <c r="B279" s="29"/>
      <c r="C279" s="29"/>
      <c r="D279" s="43"/>
      <c r="E279" s="44"/>
      <c r="F279" s="45"/>
      <c r="G279" s="46"/>
      <c r="H279" s="44"/>
      <c r="I279" s="41"/>
    </row>
    <row r="280" spans="1:9" s="40" customFormat="1" ht="16.5">
      <c r="A280" s="20"/>
      <c r="B280" s="29"/>
      <c r="C280" s="29"/>
      <c r="D280" s="43"/>
      <c r="E280" s="44"/>
      <c r="F280" s="45"/>
      <c r="G280" s="46"/>
      <c r="H280" s="44"/>
      <c r="I280" s="41"/>
    </row>
    <row r="281" spans="1:9" s="40" customFormat="1" ht="16.5">
      <c r="A281" s="20"/>
      <c r="B281" s="29"/>
      <c r="C281" s="29"/>
      <c r="D281" s="43"/>
      <c r="E281" s="44"/>
      <c r="F281" s="45"/>
      <c r="G281" s="46"/>
      <c r="H281" s="44"/>
      <c r="I281" s="41"/>
    </row>
    <row r="282" spans="1:9" s="40" customFormat="1" ht="16.5">
      <c r="A282" s="20"/>
      <c r="B282" s="29"/>
      <c r="C282" s="29"/>
      <c r="D282" s="43"/>
      <c r="E282" s="44"/>
      <c r="F282" s="45"/>
      <c r="G282" s="46"/>
      <c r="H282" s="44"/>
      <c r="I282" s="41"/>
    </row>
    <row r="283" spans="1:9" s="40" customFormat="1" ht="16.5">
      <c r="A283" s="20"/>
      <c r="B283" s="29"/>
      <c r="C283" s="29"/>
      <c r="D283" s="43"/>
      <c r="E283" s="44"/>
      <c r="F283" s="45"/>
      <c r="G283" s="46"/>
      <c r="H283" s="44"/>
      <c r="I283" s="41"/>
    </row>
    <row r="284" spans="1:9" s="40" customFormat="1" ht="16.5">
      <c r="A284" s="20"/>
      <c r="B284" s="29"/>
      <c r="C284" s="29"/>
      <c r="D284" s="43"/>
      <c r="E284" s="44"/>
      <c r="F284" s="45"/>
      <c r="G284" s="46"/>
      <c r="H284" s="44"/>
      <c r="I284" s="41"/>
    </row>
    <row r="285" spans="1:9" s="40" customFormat="1" ht="16.5">
      <c r="A285" s="20"/>
      <c r="B285" s="29"/>
      <c r="C285" s="29"/>
      <c r="D285" s="43"/>
      <c r="E285" s="44"/>
      <c r="F285" s="45"/>
      <c r="G285" s="46"/>
      <c r="H285" s="44"/>
      <c r="I285" s="41"/>
    </row>
    <row r="286" spans="1:9" s="40" customFormat="1" ht="16.5">
      <c r="A286" s="20"/>
      <c r="B286" s="29"/>
      <c r="C286" s="29"/>
      <c r="D286" s="43"/>
      <c r="E286" s="44"/>
      <c r="F286" s="45"/>
      <c r="G286" s="46"/>
      <c r="H286" s="44"/>
      <c r="I286" s="41"/>
    </row>
    <row r="287" spans="1:9" s="40" customFormat="1" ht="16.5">
      <c r="A287" s="20"/>
      <c r="B287" s="29"/>
      <c r="C287" s="29"/>
      <c r="D287" s="43"/>
      <c r="E287" s="44"/>
      <c r="F287" s="45"/>
      <c r="G287" s="46"/>
      <c r="H287" s="44"/>
      <c r="I287" s="41"/>
    </row>
    <row r="288" spans="1:9" s="40" customFormat="1" ht="16.5">
      <c r="A288" s="20"/>
      <c r="B288" s="29"/>
      <c r="C288" s="29"/>
      <c r="D288" s="43"/>
      <c r="E288" s="44"/>
      <c r="F288" s="45"/>
      <c r="G288" s="46"/>
      <c r="H288" s="44"/>
      <c r="I288" s="41"/>
    </row>
    <row r="289" spans="1:9" s="40" customFormat="1" ht="16.5">
      <c r="A289" s="20"/>
      <c r="B289" s="29"/>
      <c r="C289" s="29"/>
      <c r="D289" s="43"/>
      <c r="E289" s="44"/>
      <c r="F289" s="45"/>
      <c r="G289" s="46"/>
      <c r="H289" s="44"/>
      <c r="I289" s="41"/>
    </row>
    <row r="290" spans="1:9" s="40" customFormat="1" ht="16.5">
      <c r="A290" s="20"/>
      <c r="B290" s="29"/>
      <c r="C290" s="29"/>
      <c r="D290" s="43"/>
      <c r="E290" s="44"/>
      <c r="F290" s="45"/>
      <c r="G290" s="46"/>
      <c r="H290" s="44"/>
      <c r="I290" s="41"/>
    </row>
    <row r="291" spans="1:9" s="40" customFormat="1" ht="16.5">
      <c r="A291" s="20"/>
      <c r="B291" s="29"/>
      <c r="C291" s="29"/>
      <c r="D291" s="43"/>
      <c r="E291" s="44"/>
      <c r="F291" s="45"/>
      <c r="G291" s="46"/>
      <c r="H291" s="44"/>
      <c r="I291" s="41"/>
    </row>
    <row r="292" spans="1:9" s="40" customFormat="1" ht="16.5">
      <c r="A292" s="20"/>
      <c r="B292" s="29"/>
      <c r="C292" s="29"/>
      <c r="D292" s="43"/>
      <c r="E292" s="44"/>
      <c r="F292" s="45"/>
      <c r="G292" s="46"/>
      <c r="H292" s="44"/>
      <c r="I292" s="41"/>
    </row>
    <row r="293" spans="1:9" s="40" customFormat="1" ht="16.5">
      <c r="A293" s="20"/>
      <c r="B293" s="29"/>
      <c r="C293" s="29"/>
      <c r="D293" s="43"/>
      <c r="E293" s="44"/>
      <c r="F293" s="45"/>
      <c r="G293" s="46"/>
      <c r="H293" s="44"/>
      <c r="I293" s="41"/>
    </row>
    <row r="294" spans="1:9" s="40" customFormat="1" ht="16.5">
      <c r="A294" s="20"/>
      <c r="B294" s="29"/>
      <c r="C294" s="29"/>
      <c r="D294" s="43"/>
      <c r="E294" s="44"/>
      <c r="F294" s="45"/>
      <c r="G294" s="46"/>
      <c r="H294" s="44"/>
      <c r="I294" s="41"/>
    </row>
    <row r="295" spans="1:9" s="40" customFormat="1" ht="16.5">
      <c r="A295" s="20"/>
      <c r="B295" s="29"/>
      <c r="C295" s="29"/>
      <c r="D295" s="43"/>
      <c r="E295" s="44"/>
      <c r="F295" s="45"/>
      <c r="G295" s="46"/>
      <c r="H295" s="44"/>
      <c r="I295" s="41"/>
    </row>
    <row r="296" spans="1:9" s="40" customFormat="1" ht="16.5">
      <c r="A296" s="20"/>
      <c r="B296" s="29"/>
      <c r="C296" s="29"/>
      <c r="D296" s="43"/>
      <c r="E296" s="44"/>
      <c r="F296" s="45"/>
      <c r="G296" s="46"/>
      <c r="H296" s="44"/>
      <c r="I296" s="41"/>
    </row>
    <row r="297" spans="1:9" s="40" customFormat="1" ht="16.5">
      <c r="A297" s="20"/>
      <c r="B297" s="29"/>
      <c r="C297" s="29"/>
      <c r="D297" s="43"/>
      <c r="E297" s="44"/>
      <c r="F297" s="45"/>
      <c r="G297" s="46"/>
      <c r="H297" s="44"/>
      <c r="I297" s="41"/>
    </row>
    <row r="298" spans="1:9" s="40" customFormat="1" ht="16.5">
      <c r="A298" s="20"/>
      <c r="B298" s="29"/>
      <c r="C298" s="29"/>
      <c r="D298" s="43"/>
      <c r="E298" s="44"/>
      <c r="F298" s="45"/>
      <c r="G298" s="46"/>
      <c r="H298" s="44"/>
      <c r="I298" s="41"/>
    </row>
    <row r="299" spans="1:9" s="40" customFormat="1" ht="16.5">
      <c r="A299" s="20"/>
      <c r="B299" s="29"/>
      <c r="C299" s="29"/>
      <c r="D299" s="43"/>
      <c r="E299" s="44"/>
      <c r="F299" s="45"/>
      <c r="G299" s="46"/>
      <c r="H299" s="44"/>
      <c r="I299" s="41"/>
    </row>
    <row r="300" spans="1:9" s="40" customFormat="1" ht="16.5">
      <c r="A300" s="20"/>
      <c r="B300" s="29"/>
      <c r="C300" s="29"/>
      <c r="D300" s="43"/>
      <c r="E300" s="44"/>
      <c r="F300" s="45"/>
      <c r="G300" s="46"/>
      <c r="H300" s="44"/>
      <c r="I300" s="41"/>
    </row>
    <row r="301" spans="1:9" s="40" customFormat="1" ht="16.5">
      <c r="A301" s="20"/>
      <c r="B301" s="29"/>
      <c r="C301" s="29"/>
      <c r="D301" s="43"/>
      <c r="E301" s="44"/>
      <c r="F301" s="45"/>
      <c r="G301" s="46"/>
      <c r="H301" s="44"/>
      <c r="I301" s="41"/>
    </row>
    <row r="302" spans="1:9" s="40" customFormat="1" ht="16.5">
      <c r="A302" s="20"/>
      <c r="B302" s="29"/>
      <c r="C302" s="29"/>
      <c r="D302" s="43"/>
      <c r="E302" s="44"/>
      <c r="F302" s="45"/>
      <c r="G302" s="46"/>
      <c r="H302" s="44"/>
      <c r="I302" s="41"/>
    </row>
    <row r="303" spans="1:9" s="40" customFormat="1" ht="16.5">
      <c r="A303" s="20"/>
      <c r="B303" s="29"/>
      <c r="C303" s="29"/>
      <c r="D303" s="43"/>
      <c r="E303" s="44"/>
      <c r="F303" s="45"/>
      <c r="G303" s="46"/>
      <c r="H303" s="44"/>
      <c r="I303" s="41"/>
    </row>
    <row r="304" spans="1:9" s="40" customFormat="1" ht="16.5">
      <c r="A304" s="20"/>
      <c r="B304" s="29"/>
      <c r="C304" s="29"/>
      <c r="D304" s="43"/>
      <c r="E304" s="44"/>
      <c r="F304" s="45"/>
      <c r="G304" s="46"/>
      <c r="H304" s="44"/>
      <c r="I304" s="41"/>
    </row>
    <row r="305" spans="1:9" s="40" customFormat="1" ht="16.5">
      <c r="A305" s="20"/>
      <c r="B305" s="29"/>
      <c r="C305" s="29"/>
      <c r="D305" s="43"/>
      <c r="E305" s="44"/>
      <c r="F305" s="45"/>
      <c r="G305" s="46"/>
      <c r="H305" s="44"/>
      <c r="I305" s="41"/>
    </row>
    <row r="306" spans="1:9" s="40" customFormat="1" ht="16.5">
      <c r="A306" s="20"/>
      <c r="B306" s="29"/>
      <c r="C306" s="29"/>
      <c r="D306" s="43"/>
      <c r="E306" s="44"/>
      <c r="F306" s="45"/>
      <c r="G306" s="46"/>
      <c r="H306" s="44"/>
      <c r="I306" s="41"/>
    </row>
    <row r="307" spans="1:9" s="40" customFormat="1" ht="16.5">
      <c r="A307" s="20"/>
      <c r="B307" s="29"/>
      <c r="C307" s="29"/>
      <c r="D307" s="43"/>
      <c r="E307" s="44"/>
      <c r="F307" s="45"/>
      <c r="G307" s="46"/>
      <c r="H307" s="44"/>
      <c r="I307" s="41"/>
    </row>
    <row r="308" spans="1:9" s="40" customFormat="1" ht="16.5">
      <c r="A308" s="20"/>
      <c r="B308" s="29"/>
      <c r="C308" s="29"/>
      <c r="D308" s="43"/>
      <c r="E308" s="44"/>
      <c r="F308" s="45"/>
      <c r="G308" s="46"/>
      <c r="H308" s="44"/>
      <c r="I308" s="41"/>
    </row>
    <row r="309" spans="1:9" s="40" customFormat="1" ht="16.5">
      <c r="A309" s="20"/>
      <c r="B309" s="29"/>
      <c r="C309" s="29"/>
      <c r="D309" s="43"/>
      <c r="E309" s="44"/>
      <c r="F309" s="45"/>
      <c r="G309" s="46"/>
      <c r="H309" s="44"/>
      <c r="I309" s="41"/>
    </row>
    <row r="310" spans="1:9" s="40" customFormat="1" ht="16.5">
      <c r="A310" s="20"/>
      <c r="B310" s="29"/>
      <c r="C310" s="29"/>
      <c r="D310" s="43"/>
      <c r="E310" s="44"/>
      <c r="F310" s="45"/>
      <c r="G310" s="46"/>
      <c r="H310" s="44"/>
      <c r="I310" s="41"/>
    </row>
    <row r="311" spans="1:9" s="40" customFormat="1" ht="16.5">
      <c r="A311" s="20"/>
      <c r="B311" s="29"/>
      <c r="C311" s="29"/>
      <c r="D311" s="43"/>
      <c r="E311" s="44"/>
      <c r="F311" s="45"/>
      <c r="G311" s="46"/>
      <c r="H311" s="44"/>
      <c r="I311" s="41"/>
    </row>
    <row r="312" spans="1:9" s="40" customFormat="1" ht="16.5">
      <c r="A312" s="20"/>
      <c r="B312" s="29"/>
      <c r="C312" s="29"/>
      <c r="D312" s="43"/>
      <c r="E312" s="44"/>
      <c r="F312" s="45"/>
      <c r="G312" s="46"/>
      <c r="H312" s="44"/>
      <c r="I312" s="41"/>
    </row>
    <row r="313" spans="1:9" s="40" customFormat="1" ht="16.5">
      <c r="A313" s="20"/>
      <c r="B313" s="29"/>
      <c r="C313" s="29"/>
      <c r="D313" s="43"/>
      <c r="E313" s="44"/>
      <c r="F313" s="45"/>
      <c r="G313" s="46"/>
      <c r="H313" s="44"/>
      <c r="I313" s="41"/>
    </row>
    <row r="314" spans="1:9" s="40" customFormat="1" ht="16.5">
      <c r="A314" s="20"/>
      <c r="B314" s="29"/>
      <c r="C314" s="29"/>
      <c r="D314" s="43"/>
      <c r="E314" s="44"/>
      <c r="F314" s="45"/>
      <c r="G314" s="46"/>
      <c r="H314" s="44"/>
      <c r="I314" s="41"/>
    </row>
    <row r="315" spans="1:9" s="40" customFormat="1" ht="16.5">
      <c r="A315" s="20"/>
      <c r="B315" s="29"/>
      <c r="C315" s="29"/>
      <c r="D315" s="43"/>
      <c r="E315" s="44"/>
      <c r="F315" s="45"/>
      <c r="G315" s="46"/>
      <c r="H315" s="44"/>
      <c r="I315" s="41"/>
    </row>
    <row r="316" spans="1:9" s="40" customFormat="1" ht="16.5">
      <c r="A316" s="20"/>
      <c r="B316" s="29"/>
      <c r="C316" s="29"/>
      <c r="D316" s="43"/>
      <c r="E316" s="44"/>
      <c r="F316" s="45"/>
      <c r="G316" s="46"/>
      <c r="H316" s="44"/>
      <c r="I316" s="41"/>
    </row>
    <row r="317" spans="1:9" s="40" customFormat="1" ht="16.5">
      <c r="A317" s="20"/>
      <c r="B317" s="29"/>
      <c r="C317" s="29"/>
      <c r="D317" s="43"/>
      <c r="E317" s="44"/>
      <c r="F317" s="45"/>
      <c r="G317" s="46"/>
      <c r="H317" s="44"/>
      <c r="I317" s="41"/>
    </row>
    <row r="318" spans="1:9" s="40" customFormat="1" ht="16.5">
      <c r="A318" s="20"/>
      <c r="B318" s="29"/>
      <c r="C318" s="29"/>
      <c r="D318" s="43"/>
      <c r="E318" s="44"/>
      <c r="F318" s="45"/>
      <c r="G318" s="46"/>
      <c r="H318" s="44"/>
      <c r="I318" s="41"/>
    </row>
    <row r="319" spans="1:9" s="40" customFormat="1" ht="16.5">
      <c r="A319" s="20"/>
      <c r="B319" s="29"/>
      <c r="C319" s="29"/>
      <c r="D319" s="43"/>
      <c r="E319" s="44"/>
      <c r="F319" s="45"/>
      <c r="G319" s="46"/>
      <c r="H319" s="44"/>
      <c r="I319" s="41"/>
    </row>
    <row r="320" spans="1:9" s="40" customFormat="1" ht="16.5">
      <c r="A320" s="20"/>
      <c r="B320" s="29"/>
      <c r="C320" s="29"/>
      <c r="D320" s="43"/>
      <c r="E320" s="44"/>
      <c r="F320" s="45"/>
      <c r="G320" s="46"/>
      <c r="H320" s="44"/>
      <c r="I320" s="41"/>
    </row>
    <row r="321" spans="1:9" s="40" customFormat="1" ht="16.5">
      <c r="A321" s="20"/>
      <c r="B321" s="29"/>
      <c r="C321" s="29"/>
      <c r="D321" s="43"/>
      <c r="E321" s="44"/>
      <c r="F321" s="45"/>
      <c r="G321" s="46"/>
      <c r="H321" s="44"/>
      <c r="I321" s="41"/>
    </row>
    <row r="322" spans="1:9" s="40" customFormat="1" ht="16.5">
      <c r="A322" s="20"/>
      <c r="B322" s="29"/>
      <c r="C322" s="29"/>
      <c r="D322" s="43"/>
      <c r="E322" s="44"/>
      <c r="F322" s="45"/>
      <c r="G322" s="46"/>
      <c r="H322" s="44"/>
      <c r="I322" s="41"/>
    </row>
    <row r="323" spans="1:9" s="40" customFormat="1" ht="16.5">
      <c r="A323" s="20"/>
      <c r="B323" s="29"/>
      <c r="C323" s="29"/>
      <c r="D323" s="43"/>
      <c r="E323" s="44"/>
      <c r="F323" s="45"/>
      <c r="G323" s="46"/>
      <c r="H323" s="44"/>
      <c r="I323" s="41"/>
    </row>
    <row r="324" spans="1:9" s="40" customFormat="1" ht="16.5">
      <c r="A324" s="20"/>
      <c r="B324" s="29"/>
      <c r="C324" s="29"/>
      <c r="D324" s="43"/>
      <c r="E324" s="44"/>
      <c r="F324" s="45"/>
      <c r="G324" s="46"/>
      <c r="H324" s="44"/>
      <c r="I324" s="41"/>
    </row>
    <row r="325" spans="1:9" s="40" customFormat="1" ht="16.5">
      <c r="A325" s="20"/>
      <c r="B325" s="29"/>
      <c r="C325" s="29"/>
      <c r="D325" s="43"/>
      <c r="E325" s="44"/>
      <c r="F325" s="45"/>
      <c r="G325" s="46"/>
      <c r="H325" s="44"/>
      <c r="I325" s="41"/>
    </row>
    <row r="326" spans="1:9" s="40" customFormat="1" ht="16.5">
      <c r="A326" s="20"/>
      <c r="B326" s="29"/>
      <c r="C326" s="29"/>
      <c r="D326" s="43"/>
      <c r="E326" s="44"/>
      <c r="F326" s="45"/>
      <c r="G326" s="46"/>
      <c r="H326" s="44"/>
      <c r="I326" s="41"/>
    </row>
    <row r="327" spans="1:9" s="40" customFormat="1" ht="16.5">
      <c r="A327" s="20"/>
      <c r="B327" s="29"/>
      <c r="C327" s="29"/>
      <c r="D327" s="43"/>
      <c r="E327" s="44"/>
      <c r="F327" s="45"/>
      <c r="G327" s="46"/>
      <c r="H327" s="44"/>
      <c r="I327" s="41"/>
    </row>
    <row r="328" spans="1:9" s="40" customFormat="1" ht="16.5">
      <c r="A328" s="20"/>
      <c r="B328" s="29"/>
      <c r="C328" s="29"/>
      <c r="D328" s="43"/>
      <c r="E328" s="44"/>
      <c r="F328" s="45"/>
      <c r="G328" s="46"/>
      <c r="H328" s="44"/>
      <c r="I328" s="41"/>
    </row>
    <row r="329" spans="1:9" s="40" customFormat="1" ht="16.5">
      <c r="A329" s="20"/>
      <c r="B329" s="29"/>
      <c r="C329" s="29"/>
      <c r="D329" s="43"/>
      <c r="E329" s="44"/>
      <c r="F329" s="45"/>
      <c r="G329" s="46"/>
      <c r="H329" s="44"/>
      <c r="I329" s="41"/>
    </row>
    <row r="330" spans="1:9" s="40" customFormat="1" ht="16.5">
      <c r="A330" s="20"/>
      <c r="B330" s="29"/>
      <c r="C330" s="29"/>
      <c r="D330" s="43"/>
      <c r="E330" s="44"/>
      <c r="F330" s="45"/>
      <c r="G330" s="46"/>
      <c r="H330" s="44"/>
      <c r="I330" s="41"/>
    </row>
    <row r="331" spans="1:9" s="40" customFormat="1" ht="16.5">
      <c r="A331" s="20"/>
      <c r="B331" s="29"/>
      <c r="C331" s="29"/>
      <c r="D331" s="43"/>
      <c r="E331" s="44"/>
      <c r="F331" s="45"/>
      <c r="G331" s="46"/>
      <c r="H331" s="44"/>
      <c r="I331" s="41"/>
    </row>
    <row r="332" spans="1:9" s="40" customFormat="1" ht="16.5">
      <c r="A332" s="20"/>
      <c r="B332" s="29"/>
      <c r="C332" s="29"/>
      <c r="D332" s="43"/>
      <c r="E332" s="44"/>
      <c r="F332" s="45"/>
      <c r="G332" s="46"/>
      <c r="H332" s="44"/>
      <c r="I332" s="41"/>
    </row>
    <row r="333" spans="1:9" s="40" customFormat="1" ht="16.5">
      <c r="A333" s="20"/>
      <c r="B333" s="29"/>
      <c r="C333" s="29"/>
      <c r="D333" s="43"/>
      <c r="E333" s="44"/>
      <c r="F333" s="45"/>
      <c r="G333" s="46"/>
      <c r="H333" s="44"/>
      <c r="I333" s="41"/>
    </row>
    <row r="334" spans="1:9" s="40" customFormat="1" ht="16.5">
      <c r="A334" s="20"/>
      <c r="B334" s="29"/>
      <c r="C334" s="29"/>
      <c r="D334" s="43"/>
      <c r="E334" s="44"/>
      <c r="F334" s="45"/>
      <c r="G334" s="46"/>
      <c r="H334" s="44"/>
      <c r="I334" s="41"/>
    </row>
    <row r="335" spans="1:9" s="40" customFormat="1" ht="16.5">
      <c r="A335" s="20"/>
      <c r="B335" s="29"/>
      <c r="C335" s="29"/>
      <c r="D335" s="43"/>
      <c r="E335" s="44"/>
      <c r="F335" s="45"/>
      <c r="G335" s="46"/>
      <c r="H335" s="44"/>
      <c r="I335" s="41"/>
    </row>
    <row r="336" spans="1:9" s="40" customFormat="1" ht="16.5">
      <c r="A336" s="20"/>
      <c r="B336" s="29"/>
      <c r="C336" s="29"/>
      <c r="D336" s="43"/>
      <c r="E336" s="44"/>
      <c r="F336" s="45"/>
      <c r="G336" s="46"/>
      <c r="H336" s="44"/>
      <c r="I336" s="41"/>
    </row>
    <row r="337" spans="1:9" s="40" customFormat="1" ht="16.5">
      <c r="A337" s="20"/>
      <c r="B337" s="29"/>
      <c r="C337" s="29"/>
      <c r="D337" s="43"/>
      <c r="E337" s="44"/>
      <c r="F337" s="45"/>
      <c r="G337" s="46"/>
      <c r="H337" s="44"/>
      <c r="I337" s="41"/>
    </row>
    <row r="338" spans="1:9" s="40" customFormat="1" ht="16.5">
      <c r="A338" s="20"/>
      <c r="B338" s="29"/>
      <c r="C338" s="29"/>
      <c r="D338" s="43"/>
      <c r="E338" s="44"/>
      <c r="F338" s="45"/>
      <c r="G338" s="46"/>
      <c r="H338" s="44"/>
      <c r="I338" s="41"/>
    </row>
    <row r="339" spans="1:9" s="40" customFormat="1" ht="16.5">
      <c r="A339" s="20"/>
      <c r="B339" s="29"/>
      <c r="C339" s="29"/>
      <c r="D339" s="43"/>
      <c r="E339" s="44"/>
      <c r="F339" s="45"/>
      <c r="G339" s="46"/>
      <c r="H339" s="44"/>
      <c r="I339" s="41"/>
    </row>
    <row r="340" spans="1:9" s="40" customFormat="1" ht="16.5">
      <c r="A340" s="20"/>
      <c r="B340" s="29"/>
      <c r="C340" s="29"/>
      <c r="D340" s="43"/>
      <c r="E340" s="44"/>
      <c r="F340" s="45"/>
      <c r="G340" s="46"/>
      <c r="H340" s="44"/>
      <c r="I340" s="41"/>
    </row>
    <row r="341" spans="1:9" s="40" customFormat="1" ht="16.5">
      <c r="A341" s="20"/>
      <c r="B341" s="29"/>
      <c r="C341" s="29"/>
      <c r="D341" s="43"/>
      <c r="E341" s="44"/>
      <c r="F341" s="45"/>
      <c r="G341" s="46"/>
      <c r="H341" s="44"/>
      <c r="I341" s="41"/>
    </row>
    <row r="342" spans="1:9" s="40" customFormat="1" ht="16.5">
      <c r="A342" s="20"/>
      <c r="B342" s="29"/>
      <c r="C342" s="29"/>
      <c r="D342" s="43"/>
      <c r="E342" s="44"/>
      <c r="F342" s="45"/>
      <c r="G342" s="46"/>
      <c r="H342" s="44"/>
      <c r="I342" s="41"/>
    </row>
    <row r="343" spans="1:9" s="40" customFormat="1" ht="16.5">
      <c r="A343" s="20"/>
      <c r="B343" s="29"/>
      <c r="C343" s="29"/>
      <c r="D343" s="43"/>
      <c r="E343" s="44"/>
      <c r="F343" s="45"/>
      <c r="G343" s="46"/>
      <c r="H343" s="44"/>
      <c r="I343" s="41"/>
    </row>
    <row r="344" spans="1:9" s="40" customFormat="1" ht="16.5">
      <c r="A344" s="20"/>
      <c r="B344" s="29"/>
      <c r="C344" s="29"/>
      <c r="D344" s="43"/>
      <c r="E344" s="44"/>
      <c r="F344" s="45"/>
      <c r="G344" s="46"/>
      <c r="H344" s="44"/>
      <c r="I344" s="41"/>
    </row>
    <row r="345" spans="1:9" s="40" customFormat="1" ht="16.5">
      <c r="A345" s="20"/>
      <c r="B345" s="29"/>
      <c r="C345" s="29"/>
      <c r="D345" s="43"/>
      <c r="E345" s="44"/>
      <c r="F345" s="45"/>
      <c r="G345" s="46"/>
      <c r="H345" s="44"/>
      <c r="I345" s="41"/>
    </row>
    <row r="346" spans="1:9" s="40" customFormat="1" ht="16.5">
      <c r="A346" s="20"/>
      <c r="B346" s="29"/>
      <c r="C346" s="29"/>
      <c r="D346" s="43"/>
      <c r="E346" s="44"/>
      <c r="F346" s="45"/>
      <c r="G346" s="46"/>
      <c r="H346" s="44"/>
      <c r="I346" s="41"/>
    </row>
    <row r="347" spans="1:9" s="40" customFormat="1" ht="16.5">
      <c r="A347" s="20"/>
      <c r="B347" s="29"/>
      <c r="C347" s="29"/>
      <c r="D347" s="43"/>
      <c r="E347" s="44"/>
      <c r="F347" s="45"/>
      <c r="G347" s="46"/>
      <c r="H347" s="44"/>
      <c r="I347" s="41"/>
    </row>
    <row r="348" spans="1:9" s="40" customFormat="1" ht="16.5">
      <c r="A348" s="20"/>
      <c r="B348" s="29"/>
      <c r="C348" s="29"/>
      <c r="D348" s="43"/>
      <c r="E348" s="44"/>
      <c r="F348" s="45"/>
      <c r="G348" s="46"/>
      <c r="H348" s="44"/>
      <c r="I348" s="41"/>
    </row>
    <row r="349" spans="1:9" s="40" customFormat="1" ht="16.5">
      <c r="A349" s="20"/>
      <c r="B349" s="29"/>
      <c r="C349" s="29"/>
      <c r="D349" s="43"/>
      <c r="E349" s="44"/>
      <c r="F349" s="45"/>
      <c r="G349" s="46"/>
      <c r="H349" s="44"/>
      <c r="I349" s="41"/>
    </row>
    <row r="350" spans="1:9" s="40" customFormat="1" ht="16.5">
      <c r="A350" s="20"/>
      <c r="B350" s="29"/>
      <c r="C350" s="29"/>
      <c r="D350" s="43"/>
      <c r="E350" s="44"/>
      <c r="F350" s="45"/>
      <c r="G350" s="46"/>
      <c r="H350" s="44"/>
      <c r="I350" s="41"/>
    </row>
    <row r="351" spans="1:9" s="40" customFormat="1" ht="16.5">
      <c r="A351" s="20"/>
      <c r="B351" s="29"/>
      <c r="C351" s="29"/>
      <c r="D351" s="43"/>
      <c r="E351" s="44"/>
      <c r="F351" s="45"/>
      <c r="G351" s="46"/>
      <c r="H351" s="44"/>
      <c r="I351" s="41"/>
    </row>
    <row r="352" spans="1:9" s="40" customFormat="1" ht="16.5">
      <c r="A352" s="20"/>
      <c r="B352" s="29"/>
      <c r="C352" s="29"/>
      <c r="D352" s="43"/>
      <c r="E352" s="44"/>
      <c r="F352" s="45"/>
      <c r="G352" s="46"/>
      <c r="H352" s="44"/>
      <c r="I352" s="41"/>
    </row>
    <row r="353" spans="1:9" s="40" customFormat="1" ht="16.5">
      <c r="A353" s="20"/>
      <c r="B353" s="29"/>
      <c r="C353" s="29"/>
      <c r="D353" s="43"/>
      <c r="E353" s="44"/>
      <c r="F353" s="45"/>
      <c r="G353" s="46"/>
      <c r="H353" s="44"/>
      <c r="I353" s="41"/>
    </row>
    <row r="354" spans="1:9" s="40" customFormat="1" ht="16.5">
      <c r="A354" s="20"/>
      <c r="B354" s="29"/>
      <c r="C354" s="29"/>
      <c r="D354" s="43"/>
      <c r="E354" s="44"/>
      <c r="F354" s="45"/>
      <c r="G354" s="46"/>
      <c r="H354" s="44"/>
      <c r="I354" s="41"/>
    </row>
    <row r="355" spans="1:9" s="40" customFormat="1" ht="16.5">
      <c r="A355" s="20"/>
      <c r="B355" s="29"/>
      <c r="C355" s="29"/>
      <c r="D355" s="43"/>
      <c r="E355" s="44"/>
      <c r="F355" s="45"/>
      <c r="G355" s="46"/>
      <c r="H355" s="44"/>
      <c r="I355" s="41"/>
    </row>
    <row r="356" spans="1:9" s="40" customFormat="1" ht="16.5">
      <c r="A356" s="20"/>
      <c r="B356" s="29"/>
      <c r="C356" s="29"/>
      <c r="D356" s="43"/>
      <c r="E356" s="44"/>
      <c r="F356" s="45"/>
      <c r="G356" s="46"/>
      <c r="H356" s="44"/>
      <c r="I356" s="41"/>
    </row>
    <row r="357" spans="1:9" s="40" customFormat="1" ht="16.5">
      <c r="A357" s="20"/>
      <c r="B357" s="29"/>
      <c r="C357" s="29"/>
      <c r="D357" s="43"/>
      <c r="E357" s="44"/>
      <c r="F357" s="45"/>
      <c r="G357" s="46"/>
      <c r="H357" s="44"/>
      <c r="I357" s="41"/>
    </row>
    <row r="358" spans="1:9" s="40" customFormat="1" ht="16.5">
      <c r="A358" s="28"/>
      <c r="B358" s="29"/>
      <c r="C358" s="29"/>
      <c r="D358" s="30"/>
      <c r="E358" s="28"/>
      <c r="F358" s="31"/>
      <c r="G358" s="28"/>
      <c r="H358" s="44"/>
      <c r="I358" s="41"/>
    </row>
    <row r="359" spans="1:9" s="40" customFormat="1" ht="16.5">
      <c r="A359" s="49"/>
      <c r="B359" s="50"/>
      <c r="C359" s="50"/>
      <c r="D359" s="50"/>
      <c r="E359" s="51"/>
      <c r="F359" s="375"/>
      <c r="G359" s="375"/>
      <c r="H359" s="19"/>
      <c r="I359" s="41"/>
    </row>
    <row r="360" spans="1:9" s="40" customFormat="1" ht="16.5">
      <c r="A360" s="49"/>
      <c r="B360" s="50"/>
      <c r="C360" s="50"/>
      <c r="D360" s="50"/>
      <c r="E360" s="51"/>
      <c r="F360" s="183"/>
      <c r="G360" s="183"/>
      <c r="H360" s="19"/>
      <c r="I360" s="41"/>
    </row>
    <row r="361" spans="1:9" s="40" customFormat="1" ht="16.5">
      <c r="A361" s="49"/>
      <c r="B361" s="50"/>
      <c r="C361" s="50"/>
      <c r="D361" s="50"/>
      <c r="E361" s="51"/>
      <c r="F361" s="183"/>
      <c r="G361" s="183"/>
      <c r="H361" s="19"/>
      <c r="I361" s="41"/>
    </row>
    <row r="362" spans="1:9" s="40" customFormat="1" ht="16.5">
      <c r="A362" s="49"/>
      <c r="B362" s="50"/>
      <c r="C362" s="50"/>
      <c r="D362" s="50"/>
      <c r="E362" s="51"/>
      <c r="F362" s="183"/>
      <c r="G362" s="183"/>
      <c r="H362" s="19"/>
      <c r="I362" s="41"/>
    </row>
    <row r="363" spans="1:9" s="40" customFormat="1" ht="20.25">
      <c r="A363" s="36"/>
      <c r="B363" s="33"/>
      <c r="C363" s="37"/>
      <c r="D363" s="33"/>
      <c r="E363" s="35"/>
      <c r="F363" s="35"/>
      <c r="G363" s="36"/>
      <c r="H363" s="36"/>
      <c r="I363" s="41"/>
    </row>
    <row r="364" spans="1:9" s="40" customFormat="1" ht="16.5">
      <c r="A364" s="20"/>
      <c r="B364" s="52"/>
      <c r="C364" s="52"/>
      <c r="D364" s="52"/>
      <c r="F364" s="53"/>
      <c r="I364" s="41"/>
    </row>
    <row r="365" spans="1:9" s="40" customFormat="1">
      <c r="A365" s="376"/>
      <c r="B365" s="376"/>
      <c r="C365" s="376"/>
      <c r="D365" s="376"/>
      <c r="E365" s="376"/>
      <c r="F365" s="376"/>
      <c r="G365" s="376"/>
      <c r="H365" s="376"/>
      <c r="I365" s="41"/>
    </row>
    <row r="366" spans="1:9" s="40" customFormat="1">
      <c r="A366" s="377"/>
      <c r="B366" s="377"/>
      <c r="C366" s="377"/>
      <c r="D366" s="377"/>
      <c r="E366" s="377"/>
      <c r="F366" s="377"/>
      <c r="G366" s="377"/>
      <c r="H366" s="377"/>
      <c r="I366" s="41"/>
    </row>
    <row r="367" spans="1:9" s="40" customFormat="1">
      <c r="A367" s="54"/>
      <c r="B367" s="55"/>
      <c r="C367" s="55"/>
      <c r="D367" s="23"/>
      <c r="E367" s="56"/>
      <c r="F367" s="56"/>
      <c r="G367" s="56"/>
      <c r="H367" s="56"/>
      <c r="I367" s="41"/>
    </row>
    <row r="368" spans="1:9" s="40" customFormat="1">
      <c r="A368" s="180"/>
      <c r="B368" s="23"/>
      <c r="C368" s="23"/>
      <c r="D368" s="23"/>
      <c r="E368" s="181"/>
      <c r="F368" s="181"/>
      <c r="G368" s="181"/>
      <c r="H368" s="181"/>
      <c r="I368" s="41"/>
    </row>
    <row r="369" spans="1:9" s="40" customFormat="1">
      <c r="A369" s="179"/>
      <c r="B369" s="57"/>
      <c r="C369" s="57"/>
      <c r="D369" s="57"/>
      <c r="E369" s="179"/>
      <c r="F369" s="57"/>
      <c r="G369" s="179"/>
      <c r="H369" s="179"/>
      <c r="I369" s="41"/>
    </row>
    <row r="370" spans="1:9" s="40" customFormat="1">
      <c r="A370" s="374"/>
      <c r="B370" s="374"/>
      <c r="C370" s="374"/>
      <c r="D370" s="374"/>
      <c r="E370" s="374"/>
      <c r="F370" s="374"/>
      <c r="G370" s="374"/>
      <c r="H370" s="374"/>
      <c r="I370" s="41"/>
    </row>
    <row r="371" spans="1:9" s="40" customFormat="1" ht="17.25">
      <c r="A371" s="58"/>
      <c r="B371" s="59"/>
      <c r="C371" s="59"/>
      <c r="D371" s="59"/>
      <c r="E371" s="60"/>
      <c r="F371" s="59"/>
      <c r="G371" s="61"/>
      <c r="H371" s="60"/>
      <c r="I371" s="41"/>
    </row>
    <row r="372" spans="1:9" s="40" customFormat="1" ht="17.25">
      <c r="A372" s="58"/>
      <c r="B372" s="59"/>
      <c r="C372" s="59"/>
      <c r="D372" s="59"/>
      <c r="E372" s="60"/>
      <c r="F372" s="59"/>
      <c r="G372" s="61"/>
      <c r="H372" s="60"/>
      <c r="I372" s="41"/>
    </row>
    <row r="373" spans="1:9" s="40" customFormat="1" ht="17.25">
      <c r="A373" s="58"/>
      <c r="B373" s="59"/>
      <c r="C373" s="59"/>
      <c r="D373" s="59"/>
      <c r="E373" s="60"/>
      <c r="F373" s="59"/>
      <c r="G373" s="61"/>
      <c r="H373" s="60"/>
      <c r="I373" s="41"/>
    </row>
    <row r="374" spans="1:9" s="40" customFormat="1" ht="17.25">
      <c r="A374" s="58"/>
      <c r="B374" s="59"/>
      <c r="C374" s="59"/>
      <c r="D374" s="59"/>
      <c r="E374" s="60"/>
      <c r="F374" s="59"/>
      <c r="G374" s="61"/>
      <c r="H374" s="60"/>
      <c r="I374" s="41"/>
    </row>
    <row r="375" spans="1:9" s="40" customFormat="1" ht="17.25">
      <c r="A375" s="58"/>
      <c r="B375" s="59"/>
      <c r="C375" s="59"/>
      <c r="D375" s="59"/>
      <c r="E375" s="60"/>
      <c r="F375" s="59"/>
      <c r="G375" s="61"/>
      <c r="H375" s="60"/>
      <c r="I375" s="41"/>
    </row>
    <row r="376" spans="1:9" s="40" customFormat="1" ht="17.25">
      <c r="A376" s="58"/>
      <c r="B376" s="59"/>
      <c r="C376" s="59"/>
      <c r="D376" s="59"/>
      <c r="E376" s="60"/>
      <c r="F376" s="59"/>
      <c r="G376" s="61"/>
      <c r="H376" s="60"/>
      <c r="I376" s="41"/>
    </row>
    <row r="377" spans="1:9" s="40" customFormat="1" ht="17.25">
      <c r="A377" s="58"/>
      <c r="B377" s="59"/>
      <c r="C377" s="59"/>
      <c r="D377" s="59"/>
      <c r="E377" s="60"/>
      <c r="F377" s="59"/>
      <c r="G377" s="61"/>
      <c r="H377" s="60"/>
      <c r="I377" s="41"/>
    </row>
    <row r="378" spans="1:9" s="40" customFormat="1" ht="17.25">
      <c r="A378" s="58"/>
      <c r="B378" s="59"/>
      <c r="C378" s="59"/>
      <c r="D378" s="59"/>
      <c r="E378" s="60"/>
      <c r="F378" s="59"/>
      <c r="G378" s="61"/>
      <c r="H378" s="60"/>
      <c r="I378" s="41"/>
    </row>
    <row r="379" spans="1:9" s="40" customFormat="1" ht="17.25">
      <c r="A379" s="58"/>
      <c r="B379" s="59"/>
      <c r="C379" s="59"/>
      <c r="D379" s="59"/>
      <c r="E379" s="60"/>
      <c r="F379" s="59"/>
      <c r="G379" s="61"/>
      <c r="H379" s="60"/>
      <c r="I379" s="41"/>
    </row>
    <row r="380" spans="1:9" s="40" customFormat="1" ht="17.25">
      <c r="A380" s="58"/>
      <c r="B380" s="59"/>
      <c r="C380" s="59"/>
      <c r="D380" s="59"/>
      <c r="E380" s="60"/>
      <c r="F380" s="59"/>
      <c r="G380" s="61"/>
      <c r="H380" s="60"/>
      <c r="I380" s="41"/>
    </row>
    <row r="381" spans="1:9" s="40" customFormat="1" ht="17.25">
      <c r="A381" s="58"/>
      <c r="B381" s="59"/>
      <c r="C381" s="59"/>
      <c r="D381" s="59"/>
      <c r="E381" s="60"/>
      <c r="F381" s="59"/>
      <c r="G381" s="61"/>
      <c r="H381" s="60"/>
      <c r="I381" s="41"/>
    </row>
    <row r="382" spans="1:9" s="40" customFormat="1" ht="17.25">
      <c r="A382" s="58"/>
      <c r="B382" s="59"/>
      <c r="C382" s="59"/>
      <c r="D382" s="59"/>
      <c r="E382" s="60"/>
      <c r="F382" s="59"/>
      <c r="G382" s="61"/>
      <c r="H382" s="60"/>
      <c r="I382" s="41"/>
    </row>
    <row r="383" spans="1:9" s="40" customFormat="1" ht="17.25">
      <c r="A383" s="58"/>
      <c r="B383" s="59"/>
      <c r="C383" s="59"/>
      <c r="D383" s="59"/>
      <c r="E383" s="60"/>
      <c r="F383" s="59"/>
      <c r="G383" s="61"/>
      <c r="H383" s="60"/>
      <c r="I383" s="41"/>
    </row>
    <row r="384" spans="1:9" s="40" customFormat="1" ht="17.25">
      <c r="A384" s="58"/>
      <c r="B384" s="59"/>
      <c r="C384" s="59"/>
      <c r="D384" s="59"/>
      <c r="E384" s="60"/>
      <c r="F384" s="59"/>
      <c r="G384" s="61"/>
      <c r="H384" s="60"/>
      <c r="I384" s="41"/>
    </row>
    <row r="385" spans="1:9" s="40" customFormat="1" ht="17.25">
      <c r="A385" s="58"/>
      <c r="B385" s="59"/>
      <c r="C385" s="59"/>
      <c r="D385" s="59"/>
      <c r="E385" s="60"/>
      <c r="F385" s="59"/>
      <c r="G385" s="61"/>
      <c r="H385" s="60"/>
      <c r="I385" s="41"/>
    </row>
    <row r="386" spans="1:9" s="40" customFormat="1" ht="17.25">
      <c r="A386" s="58"/>
      <c r="B386" s="59"/>
      <c r="C386" s="59"/>
      <c r="D386" s="59"/>
      <c r="E386" s="60"/>
      <c r="F386" s="59"/>
      <c r="G386" s="61"/>
      <c r="H386" s="60"/>
      <c r="I386" s="41"/>
    </row>
    <row r="387" spans="1:9" s="40" customFormat="1" ht="17.25">
      <c r="A387" s="58"/>
      <c r="B387" s="59"/>
      <c r="C387" s="59"/>
      <c r="D387" s="59"/>
      <c r="E387" s="60"/>
      <c r="F387" s="59"/>
      <c r="G387" s="61"/>
      <c r="H387" s="60"/>
      <c r="I387" s="41"/>
    </row>
    <row r="388" spans="1:9" s="40" customFormat="1" ht="17.25">
      <c r="A388" s="58"/>
      <c r="B388" s="59"/>
      <c r="C388" s="59"/>
      <c r="D388" s="59"/>
      <c r="E388" s="60"/>
      <c r="F388" s="59"/>
      <c r="G388" s="61"/>
      <c r="H388" s="60"/>
      <c r="I388" s="41"/>
    </row>
    <row r="389" spans="1:9" s="40" customFormat="1" ht="17.25">
      <c r="A389" s="58"/>
      <c r="B389" s="59"/>
      <c r="C389" s="59"/>
      <c r="D389" s="59"/>
      <c r="E389" s="60"/>
      <c r="F389" s="59"/>
      <c r="G389" s="61"/>
      <c r="H389" s="60"/>
      <c r="I389" s="41"/>
    </row>
    <row r="390" spans="1:9" s="40" customFormat="1" ht="17.25">
      <c r="A390" s="58"/>
      <c r="B390" s="59"/>
      <c r="C390" s="59"/>
      <c r="D390" s="59"/>
      <c r="E390" s="60"/>
      <c r="F390" s="59"/>
      <c r="G390" s="61"/>
      <c r="H390" s="60"/>
      <c r="I390" s="41"/>
    </row>
    <row r="391" spans="1:9" s="40" customFormat="1" ht="17.25">
      <c r="A391" s="58"/>
      <c r="B391" s="59"/>
      <c r="C391" s="59"/>
      <c r="D391" s="59"/>
      <c r="E391" s="60"/>
      <c r="F391" s="59"/>
      <c r="G391" s="61"/>
      <c r="H391" s="60"/>
      <c r="I391" s="41"/>
    </row>
    <row r="392" spans="1:9" s="40" customFormat="1" ht="17.25">
      <c r="A392" s="62"/>
      <c r="B392" s="59"/>
      <c r="C392" s="59"/>
      <c r="D392" s="59"/>
      <c r="E392" s="60"/>
      <c r="F392" s="59"/>
      <c r="G392" s="61"/>
      <c r="H392" s="60"/>
      <c r="I392" s="41"/>
    </row>
    <row r="393" spans="1:9" s="40" customFormat="1" ht="17.25">
      <c r="A393" s="58"/>
      <c r="B393" s="59"/>
      <c r="C393" s="59"/>
      <c r="D393" s="59"/>
      <c r="E393" s="60"/>
      <c r="F393" s="59"/>
      <c r="G393" s="61"/>
      <c r="H393" s="60"/>
      <c r="I393" s="41"/>
    </row>
    <row r="394" spans="1:9" s="40" customFormat="1" ht="17.25">
      <c r="A394" s="58"/>
      <c r="B394" s="59"/>
      <c r="C394" s="59"/>
      <c r="D394" s="59"/>
      <c r="E394" s="60"/>
      <c r="F394" s="59"/>
      <c r="G394" s="61"/>
      <c r="H394" s="60"/>
      <c r="I394" s="41"/>
    </row>
    <row r="395" spans="1:9" s="40" customFormat="1" ht="17.25">
      <c r="A395" s="58"/>
      <c r="B395" s="59"/>
      <c r="C395" s="59"/>
      <c r="D395" s="59"/>
      <c r="E395" s="60"/>
      <c r="F395" s="59"/>
      <c r="G395" s="61"/>
      <c r="H395" s="60"/>
      <c r="I395" s="41"/>
    </row>
    <row r="396" spans="1:9" s="40" customFormat="1" ht="17.25">
      <c r="A396" s="58"/>
      <c r="B396" s="59"/>
      <c r="C396" s="59"/>
      <c r="D396" s="59"/>
      <c r="E396" s="60"/>
      <c r="F396" s="59"/>
      <c r="G396" s="61"/>
      <c r="H396" s="60"/>
      <c r="I396" s="41"/>
    </row>
    <row r="397" spans="1:9" s="40" customFormat="1" ht="17.25">
      <c r="A397" s="58"/>
      <c r="B397" s="59"/>
      <c r="C397" s="59"/>
      <c r="D397" s="59"/>
      <c r="E397" s="60"/>
      <c r="F397" s="59"/>
      <c r="G397" s="61"/>
      <c r="H397" s="60"/>
      <c r="I397" s="41"/>
    </row>
    <row r="398" spans="1:9" s="40" customFormat="1" ht="17.25">
      <c r="A398" s="58"/>
      <c r="B398" s="59"/>
      <c r="C398" s="59"/>
      <c r="D398" s="59"/>
      <c r="E398" s="60"/>
      <c r="F398" s="59"/>
      <c r="G398" s="61"/>
      <c r="H398" s="60"/>
      <c r="I398" s="41"/>
    </row>
    <row r="399" spans="1:9" s="40" customFormat="1" ht="17.25">
      <c r="A399" s="58"/>
      <c r="B399" s="59"/>
      <c r="C399" s="59"/>
      <c r="D399" s="59"/>
      <c r="E399" s="60"/>
      <c r="F399" s="59"/>
      <c r="G399" s="61"/>
      <c r="H399" s="60"/>
      <c r="I399" s="41"/>
    </row>
    <row r="400" spans="1:9" s="40" customFormat="1" ht="17.25">
      <c r="A400" s="58"/>
      <c r="B400" s="59"/>
      <c r="C400" s="59"/>
      <c r="D400" s="59"/>
      <c r="E400" s="60"/>
      <c r="F400" s="59"/>
      <c r="G400" s="61"/>
      <c r="H400" s="60"/>
      <c r="I400" s="41"/>
    </row>
    <row r="401" spans="1:9" s="40" customFormat="1" ht="17.25">
      <c r="A401" s="58"/>
      <c r="B401" s="59"/>
      <c r="C401" s="59"/>
      <c r="D401" s="59"/>
      <c r="E401" s="60"/>
      <c r="F401" s="59"/>
      <c r="G401" s="61"/>
      <c r="H401" s="60"/>
      <c r="I401" s="41"/>
    </row>
    <row r="402" spans="1:9" s="40" customFormat="1" ht="17.25">
      <c r="A402" s="58"/>
      <c r="B402" s="59"/>
      <c r="C402" s="59"/>
      <c r="D402" s="59"/>
      <c r="E402" s="60"/>
      <c r="F402" s="59"/>
      <c r="G402" s="61"/>
      <c r="H402" s="60"/>
      <c r="I402" s="41"/>
    </row>
    <row r="403" spans="1:9" s="40" customFormat="1" ht="17.25">
      <c r="A403" s="58"/>
      <c r="B403" s="59"/>
      <c r="C403" s="59"/>
      <c r="D403" s="59"/>
      <c r="E403" s="60"/>
      <c r="F403" s="59"/>
      <c r="G403" s="61"/>
      <c r="H403" s="60"/>
      <c r="I403" s="41"/>
    </row>
    <row r="404" spans="1:9" s="40" customFormat="1" ht="17.25">
      <c r="A404" s="58"/>
      <c r="B404" s="59"/>
      <c r="C404" s="59"/>
      <c r="D404" s="59"/>
      <c r="E404" s="60"/>
      <c r="F404" s="59"/>
      <c r="G404" s="61"/>
      <c r="H404" s="60"/>
      <c r="I404" s="41"/>
    </row>
    <row r="405" spans="1:9" s="40" customFormat="1" ht="17.25">
      <c r="A405" s="58"/>
      <c r="B405" s="59"/>
      <c r="C405" s="59"/>
      <c r="D405" s="59"/>
      <c r="E405" s="60"/>
      <c r="F405" s="59"/>
      <c r="G405" s="61"/>
      <c r="H405" s="60"/>
      <c r="I405" s="41"/>
    </row>
    <row r="406" spans="1:9" s="40" customFormat="1" ht="17.25">
      <c r="A406" s="58"/>
      <c r="B406" s="59"/>
      <c r="C406" s="59"/>
      <c r="D406" s="59"/>
      <c r="E406" s="60"/>
      <c r="F406" s="59"/>
      <c r="G406" s="61"/>
      <c r="H406" s="60"/>
      <c r="I406" s="41"/>
    </row>
    <row r="407" spans="1:9" s="40" customFormat="1" ht="17.25">
      <c r="A407" s="58"/>
      <c r="B407" s="59"/>
      <c r="C407" s="59"/>
      <c r="D407" s="59"/>
      <c r="E407" s="60"/>
      <c r="F407" s="59"/>
      <c r="G407" s="61"/>
      <c r="H407" s="60"/>
      <c r="I407" s="41"/>
    </row>
    <row r="408" spans="1:9" s="40" customFormat="1" ht="17.25">
      <c r="A408" s="58"/>
      <c r="B408" s="59"/>
      <c r="C408" s="59"/>
      <c r="D408" s="59"/>
      <c r="E408" s="60"/>
      <c r="F408" s="59"/>
      <c r="G408" s="61"/>
      <c r="H408" s="60"/>
      <c r="I408" s="41"/>
    </row>
    <row r="409" spans="1:9" s="40" customFormat="1" ht="17.25">
      <c r="A409" s="58"/>
      <c r="B409" s="59"/>
      <c r="C409" s="59"/>
      <c r="D409" s="59"/>
      <c r="E409" s="60"/>
      <c r="F409" s="59"/>
      <c r="G409" s="61"/>
      <c r="H409" s="60"/>
      <c r="I409" s="41"/>
    </row>
    <row r="410" spans="1:9" s="40" customFormat="1" ht="17.25">
      <c r="A410" s="58"/>
      <c r="B410" s="59"/>
      <c r="C410" s="59"/>
      <c r="D410" s="59"/>
      <c r="E410" s="60"/>
      <c r="F410" s="59"/>
      <c r="G410" s="61"/>
      <c r="H410" s="60"/>
      <c r="I410" s="41"/>
    </row>
    <row r="411" spans="1:9" s="40" customFormat="1" ht="17.25">
      <c r="A411" s="58"/>
      <c r="B411" s="59"/>
      <c r="C411" s="59"/>
      <c r="D411" s="59"/>
      <c r="E411" s="60"/>
      <c r="F411" s="59"/>
      <c r="G411" s="61"/>
      <c r="H411" s="60"/>
      <c r="I411" s="41"/>
    </row>
    <row r="412" spans="1:9" s="40" customFormat="1" ht="17.25">
      <c r="A412" s="58"/>
      <c r="B412" s="59"/>
      <c r="C412" s="59"/>
      <c r="D412" s="59"/>
      <c r="E412" s="60"/>
      <c r="F412" s="59"/>
      <c r="G412" s="61"/>
      <c r="H412" s="60"/>
      <c r="I412" s="41"/>
    </row>
    <row r="413" spans="1:9" s="40" customFormat="1" ht="17.25">
      <c r="A413" s="58"/>
      <c r="B413" s="59"/>
      <c r="C413" s="59"/>
      <c r="D413" s="59"/>
      <c r="E413" s="60"/>
      <c r="F413" s="59"/>
      <c r="G413" s="61"/>
      <c r="H413" s="60"/>
      <c r="I413" s="41"/>
    </row>
    <row r="414" spans="1:9" s="40" customFormat="1" ht="17.25">
      <c r="A414" s="58"/>
      <c r="B414" s="59"/>
      <c r="C414" s="59"/>
      <c r="D414" s="59"/>
      <c r="E414" s="60"/>
      <c r="F414" s="59"/>
      <c r="G414" s="61"/>
      <c r="H414" s="60"/>
      <c r="I414" s="41"/>
    </row>
    <row r="415" spans="1:9" s="40" customFormat="1" ht="17.25">
      <c r="A415" s="58"/>
      <c r="B415" s="59"/>
      <c r="C415" s="59"/>
      <c r="D415" s="59"/>
      <c r="E415" s="60"/>
      <c r="F415" s="59"/>
      <c r="G415" s="61"/>
      <c r="H415" s="60"/>
      <c r="I415" s="41"/>
    </row>
    <row r="416" spans="1:9" s="40" customFormat="1" ht="17.25">
      <c r="A416" s="58"/>
      <c r="B416" s="59"/>
      <c r="C416" s="59"/>
      <c r="D416" s="59"/>
      <c r="E416" s="60"/>
      <c r="F416" s="59"/>
      <c r="G416" s="61"/>
      <c r="H416" s="60"/>
      <c r="I416" s="41"/>
    </row>
    <row r="417" spans="1:9" s="40" customFormat="1" ht="17.25">
      <c r="A417" s="58"/>
      <c r="B417" s="59"/>
      <c r="C417" s="59"/>
      <c r="D417" s="59"/>
      <c r="E417" s="60"/>
      <c r="F417" s="59"/>
      <c r="G417" s="61"/>
      <c r="H417" s="60"/>
      <c r="I417" s="41"/>
    </row>
    <row r="418" spans="1:9" s="40" customFormat="1" ht="17.25">
      <c r="A418" s="58"/>
      <c r="B418" s="59"/>
      <c r="C418" s="59"/>
      <c r="D418" s="59"/>
      <c r="E418" s="60"/>
      <c r="F418" s="59"/>
      <c r="G418" s="61"/>
      <c r="H418" s="60"/>
      <c r="I418" s="41"/>
    </row>
    <row r="419" spans="1:9" s="40" customFormat="1" ht="17.25">
      <c r="A419" s="58"/>
      <c r="B419" s="59"/>
      <c r="C419" s="59"/>
      <c r="D419" s="59"/>
      <c r="E419" s="60"/>
      <c r="F419" s="59"/>
      <c r="G419" s="61"/>
      <c r="H419" s="60"/>
      <c r="I419" s="41"/>
    </row>
    <row r="420" spans="1:9" s="40" customFormat="1" ht="17.25">
      <c r="A420" s="58"/>
      <c r="B420" s="59"/>
      <c r="C420" s="59"/>
      <c r="D420" s="59"/>
      <c r="E420" s="60"/>
      <c r="F420" s="59"/>
      <c r="G420" s="61"/>
      <c r="H420" s="60"/>
      <c r="I420" s="41"/>
    </row>
    <row r="421" spans="1:9" s="40" customFormat="1" ht="17.25">
      <c r="A421" s="58"/>
      <c r="B421" s="59"/>
      <c r="C421" s="59"/>
      <c r="D421" s="59"/>
      <c r="E421" s="60"/>
      <c r="F421" s="59"/>
      <c r="G421" s="61"/>
      <c r="H421" s="60"/>
      <c r="I421" s="41"/>
    </row>
    <row r="422" spans="1:9" s="40" customFormat="1" ht="17.25">
      <c r="A422" s="58"/>
      <c r="B422" s="59"/>
      <c r="C422" s="59"/>
      <c r="D422" s="59"/>
      <c r="E422" s="60"/>
      <c r="F422" s="59"/>
      <c r="G422" s="61"/>
      <c r="H422" s="60"/>
      <c r="I422" s="41"/>
    </row>
    <row r="423" spans="1:9" s="40" customFormat="1" ht="17.25">
      <c r="A423" s="58"/>
      <c r="B423" s="59"/>
      <c r="C423" s="59"/>
      <c r="D423" s="59"/>
      <c r="E423" s="60"/>
      <c r="F423" s="59"/>
      <c r="G423" s="61"/>
      <c r="H423" s="60"/>
      <c r="I423" s="41"/>
    </row>
    <row r="424" spans="1:9" s="40" customFormat="1" ht="17.25">
      <c r="A424" s="58"/>
      <c r="B424" s="59"/>
      <c r="C424" s="59"/>
      <c r="D424" s="59"/>
      <c r="E424" s="60"/>
      <c r="F424" s="59"/>
      <c r="G424" s="61"/>
      <c r="H424" s="60"/>
      <c r="I424" s="41"/>
    </row>
    <row r="425" spans="1:9" s="40" customFormat="1" ht="17.25">
      <c r="A425" s="58"/>
      <c r="B425" s="59"/>
      <c r="C425" s="59"/>
      <c r="D425" s="59"/>
      <c r="E425" s="60"/>
      <c r="F425" s="59"/>
      <c r="G425" s="61"/>
      <c r="H425" s="60"/>
      <c r="I425" s="41"/>
    </row>
    <row r="426" spans="1:9" s="40" customFormat="1" ht="17.25">
      <c r="A426" s="58"/>
      <c r="B426" s="59"/>
      <c r="C426" s="59"/>
      <c r="D426" s="59"/>
      <c r="E426" s="60"/>
      <c r="F426" s="59"/>
      <c r="G426" s="61"/>
      <c r="H426" s="60"/>
      <c r="I426" s="41"/>
    </row>
    <row r="427" spans="1:9" s="40" customFormat="1" ht="17.25">
      <c r="A427" s="58"/>
      <c r="B427" s="59"/>
      <c r="C427" s="59"/>
      <c r="D427" s="59"/>
      <c r="E427" s="60"/>
      <c r="F427" s="59"/>
      <c r="G427" s="61"/>
      <c r="H427" s="60"/>
      <c r="I427" s="41"/>
    </row>
    <row r="428" spans="1:9" s="40" customFormat="1" ht="17.25">
      <c r="A428" s="58"/>
      <c r="B428" s="59"/>
      <c r="C428" s="59"/>
      <c r="D428" s="59"/>
      <c r="E428" s="60"/>
      <c r="F428" s="59"/>
      <c r="G428" s="61"/>
      <c r="H428" s="60"/>
      <c r="I428" s="41"/>
    </row>
    <row r="429" spans="1:9" s="40" customFormat="1" ht="17.25">
      <c r="A429" s="58"/>
      <c r="B429" s="59"/>
      <c r="C429" s="59"/>
      <c r="D429" s="59"/>
      <c r="E429" s="60"/>
      <c r="F429" s="59"/>
      <c r="G429" s="3"/>
      <c r="H429" s="60"/>
      <c r="I429" s="41"/>
    </row>
    <row r="430" spans="1:9" s="40" customFormat="1" ht="17.25">
      <c r="A430" s="58"/>
      <c r="B430" s="59"/>
      <c r="C430" s="59"/>
      <c r="D430" s="59"/>
      <c r="E430" s="60"/>
      <c r="F430" s="59"/>
      <c r="G430" s="3"/>
      <c r="H430" s="60"/>
      <c r="I430" s="41"/>
    </row>
    <row r="431" spans="1:9" s="40" customFormat="1" ht="17.25">
      <c r="A431" s="58"/>
      <c r="B431" s="59"/>
      <c r="C431" s="59"/>
      <c r="D431" s="59"/>
      <c r="E431" s="60"/>
      <c r="F431" s="59"/>
      <c r="G431" s="3"/>
      <c r="H431" s="60"/>
      <c r="I431" s="41"/>
    </row>
    <row r="432" spans="1:9" s="40" customFormat="1" ht="17.25">
      <c r="A432" s="58"/>
      <c r="B432" s="59"/>
      <c r="C432" s="59"/>
      <c r="D432" s="59"/>
      <c r="E432" s="60"/>
      <c r="F432" s="59"/>
      <c r="G432" s="3"/>
      <c r="H432" s="60"/>
      <c r="I432" s="41"/>
    </row>
    <row r="433" spans="1:9" s="40" customFormat="1" ht="17.25">
      <c r="A433" s="58"/>
      <c r="B433" s="59"/>
      <c r="C433" s="59"/>
      <c r="D433" s="59"/>
      <c r="E433" s="60"/>
      <c r="F433" s="59"/>
      <c r="G433" s="3"/>
      <c r="H433" s="60"/>
      <c r="I433" s="41"/>
    </row>
    <row r="434" spans="1:9" s="40" customFormat="1" ht="17.25">
      <c r="A434" s="58"/>
      <c r="B434" s="63"/>
      <c r="C434" s="59"/>
      <c r="D434" s="59"/>
      <c r="E434" s="60"/>
      <c r="F434" s="59"/>
      <c r="G434" s="3"/>
      <c r="H434" s="60"/>
      <c r="I434" s="41"/>
    </row>
    <row r="435" spans="1:9" s="40" customFormat="1" ht="17.25">
      <c r="A435" s="58"/>
      <c r="B435" s="59"/>
      <c r="C435" s="59"/>
      <c r="D435" s="59"/>
      <c r="E435" s="60"/>
      <c r="F435" s="59"/>
      <c r="G435" s="3"/>
      <c r="H435" s="60"/>
      <c r="I435" s="41"/>
    </row>
    <row r="436" spans="1:9" s="40" customFormat="1" ht="17.25">
      <c r="A436" s="58"/>
      <c r="B436" s="59"/>
      <c r="C436" s="59"/>
      <c r="D436" s="59"/>
      <c r="E436" s="60"/>
      <c r="F436" s="59"/>
      <c r="G436" s="3"/>
      <c r="H436" s="60"/>
      <c r="I436" s="41"/>
    </row>
    <row r="437" spans="1:9" s="40" customFormat="1" ht="17.25">
      <c r="A437" s="58"/>
      <c r="B437" s="59"/>
      <c r="C437" s="59"/>
      <c r="D437" s="59"/>
      <c r="E437" s="60"/>
      <c r="F437" s="59"/>
      <c r="G437" s="3"/>
      <c r="H437" s="60"/>
      <c r="I437" s="41"/>
    </row>
    <row r="438" spans="1:9" s="40" customFormat="1" ht="17.25">
      <c r="A438" s="58"/>
      <c r="B438" s="59"/>
      <c r="C438" s="59"/>
      <c r="D438" s="59"/>
      <c r="E438" s="60"/>
      <c r="F438" s="59"/>
      <c r="G438" s="3"/>
      <c r="H438" s="60"/>
      <c r="I438" s="41"/>
    </row>
    <row r="439" spans="1:9" s="40" customFormat="1" ht="17.25">
      <c r="A439" s="58"/>
      <c r="B439" s="59"/>
      <c r="C439" s="59"/>
      <c r="D439" s="59"/>
      <c r="E439" s="60"/>
      <c r="F439" s="59"/>
      <c r="G439" s="3"/>
      <c r="H439" s="60"/>
      <c r="I439" s="41"/>
    </row>
    <row r="440" spans="1:9" s="40" customFormat="1" ht="17.25">
      <c r="A440" s="58"/>
      <c r="B440" s="59"/>
      <c r="C440" s="59"/>
      <c r="D440" s="59"/>
      <c r="E440" s="60"/>
      <c r="F440" s="59"/>
      <c r="G440" s="3"/>
      <c r="H440" s="60"/>
      <c r="I440" s="41"/>
    </row>
    <row r="441" spans="1:9" s="40" customFormat="1" ht="17.25">
      <c r="A441" s="58"/>
      <c r="B441" s="59"/>
      <c r="C441" s="59"/>
      <c r="D441" s="59"/>
      <c r="E441" s="60"/>
      <c r="F441" s="59"/>
      <c r="G441" s="3"/>
      <c r="H441" s="60"/>
      <c r="I441" s="41"/>
    </row>
    <row r="442" spans="1:9" s="40" customFormat="1" ht="17.25">
      <c r="A442" s="58"/>
      <c r="B442" s="59"/>
      <c r="C442" s="59"/>
      <c r="D442" s="59"/>
      <c r="E442" s="60"/>
      <c r="F442" s="59"/>
      <c r="G442" s="3"/>
      <c r="H442" s="60"/>
      <c r="I442" s="41"/>
    </row>
    <row r="443" spans="1:9" s="40" customFormat="1" ht="17.25">
      <c r="A443" s="58"/>
      <c r="B443" s="59"/>
      <c r="C443" s="59"/>
      <c r="D443" s="59"/>
      <c r="E443" s="60"/>
      <c r="F443" s="59"/>
      <c r="G443" s="3"/>
      <c r="H443" s="60"/>
      <c r="I443" s="41"/>
    </row>
    <row r="444" spans="1:9" s="40" customFormat="1" ht="17.25">
      <c r="A444" s="58"/>
      <c r="B444" s="59"/>
      <c r="C444" s="59"/>
      <c r="D444" s="59"/>
      <c r="E444" s="60"/>
      <c r="F444" s="59"/>
      <c r="G444" s="3"/>
      <c r="H444" s="60"/>
      <c r="I444" s="41"/>
    </row>
    <row r="445" spans="1:9" s="40" customFormat="1" ht="17.25">
      <c r="A445" s="58"/>
      <c r="B445" s="59"/>
      <c r="C445" s="59"/>
      <c r="D445" s="59"/>
      <c r="E445" s="60"/>
      <c r="F445" s="59"/>
      <c r="G445" s="3"/>
      <c r="H445" s="60"/>
      <c r="I445" s="41"/>
    </row>
    <row r="446" spans="1:9" s="40" customFormat="1" ht="17.25">
      <c r="A446" s="58"/>
      <c r="B446" s="59"/>
      <c r="C446" s="59"/>
      <c r="D446" s="59"/>
      <c r="E446" s="60"/>
      <c r="F446" s="59"/>
      <c r="G446" s="3"/>
      <c r="H446" s="60"/>
      <c r="I446" s="41"/>
    </row>
    <row r="447" spans="1:9" s="40" customFormat="1" ht="17.25">
      <c r="A447" s="58"/>
      <c r="B447" s="59"/>
      <c r="C447" s="59"/>
      <c r="D447" s="59"/>
      <c r="E447" s="60"/>
      <c r="F447" s="59"/>
      <c r="G447" s="3"/>
      <c r="H447" s="60"/>
      <c r="I447" s="41"/>
    </row>
    <row r="448" spans="1:9" s="40" customFormat="1" ht="17.25">
      <c r="A448" s="58"/>
      <c r="B448" s="59"/>
      <c r="C448" s="59"/>
      <c r="D448" s="59"/>
      <c r="E448" s="60"/>
      <c r="F448" s="59"/>
      <c r="G448" s="3"/>
      <c r="H448" s="60"/>
      <c r="I448" s="41"/>
    </row>
    <row r="449" spans="1:9" s="40" customFormat="1" ht="17.25">
      <c r="A449" s="58"/>
      <c r="B449" s="59"/>
      <c r="C449" s="59"/>
      <c r="D449" s="59"/>
      <c r="E449" s="60"/>
      <c r="F449" s="59"/>
      <c r="G449" s="3"/>
      <c r="H449" s="60"/>
      <c r="I449" s="41"/>
    </row>
    <row r="450" spans="1:9" s="40" customFormat="1" ht="17.25">
      <c r="A450" s="58"/>
      <c r="B450" s="59"/>
      <c r="C450" s="59"/>
      <c r="D450" s="59"/>
      <c r="E450" s="60"/>
      <c r="F450" s="59"/>
      <c r="G450" s="3"/>
      <c r="H450" s="60"/>
      <c r="I450" s="41"/>
    </row>
    <row r="451" spans="1:9" s="40" customFormat="1" ht="17.25">
      <c r="A451" s="58"/>
      <c r="B451" s="59"/>
      <c r="C451" s="59"/>
      <c r="D451" s="59"/>
      <c r="E451" s="60"/>
      <c r="F451" s="59"/>
      <c r="G451" s="3"/>
      <c r="H451" s="60"/>
      <c r="I451" s="41"/>
    </row>
    <row r="452" spans="1:9" s="40" customFormat="1" ht="17.25">
      <c r="A452" s="58"/>
      <c r="B452" s="59"/>
      <c r="C452" s="59"/>
      <c r="D452" s="59"/>
      <c r="E452" s="60"/>
      <c r="F452" s="59"/>
      <c r="G452" s="3"/>
      <c r="H452" s="60"/>
      <c r="I452" s="41"/>
    </row>
    <row r="453" spans="1:9" s="40" customFormat="1" ht="17.25">
      <c r="A453" s="58"/>
      <c r="B453" s="59"/>
      <c r="C453" s="59"/>
      <c r="D453" s="59"/>
      <c r="E453" s="60"/>
      <c r="F453" s="59"/>
      <c r="G453" s="3"/>
      <c r="H453" s="60"/>
      <c r="I453" s="41"/>
    </row>
    <row r="454" spans="1:9" s="40" customFormat="1" ht="17.25">
      <c r="A454" s="58"/>
      <c r="B454" s="59"/>
      <c r="C454" s="59"/>
      <c r="D454" s="59"/>
      <c r="E454" s="60"/>
      <c r="F454" s="59"/>
      <c r="G454" s="3"/>
      <c r="H454" s="60"/>
      <c r="I454" s="41"/>
    </row>
    <row r="455" spans="1:9" s="40" customFormat="1" ht="17.25">
      <c r="A455" s="58"/>
      <c r="B455" s="59"/>
      <c r="C455" s="59"/>
      <c r="D455" s="59"/>
      <c r="E455" s="60"/>
      <c r="F455" s="59"/>
      <c r="G455" s="3"/>
      <c r="H455" s="60"/>
      <c r="I455" s="41"/>
    </row>
    <row r="456" spans="1:9" s="40" customFormat="1" ht="17.25">
      <c r="A456" s="58"/>
      <c r="B456" s="59"/>
      <c r="C456" s="59"/>
      <c r="D456" s="59"/>
      <c r="E456" s="60"/>
      <c r="F456" s="59"/>
      <c r="G456" s="3"/>
      <c r="H456" s="60"/>
      <c r="I456" s="41"/>
    </row>
    <row r="457" spans="1:9" s="40" customFormat="1" ht="17.25">
      <c r="A457" s="58"/>
      <c r="B457" s="59"/>
      <c r="C457" s="59"/>
      <c r="D457" s="59"/>
      <c r="E457" s="60"/>
      <c r="F457" s="59"/>
      <c r="G457" s="3"/>
      <c r="H457" s="60"/>
      <c r="I457" s="41"/>
    </row>
    <row r="458" spans="1:9" s="40" customFormat="1" ht="17.25">
      <c r="A458" s="58"/>
      <c r="B458" s="59"/>
      <c r="C458" s="59"/>
      <c r="D458" s="59"/>
      <c r="E458" s="60"/>
      <c r="F458" s="59"/>
      <c r="G458" s="3"/>
      <c r="H458" s="60"/>
      <c r="I458" s="41"/>
    </row>
    <row r="459" spans="1:9" s="40" customFormat="1">
      <c r="A459" s="64"/>
      <c r="B459" s="65"/>
      <c r="C459" s="65"/>
      <c r="D459" s="66"/>
      <c r="E459" s="64"/>
      <c r="F459" s="65"/>
      <c r="G459" s="64"/>
      <c r="H459" s="64"/>
      <c r="I459" s="41"/>
    </row>
    <row r="460" spans="1:9" s="40" customFormat="1" ht="17.25">
      <c r="A460" s="67"/>
      <c r="B460" s="37"/>
      <c r="C460" s="37"/>
      <c r="D460" s="37"/>
      <c r="E460" s="35"/>
      <c r="F460" s="37"/>
      <c r="G460" s="35"/>
      <c r="H460" s="35"/>
      <c r="I460" s="41"/>
    </row>
    <row r="461" spans="1:9" s="40" customFormat="1" ht="17.25">
      <c r="A461" s="68"/>
      <c r="B461" s="37"/>
      <c r="C461" s="37"/>
      <c r="D461" s="37"/>
      <c r="E461" s="68"/>
      <c r="F461" s="39"/>
      <c r="G461" s="35"/>
      <c r="H461" s="35"/>
      <c r="I461" s="41"/>
    </row>
    <row r="462" spans="1:9" s="40" customFormat="1" ht="17.25">
      <c r="A462" s="38"/>
      <c r="B462" s="37"/>
      <c r="C462" s="37"/>
      <c r="D462" s="37"/>
      <c r="E462" s="38"/>
      <c r="F462" s="39"/>
      <c r="G462" s="35"/>
      <c r="H462" s="35"/>
      <c r="I462" s="41"/>
    </row>
    <row r="463" spans="1:9" s="40" customFormat="1" ht="17.25">
      <c r="A463" s="38"/>
      <c r="B463" s="37"/>
      <c r="C463" s="37"/>
      <c r="D463" s="37"/>
      <c r="E463" s="38"/>
      <c r="F463" s="39"/>
      <c r="G463" s="35"/>
      <c r="H463" s="35"/>
      <c r="I463" s="41"/>
    </row>
    <row r="464" spans="1:9" s="40" customFormat="1">
      <c r="A464" s="69"/>
      <c r="B464" s="52"/>
      <c r="C464" s="52"/>
      <c r="D464" s="52"/>
      <c r="F464" s="53"/>
      <c r="I464" s="41"/>
    </row>
  </sheetData>
  <mergeCells count="29">
    <mergeCell ref="A366:H366"/>
    <mergeCell ref="A370:H370"/>
    <mergeCell ref="A212:H212"/>
    <mergeCell ref="A213:H213"/>
    <mergeCell ref="A214:H214"/>
    <mergeCell ref="A215:H215"/>
    <mergeCell ref="A217:H217"/>
    <mergeCell ref="F359:G359"/>
    <mergeCell ref="B10:C10"/>
    <mergeCell ref="D10:G10"/>
    <mergeCell ref="B11:C11"/>
    <mergeCell ref="D11:G11"/>
    <mergeCell ref="A365:H365"/>
    <mergeCell ref="B5:C5"/>
    <mergeCell ref="D5:G5"/>
    <mergeCell ref="A209:B209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501</vt:lpstr>
      <vt:lpstr>502</vt:lpstr>
      <vt:lpstr>503</vt:lpstr>
      <vt:lpstr>504</vt:lpstr>
      <vt:lpstr>505</vt:lpstr>
      <vt:lpstr>506</vt:lpstr>
      <vt:lpstr>507</vt:lpstr>
      <vt:lpstr>508</vt:lpstr>
      <vt:lpstr>509</vt:lpstr>
      <vt:lpstr>510</vt:lpstr>
      <vt:lpstr>511</vt:lpstr>
      <vt:lpstr>512</vt:lpstr>
      <vt:lpstr>513</vt:lpstr>
      <vt:lpstr>514</vt:lpstr>
      <vt:lpstr>515</vt:lpstr>
      <vt:lpstr>516</vt:lpstr>
      <vt:lpstr>517</vt:lpstr>
      <vt:lpstr>518</vt:lpstr>
      <vt:lpstr>519</vt:lpstr>
      <vt:lpstr>520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</cp:lastModifiedBy>
  <cp:lastPrinted>2020-07-09T11:06:14Z</cp:lastPrinted>
  <dcterms:created xsi:type="dcterms:W3CDTF">2020-06-15T06:24:46Z</dcterms:created>
  <dcterms:modified xsi:type="dcterms:W3CDTF">2020-07-29T10:58:13Z</dcterms:modified>
</cp:coreProperties>
</file>