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arciago/Desktop/90_PERS_estadistica/900_PERS_estadistica2/93_examenes/"/>
    </mc:Choice>
  </mc:AlternateContent>
  <xr:revisionPtr revIDLastSave="0" documentId="13_ncr:1_{27065EF8-E867-7A4D-BE2B-21F0E96BD794}" xr6:coauthVersionLast="45" xr6:coauthVersionMax="45" xr10:uidLastSave="{00000000-0000-0000-0000-000000000000}"/>
  <bookViews>
    <workbookView xWindow="13960" yWindow="740" windowWidth="15440" windowHeight="17100" firstSheet="1" activeTab="5" xr2:uid="{617588BC-F5DD-3E47-AD9F-0AC2869AE8C6}"/>
  </bookViews>
  <sheets>
    <sheet name="Multiple1" sheetId="4" r:id="rId1"/>
    <sheet name="Multiple2" sheetId="5" r:id="rId2"/>
    <sheet name="correlacion" sheetId="3" r:id="rId3"/>
    <sheet name="hipopotamos" sheetId="1" r:id="rId4"/>
    <sheet name="computadoras" sheetId="2" r:id="rId5"/>
    <sheet name="calificacion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6" l="1"/>
  <c r="J4" i="6"/>
  <c r="J6" i="6"/>
  <c r="J7" i="6"/>
  <c r="J8" i="6"/>
  <c r="J9" i="6"/>
  <c r="J10" i="6"/>
  <c r="J11" i="6"/>
  <c r="J12" i="6"/>
  <c r="J13" i="6"/>
  <c r="J14" i="6"/>
  <c r="J15" i="6"/>
  <c r="J16" i="6"/>
  <c r="J2" i="6"/>
  <c r="I3" i="6"/>
  <c r="I4" i="6"/>
  <c r="I5" i="6"/>
  <c r="J5" i="6" s="1"/>
  <c r="I6" i="6"/>
  <c r="I7" i="6"/>
  <c r="I8" i="6"/>
  <c r="I9" i="6"/>
  <c r="I10" i="6"/>
  <c r="I11" i="6"/>
  <c r="I12" i="6"/>
  <c r="I13" i="6"/>
  <c r="I14" i="6"/>
  <c r="I15" i="6"/>
  <c r="I16" i="6"/>
  <c r="I2" i="6"/>
  <c r="D20" i="1" l="1"/>
  <c r="D17" i="1"/>
  <c r="J23" i="2" l="1"/>
  <c r="F23" i="2"/>
  <c r="B23" i="2"/>
  <c r="B21" i="2"/>
  <c r="J14" i="2"/>
  <c r="F14" i="2"/>
  <c r="B14" i="2"/>
  <c r="Q4" i="1"/>
  <c r="Q5" i="1"/>
  <c r="Q6" i="1"/>
  <c r="Q7" i="1"/>
  <c r="Q8" i="1"/>
  <c r="Q9" i="1"/>
  <c r="Q10" i="1"/>
  <c r="Q11" i="1"/>
  <c r="Q12" i="1"/>
  <c r="Q13" i="1"/>
  <c r="Q14" i="1"/>
  <c r="Q3" i="1"/>
  <c r="P20" i="1"/>
  <c r="L20" i="1"/>
  <c r="H20" i="1"/>
  <c r="P17" i="1"/>
  <c r="L17" i="1"/>
  <c r="H17" i="1"/>
  <c r="P16" i="1"/>
  <c r="L16" i="1"/>
  <c r="H16" i="1"/>
  <c r="D16" i="1"/>
  <c r="P4" i="1"/>
  <c r="P5" i="1"/>
  <c r="P6" i="1"/>
  <c r="P7" i="1"/>
  <c r="P8" i="1"/>
  <c r="P9" i="1"/>
  <c r="P10" i="1"/>
  <c r="P11" i="1"/>
  <c r="P12" i="1"/>
  <c r="P13" i="1"/>
  <c r="P14" i="1"/>
  <c r="P3" i="1"/>
  <c r="L4" i="1"/>
  <c r="L5" i="1"/>
  <c r="L6" i="1"/>
  <c r="L7" i="1"/>
  <c r="L8" i="1"/>
  <c r="L9" i="1"/>
  <c r="L10" i="1"/>
  <c r="L11" i="1"/>
  <c r="L12" i="1"/>
  <c r="L13" i="1"/>
  <c r="L14" i="1"/>
  <c r="L3" i="1"/>
  <c r="H4" i="1"/>
  <c r="H5" i="1"/>
  <c r="H6" i="1"/>
  <c r="H7" i="1"/>
  <c r="H8" i="1"/>
  <c r="H9" i="1"/>
  <c r="H10" i="1"/>
  <c r="H11" i="1"/>
  <c r="H12" i="1"/>
  <c r="H13" i="1"/>
  <c r="H14" i="1"/>
  <c r="H3" i="1"/>
  <c r="D4" i="1"/>
  <c r="D5" i="1"/>
  <c r="D6" i="1"/>
  <c r="D7" i="1"/>
  <c r="D8" i="1"/>
  <c r="D9" i="1"/>
  <c r="D10" i="1"/>
  <c r="D11" i="1"/>
  <c r="D12" i="1"/>
  <c r="D13" i="1"/>
  <c r="D14" i="1"/>
  <c r="D3" i="1"/>
  <c r="I11" i="3"/>
  <c r="H11" i="3"/>
  <c r="D5" i="3"/>
  <c r="D6" i="3"/>
  <c r="D7" i="3"/>
  <c r="D8" i="3"/>
  <c r="D9" i="3"/>
  <c r="D10" i="3"/>
  <c r="D11" i="3"/>
  <c r="D12" i="3"/>
  <c r="D13" i="3"/>
  <c r="D4" i="3"/>
  <c r="I4" i="3"/>
  <c r="H4" i="3"/>
  <c r="H21" i="3"/>
  <c r="B21" i="3"/>
  <c r="E21" i="3"/>
  <c r="B17" i="3"/>
  <c r="B19" i="3" s="1"/>
  <c r="B23" i="3" s="1"/>
  <c r="H17" i="3"/>
  <c r="I13" i="3"/>
  <c r="I12" i="3"/>
  <c r="I10" i="3"/>
  <c r="I9" i="3"/>
  <c r="I8" i="3"/>
  <c r="I7" i="3"/>
  <c r="I6" i="3"/>
  <c r="I5" i="3"/>
  <c r="F7" i="3"/>
  <c r="K22" i="3"/>
  <c r="K21" i="3"/>
  <c r="K23" i="3" s="1"/>
  <c r="K25" i="3" s="1"/>
  <c r="L18" i="3"/>
  <c r="K18" i="3"/>
  <c r="L17" i="3"/>
  <c r="L19" i="3" s="1"/>
  <c r="K17" i="3"/>
  <c r="K19" i="3" s="1"/>
  <c r="L16" i="3"/>
  <c r="K16" i="3"/>
  <c r="Q16" i="1" l="1"/>
  <c r="Q17" i="1" s="1"/>
  <c r="F5" i="3"/>
  <c r="F6" i="3"/>
  <c r="F8" i="3"/>
  <c r="F9" i="3"/>
  <c r="F10" i="3"/>
  <c r="F11" i="3"/>
  <c r="F12" i="3"/>
  <c r="F13" i="3"/>
  <c r="F4" i="3"/>
  <c r="B22" i="3"/>
  <c r="C18" i="3"/>
  <c r="C17" i="3"/>
  <c r="B16" i="3"/>
  <c r="C16" i="3"/>
  <c r="H13" i="3"/>
  <c r="H12" i="3"/>
  <c r="H6" i="3"/>
  <c r="H5" i="3"/>
  <c r="E5" i="3"/>
  <c r="E6" i="3"/>
  <c r="E7" i="3"/>
  <c r="H7" i="3" s="1"/>
  <c r="E8" i="3"/>
  <c r="E17" i="3" s="1"/>
  <c r="E9" i="3"/>
  <c r="H9" i="3" s="1"/>
  <c r="E10" i="3"/>
  <c r="E18" i="3" s="1"/>
  <c r="E11" i="3"/>
  <c r="E12" i="3"/>
  <c r="E13" i="3"/>
  <c r="E4" i="3"/>
  <c r="E16" i="3" s="1"/>
  <c r="B18" i="3"/>
  <c r="E19" i="3" l="1"/>
  <c r="H8" i="3"/>
  <c r="H18" i="3" s="1"/>
  <c r="H10" i="3"/>
  <c r="H22" i="3" s="1"/>
  <c r="H16" i="3"/>
  <c r="C19" i="3"/>
  <c r="B25" i="3" s="1"/>
  <c r="F18" i="3"/>
  <c r="F17" i="3"/>
  <c r="E22" i="3"/>
  <c r="F16" i="3"/>
  <c r="H19" i="3" l="1"/>
  <c r="I18" i="3"/>
  <c r="I16" i="3"/>
  <c r="F19" i="3"/>
  <c r="E23" i="3" s="1"/>
  <c r="E25" i="3" s="1"/>
  <c r="I17" i="3"/>
  <c r="I19" i="3" l="1"/>
  <c r="H23" i="3" s="1"/>
  <c r="H25" i="3" s="1"/>
</calcChain>
</file>

<file path=xl/sharedStrings.xml><?xml version="1.0" encoding="utf-8"?>
<sst xmlns="http://schemas.openxmlformats.org/spreadsheetml/2006/main" count="114" uniqueCount="89">
  <si>
    <t>X</t>
  </si>
  <si>
    <t>Y</t>
  </si>
  <si>
    <t>suma</t>
  </si>
  <si>
    <t>suma producto xy</t>
  </si>
  <si>
    <t>suma producto xx yy</t>
  </si>
  <si>
    <t>varianza excel</t>
  </si>
  <si>
    <t xml:space="preserve">varianza </t>
  </si>
  <si>
    <t>correlacion</t>
  </si>
  <si>
    <t>correlacion excel</t>
  </si>
  <si>
    <t>estadistico</t>
  </si>
  <si>
    <t>alpha = .05</t>
  </si>
  <si>
    <t>alpha = .10</t>
  </si>
  <si>
    <t>alpha = .025</t>
  </si>
  <si>
    <t>Datos set original</t>
  </si>
  <si>
    <t>Datos set tipo 1</t>
  </si>
  <si>
    <t>Datos set tipo 2</t>
  </si>
  <si>
    <t>Datos set tipo 3</t>
  </si>
  <si>
    <t>D</t>
  </si>
  <si>
    <t>d_barra</t>
  </si>
  <si>
    <t>varianza_m</t>
  </si>
  <si>
    <t>n</t>
  </si>
  <si>
    <t>Estadistico T</t>
  </si>
  <si>
    <t>RR</t>
  </si>
  <si>
    <t xml:space="preserve">H0: </t>
  </si>
  <si>
    <t>H0: No hay diferencia</t>
  </si>
  <si>
    <t>H1: hay diferencia</t>
  </si>
  <si>
    <t>No hay evidencia para rechazar H0</t>
  </si>
  <si>
    <t>Si hay evidencia para rechazar</t>
  </si>
  <si>
    <t>D)</t>
  </si>
  <si>
    <t>B)</t>
  </si>
  <si>
    <t>C)</t>
  </si>
  <si>
    <t>A)</t>
  </si>
  <si>
    <t xml:space="preserve">alpha = </t>
  </si>
  <si>
    <t>P(rechazar H0 | H0 verdad)</t>
  </si>
  <si>
    <t>p = .10</t>
  </si>
  <si>
    <t xml:space="preserve">H1: </t>
  </si>
  <si>
    <t xml:space="preserve">RR </t>
  </si>
  <si>
    <t>Y = sum(x_i)</t>
  </si>
  <si>
    <t>Y &gt;= 3</t>
  </si>
  <si>
    <t>Y &gt;= 5</t>
  </si>
  <si>
    <t>Y &gt;= 4</t>
  </si>
  <si>
    <t xml:space="preserve">Alpha </t>
  </si>
  <si>
    <t>P(Y &gt;=3 | p = .10)</t>
  </si>
  <si>
    <t>P(Y &gt;=5 | p = .10)</t>
  </si>
  <si>
    <t>P(Y &gt;=4 | p = .10)</t>
  </si>
  <si>
    <t>1- P(Y &lt;= 2 | p = .10)</t>
  </si>
  <si>
    <t>1- P(Y &lt;= 4 | p = .10)</t>
  </si>
  <si>
    <t>1- P(Y &lt;= 3 | p = .10)</t>
  </si>
  <si>
    <t>n = 20</t>
  </si>
  <si>
    <t>= 1 - 0.677</t>
  </si>
  <si>
    <t>= 1 - 0.957</t>
  </si>
  <si>
    <t>= 1 - 0.867</t>
  </si>
  <si>
    <t>1-Beta</t>
  </si>
  <si>
    <t>Beta</t>
  </si>
  <si>
    <t xml:space="preserve">beta = </t>
  </si>
  <si>
    <t>P(aceptar H0 | H1 verdad)</t>
  </si>
  <si>
    <t>P((phat-.2)/raiz(.2*.8/100) &lt;= (.19-.2)/raiz(.2*.8/100))</t>
  </si>
  <si>
    <t>P((phat-.2)/raiz(.2*.8/100) &lt;= -.25)</t>
  </si>
  <si>
    <t>P((phat-.3)/raiz(.3*.7/100) &lt;= (.24-.3)/raiz(.3*.7/100))</t>
  </si>
  <si>
    <t>P((phat-.3)/raiz(.3*.7/100) &lt;= -1.309307341)</t>
  </si>
  <si>
    <t>P((phat-.2)/raiz(.2*.8/100) &lt;= (.14-.2)/raiz(.2*.8/100))</t>
  </si>
  <si>
    <t>P((phat-.2)/raiz(.2*.8/100) &lt;= -1.5)</t>
  </si>
  <si>
    <t>P(Z &lt;= -.25)</t>
  </si>
  <si>
    <t>P(Z &lt;= -1-31)</t>
  </si>
  <si>
    <t>P(Z &lt;= -1.5)</t>
  </si>
  <si>
    <t>P(phat &lt;= .19| p = .2)</t>
  </si>
  <si>
    <t>P(phat &lt;= .24 | p = .3)</t>
  </si>
  <si>
    <t>P(phat &lt;= .14 | p = .2)</t>
  </si>
  <si>
    <t>p&gt;.10</t>
  </si>
  <si>
    <t>Paola</t>
  </si>
  <si>
    <t>Andrea</t>
  </si>
  <si>
    <t>Jimena</t>
  </si>
  <si>
    <t>Victor</t>
  </si>
  <si>
    <t>Rogelio</t>
  </si>
  <si>
    <t>Ilan</t>
  </si>
  <si>
    <t>Santiago Ramos</t>
  </si>
  <si>
    <t>Ana Paula</t>
  </si>
  <si>
    <t>Alan</t>
  </si>
  <si>
    <t>Rodrigo Gonzalez</t>
  </si>
  <si>
    <t>Gerardo gil</t>
  </si>
  <si>
    <t>Auda</t>
  </si>
  <si>
    <t>Rodrigo Aguilar</t>
  </si>
  <si>
    <t>Jean Paul</t>
  </si>
  <si>
    <t>Ejercicio 2</t>
  </si>
  <si>
    <t>Ejercicio 1</t>
  </si>
  <si>
    <t>Ejercicio 4</t>
  </si>
  <si>
    <t>Ejercicio 3</t>
  </si>
  <si>
    <t>Multiple</t>
  </si>
  <si>
    <t>Ana Lucia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</si>
</sst>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8C42-BBE5-C84D-8FA2-FF034FA78B61}">
  <dimension ref="A1:B3"/>
  <sheetViews>
    <sheetView workbookViewId="0">
      <selection activeCell="H22" sqref="H22"/>
    </sheetView>
  </sheetViews>
  <sheetFormatPr baseColWidth="10" defaultRowHeight="16" x14ac:dyDescent="0.2"/>
  <sheetData>
    <row r="1" spans="1:2" x14ac:dyDescent="0.2">
      <c r="A1">
        <v>1</v>
      </c>
      <c r="B1" t="s">
        <v>28</v>
      </c>
    </row>
    <row r="2" spans="1:2" x14ac:dyDescent="0.2">
      <c r="A2">
        <v>2</v>
      </c>
      <c r="B2" t="s">
        <v>29</v>
      </c>
    </row>
    <row r="3" spans="1:2" x14ac:dyDescent="0.2">
      <c r="A3">
        <v>3</v>
      </c>
      <c r="B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DBEC-1DDA-1741-9414-994CC8BC57E6}">
  <dimension ref="A1:B3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>
        <v>1</v>
      </c>
      <c r="B1" t="s">
        <v>30</v>
      </c>
    </row>
    <row r="2" spans="1:2" x14ac:dyDescent="0.2">
      <c r="A2">
        <v>2</v>
      </c>
      <c r="B2" t="s">
        <v>31</v>
      </c>
    </row>
    <row r="3" spans="1:2" x14ac:dyDescent="0.2">
      <c r="A3">
        <v>3</v>
      </c>
      <c r="B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5BE9-6CCD-6F49-A907-7A00122C0F00}">
  <dimension ref="A2:L27"/>
  <sheetViews>
    <sheetView workbookViewId="0">
      <selection activeCell="B18" sqref="B18"/>
    </sheetView>
  </sheetViews>
  <sheetFormatPr baseColWidth="10" defaultRowHeight="16" x14ac:dyDescent="0.2"/>
  <cols>
    <col min="1" max="1" width="17.83203125" bestFit="1" customWidth="1"/>
    <col min="2" max="2" width="11" bestFit="1" customWidth="1"/>
    <col min="3" max="4" width="13" bestFit="1" customWidth="1"/>
    <col min="5" max="5" width="17.83203125" bestFit="1" customWidth="1"/>
    <col min="6" max="6" width="12" bestFit="1" customWidth="1"/>
    <col min="8" max="8" width="11" bestFit="1" customWidth="1"/>
    <col min="9" max="9" width="12.6640625" bestFit="1" customWidth="1"/>
    <col min="11" max="11" width="12.83203125" bestFit="1" customWidth="1"/>
  </cols>
  <sheetData>
    <row r="2" spans="1:12" x14ac:dyDescent="0.2">
      <c r="B2" s="13" t="s">
        <v>14</v>
      </c>
      <c r="C2" s="13"/>
      <c r="E2" s="13" t="s">
        <v>15</v>
      </c>
      <c r="F2" s="13"/>
      <c r="H2" s="13" t="s">
        <v>16</v>
      </c>
      <c r="I2" s="13"/>
      <c r="K2" s="14" t="s">
        <v>13</v>
      </c>
      <c r="L2" s="14"/>
    </row>
    <row r="3" spans="1:12" x14ac:dyDescent="0.2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  <c r="K3" s="4" t="s">
        <v>0</v>
      </c>
      <c r="L3" s="4" t="s">
        <v>1</v>
      </c>
    </row>
    <row r="4" spans="1:12" x14ac:dyDescent="0.2">
      <c r="B4" s="1">
        <v>5</v>
      </c>
      <c r="C4" s="1">
        <v>75</v>
      </c>
      <c r="D4">
        <f>B4*C4</f>
        <v>375</v>
      </c>
      <c r="E4" s="1">
        <f>B4*2</f>
        <v>10</v>
      </c>
      <c r="F4" s="1">
        <f>C4*1.8</f>
        <v>135</v>
      </c>
      <c r="H4" s="1">
        <f>E4*2</f>
        <v>20</v>
      </c>
      <c r="I4" s="1">
        <f>F4*0.5</f>
        <v>67.5</v>
      </c>
      <c r="K4" s="4">
        <v>5</v>
      </c>
      <c r="L4" s="4">
        <v>100</v>
      </c>
    </row>
    <row r="5" spans="1:12" x14ac:dyDescent="0.2">
      <c r="B5" s="1">
        <v>11</v>
      </c>
      <c r="C5" s="1">
        <v>50</v>
      </c>
      <c r="D5">
        <f t="shared" ref="D5:D13" si="0">B5*C5</f>
        <v>550</v>
      </c>
      <c r="E5" s="1">
        <f t="shared" ref="E5:E13" si="1">B5*2</f>
        <v>22</v>
      </c>
      <c r="F5" s="1">
        <f t="shared" ref="F5:F13" si="2">C5*1.8</f>
        <v>90</v>
      </c>
      <c r="H5" s="1">
        <f t="shared" ref="H5:H13" si="3">E5*2</f>
        <v>44</v>
      </c>
      <c r="I5" s="2">
        <f t="shared" ref="I5:I13" si="4">F5*0.5</f>
        <v>45</v>
      </c>
      <c r="K5" s="4">
        <v>11</v>
      </c>
      <c r="L5" s="4">
        <v>50</v>
      </c>
    </row>
    <row r="6" spans="1:12" x14ac:dyDescent="0.2">
      <c r="B6" s="1">
        <v>10</v>
      </c>
      <c r="C6" s="1">
        <v>200</v>
      </c>
      <c r="D6">
        <f t="shared" si="0"/>
        <v>2000</v>
      </c>
      <c r="E6" s="1">
        <f t="shared" si="1"/>
        <v>20</v>
      </c>
      <c r="F6" s="1">
        <f t="shared" si="2"/>
        <v>360</v>
      </c>
      <c r="H6" s="1">
        <f t="shared" si="3"/>
        <v>40</v>
      </c>
      <c r="I6" s="2">
        <f t="shared" si="4"/>
        <v>180</v>
      </c>
      <c r="K6" s="4">
        <v>10</v>
      </c>
      <c r="L6" s="4">
        <v>110</v>
      </c>
    </row>
    <row r="7" spans="1:12" x14ac:dyDescent="0.2">
      <c r="B7" s="1">
        <v>2</v>
      </c>
      <c r="C7" s="1">
        <v>70</v>
      </c>
      <c r="D7">
        <f t="shared" si="0"/>
        <v>140</v>
      </c>
      <c r="E7" s="1">
        <f t="shared" si="1"/>
        <v>4</v>
      </c>
      <c r="F7" s="1">
        <f>C7*1.8</f>
        <v>126</v>
      </c>
      <c r="H7" s="1">
        <f t="shared" si="3"/>
        <v>8</v>
      </c>
      <c r="I7" s="2">
        <f t="shared" si="4"/>
        <v>63</v>
      </c>
      <c r="K7" s="4">
        <v>2</v>
      </c>
      <c r="L7" s="4">
        <v>800</v>
      </c>
    </row>
    <row r="8" spans="1:12" x14ac:dyDescent="0.2">
      <c r="B8" s="1">
        <v>7</v>
      </c>
      <c r="C8" s="1">
        <v>600</v>
      </c>
      <c r="D8">
        <f t="shared" si="0"/>
        <v>4200</v>
      </c>
      <c r="E8" s="1">
        <f t="shared" si="1"/>
        <v>14</v>
      </c>
      <c r="F8" s="1">
        <f t="shared" si="2"/>
        <v>1080</v>
      </c>
      <c r="H8" s="1">
        <f t="shared" si="3"/>
        <v>28</v>
      </c>
      <c r="I8" s="2">
        <f t="shared" si="4"/>
        <v>540</v>
      </c>
      <c r="K8" s="4">
        <v>7</v>
      </c>
      <c r="L8" s="4">
        <v>75</v>
      </c>
    </row>
    <row r="9" spans="1:12" x14ac:dyDescent="0.2">
      <c r="B9" s="1">
        <v>8</v>
      </c>
      <c r="C9" s="1">
        <v>400</v>
      </c>
      <c r="D9">
        <f t="shared" si="0"/>
        <v>3200</v>
      </c>
      <c r="E9" s="1">
        <f t="shared" si="1"/>
        <v>16</v>
      </c>
      <c r="F9" s="1">
        <f t="shared" si="2"/>
        <v>720</v>
      </c>
      <c r="H9" s="1">
        <f t="shared" si="3"/>
        <v>32</v>
      </c>
      <c r="I9" s="2">
        <f t="shared" si="4"/>
        <v>360</v>
      </c>
      <c r="K9" s="4">
        <v>8</v>
      </c>
      <c r="L9" s="4">
        <v>50</v>
      </c>
    </row>
    <row r="10" spans="1:12" x14ac:dyDescent="0.2">
      <c r="B10" s="1">
        <v>1</v>
      </c>
      <c r="C10" s="1">
        <v>50</v>
      </c>
      <c r="D10">
        <f t="shared" si="0"/>
        <v>50</v>
      </c>
      <c r="E10" s="1">
        <f t="shared" si="1"/>
        <v>2</v>
      </c>
      <c r="F10" s="1">
        <f t="shared" si="2"/>
        <v>90</v>
      </c>
      <c r="H10" s="1">
        <f t="shared" si="3"/>
        <v>4</v>
      </c>
      <c r="I10" s="2">
        <f t="shared" si="4"/>
        <v>45</v>
      </c>
      <c r="K10" s="4">
        <v>1</v>
      </c>
      <c r="L10" s="4">
        <v>900</v>
      </c>
    </row>
    <row r="11" spans="1:12" x14ac:dyDescent="0.2">
      <c r="B11" s="1">
        <v>3</v>
      </c>
      <c r="C11" s="1">
        <v>10</v>
      </c>
      <c r="D11">
        <f t="shared" si="0"/>
        <v>30</v>
      </c>
      <c r="E11" s="1">
        <f t="shared" si="1"/>
        <v>6</v>
      </c>
      <c r="F11" s="1">
        <f t="shared" si="2"/>
        <v>18</v>
      </c>
      <c r="H11" s="1">
        <f>E11*2</f>
        <v>12</v>
      </c>
      <c r="I11" s="2">
        <f>F11*0.5</f>
        <v>9</v>
      </c>
      <c r="K11" s="4">
        <v>3</v>
      </c>
      <c r="L11" s="4">
        <v>200</v>
      </c>
    </row>
    <row r="12" spans="1:12" x14ac:dyDescent="0.2">
      <c r="B12" s="1">
        <v>10</v>
      </c>
      <c r="C12" s="1">
        <v>1300</v>
      </c>
      <c r="D12">
        <f t="shared" si="0"/>
        <v>13000</v>
      </c>
      <c r="E12" s="1">
        <f t="shared" si="1"/>
        <v>20</v>
      </c>
      <c r="F12" s="1">
        <f t="shared" si="2"/>
        <v>2340</v>
      </c>
      <c r="H12" s="1">
        <f t="shared" si="3"/>
        <v>40</v>
      </c>
      <c r="I12" s="2">
        <f t="shared" si="4"/>
        <v>1170</v>
      </c>
      <c r="K12" s="4">
        <v>10</v>
      </c>
      <c r="L12" s="4">
        <v>70</v>
      </c>
    </row>
    <row r="13" spans="1:12" x14ac:dyDescent="0.2">
      <c r="B13" s="1">
        <v>4</v>
      </c>
      <c r="C13" s="1">
        <v>110</v>
      </c>
      <c r="D13">
        <f t="shared" si="0"/>
        <v>440</v>
      </c>
      <c r="E13" s="1">
        <f t="shared" si="1"/>
        <v>8</v>
      </c>
      <c r="F13" s="1">
        <f t="shared" si="2"/>
        <v>198</v>
      </c>
      <c r="H13" s="1">
        <f t="shared" si="3"/>
        <v>16</v>
      </c>
      <c r="I13" s="2">
        <f t="shared" si="4"/>
        <v>99</v>
      </c>
      <c r="K13" s="4">
        <v>4</v>
      </c>
      <c r="L13" s="4">
        <v>600</v>
      </c>
    </row>
    <row r="14" spans="1:12" x14ac:dyDescent="0.2">
      <c r="K14" s="5"/>
      <c r="L14" s="5"/>
    </row>
    <row r="15" spans="1:12" x14ac:dyDescent="0.2">
      <c r="K15" s="5"/>
      <c r="L15" s="5"/>
    </row>
    <row r="16" spans="1:12" x14ac:dyDescent="0.2">
      <c r="A16" t="s">
        <v>2</v>
      </c>
      <c r="B16" s="3">
        <f>SUMA(B4:B13)/10</f>
        <v>6.1</v>
      </c>
      <c r="C16" s="3">
        <f>SUMA(C4:C13)/10</f>
        <v>286.5</v>
      </c>
      <c r="E16" s="3">
        <f>SUMA(E3:E13)/10</f>
        <v>12.2</v>
      </c>
      <c r="F16" s="3">
        <f>SUMA(F4:F13)/10</f>
        <v>515.70000000000005</v>
      </c>
      <c r="G16" s="10"/>
      <c r="H16" s="3">
        <f>SUMA(H3:H13)/10</f>
        <v>24.4</v>
      </c>
      <c r="I16" s="3">
        <f>SUMA(I4:I13)/10</f>
        <v>257.85000000000002</v>
      </c>
      <c r="K16" s="6">
        <f>SUMA(K3:K13)/10</f>
        <v>6.1</v>
      </c>
      <c r="L16" s="7">
        <f>SUMA(L4:L13)/10</f>
        <v>295.5</v>
      </c>
    </row>
    <row r="17" spans="1:12" x14ac:dyDescent="0.2">
      <c r="A17" t="s">
        <v>4</v>
      </c>
      <c r="B17" s="3">
        <f>SUMAPRODUCTO(B4:B13,B4:B13)</f>
        <v>489</v>
      </c>
      <c r="C17" s="3">
        <f>SUMAPRODUCTO(C4:C13,C4:C13)</f>
        <v>2277725</v>
      </c>
      <c r="E17" s="3">
        <f>SUMAPRODUCTO(E4:E13,E4:E13)</f>
        <v>1956</v>
      </c>
      <c r="F17" s="3">
        <f>SUMAPRODUCTO(F4:F13,F4:F13)</f>
        <v>7379829</v>
      </c>
      <c r="G17" s="10"/>
      <c r="H17" s="3">
        <f>SUMAPRODUCTO(H4:H13,H4:H13)</f>
        <v>7824</v>
      </c>
      <c r="I17" s="3">
        <f>SUMAPRODUCTO(I4:I13,I4:I13)</f>
        <v>1844957.25</v>
      </c>
      <c r="K17" s="7">
        <f>SUMAPRODUCTO(K4:K13,K4:K13)</f>
        <v>489</v>
      </c>
      <c r="L17" s="7">
        <f>SUMAPRODUCTO(L4:L13,L4:L13)</f>
        <v>1887625</v>
      </c>
    </row>
    <row r="18" spans="1:12" x14ac:dyDescent="0.2">
      <c r="A18" t="s">
        <v>5</v>
      </c>
      <c r="B18" s="9">
        <f>VAR(B4:B13)</f>
        <v>12.988888888888887</v>
      </c>
      <c r="C18" s="9">
        <f>VAR(C4:C13)</f>
        <v>161878.05555555556</v>
      </c>
      <c r="E18" s="9">
        <f>VAR(E4:E13)</f>
        <v>51.955555555555549</v>
      </c>
      <c r="F18" s="9">
        <f>VAR(F4:F13)</f>
        <v>524484.89999999991</v>
      </c>
      <c r="G18" s="10"/>
      <c r="H18" s="9">
        <f>VAR(H4:H13)</f>
        <v>207.82222222222219</v>
      </c>
      <c r="I18" s="9">
        <f>VAR(I4:I13)</f>
        <v>131121.22499999998</v>
      </c>
      <c r="K18" s="8">
        <f>VAR(K4:K13)</f>
        <v>12.988888888888887</v>
      </c>
      <c r="L18" s="8">
        <f>VAR(L4:L13)</f>
        <v>112713.61111111111</v>
      </c>
    </row>
    <row r="19" spans="1:12" x14ac:dyDescent="0.2">
      <c r="A19" t="s">
        <v>6</v>
      </c>
      <c r="B19" s="9">
        <f>(B17-10*B16*B16)/9</f>
        <v>12.988888888888892</v>
      </c>
      <c r="C19" s="9">
        <f>(C17-10*C16*C16)/9</f>
        <v>161878.05555555556</v>
      </c>
      <c r="E19" s="9">
        <f>(E17-10*E16*E16)/9</f>
        <v>51.95555555555557</v>
      </c>
      <c r="F19" s="9">
        <f>(F17-10*F16*F16)/9</f>
        <v>524484.89999999991</v>
      </c>
      <c r="G19" s="10"/>
      <c r="H19" s="9">
        <f>(H17-10*H16*H16)/9</f>
        <v>207.82222222222228</v>
      </c>
      <c r="I19" s="9">
        <f>(I17-10*I16*I16)/9</f>
        <v>131121.22499999998</v>
      </c>
      <c r="K19" s="8">
        <f>(K17-10*K16*K16)/9</f>
        <v>12.988888888888892</v>
      </c>
      <c r="L19" s="8">
        <f>(L17-10*L16*L16)/9</f>
        <v>112713.61111111111</v>
      </c>
    </row>
    <row r="20" spans="1:12" x14ac:dyDescent="0.2">
      <c r="K20" s="5"/>
      <c r="L20" s="5"/>
    </row>
    <row r="21" spans="1:12" x14ac:dyDescent="0.2">
      <c r="A21" t="s">
        <v>3</v>
      </c>
      <c r="B21">
        <f>SUMAPRODUCTO(B4:B13,C4:C13)</f>
        <v>23985</v>
      </c>
      <c r="E21">
        <f>SUMAPRODUCTO(E4:E13,F4:F13)</f>
        <v>86346</v>
      </c>
      <c r="H21">
        <f>SUMAPRODUCTO(H4:H13,I4:I13)</f>
        <v>86346</v>
      </c>
      <c r="K21" s="5">
        <f>SUMAPRODUCTO(K4:K13,L4:L13)</f>
        <v>9275</v>
      </c>
      <c r="L21" s="5"/>
    </row>
    <row r="22" spans="1:12" x14ac:dyDescent="0.2">
      <c r="A22" t="s">
        <v>8</v>
      </c>
      <c r="B22">
        <f>COEF.DE.CORREL(B4:B13,C4:C13)</f>
        <v>0.49872186537795932</v>
      </c>
      <c r="E22">
        <f>COEF.DE.CORREL(E4:E13,F4:F13)</f>
        <v>0.49872186537795937</v>
      </c>
      <c r="H22">
        <f>COEF.DE.CORREL(H4:H13,I4:I13)</f>
        <v>0.49872186537795937</v>
      </c>
      <c r="K22" s="5">
        <f>COEF.DE.CORREL(K4:K13,L4:L13)</f>
        <v>-0.80355605301630562</v>
      </c>
      <c r="L22" s="5"/>
    </row>
    <row r="23" spans="1:12" x14ac:dyDescent="0.2">
      <c r="A23" t="s">
        <v>7</v>
      </c>
      <c r="B23">
        <f>(B21-10*B16*C16)/(9*RAIZ(B19*C19))</f>
        <v>0.49872186537795926</v>
      </c>
      <c r="E23">
        <f>(E21-10*E16*F16)/(9*RAIZ(E19*F19))</f>
        <v>0.49872186537795909</v>
      </c>
      <c r="H23">
        <f>(H21-10*H16*I16)/(9*RAIZ(H19*I19))</f>
        <v>0.49872186537795909</v>
      </c>
      <c r="K23" s="5">
        <f>(K21-10*K16*L16)/(9*RAIZ(K19*L19))</f>
        <v>-0.80355605301630573</v>
      </c>
      <c r="L23" s="5"/>
    </row>
    <row r="24" spans="1:12" x14ac:dyDescent="0.2">
      <c r="K24" s="5"/>
      <c r="L24" s="5"/>
    </row>
    <row r="25" spans="1:12" x14ac:dyDescent="0.2">
      <c r="A25" t="s">
        <v>9</v>
      </c>
      <c r="B25">
        <f>B23*RAIZ(10-2)/RAIZ(1-B23*B23)</f>
        <v>1.6274344326742123</v>
      </c>
      <c r="E25">
        <f>E23*RAIZ(10-2)/RAIZ(1-E23*E23)</f>
        <v>1.6274344326742116</v>
      </c>
      <c r="H25">
        <f>H23*RAIZ(10-2)/RAIZ(1-H23*H23)</f>
        <v>1.6274344326742116</v>
      </c>
      <c r="K25" s="5">
        <f>K23*RAIZ(10-2)/RAIZ(1-K23*K23)</f>
        <v>-3.8183613242980274</v>
      </c>
      <c r="L25" s="5"/>
    </row>
    <row r="26" spans="1:12" x14ac:dyDescent="0.2">
      <c r="K26" s="5"/>
      <c r="L26" s="5"/>
    </row>
    <row r="27" spans="1:12" x14ac:dyDescent="0.2">
      <c r="B27" t="s">
        <v>10</v>
      </c>
      <c r="C27">
        <v>1.859548</v>
      </c>
      <c r="E27" t="s">
        <v>11</v>
      </c>
      <c r="F27">
        <v>1.3968149999999999</v>
      </c>
      <c r="H27" t="s">
        <v>12</v>
      </c>
      <c r="I27">
        <v>2.3060040000000002</v>
      </c>
      <c r="K27" s="5" t="s">
        <v>12</v>
      </c>
      <c r="L27" s="5">
        <v>2.3060040000000002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2703-AB98-214A-8F7D-AD1B585C7962}">
  <dimension ref="A2:Q24"/>
  <sheetViews>
    <sheetView workbookViewId="0">
      <selection activeCell="F23" sqref="F23"/>
    </sheetView>
  </sheetViews>
  <sheetFormatPr baseColWidth="10" defaultRowHeight="16" x14ac:dyDescent="0.2"/>
  <sheetData>
    <row r="2" spans="1:17" x14ac:dyDescent="0.2">
      <c r="B2" s="2" t="s">
        <v>0</v>
      </c>
      <c r="C2" s="2" t="s">
        <v>1</v>
      </c>
      <c r="D2" s="2" t="s">
        <v>17</v>
      </c>
      <c r="F2" s="2" t="s">
        <v>0</v>
      </c>
      <c r="G2" s="2" t="s">
        <v>1</v>
      </c>
      <c r="H2" s="2" t="s">
        <v>17</v>
      </c>
      <c r="I2" s="2"/>
      <c r="J2" s="2" t="s">
        <v>0</v>
      </c>
      <c r="K2" s="2" t="s">
        <v>1</v>
      </c>
      <c r="L2" s="2" t="s">
        <v>17</v>
      </c>
      <c r="N2" s="2" t="s">
        <v>0</v>
      </c>
      <c r="O2" s="2" t="s">
        <v>1</v>
      </c>
      <c r="P2" s="2" t="s">
        <v>17</v>
      </c>
    </row>
    <row r="3" spans="1:17" x14ac:dyDescent="0.2">
      <c r="B3" s="2">
        <v>800</v>
      </c>
      <c r="C3" s="2">
        <v>600</v>
      </c>
      <c r="D3">
        <f>C3-B3</f>
        <v>-200</v>
      </c>
      <c r="F3" s="2">
        <v>1200</v>
      </c>
      <c r="G3" s="2">
        <v>1000</v>
      </c>
      <c r="H3">
        <f>G3-F3</f>
        <v>-200</v>
      </c>
      <c r="I3" s="2"/>
      <c r="J3" s="2">
        <v>600</v>
      </c>
      <c r="K3" s="2">
        <v>550</v>
      </c>
      <c r="L3">
        <f>K3-J3</f>
        <v>-50</v>
      </c>
      <c r="N3" s="2">
        <v>8</v>
      </c>
      <c r="O3" s="2">
        <v>6</v>
      </c>
      <c r="P3" s="2">
        <f>O3-N3</f>
        <v>-2</v>
      </c>
      <c r="Q3">
        <f>(P3-P$16)^2</f>
        <v>1.7777777777777781</v>
      </c>
    </row>
    <row r="4" spans="1:17" x14ac:dyDescent="0.2">
      <c r="B4" s="2">
        <v>700</v>
      </c>
      <c r="C4" s="2">
        <v>500</v>
      </c>
      <c r="D4">
        <f t="shared" ref="D4:D14" si="0">C4-B4</f>
        <v>-200</v>
      </c>
      <c r="F4" s="2">
        <v>1100</v>
      </c>
      <c r="G4" s="2">
        <v>900</v>
      </c>
      <c r="H4">
        <f t="shared" ref="H4:H14" si="1">G4-F4</f>
        <v>-200</v>
      </c>
      <c r="I4" s="2"/>
      <c r="J4" s="2">
        <v>550</v>
      </c>
      <c r="K4" s="2">
        <v>450</v>
      </c>
      <c r="L4">
        <f t="shared" ref="L4:L14" si="2">K4-J4</f>
        <v>-100</v>
      </c>
      <c r="N4" s="2">
        <v>7</v>
      </c>
      <c r="O4" s="2">
        <v>5</v>
      </c>
      <c r="P4" s="2">
        <f t="shared" ref="P4:P14" si="3">O4-N4</f>
        <v>-2</v>
      </c>
      <c r="Q4">
        <f t="shared" ref="Q4:Q14" si="4">(P4-P$16)^2</f>
        <v>1.7777777777777781</v>
      </c>
    </row>
    <row r="5" spans="1:17" x14ac:dyDescent="0.2">
      <c r="B5" s="2">
        <v>600</v>
      </c>
      <c r="C5" s="2">
        <v>800</v>
      </c>
      <c r="D5">
        <f t="shared" si="0"/>
        <v>200</v>
      </c>
      <c r="F5" s="2">
        <v>1000</v>
      </c>
      <c r="G5" s="2">
        <v>1200</v>
      </c>
      <c r="H5">
        <f t="shared" si="1"/>
        <v>200</v>
      </c>
      <c r="I5" s="2"/>
      <c r="J5" s="2">
        <v>500</v>
      </c>
      <c r="K5" s="2">
        <v>600</v>
      </c>
      <c r="L5">
        <f t="shared" si="2"/>
        <v>100</v>
      </c>
      <c r="N5" s="2">
        <v>6</v>
      </c>
      <c r="O5" s="2">
        <v>8</v>
      </c>
      <c r="P5" s="2">
        <f t="shared" si="3"/>
        <v>2</v>
      </c>
      <c r="Q5">
        <f t="shared" si="4"/>
        <v>7.1111111111111107</v>
      </c>
    </row>
    <row r="6" spans="1:17" x14ac:dyDescent="0.2">
      <c r="B6" s="2">
        <v>900</v>
      </c>
      <c r="C6" s="2">
        <v>600</v>
      </c>
      <c r="D6">
        <f t="shared" si="0"/>
        <v>-300</v>
      </c>
      <c r="F6" s="2">
        <v>1300</v>
      </c>
      <c r="G6" s="2">
        <v>1000</v>
      </c>
      <c r="H6">
        <f t="shared" si="1"/>
        <v>-300</v>
      </c>
      <c r="I6" s="2"/>
      <c r="J6" s="2">
        <v>650</v>
      </c>
      <c r="K6" s="2">
        <v>500</v>
      </c>
      <c r="L6">
        <f t="shared" si="2"/>
        <v>-150</v>
      </c>
      <c r="N6" s="2">
        <v>9</v>
      </c>
      <c r="O6" s="2">
        <v>6</v>
      </c>
      <c r="P6" s="2">
        <f t="shared" si="3"/>
        <v>-3</v>
      </c>
      <c r="Q6">
        <f t="shared" si="4"/>
        <v>5.4444444444444455</v>
      </c>
    </row>
    <row r="7" spans="1:17" x14ac:dyDescent="0.2">
      <c r="B7" s="2">
        <v>700</v>
      </c>
      <c r="C7" s="2">
        <v>900</v>
      </c>
      <c r="D7">
        <f t="shared" si="0"/>
        <v>200</v>
      </c>
      <c r="F7" s="2">
        <v>1100</v>
      </c>
      <c r="G7" s="2">
        <v>1300</v>
      </c>
      <c r="H7">
        <f t="shared" si="1"/>
        <v>200</v>
      </c>
      <c r="I7" s="2"/>
      <c r="J7" s="2">
        <v>550</v>
      </c>
      <c r="K7" s="2">
        <v>650</v>
      </c>
      <c r="L7">
        <f t="shared" si="2"/>
        <v>100</v>
      </c>
      <c r="N7" s="2">
        <v>7</v>
      </c>
      <c r="O7" s="2">
        <v>9</v>
      </c>
      <c r="P7" s="2">
        <f t="shared" si="3"/>
        <v>2</v>
      </c>
      <c r="Q7">
        <f t="shared" si="4"/>
        <v>7.1111111111111107</v>
      </c>
    </row>
    <row r="8" spans="1:17" x14ac:dyDescent="0.2">
      <c r="B8" s="2">
        <v>1000</v>
      </c>
      <c r="C8" s="2">
        <v>800</v>
      </c>
      <c r="D8">
        <f t="shared" si="0"/>
        <v>-200</v>
      </c>
      <c r="F8" s="2">
        <v>1400</v>
      </c>
      <c r="G8" s="2">
        <v>1200</v>
      </c>
      <c r="H8">
        <f t="shared" si="1"/>
        <v>-200</v>
      </c>
      <c r="I8" s="2"/>
      <c r="J8" s="2">
        <v>700</v>
      </c>
      <c r="K8" s="2">
        <v>600</v>
      </c>
      <c r="L8">
        <f t="shared" si="2"/>
        <v>-100</v>
      </c>
      <c r="N8" s="2">
        <v>10</v>
      </c>
      <c r="O8" s="2">
        <v>8</v>
      </c>
      <c r="P8" s="2">
        <f t="shared" si="3"/>
        <v>-2</v>
      </c>
      <c r="Q8">
        <f t="shared" si="4"/>
        <v>1.7777777777777781</v>
      </c>
    </row>
    <row r="9" spans="1:17" x14ac:dyDescent="0.2">
      <c r="B9" s="2">
        <v>800</v>
      </c>
      <c r="C9" s="2">
        <v>1000</v>
      </c>
      <c r="D9">
        <f t="shared" si="0"/>
        <v>200</v>
      </c>
      <c r="F9" s="2">
        <v>1200</v>
      </c>
      <c r="G9" s="2">
        <v>1400</v>
      </c>
      <c r="H9">
        <f t="shared" si="1"/>
        <v>200</v>
      </c>
      <c r="I9" s="2"/>
      <c r="J9" s="2">
        <v>600</v>
      </c>
      <c r="K9" s="2">
        <v>700</v>
      </c>
      <c r="L9">
        <f t="shared" si="2"/>
        <v>100</v>
      </c>
      <c r="N9" s="2">
        <v>8</v>
      </c>
      <c r="O9" s="2">
        <v>10</v>
      </c>
      <c r="P9" s="2">
        <f t="shared" si="3"/>
        <v>2</v>
      </c>
      <c r="Q9">
        <f t="shared" si="4"/>
        <v>7.1111111111111107</v>
      </c>
    </row>
    <row r="10" spans="1:17" x14ac:dyDescent="0.2">
      <c r="B10" s="2">
        <v>600</v>
      </c>
      <c r="C10" s="2">
        <v>700</v>
      </c>
      <c r="D10">
        <f t="shared" si="0"/>
        <v>100</v>
      </c>
      <c r="F10" s="2">
        <v>1000</v>
      </c>
      <c r="G10" s="2">
        <v>1100</v>
      </c>
      <c r="H10">
        <f t="shared" si="1"/>
        <v>100</v>
      </c>
      <c r="I10" s="2"/>
      <c r="J10" s="2">
        <v>500</v>
      </c>
      <c r="K10" s="2">
        <v>550</v>
      </c>
      <c r="L10">
        <f t="shared" si="2"/>
        <v>50</v>
      </c>
      <c r="N10" s="2">
        <v>6</v>
      </c>
      <c r="O10" s="2">
        <v>7</v>
      </c>
      <c r="P10" s="2">
        <f t="shared" si="3"/>
        <v>1</v>
      </c>
      <c r="Q10">
        <f t="shared" si="4"/>
        <v>2.7777777777777772</v>
      </c>
    </row>
    <row r="11" spans="1:17" x14ac:dyDescent="0.2">
      <c r="B11" s="2">
        <v>500</v>
      </c>
      <c r="C11" s="2">
        <v>500</v>
      </c>
      <c r="D11">
        <f t="shared" si="0"/>
        <v>0</v>
      </c>
      <c r="F11" s="2">
        <v>900</v>
      </c>
      <c r="G11" s="2">
        <v>900</v>
      </c>
      <c r="H11">
        <f t="shared" si="1"/>
        <v>0</v>
      </c>
      <c r="I11" s="2"/>
      <c r="J11" s="2">
        <v>450</v>
      </c>
      <c r="K11" s="2">
        <v>450</v>
      </c>
      <c r="L11">
        <f t="shared" si="2"/>
        <v>0</v>
      </c>
      <c r="N11" s="2">
        <v>5</v>
      </c>
      <c r="O11" s="2">
        <v>5</v>
      </c>
      <c r="P11" s="2">
        <f t="shared" si="3"/>
        <v>0</v>
      </c>
      <c r="Q11">
        <f t="shared" si="4"/>
        <v>0.44444444444444442</v>
      </c>
    </row>
    <row r="12" spans="1:17" x14ac:dyDescent="0.2">
      <c r="B12" s="2">
        <v>800</v>
      </c>
      <c r="C12" s="2">
        <v>600</v>
      </c>
      <c r="D12">
        <f t="shared" si="0"/>
        <v>-200</v>
      </c>
      <c r="F12" s="2">
        <v>1200</v>
      </c>
      <c r="G12" s="2">
        <v>1000</v>
      </c>
      <c r="H12">
        <f t="shared" si="1"/>
        <v>-200</v>
      </c>
      <c r="I12" s="2"/>
      <c r="J12" s="2">
        <v>600</v>
      </c>
      <c r="K12" s="2">
        <v>500</v>
      </c>
      <c r="L12">
        <f t="shared" si="2"/>
        <v>-100</v>
      </c>
      <c r="N12" s="2">
        <v>8</v>
      </c>
      <c r="O12" s="2">
        <v>6</v>
      </c>
      <c r="P12" s="2">
        <f t="shared" si="3"/>
        <v>-2</v>
      </c>
      <c r="Q12">
        <f t="shared" si="4"/>
        <v>1.7777777777777781</v>
      </c>
    </row>
    <row r="13" spans="1:17" x14ac:dyDescent="0.2">
      <c r="B13" s="2">
        <v>1000</v>
      </c>
      <c r="C13" s="2">
        <v>900</v>
      </c>
      <c r="D13">
        <f t="shared" si="0"/>
        <v>-100</v>
      </c>
      <c r="F13" s="2">
        <v>1400</v>
      </c>
      <c r="G13" s="2">
        <v>1300</v>
      </c>
      <c r="H13">
        <f t="shared" si="1"/>
        <v>-100</v>
      </c>
      <c r="I13" s="2"/>
      <c r="J13" s="2">
        <v>700</v>
      </c>
      <c r="K13" s="2">
        <v>650</v>
      </c>
      <c r="L13">
        <f t="shared" si="2"/>
        <v>-50</v>
      </c>
      <c r="N13" s="2">
        <v>10</v>
      </c>
      <c r="O13" s="2">
        <v>9</v>
      </c>
      <c r="P13" s="2">
        <f t="shared" si="3"/>
        <v>-1</v>
      </c>
      <c r="Q13">
        <f t="shared" si="4"/>
        <v>0.11111111111111113</v>
      </c>
    </row>
    <row r="14" spans="1:17" x14ac:dyDescent="0.2">
      <c r="B14" s="2">
        <v>800</v>
      </c>
      <c r="C14" s="2">
        <v>500</v>
      </c>
      <c r="D14">
        <f t="shared" si="0"/>
        <v>-300</v>
      </c>
      <c r="F14" s="2">
        <v>1200</v>
      </c>
      <c r="G14" s="2">
        <v>900</v>
      </c>
      <c r="H14">
        <f t="shared" si="1"/>
        <v>-300</v>
      </c>
      <c r="I14" s="2"/>
      <c r="J14" s="2">
        <v>600</v>
      </c>
      <c r="K14" s="2">
        <v>450</v>
      </c>
      <c r="L14">
        <f t="shared" si="2"/>
        <v>-150</v>
      </c>
      <c r="N14" s="2">
        <v>8</v>
      </c>
      <c r="O14" s="2">
        <v>5</v>
      </c>
      <c r="P14" s="2">
        <f t="shared" si="3"/>
        <v>-3</v>
      </c>
      <c r="Q14">
        <f t="shared" si="4"/>
        <v>5.4444444444444455</v>
      </c>
    </row>
    <row r="16" spans="1:17" x14ac:dyDescent="0.2">
      <c r="A16" t="s">
        <v>18</v>
      </c>
      <c r="D16">
        <f>PROMEDIO(D3:D14)</f>
        <v>-66.666666666666671</v>
      </c>
      <c r="H16">
        <f>PROMEDIO(H3:H14)</f>
        <v>-66.666666666666671</v>
      </c>
      <c r="L16">
        <f>PROMEDIO(L3:L14)</f>
        <v>-29.166666666666668</v>
      </c>
      <c r="P16">
        <f>PROMEDIO(P3:P14)</f>
        <v>-0.66666666666666663</v>
      </c>
      <c r="Q16">
        <f>SUMA(Q3:Q14)</f>
        <v>42.666666666666671</v>
      </c>
    </row>
    <row r="17" spans="1:17" x14ac:dyDescent="0.2">
      <c r="A17" t="s">
        <v>19</v>
      </c>
      <c r="D17">
        <f>VAR(D3:D14)</f>
        <v>38787.878787878792</v>
      </c>
      <c r="H17">
        <f>VAR(H3:H14)</f>
        <v>38787.878787878792</v>
      </c>
      <c r="L17">
        <f>VAR(L3:L14)</f>
        <v>9299.242424242424</v>
      </c>
      <c r="P17">
        <f>VAR(P3:P14)</f>
        <v>3.8787878787878785</v>
      </c>
      <c r="Q17">
        <f>Q16/11</f>
        <v>3.8787878787878793</v>
      </c>
    </row>
    <row r="18" spans="1:17" x14ac:dyDescent="0.2">
      <c r="A18" t="s">
        <v>20</v>
      </c>
      <c r="D18">
        <v>12</v>
      </c>
      <c r="H18">
        <v>12</v>
      </c>
      <c r="L18">
        <v>12</v>
      </c>
      <c r="P18">
        <v>12</v>
      </c>
    </row>
    <row r="20" spans="1:17" x14ac:dyDescent="0.2">
      <c r="A20" t="s">
        <v>21</v>
      </c>
      <c r="D20">
        <f>(D16-0)/(SQRT(D17/D18))</f>
        <v>-1.1726039399558574</v>
      </c>
      <c r="H20">
        <f>(H16-0)/(RAIZ(H17/H18))</f>
        <v>-1.1726039399558574</v>
      </c>
      <c r="L20">
        <f>(L16-0)/(RAIZ(L17/L18))</f>
        <v>-1.0477402703601784</v>
      </c>
      <c r="P20">
        <f>(P16-0)/(RAIZ(P17/P18))</f>
        <v>-1.1726039399558574</v>
      </c>
    </row>
    <row r="21" spans="1:17" x14ac:dyDescent="0.2">
      <c r="A21" t="s">
        <v>22</v>
      </c>
      <c r="D21">
        <v>-1.795885</v>
      </c>
      <c r="H21">
        <v>-1.3634299999999999</v>
      </c>
      <c r="L21">
        <v>-0.87553000000000003</v>
      </c>
      <c r="P21">
        <v>-1.795885</v>
      </c>
    </row>
    <row r="23" spans="1:17" x14ac:dyDescent="0.2">
      <c r="A23" t="s">
        <v>24</v>
      </c>
      <c r="D23" t="s">
        <v>26</v>
      </c>
      <c r="H23" t="s">
        <v>26</v>
      </c>
      <c r="L23" t="s">
        <v>27</v>
      </c>
      <c r="P23" t="s">
        <v>26</v>
      </c>
    </row>
    <row r="24" spans="1:17" x14ac:dyDescent="0.2">
      <c r="A2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ABBF-9C0A-F741-B3E1-8441D05A903E}">
  <dimension ref="A1:J23"/>
  <sheetViews>
    <sheetView topLeftCell="B1" workbookViewId="0">
      <selection activeCell="B12" sqref="B12"/>
    </sheetView>
  </sheetViews>
  <sheetFormatPr baseColWidth="10" defaultRowHeight="16" x14ac:dyDescent="0.2"/>
  <cols>
    <col min="5" max="5" width="15" customWidth="1"/>
    <col min="9" max="9" width="17.5" customWidth="1"/>
  </cols>
  <sheetData>
    <row r="1" spans="1:10" x14ac:dyDescent="0.2">
      <c r="A1" t="s">
        <v>32</v>
      </c>
      <c r="B1" t="s">
        <v>33</v>
      </c>
    </row>
    <row r="2" spans="1:10" x14ac:dyDescent="0.2">
      <c r="A2" t="s">
        <v>54</v>
      </c>
      <c r="B2" t="s">
        <v>55</v>
      </c>
    </row>
    <row r="3" spans="1:10" x14ac:dyDescent="0.2">
      <c r="A3" t="s">
        <v>23</v>
      </c>
      <c r="B3" t="s">
        <v>34</v>
      </c>
    </row>
    <row r="4" spans="1:10" x14ac:dyDescent="0.2">
      <c r="A4" t="s">
        <v>35</v>
      </c>
      <c r="B4" t="s">
        <v>68</v>
      </c>
    </row>
    <row r="5" spans="1:10" x14ac:dyDescent="0.2">
      <c r="B5" t="s">
        <v>48</v>
      </c>
    </row>
    <row r="8" spans="1:10" x14ac:dyDescent="0.2">
      <c r="A8" t="s">
        <v>9</v>
      </c>
      <c r="B8" t="s">
        <v>37</v>
      </c>
      <c r="F8" t="s">
        <v>37</v>
      </c>
      <c r="J8" t="s">
        <v>37</v>
      </c>
    </row>
    <row r="9" spans="1:10" x14ac:dyDescent="0.2">
      <c r="A9" t="s">
        <v>36</v>
      </c>
      <c r="B9" t="s">
        <v>38</v>
      </c>
      <c r="F9" t="s">
        <v>39</v>
      </c>
      <c r="J9" t="s">
        <v>40</v>
      </c>
    </row>
    <row r="11" spans="1:10" x14ac:dyDescent="0.2">
      <c r="A11" t="s">
        <v>41</v>
      </c>
      <c r="B11" t="s">
        <v>42</v>
      </c>
      <c r="F11" t="s">
        <v>43</v>
      </c>
      <c r="J11" t="s">
        <v>44</v>
      </c>
    </row>
    <row r="12" spans="1:10" x14ac:dyDescent="0.2">
      <c r="B12" t="s">
        <v>45</v>
      </c>
      <c r="F12" t="s">
        <v>46</v>
      </c>
      <c r="J12" s="11" t="s">
        <v>47</v>
      </c>
    </row>
    <row r="13" spans="1:10" x14ac:dyDescent="0.2">
      <c r="B13" s="12" t="s">
        <v>49</v>
      </c>
      <c r="F13" s="12" t="s">
        <v>50</v>
      </c>
      <c r="J13" s="12" t="s">
        <v>51</v>
      </c>
    </row>
    <row r="14" spans="1:10" x14ac:dyDescent="0.2">
      <c r="B14" s="12">
        <f xml:space="preserve"> 1 - 0.677</f>
        <v>0.32299999999999995</v>
      </c>
      <c r="F14" s="12">
        <f xml:space="preserve"> 1 - 0.957</f>
        <v>4.3000000000000038E-2</v>
      </c>
      <c r="J14" s="12">
        <f xml:space="preserve"> 1 - 0.867</f>
        <v>0.13300000000000001</v>
      </c>
    </row>
    <row r="17" spans="1:10" x14ac:dyDescent="0.2">
      <c r="A17" t="s">
        <v>53</v>
      </c>
      <c r="B17" t="s">
        <v>65</v>
      </c>
      <c r="F17" t="s">
        <v>66</v>
      </c>
      <c r="J17" t="s">
        <v>67</v>
      </c>
    </row>
    <row r="18" spans="1:10" x14ac:dyDescent="0.2">
      <c r="B18" t="s">
        <v>56</v>
      </c>
      <c r="F18" t="s">
        <v>58</v>
      </c>
      <c r="J18" t="s">
        <v>60</v>
      </c>
    </row>
    <row r="19" spans="1:10" x14ac:dyDescent="0.2">
      <c r="B19" t="s">
        <v>57</v>
      </c>
      <c r="F19" t="s">
        <v>59</v>
      </c>
      <c r="J19" t="s">
        <v>61</v>
      </c>
    </row>
    <row r="20" spans="1:10" x14ac:dyDescent="0.2">
      <c r="B20" t="s">
        <v>62</v>
      </c>
      <c r="F20" t="s">
        <v>63</v>
      </c>
      <c r="J20" t="s">
        <v>64</v>
      </c>
    </row>
    <row r="21" spans="1:10" x14ac:dyDescent="0.2">
      <c r="B21">
        <f>0.4013</f>
        <v>0.40129999999999999</v>
      </c>
      <c r="F21">
        <v>9.5100000000000004E-2</v>
      </c>
      <c r="J21">
        <v>6.6799999999999998E-2</v>
      </c>
    </row>
    <row r="23" spans="1:10" x14ac:dyDescent="0.2">
      <c r="A23" t="s">
        <v>52</v>
      </c>
      <c r="B23">
        <f>1-B21</f>
        <v>0.59870000000000001</v>
      </c>
      <c r="F23">
        <f>1-F21</f>
        <v>0.90490000000000004</v>
      </c>
      <c r="J23">
        <f>1-J21</f>
        <v>0.93320000000000003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55CD-E144-F249-A82F-78EF546157F2}">
  <dimension ref="A1:J16"/>
  <sheetViews>
    <sheetView tabSelected="1" topLeftCell="F1" workbookViewId="0">
      <selection activeCell="I4" sqref="I4"/>
    </sheetView>
  </sheetViews>
  <sheetFormatPr baseColWidth="10" defaultRowHeight="16" x14ac:dyDescent="0.2"/>
  <cols>
    <col min="1" max="1" width="15.5" bestFit="1" customWidth="1"/>
    <col min="2" max="7" width="10.83203125" customWidth="1"/>
  </cols>
  <sheetData>
    <row r="1" spans="1:10" x14ac:dyDescent="0.2">
      <c r="B1" t="s">
        <v>84</v>
      </c>
      <c r="C1" t="s">
        <v>83</v>
      </c>
      <c r="D1" t="s">
        <v>86</v>
      </c>
      <c r="E1" t="s">
        <v>85</v>
      </c>
      <c r="G1" t="s">
        <v>87</v>
      </c>
    </row>
    <row r="2" spans="1:10" x14ac:dyDescent="0.2">
      <c r="A2" t="s">
        <v>69</v>
      </c>
      <c r="B2">
        <v>20</v>
      </c>
      <c r="C2">
        <v>15</v>
      </c>
      <c r="D2">
        <v>23</v>
      </c>
      <c r="E2" s="15">
        <v>13</v>
      </c>
      <c r="G2">
        <v>16</v>
      </c>
      <c r="I2">
        <f>SUM(B2:E2)-MIN(B2:E2)</f>
        <v>58</v>
      </c>
      <c r="J2">
        <f>G2+I2</f>
        <v>74</v>
      </c>
    </row>
    <row r="3" spans="1:10" x14ac:dyDescent="0.2">
      <c r="A3" t="s">
        <v>70</v>
      </c>
      <c r="B3">
        <v>23</v>
      </c>
      <c r="C3">
        <v>25</v>
      </c>
      <c r="D3">
        <v>25</v>
      </c>
      <c r="E3" s="15">
        <v>22</v>
      </c>
      <c r="G3">
        <v>20</v>
      </c>
      <c r="I3">
        <f t="shared" ref="I3:I16" si="0">SUM(B3:E3)-MIN(B3:E3)</f>
        <v>73</v>
      </c>
      <c r="J3">
        <f t="shared" ref="J3:J16" si="1">G3+I3</f>
        <v>93</v>
      </c>
    </row>
    <row r="4" spans="1:10" x14ac:dyDescent="0.2">
      <c r="A4" t="s">
        <v>71</v>
      </c>
      <c r="B4" s="15">
        <v>19</v>
      </c>
      <c r="C4">
        <v>24</v>
      </c>
      <c r="D4">
        <v>20</v>
      </c>
      <c r="E4">
        <v>20</v>
      </c>
      <c r="G4">
        <v>8</v>
      </c>
      <c r="I4">
        <f t="shared" si="0"/>
        <v>64</v>
      </c>
      <c r="J4">
        <f t="shared" si="1"/>
        <v>72</v>
      </c>
    </row>
    <row r="5" spans="1:10" x14ac:dyDescent="0.2">
      <c r="A5" t="s">
        <v>72</v>
      </c>
      <c r="B5" s="15">
        <v>10</v>
      </c>
      <c r="C5">
        <v>10</v>
      </c>
      <c r="D5">
        <v>18</v>
      </c>
      <c r="E5">
        <v>25</v>
      </c>
      <c r="G5">
        <v>16</v>
      </c>
      <c r="I5">
        <f t="shared" si="0"/>
        <v>53</v>
      </c>
      <c r="J5">
        <f t="shared" si="1"/>
        <v>69</v>
      </c>
    </row>
    <row r="6" spans="1:10" x14ac:dyDescent="0.2">
      <c r="A6" t="s">
        <v>73</v>
      </c>
      <c r="B6">
        <v>5</v>
      </c>
      <c r="C6" s="15">
        <v>0</v>
      </c>
      <c r="D6">
        <v>20</v>
      </c>
      <c r="E6">
        <v>25</v>
      </c>
      <c r="G6">
        <v>12</v>
      </c>
      <c r="I6">
        <f t="shared" si="0"/>
        <v>50</v>
      </c>
      <c r="J6">
        <f t="shared" si="1"/>
        <v>62</v>
      </c>
    </row>
    <row r="7" spans="1:10" x14ac:dyDescent="0.2">
      <c r="A7" t="s">
        <v>74</v>
      </c>
      <c r="B7">
        <v>20</v>
      </c>
      <c r="C7" s="15">
        <v>0</v>
      </c>
      <c r="D7">
        <v>25</v>
      </c>
      <c r="E7">
        <v>20</v>
      </c>
      <c r="G7">
        <v>20</v>
      </c>
      <c r="I7">
        <f t="shared" si="0"/>
        <v>65</v>
      </c>
      <c r="J7">
        <f t="shared" si="1"/>
        <v>85</v>
      </c>
    </row>
    <row r="8" spans="1:10" x14ac:dyDescent="0.2">
      <c r="A8" t="s">
        <v>75</v>
      </c>
      <c r="B8">
        <v>23</v>
      </c>
      <c r="C8">
        <v>20</v>
      </c>
      <c r="D8">
        <v>23</v>
      </c>
      <c r="E8">
        <v>25</v>
      </c>
      <c r="G8">
        <v>16</v>
      </c>
      <c r="I8">
        <f t="shared" si="0"/>
        <v>71</v>
      </c>
      <c r="J8">
        <f t="shared" si="1"/>
        <v>87</v>
      </c>
    </row>
    <row r="9" spans="1:10" x14ac:dyDescent="0.2">
      <c r="A9" t="s">
        <v>76</v>
      </c>
      <c r="B9">
        <v>10</v>
      </c>
      <c r="C9" s="15">
        <v>10</v>
      </c>
      <c r="D9">
        <v>18</v>
      </c>
      <c r="E9">
        <v>15</v>
      </c>
      <c r="G9">
        <v>0</v>
      </c>
      <c r="I9">
        <f t="shared" si="0"/>
        <v>43</v>
      </c>
      <c r="J9" s="15">
        <f t="shared" si="1"/>
        <v>43</v>
      </c>
    </row>
    <row r="10" spans="1:10" x14ac:dyDescent="0.2">
      <c r="A10" t="s">
        <v>77</v>
      </c>
      <c r="B10">
        <v>23</v>
      </c>
      <c r="C10">
        <v>0</v>
      </c>
      <c r="D10" s="15">
        <v>0</v>
      </c>
      <c r="E10">
        <v>20</v>
      </c>
      <c r="G10">
        <v>12</v>
      </c>
      <c r="I10">
        <f t="shared" si="0"/>
        <v>43</v>
      </c>
      <c r="J10">
        <f t="shared" si="1"/>
        <v>55</v>
      </c>
    </row>
    <row r="11" spans="1:10" x14ac:dyDescent="0.2">
      <c r="A11" t="s">
        <v>78</v>
      </c>
      <c r="B11">
        <v>23</v>
      </c>
      <c r="C11">
        <v>20</v>
      </c>
      <c r="D11" s="15">
        <v>15</v>
      </c>
      <c r="E11">
        <v>18</v>
      </c>
      <c r="G11">
        <v>12</v>
      </c>
      <c r="I11">
        <f t="shared" si="0"/>
        <v>61</v>
      </c>
      <c r="J11">
        <f t="shared" si="1"/>
        <v>73</v>
      </c>
    </row>
    <row r="12" spans="1:10" x14ac:dyDescent="0.2">
      <c r="A12" t="s">
        <v>79</v>
      </c>
      <c r="B12">
        <v>20</v>
      </c>
      <c r="C12">
        <v>25</v>
      </c>
      <c r="D12" s="15">
        <v>20</v>
      </c>
      <c r="E12">
        <v>25</v>
      </c>
      <c r="G12">
        <v>24</v>
      </c>
      <c r="I12">
        <f t="shared" si="0"/>
        <v>70</v>
      </c>
      <c r="J12">
        <f t="shared" si="1"/>
        <v>94</v>
      </c>
    </row>
    <row r="13" spans="1:10" x14ac:dyDescent="0.2">
      <c r="A13" t="s">
        <v>80</v>
      </c>
      <c r="B13">
        <v>17</v>
      </c>
      <c r="C13" s="15">
        <v>10</v>
      </c>
      <c r="D13" s="16">
        <v>17</v>
      </c>
      <c r="E13">
        <v>18</v>
      </c>
      <c r="G13">
        <v>8</v>
      </c>
      <c r="I13">
        <f t="shared" si="0"/>
        <v>52</v>
      </c>
      <c r="J13">
        <f t="shared" si="1"/>
        <v>60</v>
      </c>
    </row>
    <row r="14" spans="1:10" x14ac:dyDescent="0.2">
      <c r="A14" t="s">
        <v>88</v>
      </c>
      <c r="B14" s="15">
        <v>3</v>
      </c>
      <c r="C14">
        <v>5</v>
      </c>
      <c r="D14">
        <v>5</v>
      </c>
      <c r="E14">
        <v>23</v>
      </c>
      <c r="G14">
        <v>12</v>
      </c>
      <c r="I14">
        <f t="shared" si="0"/>
        <v>33</v>
      </c>
      <c r="J14">
        <f t="shared" si="1"/>
        <v>45</v>
      </c>
    </row>
    <row r="15" spans="1:10" x14ac:dyDescent="0.2">
      <c r="A15" t="s">
        <v>81</v>
      </c>
      <c r="B15" s="15">
        <v>0</v>
      </c>
      <c r="C15">
        <v>25</v>
      </c>
      <c r="D15">
        <v>25</v>
      </c>
      <c r="E15">
        <v>0</v>
      </c>
      <c r="G15">
        <v>8</v>
      </c>
      <c r="I15">
        <f t="shared" si="0"/>
        <v>50</v>
      </c>
      <c r="J15">
        <f t="shared" si="1"/>
        <v>58</v>
      </c>
    </row>
    <row r="16" spans="1:10" x14ac:dyDescent="0.2">
      <c r="A16" t="s">
        <v>82</v>
      </c>
      <c r="B16">
        <v>23</v>
      </c>
      <c r="C16">
        <v>15</v>
      </c>
      <c r="D16">
        <v>15</v>
      </c>
      <c r="E16" s="15">
        <v>10</v>
      </c>
      <c r="G16">
        <v>4</v>
      </c>
      <c r="I16">
        <f t="shared" si="0"/>
        <v>53</v>
      </c>
      <c r="J16">
        <f t="shared" si="1"/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Multiple1</vt:lpstr>
      <vt:lpstr>Multiple2</vt:lpstr>
      <vt:lpstr>correlacion</vt:lpstr>
      <vt:lpstr>hipopotamos</vt:lpstr>
      <vt:lpstr>computadoras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2020-05-28T20:45:03Z</dcterms:created>
  <dcterms:modified xsi:type="dcterms:W3CDTF">2020-06-10T02:04:29Z</dcterms:modified>
</cp:coreProperties>
</file>