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<sst xmlns="http://schemas.openxmlformats.org/spreadsheetml/2006/main" count="48" uniqueCount="20">
  <si>
    <t xml:space="preserve">Small Area</t>
  </si>
  <si>
    <t xml:space="preserve">#UAVs</t>
  </si>
  <si>
    <t xml:space="preserve">PoC (%)</t>
  </si>
  <si>
    <t xml:space="preserve">PoOC (%)</t>
  </si>
  <si>
    <t xml:space="preserve">Mission Time (min)</t>
  </si>
  <si>
    <t xml:space="preserve">Deployment Time (min)</t>
  </si>
  <si>
    <t xml:space="preserve">#Batteries/UAV</t>
  </si>
  <si>
    <t xml:space="preserve">Change Battery Delay (min)</t>
  </si>
  <si>
    <t xml:space="preserve">Total Time (min)</t>
  </si>
  <si>
    <t xml:space="preserve">Flight Cost (euro)</t>
  </si>
  <si>
    <t xml:space="preserve">Area (m^2)</t>
  </si>
  <si>
    <t xml:space="preserve">Grid Size</t>
  </si>
  <si>
    <t xml:space="preserve">Optimization Time (sec)</t>
  </si>
  <si>
    <t xml:space="preserve">Overall Execution Time (sec)</t>
  </si>
  <si>
    <t xml:space="preserve">7x10</t>
  </si>
  <si>
    <t xml:space="preserve">Average:</t>
  </si>
  <si>
    <t xml:space="preserve">Large Area</t>
  </si>
  <si>
    <t xml:space="preserve">18x18</t>
  </si>
  <si>
    <t xml:space="preserve">Speed</t>
  </si>
  <si>
    <t xml:space="preserve">Euro/min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</si>
</sst>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13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Area: 222.720 m2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Mission Time (min)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23.25</c:v>
                </c:pt>
                <c:pt idx="1">
                  <c:v>12.7</c:v>
                </c:pt>
                <c:pt idx="2">
                  <c:v>8.48</c:v>
                </c:pt>
                <c:pt idx="3">
                  <c:v>5.32</c:v>
                </c:pt>
                <c:pt idx="4">
                  <c:v>4.28</c:v>
                </c:pt>
                <c:pt idx="5">
                  <c:v>3.21</c:v>
                </c:pt>
                <c:pt idx="6">
                  <c:v>2.15</c:v>
                </c:pt>
                <c:pt idx="7">
                  <c:v>2.15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Total Time (min)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Sheet1!$H$3:$H$10</c:f>
              <c:numCache>
                <c:formatCode>General</c:formatCode>
                <c:ptCount val="8"/>
                <c:pt idx="0">
                  <c:v>31.25</c:v>
                </c:pt>
                <c:pt idx="1">
                  <c:v>23.7</c:v>
                </c:pt>
                <c:pt idx="2">
                  <c:v>22.48</c:v>
                </c:pt>
                <c:pt idx="3">
                  <c:v>25.32</c:v>
                </c:pt>
                <c:pt idx="4">
                  <c:v>30.28</c:v>
                </c:pt>
                <c:pt idx="5">
                  <c:v>35.21</c:v>
                </c:pt>
                <c:pt idx="6">
                  <c:v>43.15</c:v>
                </c:pt>
                <c:pt idx="7">
                  <c:v>52.15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883962"/>
        <c:axId val="97385237"/>
      </c:lineChart>
      <c:lineChart>
        <c:grouping val="standard"/>
        <c:varyColors val="0"/>
        <c:ser>
          <c:idx val="2"/>
          <c:order val="2"/>
          <c:tx>
            <c:strRef>
              <c:f>Sheet1!$I$2</c:f>
              <c:strCache>
                <c:ptCount val="1"/>
                <c:pt idx="0">
                  <c:v>Flight Cost (euro)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Sheet1!$I$3:$I$10</c:f>
              <c:numCache>
                <c:formatCode>General</c:formatCode>
                <c:ptCount val="8"/>
                <c:pt idx="0">
                  <c:v>0.400551</c:v>
                </c:pt>
                <c:pt idx="1">
                  <c:v>0.4375912</c:v>
                </c:pt>
                <c:pt idx="2">
                  <c:v>0.43828032</c:v>
                </c:pt>
                <c:pt idx="3">
                  <c:v>0.4582648</c:v>
                </c:pt>
                <c:pt idx="4">
                  <c:v>0.51615088</c:v>
                </c:pt>
                <c:pt idx="5">
                  <c:v>0.49771692</c:v>
                </c:pt>
                <c:pt idx="6">
                  <c:v>0.4444824</c:v>
                </c:pt>
                <c:pt idx="7">
                  <c:v>0.555603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45219"/>
        <c:axId val="85091909"/>
      </c:lineChart>
      <c:catAx>
        <c:axId val="31883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#UAVs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85237"/>
        <c:crosses val="autoZero"/>
        <c:auto val="1"/>
        <c:lblAlgn val="ctr"/>
        <c:lblOffset val="100"/>
      </c:catAx>
      <c:valAx>
        <c:axId val="97385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83962"/>
        <c:crosses val="autoZero"/>
        <c:crossBetween val="midCat"/>
      </c:valAx>
      <c:catAx>
        <c:axId val="424452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091909"/>
        <c:crosses val="autoZero"/>
        <c:auto val="1"/>
        <c:lblAlgn val="ctr"/>
        <c:lblOffset val="100"/>
      </c:catAx>
      <c:valAx>
        <c:axId val="8509190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Cost (euro)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4521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Area: 1.814.063 m2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Mission Time (min)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193.13</c:v>
                </c:pt>
                <c:pt idx="1">
                  <c:v>96.5</c:v>
                </c:pt>
                <c:pt idx="2">
                  <c:v>65.07</c:v>
                </c:pt>
                <c:pt idx="3">
                  <c:v>39.98</c:v>
                </c:pt>
                <c:pt idx="4">
                  <c:v>28.46</c:v>
                </c:pt>
                <c:pt idx="5">
                  <c:v>22.28</c:v>
                </c:pt>
                <c:pt idx="6">
                  <c:v>16.97</c:v>
                </c:pt>
                <c:pt idx="7">
                  <c:v>13.78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Total Time (min)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257.048842336233</c:v>
                </c:pt>
                <c:pt idx="1">
                  <c:v>140.46522226889</c:v>
                </c:pt>
                <c:pt idx="2">
                  <c:v>107.046817595786</c:v>
                </c:pt>
                <c:pt idx="3">
                  <c:v>79.9684101728225</c:v>
                </c:pt>
                <c:pt idx="4">
                  <c:v>80.4484115477515</c:v>
                </c:pt>
                <c:pt idx="5">
                  <c:v>54.28</c:v>
                </c:pt>
                <c:pt idx="6">
                  <c:v>57.97</c:v>
                </c:pt>
                <c:pt idx="7">
                  <c:v>63.78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579044"/>
        <c:axId val="60129196"/>
      </c:lineChart>
      <c:lineChart>
        <c:grouping val="standard"/>
        <c:varyColors val="0"/>
        <c:ser>
          <c:idx val="2"/>
          <c:order val="2"/>
          <c:tx>
            <c:strRef>
              <c:f>Sheet1!$I$14</c:f>
              <c:strCache>
                <c:ptCount val="1"/>
                <c:pt idx="0">
                  <c:v>Flight Cost (euro)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</c:strCache>
            </c:str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3.92882545576863</c:v>
                </c:pt>
                <c:pt idx="1">
                  <c:v>4.15074969849688</c:v>
                </c:pt>
                <c:pt idx="2">
                  <c:v>4.49892772062062</c:v>
                </c:pt>
                <c:pt idx="3">
                  <c:v>4.90725885228693</c:v>
                </c:pt>
                <c:pt idx="4">
                  <c:v>6.20447263901263</c:v>
                </c:pt>
                <c:pt idx="5">
                  <c:v>3.45455856</c:v>
                </c:pt>
                <c:pt idx="6">
                  <c:v>3.50830992</c:v>
                </c:pt>
                <c:pt idx="7">
                  <c:v>3.5610276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523801"/>
        <c:axId val="55591629"/>
      </c:lineChart>
      <c:catAx>
        <c:axId val="16579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#UAVs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29196"/>
        <c:crosses val="autoZero"/>
        <c:auto val="1"/>
        <c:lblAlgn val="ctr"/>
        <c:lblOffset val="100"/>
      </c:catAx>
      <c:valAx>
        <c:axId val="60129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79044"/>
        <c:crosses val="autoZero"/>
        <c:crossBetween val="midCat"/>
      </c:valAx>
      <c:catAx>
        <c:axId val="765238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91629"/>
        <c:crosses val="autoZero"/>
        <c:auto val="1"/>
        <c:lblAlgn val="ctr"/>
        <c:lblOffset val="100"/>
      </c:catAx>
      <c:valAx>
        <c:axId val="5559162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300" spc="-1" strike="noStrike">
                    <a:solidFill>
                      <a:srgbClr val="595959"/>
                    </a:solidFill>
                    <a:latin typeface="Calibri"/>
                  </a:rPr>
                  <a:t>Cost (euro)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23801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14400</xdr:colOff>
      <xdr:row>25</xdr:row>
      <xdr:rowOff>161280</xdr:rowOff>
    </xdr:from>
    <xdr:to>
      <xdr:col>6</xdr:col>
      <xdr:colOff>942480</xdr:colOff>
      <xdr:row>51</xdr:row>
      <xdr:rowOff>74880</xdr:rowOff>
    </xdr:to>
    <xdr:graphicFrame>
      <xdr:nvGraphicFramePr>
        <xdr:cNvPr id="0" name="Γράφημα 6"/>
        <xdr:cNvGraphicFramePr/>
      </xdr:nvGraphicFramePr>
      <xdr:xfrm>
        <a:off x="830880" y="4295520"/>
        <a:ext cx="626004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25</xdr:row>
      <xdr:rowOff>151920</xdr:rowOff>
    </xdr:from>
    <xdr:to>
      <xdr:col>12</xdr:col>
      <xdr:colOff>984960</xdr:colOff>
      <xdr:row>51</xdr:row>
      <xdr:rowOff>65520</xdr:rowOff>
    </xdr:to>
    <xdr:graphicFrame>
      <xdr:nvGraphicFramePr>
        <xdr:cNvPr id="1" name="Γράφημα 7"/>
        <xdr:cNvGraphicFramePr/>
      </xdr:nvGraphicFramePr>
      <xdr:xfrm>
        <a:off x="8003520" y="4286160"/>
        <a:ext cx="6256440" cy="41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9.85"/>
    <col collapsed="false" customWidth="true" hidden="false" outlineLevel="0" max="4" min="4" style="1" width="18.29"/>
    <col collapsed="false" customWidth="true" hidden="false" outlineLevel="0" max="5" min="5" style="1" width="21.71"/>
    <col collapsed="false" customWidth="true" hidden="false" outlineLevel="0" max="6" min="6" style="1" width="14.15"/>
    <col collapsed="false" customWidth="true" hidden="false" outlineLevel="0" max="7" min="7" style="1" width="26.29"/>
    <col collapsed="false" customWidth="true" hidden="false" outlineLevel="0" max="8" min="8" style="1" width="15.57"/>
    <col collapsed="false" customWidth="true" hidden="false" outlineLevel="0" max="9" min="9" style="1" width="16.57"/>
    <col collapsed="false" customWidth="true" hidden="false" outlineLevel="0" max="10" min="10" style="1" width="10.85"/>
    <col collapsed="false" customWidth="true" hidden="false" outlineLevel="0" max="11" min="11" style="1" width="9.59"/>
    <col collapsed="false" customWidth="true" hidden="false" outlineLevel="0" max="12" min="12" style="1" width="22.14"/>
    <col collapsed="false" customWidth="true" hidden="false" outlineLevel="0" max="13" min="13" style="1" width="26.29"/>
    <col collapsed="false" customWidth="true" hidden="false" outlineLevel="0" max="14" min="14" style="1" width="24.29"/>
    <col collapsed="false" customWidth="true" hidden="false" outlineLevel="0" max="15" min="15" style="1" width="9"/>
    <col collapsed="false" customWidth="false" hidden="false" outlineLevel="0" max="1025" min="16" style="1" width="11.57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customFormat="false" ht="12.8" hidden="false" customHeight="false" outlineLevel="0" collapsed="false">
      <c r="A3" s="4" t="n">
        <v>1</v>
      </c>
      <c r="B3" s="5" t="n">
        <v>95.279082</v>
      </c>
      <c r="C3" s="5" t="n">
        <v>74.009767</v>
      </c>
      <c r="D3" s="5" t="n">
        <v>23.25</v>
      </c>
      <c r="E3" s="5" t="n">
        <f aca="false">5+3*A3</f>
        <v>8</v>
      </c>
      <c r="F3" s="4" t="n">
        <f aca="false">_xlfn.CEILING.MATH(D3/25)</f>
        <v>1</v>
      </c>
      <c r="G3" s="6" t="n">
        <f aca="false">(F3-1)*((SQRT(J3)/(3*$B$24*60)*2+3*A3))</f>
        <v>0</v>
      </c>
      <c r="H3" s="5" t="n">
        <f aca="false">D3+E3+G3</f>
        <v>31.25</v>
      </c>
      <c r="I3" s="5" t="n">
        <f aca="false">(H3-E3-(F3-1)*3)*A3*$B$25</f>
        <v>0.400551</v>
      </c>
      <c r="J3" s="5" t="n">
        <v>222720.057277</v>
      </c>
      <c r="K3" s="4" t="s">
        <v>14</v>
      </c>
      <c r="L3" s="5" t="n">
        <v>2.7833707</v>
      </c>
      <c r="M3" s="5" t="n">
        <v>3.2135012</v>
      </c>
    </row>
    <row r="4" customFormat="false" ht="12.8" hidden="false" customHeight="false" outlineLevel="0" collapsed="false">
      <c r="A4" s="4" t="n">
        <v>2</v>
      </c>
      <c r="B4" s="5" t="n">
        <v>95.306064</v>
      </c>
      <c r="C4" s="5" t="n">
        <v>77.008796</v>
      </c>
      <c r="D4" s="5" t="n">
        <v>12.7</v>
      </c>
      <c r="E4" s="5" t="n">
        <f aca="false">5+3*A4</f>
        <v>11</v>
      </c>
      <c r="F4" s="4" t="n">
        <f aca="false">_xlfn.CEILING.MATH(D4/25)</f>
        <v>1</v>
      </c>
      <c r="G4" s="6" t="n">
        <f aca="false">(F4-1)*((SQRT(J4)/(3*$B$24*60)*2+3*A4))</f>
        <v>0</v>
      </c>
      <c r="H4" s="5" t="n">
        <f aca="false">D4+E4+G4</f>
        <v>23.7</v>
      </c>
      <c r="I4" s="5" t="n">
        <f aca="false">(H4-E4-(F4-1)*3)*A4*$B$25</f>
        <v>0.4375912</v>
      </c>
      <c r="J4" s="5" t="n">
        <v>222721.057277</v>
      </c>
      <c r="K4" s="4" t="s">
        <v>14</v>
      </c>
      <c r="L4" s="5" t="n">
        <v>2.740503</v>
      </c>
      <c r="M4" s="5" t="n">
        <v>4.370496</v>
      </c>
    </row>
    <row r="5" customFormat="false" ht="12.8" hidden="false" customHeight="false" outlineLevel="0" collapsed="false">
      <c r="A5" s="4" t="n">
        <v>3</v>
      </c>
      <c r="B5" s="5" t="n">
        <v>95.219272</v>
      </c>
      <c r="C5" s="5" t="n">
        <v>81.427068</v>
      </c>
      <c r="D5" s="7" t="n">
        <v>8.48</v>
      </c>
      <c r="E5" s="5" t="n">
        <f aca="false">5+3*A5</f>
        <v>14</v>
      </c>
      <c r="F5" s="4" t="n">
        <f aca="false">_xlfn.CEILING.MATH(D5/25)</f>
        <v>1</v>
      </c>
      <c r="G5" s="6" t="n">
        <f aca="false">(F5-1)*((SQRT(J5)/(3*$B$24*60)*2+3*A5))</f>
        <v>0</v>
      </c>
      <c r="H5" s="5" t="n">
        <f aca="false">D5+E5+G5</f>
        <v>22.48</v>
      </c>
      <c r="I5" s="5" t="n">
        <f aca="false">(H5-E5-(F5-1)*3)*A5*$B$25</f>
        <v>0.43828032</v>
      </c>
      <c r="J5" s="5" t="n">
        <v>222722.057277</v>
      </c>
      <c r="K5" s="4" t="s">
        <v>14</v>
      </c>
      <c r="L5" s="5" t="n">
        <v>2.7426093</v>
      </c>
      <c r="M5" s="5" t="n">
        <v>2.745093</v>
      </c>
    </row>
    <row r="6" customFormat="false" ht="12.8" hidden="false" customHeight="false" outlineLevel="0" collapsed="false">
      <c r="A6" s="4" t="n">
        <v>5</v>
      </c>
      <c r="B6" s="5" t="n">
        <v>95.761607</v>
      </c>
      <c r="C6" s="5" t="n">
        <v>78.392963</v>
      </c>
      <c r="D6" s="5" t="n">
        <v>5.32</v>
      </c>
      <c r="E6" s="5" t="n">
        <f aca="false">5+3*A6</f>
        <v>20</v>
      </c>
      <c r="F6" s="4" t="n">
        <f aca="false">_xlfn.CEILING.MATH(D6/25)</f>
        <v>1</v>
      </c>
      <c r="G6" s="6" t="n">
        <f aca="false">(F6-1)*((SQRT(J6)/(3*$B$24*60)*2+3*A6))</f>
        <v>0</v>
      </c>
      <c r="H6" s="5" t="n">
        <f aca="false">D6+E6+G6</f>
        <v>25.32</v>
      </c>
      <c r="I6" s="5" t="n">
        <f aca="false">(H6-E6-(F6-1)*3)*A6*$B$25</f>
        <v>0.4582648</v>
      </c>
      <c r="J6" s="5" t="n">
        <v>222723.057277</v>
      </c>
      <c r="K6" s="4" t="s">
        <v>14</v>
      </c>
      <c r="L6" s="5" t="n">
        <v>2.7291899</v>
      </c>
      <c r="M6" s="5" t="n">
        <v>2.732309</v>
      </c>
    </row>
    <row r="7" customFormat="false" ht="12.8" hidden="false" customHeight="false" outlineLevel="0" collapsed="false">
      <c r="A7" s="4" t="n">
        <v>7</v>
      </c>
      <c r="B7" s="5" t="n">
        <v>95.284928</v>
      </c>
      <c r="C7" s="5" t="n">
        <v>84.959437</v>
      </c>
      <c r="D7" s="5" t="n">
        <v>4.28</v>
      </c>
      <c r="E7" s="5" t="n">
        <f aca="false">5+3*A7</f>
        <v>26</v>
      </c>
      <c r="F7" s="4" t="n">
        <f aca="false">_xlfn.CEILING.MATH(D7/25)</f>
        <v>1</v>
      </c>
      <c r="G7" s="6" t="n">
        <f aca="false">(F7-1)*((SQRT(J7)/(3*$B$24*60)*2+3*A7))</f>
        <v>0</v>
      </c>
      <c r="H7" s="5" t="n">
        <f aca="false">D7+E7+G7</f>
        <v>30.28</v>
      </c>
      <c r="I7" s="5" t="n">
        <f aca="false">(H7-E7-(F7-1)*3)*A7*$B$25</f>
        <v>0.51615088</v>
      </c>
      <c r="J7" s="5" t="n">
        <v>222724.057277</v>
      </c>
      <c r="K7" s="4" t="s">
        <v>14</v>
      </c>
      <c r="L7" s="5" t="n">
        <v>2.7810445</v>
      </c>
      <c r="M7" s="5" t="n">
        <v>2.7837446</v>
      </c>
    </row>
    <row r="8" customFormat="false" ht="12.8" hidden="false" customHeight="false" outlineLevel="0" collapsed="false">
      <c r="A8" s="4" t="n">
        <v>9</v>
      </c>
      <c r="B8" s="5" t="n">
        <v>95.300218</v>
      </c>
      <c r="C8" s="5" t="n">
        <v>84.681525</v>
      </c>
      <c r="D8" s="5" t="n">
        <v>3.21</v>
      </c>
      <c r="E8" s="5" t="n">
        <f aca="false">5+3*A8</f>
        <v>32</v>
      </c>
      <c r="F8" s="4" t="n">
        <f aca="false">_xlfn.CEILING.MATH(D8/25)</f>
        <v>1</v>
      </c>
      <c r="G8" s="6" t="n">
        <f aca="false">(F8-1)*((SQRT(J8)/(3*$B$24*60)*2+3*A8))</f>
        <v>0</v>
      </c>
      <c r="H8" s="5" t="n">
        <f aca="false">D8+E8+G8</f>
        <v>35.21</v>
      </c>
      <c r="I8" s="5" t="n">
        <f aca="false">(H8-E8-(F8-1)*3)*A8*$B$25</f>
        <v>0.49771692</v>
      </c>
      <c r="J8" s="5" t="n">
        <v>222725.057277</v>
      </c>
      <c r="K8" s="4" t="s">
        <v>14</v>
      </c>
      <c r="L8" s="5" t="n">
        <v>2.769017</v>
      </c>
      <c r="M8" s="5" t="n">
        <v>2.7705107</v>
      </c>
    </row>
    <row r="9" customFormat="false" ht="12.8" hidden="false" customHeight="false" outlineLevel="0" collapsed="false">
      <c r="A9" s="4" t="n">
        <v>12</v>
      </c>
      <c r="B9" s="5" t="n">
        <v>95.620852</v>
      </c>
      <c r="C9" s="5" t="n">
        <v>86.993866</v>
      </c>
      <c r="D9" s="5" t="n">
        <v>2.15</v>
      </c>
      <c r="E9" s="5" t="n">
        <f aca="false">5+3*A9</f>
        <v>41</v>
      </c>
      <c r="F9" s="4" t="n">
        <f aca="false">_xlfn.CEILING.MATH(D9/25)</f>
        <v>1</v>
      </c>
      <c r="G9" s="6" t="n">
        <f aca="false">(F9-1)*((SQRT(J9)/(3*$B$24*60)*2+3*A9))</f>
        <v>0</v>
      </c>
      <c r="H9" s="5" t="n">
        <f aca="false">D9+E9+G9</f>
        <v>43.15</v>
      </c>
      <c r="I9" s="5" t="n">
        <f aca="false">(H9-E9-(F9-1)*3)*A9*$B$25</f>
        <v>0.4444824</v>
      </c>
      <c r="J9" s="5" t="n">
        <v>222726.057277</v>
      </c>
      <c r="K9" s="4" t="s">
        <v>14</v>
      </c>
      <c r="L9" s="5" t="n">
        <v>2.9477587</v>
      </c>
      <c r="M9" s="5" t="n">
        <v>2.9603689</v>
      </c>
    </row>
    <row r="10" customFormat="false" ht="12.8" hidden="false" customHeight="false" outlineLevel="0" collapsed="false">
      <c r="A10" s="4" t="n">
        <v>15</v>
      </c>
      <c r="B10" s="5" t="n">
        <v>95.302916</v>
      </c>
      <c r="C10" s="5" t="n">
        <v>90.521289</v>
      </c>
      <c r="D10" s="5" t="n">
        <v>2.15</v>
      </c>
      <c r="E10" s="5" t="n">
        <f aca="false">5+3*A10</f>
        <v>50</v>
      </c>
      <c r="F10" s="4" t="n">
        <f aca="false">_xlfn.CEILING.MATH(D10/25)</f>
        <v>1</v>
      </c>
      <c r="G10" s="6" t="n">
        <f aca="false">(F10-1)*((SQRT(J10)/(3*$B$24*60)*2+3*A10))</f>
        <v>0</v>
      </c>
      <c r="H10" s="5" t="n">
        <f aca="false">D10+E10+G10</f>
        <v>52.15</v>
      </c>
      <c r="I10" s="5" t="n">
        <f aca="false">(H10-E10-(F10-1)*3)*A10*$B$25</f>
        <v>0.555603</v>
      </c>
      <c r="J10" s="5" t="n">
        <v>222727.057277</v>
      </c>
      <c r="K10" s="4" t="s">
        <v>14</v>
      </c>
      <c r="L10" s="5" t="n">
        <v>2.7499847</v>
      </c>
      <c r="M10" s="5" t="n">
        <v>2.751487</v>
      </c>
    </row>
    <row r="11" customFormat="false" ht="12.75" hidden="false" customHeight="false" outlineLevel="0" collapsed="false">
      <c r="K11" s="8" t="s">
        <v>15</v>
      </c>
      <c r="L11" s="9" t="n">
        <f aca="false">AVERAGE(L3:L10)</f>
        <v>2.780434725</v>
      </c>
    </row>
    <row r="13" customFormat="false" ht="15.75" hidden="false" customHeight="false" outlineLevel="0" collapsed="false">
      <c r="A13" s="2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2.75" hidden="false" customHeight="false" outlineLevel="0" collapsed="false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  <c r="M14" s="3" t="s">
        <v>13</v>
      </c>
    </row>
    <row r="15" customFormat="false" ht="12.8" hidden="false" customHeight="false" outlineLevel="0" collapsed="false">
      <c r="A15" s="10" t="n">
        <v>1</v>
      </c>
      <c r="B15" s="11" t="n">
        <v>97.659387</v>
      </c>
      <c r="C15" s="11" t="n">
        <v>83.949781</v>
      </c>
      <c r="D15" s="11" t="n">
        <v>193.13</v>
      </c>
      <c r="E15" s="11" t="n">
        <f aca="false">5+3*A15</f>
        <v>8</v>
      </c>
      <c r="F15" s="10" t="n">
        <f aca="false">_xlfn.CEILING.MATH(D15/25)</f>
        <v>8</v>
      </c>
      <c r="G15" s="11" t="n">
        <f aca="false">(F15-1)*((SQRT(J15)/(3*$B$24*60)*2+3*A15))</f>
        <v>55.9188423362333</v>
      </c>
      <c r="H15" s="11" t="n">
        <f aca="false">D15+E15+G15</f>
        <v>257.048842336233</v>
      </c>
      <c r="I15" s="11" t="n">
        <f aca="false">(H$15-E$15-(F$15-1)*3)*A$15*$B25</f>
        <v>3.92882545576863</v>
      </c>
      <c r="J15" s="11" t="n">
        <v>1814057.80821405</v>
      </c>
      <c r="K15" s="10" t="s">
        <v>17</v>
      </c>
      <c r="L15" s="11" t="n">
        <v>16.373707</v>
      </c>
      <c r="M15" s="11" t="n">
        <v>18.2646</v>
      </c>
    </row>
    <row r="16" customFormat="false" ht="12.8" hidden="false" customHeight="false" outlineLevel="0" collapsed="false">
      <c r="A16" s="10" t="n">
        <v>2</v>
      </c>
      <c r="B16" s="11" t="n">
        <v>97.67911</v>
      </c>
      <c r="C16" s="11" t="n">
        <v>83.567156</v>
      </c>
      <c r="D16" s="11" t="n">
        <v>96.5</v>
      </c>
      <c r="E16" s="11" t="n">
        <f aca="false">5+3*A16</f>
        <v>11</v>
      </c>
      <c r="F16" s="10" t="n">
        <f aca="false">_xlfn.CEILING.MATH(D16/25)</f>
        <v>4</v>
      </c>
      <c r="G16" s="11" t="n">
        <f aca="false">(F16-1)*((SQRT(J16)/(3*$B$24*60)*2+3*A16))</f>
        <v>32.9652222688903</v>
      </c>
      <c r="H16" s="11" t="n">
        <f aca="false">D16+E16+G16</f>
        <v>140.46522226889</v>
      </c>
      <c r="I16" s="11" t="n">
        <f aca="false">(H16-E16-(F16-1)*3)*A16*$B$25</f>
        <v>4.15074969849688</v>
      </c>
      <c r="J16" s="11" t="n">
        <v>1814058.80821405</v>
      </c>
      <c r="K16" s="10" t="s">
        <v>17</v>
      </c>
      <c r="L16" s="11" t="n">
        <v>16.336403</v>
      </c>
      <c r="M16" s="11" t="n">
        <v>19.72916</v>
      </c>
    </row>
    <row r="17" customFormat="false" ht="12.8" hidden="false" customHeight="false" outlineLevel="0" collapsed="false">
      <c r="A17" s="10" t="n">
        <v>3</v>
      </c>
      <c r="B17" s="11" t="n">
        <v>97.531192</v>
      </c>
      <c r="C17" s="11" t="n">
        <v>85.165125</v>
      </c>
      <c r="D17" s="11" t="n">
        <v>65.07</v>
      </c>
      <c r="E17" s="11" t="n">
        <f aca="false">5+3*A17</f>
        <v>14</v>
      </c>
      <c r="F17" s="10" t="n">
        <f aca="false">_xlfn.CEILING.MATH(D17/25)</f>
        <v>3</v>
      </c>
      <c r="G17" s="11" t="n">
        <f aca="false">(F17-1)*((SQRT(J17)/(3*$B$24*60)*2+3*A17))</f>
        <v>27.9768175957863</v>
      </c>
      <c r="H17" s="11" t="n">
        <f aca="false">D17+E17+G17</f>
        <v>107.046817595786</v>
      </c>
      <c r="I17" s="11" t="n">
        <f aca="false">(H17-E17-(F17-1)*3)*A17*$B$25</f>
        <v>4.49892772062062</v>
      </c>
      <c r="J17" s="11" t="n">
        <v>1814059.80821405</v>
      </c>
      <c r="K17" s="10" t="s">
        <v>17</v>
      </c>
      <c r="L17" s="11" t="n">
        <v>16.17166</v>
      </c>
      <c r="M17" s="11" t="n">
        <v>16.19122</v>
      </c>
    </row>
    <row r="18" customFormat="false" ht="12.8" hidden="false" customHeight="false" outlineLevel="0" collapsed="false">
      <c r="A18" s="10" t="n">
        <v>5</v>
      </c>
      <c r="B18" s="11" t="n">
        <v>97.669998</v>
      </c>
      <c r="C18" s="11" t="n">
        <v>85.639384</v>
      </c>
      <c r="D18" s="11" t="n">
        <v>39.98</v>
      </c>
      <c r="E18" s="11" t="n">
        <f aca="false">5+3*A18</f>
        <v>20</v>
      </c>
      <c r="F18" s="10" t="n">
        <f aca="false">_xlfn.CEILING.MATH(D18/25)</f>
        <v>2</v>
      </c>
      <c r="G18" s="11" t="n">
        <f aca="false">(F18-1)*((SQRT(J18)/(3*$B$24*60)*2+3*A18))</f>
        <v>19.9884101728225</v>
      </c>
      <c r="H18" s="11" t="n">
        <f aca="false">D18+E18+G18</f>
        <v>79.9684101728225</v>
      </c>
      <c r="I18" s="11" t="n">
        <f aca="false">(H18-E18-(F18-1)*3)*A18*$B$25</f>
        <v>4.90725885228693</v>
      </c>
      <c r="J18" s="11" t="n">
        <v>1814060.80821405</v>
      </c>
      <c r="K18" s="10" t="s">
        <v>17</v>
      </c>
      <c r="L18" s="11" t="n">
        <v>16.299139</v>
      </c>
      <c r="M18" s="11" t="n">
        <v>16.337624</v>
      </c>
    </row>
    <row r="19" customFormat="false" ht="12.8" hidden="false" customHeight="false" outlineLevel="0" collapsed="false">
      <c r="A19" s="10" t="n">
        <v>7</v>
      </c>
      <c r="B19" s="11" t="n">
        <v>97.49688</v>
      </c>
      <c r="C19" s="11" t="n">
        <v>86.443558</v>
      </c>
      <c r="D19" s="11" t="n">
        <v>28.46</v>
      </c>
      <c r="E19" s="11" t="n">
        <f aca="false">5+3*A19</f>
        <v>26</v>
      </c>
      <c r="F19" s="10" t="n">
        <f aca="false">_xlfn.CEILING.MATH(D19/25)</f>
        <v>2</v>
      </c>
      <c r="G19" s="11" t="n">
        <f aca="false">(F19-1)*((SQRT(J19)/(3*$B$24*60)*2+3*A19))</f>
        <v>25.9884115477515</v>
      </c>
      <c r="H19" s="11" t="n">
        <f aca="false">D19+E19+G19</f>
        <v>80.4484115477515</v>
      </c>
      <c r="I19" s="11" t="n">
        <f aca="false">(H19-E19-(F19-1)*3)*A19*$B$25</f>
        <v>6.20447263901263</v>
      </c>
      <c r="J19" s="11" t="n">
        <v>1814061.80821405</v>
      </c>
      <c r="K19" s="10" t="s">
        <v>17</v>
      </c>
      <c r="L19" s="11" t="n">
        <v>16.351833</v>
      </c>
      <c r="M19" s="11" t="n">
        <v>16.416395</v>
      </c>
    </row>
    <row r="20" customFormat="false" ht="12.8" hidden="false" customHeight="false" outlineLevel="0" collapsed="false">
      <c r="A20" s="4" t="n">
        <v>9</v>
      </c>
      <c r="B20" s="5" t="n">
        <v>97.855746</v>
      </c>
      <c r="C20" s="5" t="n">
        <v>88.306049</v>
      </c>
      <c r="D20" s="5" t="n">
        <v>22.28</v>
      </c>
      <c r="E20" s="5" t="n">
        <f aca="false">5+3*A20</f>
        <v>32</v>
      </c>
      <c r="F20" s="4" t="n">
        <f aca="false">_xlfn.CEILING.MATH(D20/25)</f>
        <v>1</v>
      </c>
      <c r="G20" s="6" t="n">
        <f aca="false">(F20-1)*((SQRT(J20)/(3*$B$24*60)*2+3*A20))</f>
        <v>0</v>
      </c>
      <c r="H20" s="5" t="n">
        <f aca="false">D20+E20+G20</f>
        <v>54.28</v>
      </c>
      <c r="I20" s="6" t="n">
        <f aca="false">(H20-E20-(F20-1)*3)*A20*$B$25</f>
        <v>3.45455856</v>
      </c>
      <c r="J20" s="5" t="n">
        <v>1814062.80821405</v>
      </c>
      <c r="K20" s="12" t="s">
        <v>17</v>
      </c>
      <c r="L20" s="5" t="n">
        <v>16.023228</v>
      </c>
      <c r="M20" s="5" t="n">
        <v>16.076077</v>
      </c>
    </row>
    <row r="21" customFormat="false" ht="12.8" hidden="false" customHeight="false" outlineLevel="0" collapsed="false">
      <c r="A21" s="4" t="n">
        <v>12</v>
      </c>
      <c r="B21" s="5" t="n">
        <v>97.68355</v>
      </c>
      <c r="C21" s="5" t="n">
        <v>88.464577</v>
      </c>
      <c r="D21" s="5" t="n">
        <v>16.97</v>
      </c>
      <c r="E21" s="5" t="n">
        <f aca="false">5+3*A21</f>
        <v>41</v>
      </c>
      <c r="F21" s="4" t="n">
        <f aca="false">_xlfn.CEILING.MATH(D21/25)</f>
        <v>1</v>
      </c>
      <c r="G21" s="6" t="n">
        <f aca="false">(F21-1)*((SQRT(J21)/(3*$B$24*60)*2+3*A21))</f>
        <v>0</v>
      </c>
      <c r="H21" s="5" t="n">
        <f aca="false">D21+E21+G21</f>
        <v>57.97</v>
      </c>
      <c r="I21" s="6" t="n">
        <f aca="false">(H21-E21-(F21-1)*3)*A21*$B$25</f>
        <v>3.50830992</v>
      </c>
      <c r="J21" s="5" t="n">
        <v>1814063.80821405</v>
      </c>
      <c r="K21" s="12" t="s">
        <v>17</v>
      </c>
      <c r="L21" s="5" t="n">
        <v>15.912422</v>
      </c>
      <c r="M21" s="5" t="n">
        <v>16.339369</v>
      </c>
    </row>
    <row r="22" customFormat="false" ht="12.8" hidden="false" customHeight="false" outlineLevel="0" collapsed="false">
      <c r="A22" s="4" t="n">
        <v>15</v>
      </c>
      <c r="B22" s="5" t="n">
        <v>97.420644</v>
      </c>
      <c r="C22" s="5" t="n">
        <v>86.637552</v>
      </c>
      <c r="D22" s="5" t="n">
        <v>13.78</v>
      </c>
      <c r="E22" s="5" t="n">
        <f aca="false">5+3*A22</f>
        <v>50</v>
      </c>
      <c r="F22" s="4" t="n">
        <f aca="false">_xlfn.CEILING.MATH(D22/25)</f>
        <v>1</v>
      </c>
      <c r="G22" s="6" t="n">
        <f aca="false">(F22-1)*((SQRT(J22)/(3*$B$24*60)*2+3*A22))</f>
        <v>0</v>
      </c>
      <c r="H22" s="5" t="n">
        <f aca="false">D22+E22+G22</f>
        <v>63.78</v>
      </c>
      <c r="I22" s="6" t="n">
        <f aca="false">(H22-E22-(F22-1)*3)*A22*$B$25</f>
        <v>3.5610276</v>
      </c>
      <c r="J22" s="5" t="n">
        <v>1814064.80821405</v>
      </c>
      <c r="K22" s="12" t="s">
        <v>17</v>
      </c>
      <c r="L22" s="5" t="n">
        <v>16.303535</v>
      </c>
      <c r="M22" s="5" t="n">
        <v>16.700184</v>
      </c>
    </row>
    <row r="23" customFormat="false" ht="12.75" hidden="false" customHeight="false" outlineLevel="0" collapsed="false">
      <c r="K23" s="13" t="s">
        <v>15</v>
      </c>
      <c r="L23" s="9" t="n">
        <f aca="false">AVERAGE(L15:L22)</f>
        <v>16.221490875</v>
      </c>
    </row>
    <row r="24" customFormat="false" ht="12.75" hidden="false" customHeight="false" outlineLevel="0" collapsed="false">
      <c r="A24" s="14" t="s">
        <v>18</v>
      </c>
      <c r="B24" s="1" t="n">
        <v>3</v>
      </c>
    </row>
    <row r="25" customFormat="false" ht="12.75" hidden="false" customHeight="false" outlineLevel="0" collapsed="false">
      <c r="A25" s="14" t="s">
        <v>19</v>
      </c>
      <c r="B25" s="1" t="n">
        <v>0.017228</v>
      </c>
    </row>
  </sheetData>
  <mergeCells count="2">
    <mergeCell ref="A1:M1"/>
    <mergeCell ref="A13:M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2021-05-06T20:25:56Z</dcterms:created>
  <dc:creator/>
  <dc:description/>
  <dc:language>en-US</dc:language>
  <cp:lastModifiedBy/>
  <dcterms:modified xsi:type="dcterms:W3CDTF">2021-05-26T13:39:18Z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