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CODE\savvyDAP\dap-curriculum\Section03\"/>
    </mc:Choice>
  </mc:AlternateContent>
  <xr:revisionPtr revIDLastSave="0" documentId="13_ncr:1_{E0B91923-F322-4AC1-B4DB-EFDD2ED343F2}" xr6:coauthVersionLast="47" xr6:coauthVersionMax="47" xr10:uidLastSave="{00000000-0000-0000-0000-000000000000}"/>
  <bookViews>
    <workbookView xWindow="17172" yWindow="-108" windowWidth="17496" windowHeight="10416" activeTab="3" xr2:uid="{8D4C5268-695D-4616-9E91-53744754ABC6}"/>
  </bookViews>
  <sheets>
    <sheet name="Math" sheetId="5" r:id="rId1"/>
    <sheet name="Logical" sheetId="4" r:id="rId2"/>
    <sheet name="Statistical" sheetId="6" r:id="rId3"/>
    <sheet name="Reference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5" i="5" l="1"/>
  <c r="G44" i="5"/>
  <c r="I42" i="4"/>
  <c r="I43" i="4"/>
  <c r="I44" i="4"/>
  <c r="I45" i="4"/>
  <c r="I46" i="4"/>
  <c r="I47" i="4"/>
  <c r="I48" i="4"/>
  <c r="I49" i="4"/>
  <c r="I50" i="4"/>
  <c r="G6" i="7"/>
  <c r="G42" i="5"/>
  <c r="G43" i="5"/>
  <c r="G46" i="5"/>
  <c r="G47" i="5"/>
  <c r="G48" i="5"/>
  <c r="G49" i="5"/>
  <c r="G50" i="5"/>
  <c r="G51" i="5"/>
  <c r="G52" i="5"/>
  <c r="G53" i="5"/>
  <c r="F30" i="5"/>
  <c r="F31" i="5"/>
  <c r="F32" i="5"/>
  <c r="D25" i="5"/>
  <c r="F145" i="6"/>
  <c r="E119" i="6"/>
  <c r="D52" i="6"/>
  <c r="A52" i="6"/>
  <c r="B111" i="6"/>
  <c r="G97" i="6"/>
  <c r="G99" i="6"/>
  <c r="H83" i="6"/>
  <c r="H84" i="6"/>
  <c r="H85" i="6"/>
  <c r="H86" i="6"/>
  <c r="L60" i="6"/>
  <c r="L61" i="6"/>
  <c r="L62" i="6"/>
  <c r="L63" i="6"/>
  <c r="L64" i="6"/>
  <c r="L65" i="6"/>
  <c r="L66" i="6"/>
  <c r="L67" i="6"/>
  <c r="L68" i="6"/>
  <c r="L69" i="6"/>
  <c r="L70" i="6"/>
  <c r="C77" i="6"/>
  <c r="F52" i="6"/>
  <c r="H52" i="6"/>
  <c r="I52" i="6"/>
  <c r="H17" i="6"/>
  <c r="H18" i="6"/>
  <c r="H19" i="6"/>
  <c r="H20" i="6"/>
  <c r="E7" i="6"/>
  <c r="E6" i="6"/>
  <c r="E5" i="6"/>
  <c r="I37" i="4"/>
  <c r="I36" i="4"/>
  <c r="I35" i="4"/>
  <c r="I34" i="4"/>
  <c r="I33" i="4"/>
  <c r="I32" i="4"/>
  <c r="I31" i="4"/>
  <c r="I30" i="4"/>
  <c r="I29" i="4"/>
  <c r="D37" i="4"/>
  <c r="D36" i="4"/>
  <c r="D35" i="4"/>
  <c r="D34" i="4"/>
  <c r="D33" i="4"/>
  <c r="D32" i="4"/>
  <c r="D31" i="4"/>
  <c r="D30" i="4"/>
  <c r="D29" i="4"/>
  <c r="D50" i="4" a="1"/>
  <c r="D50" i="4" s="1"/>
  <c r="D49" i="4" a="1"/>
  <c r="D49" i="4" s="1"/>
  <c r="D48" i="4" a="1"/>
  <c r="D48" i="4" s="1"/>
  <c r="D47" i="4" a="1"/>
  <c r="D47" i="4" s="1"/>
  <c r="D46" i="4" a="1"/>
  <c r="D46" i="4" s="1"/>
  <c r="D45" i="4" a="1"/>
  <c r="D45" i="4" s="1"/>
  <c r="D44" i="4" a="1"/>
  <c r="D44" i="4" s="1"/>
  <c r="D43" i="4" a="1"/>
  <c r="D43" i="4" s="1"/>
  <c r="D42" i="4" a="1"/>
  <c r="D42" i="4" s="1"/>
  <c r="I11" i="4"/>
  <c r="I10" i="4"/>
  <c r="I9" i="4"/>
  <c r="I8" i="4"/>
  <c r="I7" i="4"/>
  <c r="I6" i="4"/>
  <c r="I5" i="4"/>
  <c r="I4" i="4"/>
  <c r="I3" i="4"/>
  <c r="I17" i="4"/>
  <c r="D11" i="4"/>
  <c r="D10" i="4"/>
  <c r="D9" i="4"/>
  <c r="D8" i="4"/>
  <c r="D7" i="4"/>
  <c r="D6" i="4"/>
  <c r="D5" i="4"/>
  <c r="D4" i="4"/>
  <c r="D3" i="4"/>
  <c r="I24" i="4"/>
  <c r="I23" i="4"/>
  <c r="I22" i="4"/>
  <c r="I21" i="4"/>
  <c r="I20" i="4"/>
  <c r="I19" i="4"/>
  <c r="I18" i="4"/>
  <c r="I16" i="4"/>
  <c r="D24" i="4"/>
  <c r="D23" i="4"/>
  <c r="D22" i="4"/>
  <c r="D21" i="4"/>
  <c r="D20" i="4"/>
  <c r="D19" i="4"/>
  <c r="D18" i="4"/>
  <c r="D17" i="4"/>
  <c r="D16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<sst xmlns="http://schemas.openxmlformats.org/spreadsheetml/2006/main" count="865" uniqueCount="161">
  <si>
    <t>Name</t>
  </si>
  <si>
    <t>Type 1</t>
  </si>
  <si>
    <t>Speed</t>
  </si>
  <si>
    <t>Bulbasaur</t>
  </si>
  <si>
    <t xml:space="preserve">    Name</t>
  </si>
  <si>
    <t xml:space="preserve">      Bulbasaur</t>
  </si>
  <si>
    <t>Grass</t>
  </si>
  <si>
    <t xml:space="preserve">      Ivysaur</t>
  </si>
  <si>
    <t xml:space="preserve">      Venusaur</t>
  </si>
  <si>
    <t xml:space="preserve">      Charmander</t>
  </si>
  <si>
    <t>Fire</t>
  </si>
  <si>
    <t xml:space="preserve">      Charmeleon</t>
  </si>
  <si>
    <t xml:space="preserve">      Charizard</t>
  </si>
  <si>
    <t xml:space="preserve">      Squirtle</t>
  </si>
  <si>
    <t>Water</t>
  </si>
  <si>
    <t xml:space="preserve">      Wartortle</t>
  </si>
  <si>
    <t xml:space="preserve">      Blastoise</t>
  </si>
  <si>
    <t xml:space="preserve">    </t>
  </si>
  <si>
    <t>Type</t>
  </si>
  <si>
    <t>Average Speed</t>
  </si>
  <si>
    <t>AND</t>
  </si>
  <si>
    <t>IF/AND</t>
  </si>
  <si>
    <t>Defense</t>
  </si>
  <si>
    <t>Generation</t>
  </si>
  <si>
    <t xml:space="preserve">    Bulbasaur</t>
  </si>
  <si>
    <t>Gen.</t>
  </si>
  <si>
    <t>Average Defense</t>
  </si>
  <si>
    <t xml:space="preserve">    Ivysaur</t>
  </si>
  <si>
    <t xml:space="preserve">    Venusaur</t>
  </si>
  <si>
    <t xml:space="preserve">    Charmander</t>
  </si>
  <si>
    <t xml:space="preserve">    Charmeleon</t>
  </si>
  <si>
    <t xml:space="preserve">    Charizard</t>
  </si>
  <si>
    <t xml:space="preserve">    Chikorita</t>
  </si>
  <si>
    <t xml:space="preserve">    Bayleef</t>
  </si>
  <si>
    <t xml:space="preserve">    Meganium</t>
  </si>
  <si>
    <t xml:space="preserve">    Cyndaquil</t>
  </si>
  <si>
    <t xml:space="preserve">    Quilava</t>
  </si>
  <si>
    <t xml:space="preserve">    Typhlosion</t>
  </si>
  <si>
    <t>AVERAGEIFS</t>
  </si>
  <si>
    <t>AVERAGEIF</t>
  </si>
  <si>
    <t>COUNT</t>
  </si>
  <si>
    <t>Type 2</t>
  </si>
  <si>
    <t>Total stats</t>
  </si>
  <si>
    <t xml:space="preserve">    Mankey</t>
  </si>
  <si>
    <t>Fighting</t>
  </si>
  <si>
    <t xml:space="preserve">    Poliwrath</t>
  </si>
  <si>
    <t xml:space="preserve">    Victreebel</t>
  </si>
  <si>
    <t>Poison</t>
  </si>
  <si>
    <t xml:space="preserve">    Tentacool</t>
  </si>
  <si>
    <t xml:space="preserve">    Magneton</t>
  </si>
  <si>
    <t>Electric</t>
  </si>
  <si>
    <t>Steel</t>
  </si>
  <si>
    <t xml:space="preserve">    Dewgong</t>
  </si>
  <si>
    <t>Ice</t>
  </si>
  <si>
    <t xml:space="preserve">    Cloyster</t>
  </si>
  <si>
    <t xml:space="preserve">    Onix</t>
  </si>
  <si>
    <t>Rock</t>
  </si>
  <si>
    <t>Ground</t>
  </si>
  <si>
    <t xml:space="preserve">    Dragonair</t>
  </si>
  <si>
    <t>Dragon</t>
  </si>
  <si>
    <t xml:space="preserve">    Pidgeotto</t>
  </si>
  <si>
    <t>Normal</t>
  </si>
  <si>
    <t>Flying</t>
  </si>
  <si>
    <t xml:space="preserve">    Rattata</t>
  </si>
  <si>
    <t xml:space="preserve">    Beedrill</t>
  </si>
  <si>
    <t>Bug</t>
  </si>
  <si>
    <t xml:space="preserve">    Doduo</t>
  </si>
  <si>
    <t xml:space="preserve">    Kingler</t>
  </si>
  <si>
    <t xml:space="preserve">    Nidoqueen</t>
  </si>
  <si>
    <t xml:space="preserve">    Hitmonchan</t>
  </si>
  <si>
    <t xml:space="preserve">    Arbok</t>
  </si>
  <si>
    <t xml:space="preserve">    Gastly</t>
  </si>
  <si>
    <t>Ghost</t>
  </si>
  <si>
    <t xml:space="preserve">    Magikarp</t>
  </si>
  <si>
    <t>COUNTA</t>
  </si>
  <si>
    <t>COUNTBLANK</t>
  </si>
  <si>
    <t>COUNTIF</t>
  </si>
  <si>
    <t>Count</t>
  </si>
  <si>
    <t>COUNTIFS</t>
  </si>
  <si>
    <t xml:space="preserve">  Name</t>
  </si>
  <si>
    <t>Total</t>
  </si>
  <si>
    <t>Grass Type</t>
  </si>
  <si>
    <t xml:space="preserve">  Bulbasaur</t>
  </si>
  <si>
    <t xml:space="preserve">  Ivysaur</t>
  </si>
  <si>
    <t xml:space="preserve">  Venusaur</t>
  </si>
  <si>
    <t xml:space="preserve">  Charmander</t>
  </si>
  <si>
    <t xml:space="preserve">  Charmeleon</t>
  </si>
  <si>
    <t xml:space="preserve">  Charizard</t>
  </si>
  <si>
    <t xml:space="preserve">  Squirtle</t>
  </si>
  <si>
    <t xml:space="preserve">  Wartortle</t>
  </si>
  <si>
    <t xml:space="preserve">  Blastoise</t>
  </si>
  <si>
    <t>IF (equal to)</t>
  </si>
  <si>
    <t>More than 500 Total Stats</t>
  </si>
  <si>
    <t>IF (greater than)</t>
  </si>
  <si>
    <t>Speed Category</t>
  </si>
  <si>
    <t xml:space="preserve">    Squirtle</t>
  </si>
  <si>
    <t xml:space="preserve">    Wartortle</t>
  </si>
  <si>
    <t xml:space="preserve">    Blastoise</t>
  </si>
  <si>
    <t>IFS</t>
  </si>
  <si>
    <t>MEDIAN</t>
  </si>
  <si>
    <t>MODE</t>
  </si>
  <si>
    <t xml:space="preserve">    Trainer</t>
  </si>
  <si>
    <t>Pokeball</t>
  </si>
  <si>
    <t>Great Ball</t>
  </si>
  <si>
    <t>Ultraball</t>
  </si>
  <si>
    <t>Master Ball</t>
  </si>
  <si>
    <t xml:space="preserve">    Iva</t>
  </si>
  <si>
    <t xml:space="preserve">    Liam</t>
  </si>
  <si>
    <t xml:space="preserve">    Jenny</t>
  </si>
  <si>
    <t xml:space="preserve">    Iben</t>
  </si>
  <si>
    <t xml:space="preserve">    Adora</t>
  </si>
  <si>
    <t xml:space="preserve">    Kasper</t>
  </si>
  <si>
    <t xml:space="preserve">    MODE</t>
  </si>
  <si>
    <t>OR</t>
  </si>
  <si>
    <t>OR using IF</t>
  </si>
  <si>
    <t>Caterpie</t>
  </si>
  <si>
    <t>Metapod</t>
  </si>
  <si>
    <t>Butterfree</t>
  </si>
  <si>
    <t>Weedle</t>
  </si>
  <si>
    <t>Kakuna</t>
  </si>
  <si>
    <t>Beedrill</t>
  </si>
  <si>
    <t>Pidgey</t>
  </si>
  <si>
    <t>Pigeotto</t>
  </si>
  <si>
    <t>Pideot</t>
  </si>
  <si>
    <t>Rattata</t>
  </si>
  <si>
    <t>Raticate</t>
  </si>
  <si>
    <t>Spearow</t>
  </si>
  <si>
    <t>Fearow</t>
  </si>
  <si>
    <t>STDEV.P</t>
  </si>
  <si>
    <t xml:space="preserve">    #</t>
  </si>
  <si>
    <t>Ivysaur</t>
  </si>
  <si>
    <t>Venusaur</t>
  </si>
  <si>
    <t>Charmander</t>
  </si>
  <si>
    <t>STDEV.S</t>
  </si>
  <si>
    <t>Charmeleon</t>
  </si>
  <si>
    <t>Charizard</t>
  </si>
  <si>
    <t>Squirtle</t>
  </si>
  <si>
    <t>Wartortle</t>
  </si>
  <si>
    <t>Blastoise</t>
  </si>
  <si>
    <t>Pidgeotto</t>
  </si>
  <si>
    <t>Pidgeot</t>
  </si>
  <si>
    <t>Total Sum</t>
  </si>
  <si>
    <t>SUMIF</t>
  </si>
  <si>
    <t>SUMIFS</t>
  </si>
  <si>
    <t>VLOOKUP</t>
  </si>
  <si>
    <t>Search ID#</t>
  </si>
  <si>
    <t>ID#</t>
  </si>
  <si>
    <t>HP</t>
  </si>
  <si>
    <t>XOR</t>
  </si>
  <si>
    <t>If Type1 == Type Grass, then calculate the average Speed</t>
  </si>
  <si>
    <t>Count if Type1 == the type listed in the yellow column below</t>
  </si>
  <si>
    <t>Count IF Type1 == Type, and Generation == Gen.</t>
  </si>
  <si>
    <t>Fire Type AND &gt; 70 Speed</t>
  </si>
  <si>
    <t>Water Type OR  &gt; 60 Defense</t>
  </si>
  <si>
    <t>Calculate the Average defence if Type = Grass, and Gen. == 1 or 2 respectively</t>
  </si>
  <si>
    <t>Water Type OR &gt; 60 Defense</t>
  </si>
  <si>
    <t>EITHER Fire Type OR &lt; 60 HP</t>
  </si>
  <si>
    <t>Sum If type == to …</t>
  </si>
  <si>
    <t>SUM</t>
  </si>
  <si>
    <t>=VLOOKUP(G5,A3:E24,2,1)'</t>
  </si>
  <si>
    <r>
      <t>Search  for '</t>
    </r>
    <r>
      <rPr>
        <b/>
        <i/>
        <sz val="12"/>
        <rFont val="Calibri"/>
        <family val="2"/>
        <scheme val="minor"/>
      </rPr>
      <t xml:space="preserve">lookup_value' </t>
    </r>
    <r>
      <rPr>
        <b/>
        <sz val="12"/>
        <rFont val="Calibri"/>
        <family val="2"/>
        <scheme val="minor"/>
      </rPr>
      <t>(G5=8), 
in '</t>
    </r>
    <r>
      <rPr>
        <b/>
        <i/>
        <sz val="12"/>
        <rFont val="Calibri"/>
        <family val="2"/>
        <scheme val="minor"/>
      </rPr>
      <t>table_array'</t>
    </r>
    <r>
      <rPr>
        <b/>
        <sz val="12"/>
        <rFont val="Calibri"/>
        <family val="2"/>
        <scheme val="minor"/>
      </rPr>
      <t xml:space="preserve"> (lookup range A3:E24), 
-- Thus find #8 in the range somewhere --,
along with '</t>
    </r>
    <r>
      <rPr>
        <b/>
        <i/>
        <sz val="12"/>
        <rFont val="Calibri"/>
        <family val="2"/>
        <scheme val="minor"/>
      </rPr>
      <t>col_index_num'</t>
    </r>
    <r>
      <rPr>
        <b/>
        <sz val="12"/>
        <rFont val="Calibri"/>
        <family val="2"/>
        <scheme val="minor"/>
      </rPr>
      <t xml:space="preserve"> (column 2) of that matched  'lookup_value', 
for an </t>
    </r>
    <r>
      <rPr>
        <b/>
        <i/>
        <sz val="12"/>
        <rFont val="Calibri"/>
        <family val="2"/>
        <scheme val="minor"/>
      </rPr>
      <t>approximate match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</si>
</sst>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1" fillId="4" borderId="2" xfId="0" applyFont="1" applyFill="1" applyBorder="1" applyAlignment="1">
      <alignment horizontal="left" vertical="top"/>
    </xf>
    <xf numFmtId="0" fontId="1" fillId="4" borderId="8" xfId="0" applyFont="1" applyFill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4" borderId="10" xfId="0" applyFont="1" applyFill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4" borderId="0" xfId="0" quotePrefix="1" applyFont="1" applyFill="1" applyAlignment="1">
      <alignment horizontal="left" vertical="top"/>
    </xf>
    <xf numFmtId="0" fontId="2" fillId="3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4" fillId="0" borderId="4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5" fillId="0" borderId="4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0" xfId="0" quotePrefix="1" applyFont="1" applyAlignment="1">
      <alignment horizontal="left" vertical="top"/>
    </xf>
    <xf numFmtId="0" fontId="3" fillId="0" borderId="4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368FF-8C7F-4F90-85EA-D9B783812BEC}">
  <dimension ref="A1:G54"/>
  <sheetViews>
    <sheetView workbookViewId="0">
      <selection activeCell="H43" sqref="H43"/>
    </sheetView>
  </sheetViews>
  <sheetFormatPr defaultRowHeight="14.4" x14ac:dyDescent="0.3"/>
  <cols>
    <col min="1" max="1" width="26.77734375" customWidth="1"/>
    <col min="2" max="2" width="11.77734375" customWidth="1"/>
  </cols>
  <sheetData>
    <row r="1" spans="1:6" ht="15.6" x14ac:dyDescent="0.3">
      <c r="A1" s="29" t="s">
        <v>158</v>
      </c>
      <c r="B1" s="29"/>
      <c r="C1" s="29"/>
      <c r="D1" s="29"/>
      <c r="E1" s="29"/>
      <c r="F1" s="29"/>
    </row>
    <row r="2" spans="1:6" ht="15.6" x14ac:dyDescent="0.3">
      <c r="A2" s="1" t="s">
        <v>79</v>
      </c>
      <c r="B2" s="1" t="s">
        <v>1</v>
      </c>
      <c r="C2" s="1" t="s">
        <v>41</v>
      </c>
      <c r="D2" s="1" t="s">
        <v>80</v>
      </c>
      <c r="E2" s="1"/>
      <c r="F2" s="1"/>
    </row>
    <row r="3" spans="1:6" ht="15.6" x14ac:dyDescent="0.3">
      <c r="A3" s="1" t="s">
        <v>82</v>
      </c>
      <c r="B3" s="1" t="s">
        <v>6</v>
      </c>
      <c r="C3" s="1" t="s">
        <v>47</v>
      </c>
      <c r="D3" s="22">
        <v>318</v>
      </c>
      <c r="E3" s="1"/>
      <c r="F3" s="1"/>
    </row>
    <row r="4" spans="1:6" ht="15.6" x14ac:dyDescent="0.3">
      <c r="A4" s="1" t="s">
        <v>83</v>
      </c>
      <c r="B4" s="1" t="s">
        <v>6</v>
      </c>
      <c r="C4" s="1" t="s">
        <v>47</v>
      </c>
      <c r="D4" s="23">
        <v>405</v>
      </c>
      <c r="E4" s="1"/>
      <c r="F4" s="1"/>
    </row>
    <row r="5" spans="1:6" ht="15.6" x14ac:dyDescent="0.3">
      <c r="A5" s="1" t="s">
        <v>84</v>
      </c>
      <c r="B5" s="1" t="s">
        <v>6</v>
      </c>
      <c r="C5" s="1" t="s">
        <v>47</v>
      </c>
      <c r="D5" s="23">
        <v>525</v>
      </c>
      <c r="E5" s="1"/>
      <c r="F5" s="1"/>
    </row>
    <row r="6" spans="1:6" ht="15.6" x14ac:dyDescent="0.3">
      <c r="A6" s="1" t="s">
        <v>85</v>
      </c>
      <c r="B6" s="1" t="s">
        <v>10</v>
      </c>
      <c r="C6" s="1"/>
      <c r="D6" s="23">
        <v>309</v>
      </c>
      <c r="E6" s="1"/>
      <c r="F6" s="1"/>
    </row>
    <row r="7" spans="1:6" ht="15.6" x14ac:dyDescent="0.3">
      <c r="A7" s="1" t="s">
        <v>86</v>
      </c>
      <c r="B7" s="1" t="s">
        <v>10</v>
      </c>
      <c r="C7" s="1"/>
      <c r="D7" s="23">
        <v>405</v>
      </c>
      <c r="E7" s="1"/>
      <c r="F7" s="1"/>
    </row>
    <row r="8" spans="1:6" ht="15.6" x14ac:dyDescent="0.3">
      <c r="A8" s="1" t="s">
        <v>87</v>
      </c>
      <c r="B8" s="1" t="s">
        <v>10</v>
      </c>
      <c r="C8" s="1" t="s">
        <v>62</v>
      </c>
      <c r="D8" s="23">
        <v>534</v>
      </c>
      <c r="E8" s="1"/>
      <c r="F8" s="1"/>
    </row>
    <row r="9" spans="1:6" ht="15.6" x14ac:dyDescent="0.3">
      <c r="A9" s="1" t="s">
        <v>88</v>
      </c>
      <c r="B9" s="1" t="s">
        <v>14</v>
      </c>
      <c r="C9" s="1"/>
      <c r="D9" s="23">
        <v>314</v>
      </c>
      <c r="E9" s="1"/>
      <c r="F9" s="1"/>
    </row>
    <row r="10" spans="1:6" ht="15.6" x14ac:dyDescent="0.3">
      <c r="A10" s="1" t="s">
        <v>89</v>
      </c>
      <c r="B10" s="1" t="s">
        <v>14</v>
      </c>
      <c r="C10" s="1"/>
      <c r="D10" s="23">
        <v>405</v>
      </c>
      <c r="E10" s="1"/>
      <c r="F10" s="1"/>
    </row>
    <row r="11" spans="1:6" ht="15.6" x14ac:dyDescent="0.3">
      <c r="A11" s="1" t="s">
        <v>90</v>
      </c>
      <c r="B11" s="1" t="s">
        <v>14</v>
      </c>
      <c r="C11" s="1"/>
      <c r="D11" s="23">
        <v>530</v>
      </c>
      <c r="E11" s="1"/>
      <c r="F11" s="1"/>
    </row>
    <row r="12" spans="1:6" ht="15.6" x14ac:dyDescent="0.3">
      <c r="A12" s="1" t="s">
        <v>115</v>
      </c>
      <c r="B12" s="1" t="s">
        <v>65</v>
      </c>
      <c r="C12" s="1"/>
      <c r="D12" s="23">
        <v>195</v>
      </c>
      <c r="E12" s="1"/>
      <c r="F12" s="1"/>
    </row>
    <row r="13" spans="1:6" ht="15.6" x14ac:dyDescent="0.3">
      <c r="A13" s="1" t="s">
        <v>116</v>
      </c>
      <c r="B13" s="1" t="s">
        <v>65</v>
      </c>
      <c r="C13" s="1"/>
      <c r="D13" s="23">
        <v>205</v>
      </c>
      <c r="E13" s="1"/>
      <c r="F13" s="1"/>
    </row>
    <row r="14" spans="1:6" ht="15.6" x14ac:dyDescent="0.3">
      <c r="A14" s="1" t="s">
        <v>117</v>
      </c>
      <c r="B14" s="1" t="s">
        <v>65</v>
      </c>
      <c r="C14" s="1" t="s">
        <v>62</v>
      </c>
      <c r="D14" s="23">
        <v>395</v>
      </c>
      <c r="E14" s="1"/>
      <c r="F14" s="1"/>
    </row>
    <row r="15" spans="1:6" ht="15.6" x14ac:dyDescent="0.3">
      <c r="A15" s="1" t="s">
        <v>118</v>
      </c>
      <c r="B15" s="1" t="s">
        <v>65</v>
      </c>
      <c r="C15" s="1" t="s">
        <v>47</v>
      </c>
      <c r="D15" s="23">
        <v>195</v>
      </c>
      <c r="E15" s="1"/>
      <c r="F15" s="1"/>
    </row>
    <row r="16" spans="1:6" ht="15.6" x14ac:dyDescent="0.3">
      <c r="A16" s="1" t="s">
        <v>119</v>
      </c>
      <c r="B16" s="1" t="s">
        <v>65</v>
      </c>
      <c r="C16" s="1" t="s">
        <v>47</v>
      </c>
      <c r="D16" s="23">
        <v>205</v>
      </c>
      <c r="E16" s="1"/>
      <c r="F16" s="1"/>
    </row>
    <row r="17" spans="1:6" ht="15.6" x14ac:dyDescent="0.3">
      <c r="A17" s="1" t="s">
        <v>120</v>
      </c>
      <c r="B17" s="1" t="s">
        <v>65</v>
      </c>
      <c r="C17" s="1" t="s">
        <v>47</v>
      </c>
      <c r="D17" s="23">
        <v>395</v>
      </c>
      <c r="E17" s="1"/>
      <c r="F17" s="1"/>
    </row>
    <row r="18" spans="1:6" ht="15.6" x14ac:dyDescent="0.3">
      <c r="A18" s="1" t="s">
        <v>121</v>
      </c>
      <c r="B18" s="1" t="s">
        <v>61</v>
      </c>
      <c r="C18" s="1" t="s">
        <v>62</v>
      </c>
      <c r="D18" s="23">
        <v>251</v>
      </c>
      <c r="E18" s="1"/>
      <c r="F18" s="1"/>
    </row>
    <row r="19" spans="1:6" ht="15.6" x14ac:dyDescent="0.3">
      <c r="A19" s="1" t="s">
        <v>122</v>
      </c>
      <c r="B19" s="1" t="s">
        <v>61</v>
      </c>
      <c r="C19" s="1" t="s">
        <v>62</v>
      </c>
      <c r="D19" s="23">
        <v>349</v>
      </c>
      <c r="E19" s="1"/>
      <c r="F19" s="1"/>
    </row>
    <row r="20" spans="1:6" ht="15.6" x14ac:dyDescent="0.3">
      <c r="A20" s="1" t="s">
        <v>123</v>
      </c>
      <c r="B20" s="1" t="s">
        <v>61</v>
      </c>
      <c r="C20" s="1" t="s">
        <v>62</v>
      </c>
      <c r="D20" s="23">
        <v>479</v>
      </c>
      <c r="E20" s="1"/>
      <c r="F20" s="1"/>
    </row>
    <row r="21" spans="1:6" ht="15.6" x14ac:dyDescent="0.3">
      <c r="A21" s="1" t="s">
        <v>124</v>
      </c>
      <c r="B21" s="1" t="s">
        <v>61</v>
      </c>
      <c r="C21" s="1"/>
      <c r="D21" s="23">
        <v>253</v>
      </c>
      <c r="E21" s="1"/>
      <c r="F21" s="1"/>
    </row>
    <row r="22" spans="1:6" ht="15.6" x14ac:dyDescent="0.3">
      <c r="A22" s="1" t="s">
        <v>125</v>
      </c>
      <c r="B22" s="1" t="s">
        <v>61</v>
      </c>
      <c r="C22" s="1"/>
      <c r="D22" s="23">
        <v>413</v>
      </c>
      <c r="E22" s="1"/>
      <c r="F22" s="1"/>
    </row>
    <row r="23" spans="1:6" ht="15.6" x14ac:dyDescent="0.3">
      <c r="A23" s="1" t="s">
        <v>126</v>
      </c>
      <c r="B23" s="1" t="s">
        <v>61</v>
      </c>
      <c r="C23" s="1" t="s">
        <v>62</v>
      </c>
      <c r="D23" s="23">
        <v>262</v>
      </c>
      <c r="E23" s="1"/>
      <c r="F23" s="1"/>
    </row>
    <row r="24" spans="1:6" ht="15.6" x14ac:dyDescent="0.3">
      <c r="A24" s="1" t="s">
        <v>127</v>
      </c>
      <c r="B24" s="1" t="s">
        <v>61</v>
      </c>
      <c r="C24" s="1" t="s">
        <v>62</v>
      </c>
      <c r="D24" s="24">
        <v>442</v>
      </c>
      <c r="E24" s="1"/>
      <c r="F24" s="1"/>
    </row>
    <row r="25" spans="1:6" ht="15.6" x14ac:dyDescent="0.3">
      <c r="A25" s="1"/>
      <c r="B25" s="1"/>
      <c r="C25" s="1"/>
      <c r="D25" s="16">
        <f>SUM(D3:D24)</f>
        <v>7784</v>
      </c>
      <c r="E25" s="1"/>
      <c r="F25" s="1"/>
    </row>
    <row r="27" spans="1:6" ht="15.6" x14ac:dyDescent="0.3">
      <c r="A27" s="29" t="s">
        <v>142</v>
      </c>
      <c r="B27" s="29"/>
      <c r="C27" s="29"/>
      <c r="D27" s="29"/>
      <c r="E27" s="29"/>
      <c r="F27" s="29"/>
    </row>
    <row r="28" spans="1:6" ht="15.6" x14ac:dyDescent="0.3">
      <c r="A28" s="1" t="s">
        <v>4</v>
      </c>
      <c r="B28" s="1" t="s">
        <v>1</v>
      </c>
      <c r="C28" s="1" t="s">
        <v>80</v>
      </c>
      <c r="D28" s="30" t="s">
        <v>157</v>
      </c>
      <c r="E28" s="30"/>
      <c r="F28" s="30"/>
    </row>
    <row r="29" spans="1:6" ht="15.6" x14ac:dyDescent="0.3">
      <c r="A29" s="1" t="s">
        <v>24</v>
      </c>
      <c r="B29" s="1" t="s">
        <v>6</v>
      </c>
      <c r="C29" s="1">
        <v>318</v>
      </c>
      <c r="D29" s="1"/>
      <c r="E29" s="7" t="s">
        <v>18</v>
      </c>
      <c r="F29" s="9" t="s">
        <v>141</v>
      </c>
    </row>
    <row r="30" spans="1:6" ht="15.6" x14ac:dyDescent="0.3">
      <c r="A30" s="1" t="s">
        <v>27</v>
      </c>
      <c r="B30" s="1" t="s">
        <v>6</v>
      </c>
      <c r="C30" s="1">
        <v>405</v>
      </c>
      <c r="D30" s="1"/>
      <c r="E30" s="10" t="s">
        <v>6</v>
      </c>
      <c r="F30" s="18">
        <f>SUMIF(B29:B37,E30,C29:C37)</f>
        <v>1248</v>
      </c>
    </row>
    <row r="31" spans="1:6" ht="15.6" x14ac:dyDescent="0.3">
      <c r="A31" s="1" t="s">
        <v>28</v>
      </c>
      <c r="B31" s="1" t="s">
        <v>6</v>
      </c>
      <c r="C31" s="1">
        <v>525</v>
      </c>
      <c r="D31" s="1"/>
      <c r="E31" s="10" t="s">
        <v>10</v>
      </c>
      <c r="F31" s="18">
        <f>SUMIF(B30:B37,E31,C30:C37)</f>
        <v>1248</v>
      </c>
    </row>
    <row r="32" spans="1:6" ht="15.6" x14ac:dyDescent="0.3">
      <c r="A32" s="1" t="s">
        <v>29</v>
      </c>
      <c r="B32" s="1" t="s">
        <v>10</v>
      </c>
      <c r="C32" s="1">
        <v>309</v>
      </c>
      <c r="D32" s="1"/>
      <c r="E32" s="13" t="s">
        <v>14</v>
      </c>
      <c r="F32" s="25">
        <f>SUMIF(B31:B37,E32,C31:C37)</f>
        <v>1249</v>
      </c>
    </row>
    <row r="33" spans="1:7" ht="15.6" x14ac:dyDescent="0.3">
      <c r="A33" s="1" t="s">
        <v>30</v>
      </c>
      <c r="B33" s="1" t="s">
        <v>10</v>
      </c>
      <c r="C33" s="1">
        <v>405</v>
      </c>
      <c r="D33" s="1"/>
      <c r="E33" s="1"/>
      <c r="F33" s="1"/>
    </row>
    <row r="34" spans="1:7" ht="15.6" x14ac:dyDescent="0.3">
      <c r="A34" s="1" t="s">
        <v>31</v>
      </c>
      <c r="B34" s="1" t="s">
        <v>10</v>
      </c>
      <c r="C34" s="1">
        <v>534</v>
      </c>
      <c r="D34" s="1"/>
      <c r="E34" s="1"/>
      <c r="F34" s="1"/>
    </row>
    <row r="35" spans="1:7" ht="15.6" x14ac:dyDescent="0.3">
      <c r="A35" s="1" t="s">
        <v>95</v>
      </c>
      <c r="B35" s="1" t="s">
        <v>14</v>
      </c>
      <c r="C35" s="1">
        <v>314</v>
      </c>
      <c r="D35" s="1"/>
      <c r="E35" s="1"/>
      <c r="F35" s="1"/>
    </row>
    <row r="36" spans="1:7" ht="15.6" x14ac:dyDescent="0.3">
      <c r="A36" s="1" t="s">
        <v>96</v>
      </c>
      <c r="B36" s="1" t="s">
        <v>14</v>
      </c>
      <c r="C36" s="1">
        <v>405</v>
      </c>
      <c r="D36" s="1"/>
      <c r="E36" s="1"/>
      <c r="F36" s="1"/>
    </row>
    <row r="37" spans="1:7" ht="15.6" x14ac:dyDescent="0.3">
      <c r="A37" s="1" t="s">
        <v>97</v>
      </c>
      <c r="B37" s="1" t="s">
        <v>14</v>
      </c>
      <c r="C37" s="1">
        <v>530</v>
      </c>
      <c r="D37" s="1"/>
      <c r="E37" s="1"/>
      <c r="F37" s="1"/>
    </row>
    <row r="40" spans="1:7" ht="15.6" x14ac:dyDescent="0.3">
      <c r="A40" s="29" t="s">
        <v>143</v>
      </c>
      <c r="B40" s="29"/>
      <c r="C40" s="29"/>
      <c r="D40" s="29"/>
      <c r="E40" s="29"/>
      <c r="F40" s="29"/>
      <c r="G40" s="29"/>
    </row>
    <row r="41" spans="1:7" ht="15.6" x14ac:dyDescent="0.3">
      <c r="A41" s="1" t="s">
        <v>0</v>
      </c>
      <c r="B41" s="1" t="s">
        <v>1</v>
      </c>
      <c r="C41" s="1" t="s">
        <v>80</v>
      </c>
      <c r="D41" s="1" t="s">
        <v>23</v>
      </c>
      <c r="E41" s="7" t="s">
        <v>18</v>
      </c>
      <c r="F41" s="8" t="s">
        <v>25</v>
      </c>
      <c r="G41" s="9" t="s">
        <v>141</v>
      </c>
    </row>
    <row r="42" spans="1:7" ht="15.6" x14ac:dyDescent="0.3">
      <c r="A42" s="1" t="s">
        <v>3</v>
      </c>
      <c r="B42" s="1" t="s">
        <v>6</v>
      </c>
      <c r="C42" s="1">
        <v>318</v>
      </c>
      <c r="D42" s="1">
        <v>1</v>
      </c>
      <c r="E42" s="10" t="s">
        <v>14</v>
      </c>
      <c r="F42" s="11">
        <v>1</v>
      </c>
      <c r="G42" s="18">
        <f t="shared" ref="G42:G53" si="0">SUMIFS($C$42:$C$54,$B$42:$B$54,E42,$D$42:$D$54,F42)</f>
        <v>314</v>
      </c>
    </row>
    <row r="43" spans="1:7" ht="15.6" x14ac:dyDescent="0.3">
      <c r="A43" s="1" t="s">
        <v>130</v>
      </c>
      <c r="B43" s="1" t="s">
        <v>6</v>
      </c>
      <c r="C43" s="1">
        <v>405</v>
      </c>
      <c r="D43" s="1">
        <v>2</v>
      </c>
      <c r="E43" s="10" t="s">
        <v>14</v>
      </c>
      <c r="F43" s="11">
        <v>2</v>
      </c>
      <c r="G43" s="18">
        <f t="shared" si="0"/>
        <v>405</v>
      </c>
    </row>
    <row r="44" spans="1:7" ht="15.6" x14ac:dyDescent="0.3">
      <c r="A44" s="1" t="s">
        <v>131</v>
      </c>
      <c r="B44" s="1" t="s">
        <v>6</v>
      </c>
      <c r="C44" s="1">
        <v>525</v>
      </c>
      <c r="D44" s="1">
        <v>3</v>
      </c>
      <c r="E44" s="10" t="s">
        <v>14</v>
      </c>
      <c r="F44" s="11">
        <v>3</v>
      </c>
      <c r="G44" s="18">
        <f t="shared" si="0"/>
        <v>530</v>
      </c>
    </row>
    <row r="45" spans="1:7" ht="15.6" x14ac:dyDescent="0.3">
      <c r="A45" s="1" t="s">
        <v>132</v>
      </c>
      <c r="B45" s="1" t="s">
        <v>10</v>
      </c>
      <c r="C45" s="1">
        <v>309</v>
      </c>
      <c r="D45" s="1">
        <v>1</v>
      </c>
      <c r="E45" s="10" t="s">
        <v>6</v>
      </c>
      <c r="F45" s="11">
        <v>1</v>
      </c>
      <c r="G45" s="18">
        <f t="shared" si="0"/>
        <v>318</v>
      </c>
    </row>
    <row r="46" spans="1:7" ht="15.6" x14ac:dyDescent="0.3">
      <c r="A46" s="1" t="s">
        <v>134</v>
      </c>
      <c r="B46" s="1" t="s">
        <v>10</v>
      </c>
      <c r="C46" s="1">
        <v>405</v>
      </c>
      <c r="D46" s="1">
        <v>1</v>
      </c>
      <c r="E46" s="10" t="s">
        <v>6</v>
      </c>
      <c r="F46" s="11">
        <v>2</v>
      </c>
      <c r="G46" s="18">
        <f t="shared" si="0"/>
        <v>405</v>
      </c>
    </row>
    <row r="47" spans="1:7" ht="15.6" x14ac:dyDescent="0.3">
      <c r="A47" s="1" t="s">
        <v>135</v>
      </c>
      <c r="B47" s="1" t="s">
        <v>10</v>
      </c>
      <c r="C47" s="1">
        <v>534</v>
      </c>
      <c r="D47" s="1">
        <v>2</v>
      </c>
      <c r="E47" s="10" t="s">
        <v>6</v>
      </c>
      <c r="F47" s="11">
        <v>3</v>
      </c>
      <c r="G47" s="18">
        <f t="shared" si="0"/>
        <v>525</v>
      </c>
    </row>
    <row r="48" spans="1:7" ht="15.6" x14ac:dyDescent="0.3">
      <c r="A48" s="1" t="s">
        <v>136</v>
      </c>
      <c r="B48" s="1" t="s">
        <v>14</v>
      </c>
      <c r="C48" s="1">
        <v>314</v>
      </c>
      <c r="D48" s="1">
        <v>1</v>
      </c>
      <c r="E48" s="10" t="s">
        <v>10</v>
      </c>
      <c r="F48" s="11">
        <v>1</v>
      </c>
      <c r="G48" s="18">
        <f t="shared" si="0"/>
        <v>714</v>
      </c>
    </row>
    <row r="49" spans="1:7" ht="15.6" x14ac:dyDescent="0.3">
      <c r="A49" s="1" t="s">
        <v>137</v>
      </c>
      <c r="B49" s="1" t="s">
        <v>14</v>
      </c>
      <c r="C49" s="1">
        <v>405</v>
      </c>
      <c r="D49" s="1">
        <v>2</v>
      </c>
      <c r="E49" s="10" t="s">
        <v>10</v>
      </c>
      <c r="F49" s="11">
        <v>2</v>
      </c>
      <c r="G49" s="18">
        <f t="shared" si="0"/>
        <v>534</v>
      </c>
    </row>
    <row r="50" spans="1:7" ht="15.6" x14ac:dyDescent="0.3">
      <c r="A50" s="1" t="s">
        <v>138</v>
      </c>
      <c r="B50" s="1" t="s">
        <v>14</v>
      </c>
      <c r="C50" s="1">
        <v>530</v>
      </c>
      <c r="D50" s="1">
        <v>3</v>
      </c>
      <c r="E50" s="10" t="s">
        <v>10</v>
      </c>
      <c r="F50" s="11">
        <v>3</v>
      </c>
      <c r="G50" s="18">
        <f t="shared" si="0"/>
        <v>0</v>
      </c>
    </row>
    <row r="51" spans="1:7" ht="15.6" x14ac:dyDescent="0.3">
      <c r="A51" s="1" t="s">
        <v>115</v>
      </c>
      <c r="B51" s="1" t="s">
        <v>65</v>
      </c>
      <c r="C51" s="1">
        <v>195</v>
      </c>
      <c r="D51" s="1">
        <v>1</v>
      </c>
      <c r="E51" s="10" t="s">
        <v>65</v>
      </c>
      <c r="F51" s="11">
        <v>1</v>
      </c>
      <c r="G51" s="18">
        <f t="shared" si="0"/>
        <v>195</v>
      </c>
    </row>
    <row r="52" spans="1:7" ht="15.6" x14ac:dyDescent="0.3">
      <c r="A52" s="1" t="s">
        <v>116</v>
      </c>
      <c r="B52" s="1" t="s">
        <v>65</v>
      </c>
      <c r="C52" s="1">
        <v>205</v>
      </c>
      <c r="D52" s="1">
        <v>2</v>
      </c>
      <c r="E52" s="10" t="s">
        <v>65</v>
      </c>
      <c r="F52" s="11">
        <v>2</v>
      </c>
      <c r="G52" s="18">
        <f t="shared" si="0"/>
        <v>600</v>
      </c>
    </row>
    <row r="53" spans="1:7" ht="15.6" x14ac:dyDescent="0.3">
      <c r="A53" s="1" t="s">
        <v>117</v>
      </c>
      <c r="B53" s="1" t="s">
        <v>65</v>
      </c>
      <c r="C53" s="1">
        <v>395</v>
      </c>
      <c r="D53" s="1">
        <v>2</v>
      </c>
      <c r="E53" s="13" t="s">
        <v>65</v>
      </c>
      <c r="F53" s="14">
        <v>3</v>
      </c>
      <c r="G53" s="18">
        <f t="shared" si="0"/>
        <v>195</v>
      </c>
    </row>
    <row r="54" spans="1:7" ht="15.6" x14ac:dyDescent="0.3">
      <c r="A54" s="1" t="s">
        <v>118</v>
      </c>
      <c r="B54" s="1" t="s">
        <v>65</v>
      </c>
      <c r="C54" s="1">
        <v>195</v>
      </c>
      <c r="D54" s="1">
        <v>3</v>
      </c>
      <c r="E54" s="1"/>
      <c r="F54" s="1"/>
      <c r="G54" s="1"/>
    </row>
  </sheetData>
  <mergeCells count="4">
    <mergeCell ref="A1:F1"/>
    <mergeCell ref="D28:F28"/>
    <mergeCell ref="A27:F27"/>
    <mergeCell ref="A40:G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7CB60-A4D9-4799-9B32-42A7F9C73466}">
  <dimension ref="A1:I50"/>
  <sheetViews>
    <sheetView zoomScale="110" zoomScaleNormal="110" workbookViewId="0">
      <selection activeCell="I33" sqref="I33"/>
    </sheetView>
  </sheetViews>
  <sheetFormatPr defaultRowHeight="14.4" x14ac:dyDescent="0.3"/>
  <cols>
    <col min="1" max="1" width="26.77734375" customWidth="1"/>
    <col min="2" max="2" width="11.77734375" customWidth="1"/>
    <col min="3" max="3" width="9.77734375" customWidth="1"/>
    <col min="4" max="4" width="35.77734375" customWidth="1"/>
    <col min="6" max="6" width="26.77734375" customWidth="1"/>
    <col min="7" max="7" width="11.77734375" customWidth="1"/>
    <col min="8" max="8" width="9.77734375" customWidth="1"/>
    <col min="9" max="9" width="35.77734375" customWidth="1"/>
  </cols>
  <sheetData>
    <row r="1" spans="1:9" ht="15.6" x14ac:dyDescent="0.3">
      <c r="A1" s="29" t="s">
        <v>91</v>
      </c>
      <c r="B1" s="29"/>
      <c r="C1" s="29"/>
      <c r="D1" s="29"/>
      <c r="F1" s="29" t="s">
        <v>93</v>
      </c>
      <c r="G1" s="29"/>
      <c r="H1" s="29"/>
      <c r="I1" s="29"/>
    </row>
    <row r="2" spans="1:9" ht="15.6" x14ac:dyDescent="0.3">
      <c r="A2" s="2" t="s">
        <v>79</v>
      </c>
      <c r="B2" s="2" t="s">
        <v>1</v>
      </c>
      <c r="C2" s="2" t="s">
        <v>80</v>
      </c>
      <c r="D2" s="2" t="s">
        <v>81</v>
      </c>
      <c r="F2" s="2" t="s">
        <v>79</v>
      </c>
      <c r="G2" s="2" t="s">
        <v>1</v>
      </c>
      <c r="H2" s="2" t="s">
        <v>80</v>
      </c>
      <c r="I2" s="21" t="s">
        <v>92</v>
      </c>
    </row>
    <row r="3" spans="1:9" ht="15.6" x14ac:dyDescent="0.3">
      <c r="A3" s="2" t="s">
        <v>82</v>
      </c>
      <c r="B3" s="2" t="s">
        <v>6</v>
      </c>
      <c r="C3" s="2">
        <v>318</v>
      </c>
      <c r="D3" s="15" t="str">
        <f>IF(B3="Grass", "Yes", "No")</f>
        <v>Yes</v>
      </c>
      <c r="F3" s="2" t="s">
        <v>82</v>
      </c>
      <c r="G3" s="2" t="s">
        <v>6</v>
      </c>
      <c r="H3" s="2">
        <v>318</v>
      </c>
      <c r="I3" s="15" t="str">
        <f>IF(H3&gt;500, "Yes", "No")</f>
        <v>No</v>
      </c>
    </row>
    <row r="4" spans="1:9" ht="15.6" x14ac:dyDescent="0.3">
      <c r="A4" s="2" t="s">
        <v>83</v>
      </c>
      <c r="B4" s="2" t="s">
        <v>6</v>
      </c>
      <c r="C4" s="2">
        <v>405</v>
      </c>
      <c r="D4" s="15" t="str">
        <f t="shared" ref="D4:D11" si="0">IF(B4="Grass", "Yes", "No")</f>
        <v>Yes</v>
      </c>
      <c r="F4" s="2" t="s">
        <v>83</v>
      </c>
      <c r="G4" s="2" t="s">
        <v>6</v>
      </c>
      <c r="H4" s="2">
        <v>405</v>
      </c>
      <c r="I4" s="15" t="str">
        <f t="shared" ref="I4:I11" si="1">IF(H4&gt;500, "Yes", "No")</f>
        <v>No</v>
      </c>
    </row>
    <row r="5" spans="1:9" ht="15.6" x14ac:dyDescent="0.3">
      <c r="A5" s="2" t="s">
        <v>84</v>
      </c>
      <c r="B5" s="2" t="s">
        <v>6</v>
      </c>
      <c r="C5" s="2">
        <v>525</v>
      </c>
      <c r="D5" s="15" t="str">
        <f t="shared" si="0"/>
        <v>Yes</v>
      </c>
      <c r="F5" s="2" t="s">
        <v>84</v>
      </c>
      <c r="G5" s="2" t="s">
        <v>6</v>
      </c>
      <c r="H5" s="2">
        <v>525</v>
      </c>
      <c r="I5" s="15" t="str">
        <f t="shared" si="1"/>
        <v>Yes</v>
      </c>
    </row>
    <row r="6" spans="1:9" ht="15.6" x14ac:dyDescent="0.3">
      <c r="A6" s="2" t="s">
        <v>85</v>
      </c>
      <c r="B6" s="2" t="s">
        <v>10</v>
      </c>
      <c r="C6" s="2">
        <v>309</v>
      </c>
      <c r="D6" s="15" t="str">
        <f t="shared" si="0"/>
        <v>No</v>
      </c>
      <c r="F6" s="2" t="s">
        <v>85</v>
      </c>
      <c r="G6" s="2" t="s">
        <v>10</v>
      </c>
      <c r="H6" s="2">
        <v>309</v>
      </c>
      <c r="I6" s="15" t="str">
        <f t="shared" si="1"/>
        <v>No</v>
      </c>
    </row>
    <row r="7" spans="1:9" ht="15.6" x14ac:dyDescent="0.3">
      <c r="A7" s="2" t="s">
        <v>86</v>
      </c>
      <c r="B7" s="2" t="s">
        <v>10</v>
      </c>
      <c r="C7" s="2">
        <v>405</v>
      </c>
      <c r="D7" s="15" t="str">
        <f t="shared" si="0"/>
        <v>No</v>
      </c>
      <c r="F7" s="2" t="s">
        <v>86</v>
      </c>
      <c r="G7" s="2" t="s">
        <v>10</v>
      </c>
      <c r="H7" s="2">
        <v>405</v>
      </c>
      <c r="I7" s="15" t="str">
        <f t="shared" si="1"/>
        <v>No</v>
      </c>
    </row>
    <row r="8" spans="1:9" ht="15.6" x14ac:dyDescent="0.3">
      <c r="A8" s="2" t="s">
        <v>87</v>
      </c>
      <c r="B8" s="2" t="s">
        <v>10</v>
      </c>
      <c r="C8" s="2">
        <v>534</v>
      </c>
      <c r="D8" s="15" t="str">
        <f t="shared" si="0"/>
        <v>No</v>
      </c>
      <c r="F8" s="2" t="s">
        <v>87</v>
      </c>
      <c r="G8" s="2" t="s">
        <v>10</v>
      </c>
      <c r="H8" s="2">
        <v>534</v>
      </c>
      <c r="I8" s="15" t="str">
        <f t="shared" si="1"/>
        <v>Yes</v>
      </c>
    </row>
    <row r="9" spans="1:9" ht="15.6" x14ac:dyDescent="0.3">
      <c r="A9" s="2" t="s">
        <v>88</v>
      </c>
      <c r="B9" s="2" t="s">
        <v>14</v>
      </c>
      <c r="C9" s="2">
        <v>314</v>
      </c>
      <c r="D9" s="15" t="str">
        <f t="shared" si="0"/>
        <v>No</v>
      </c>
      <c r="F9" s="2" t="s">
        <v>88</v>
      </c>
      <c r="G9" s="2" t="s">
        <v>14</v>
      </c>
      <c r="H9" s="2">
        <v>314</v>
      </c>
      <c r="I9" s="15" t="str">
        <f t="shared" si="1"/>
        <v>No</v>
      </c>
    </row>
    <row r="10" spans="1:9" ht="15.6" x14ac:dyDescent="0.3">
      <c r="A10" s="2" t="s">
        <v>89</v>
      </c>
      <c r="B10" s="2" t="s">
        <v>14</v>
      </c>
      <c r="C10" s="2">
        <v>405</v>
      </c>
      <c r="D10" s="15" t="str">
        <f t="shared" si="0"/>
        <v>No</v>
      </c>
      <c r="F10" s="2" t="s">
        <v>89</v>
      </c>
      <c r="G10" s="2" t="s">
        <v>14</v>
      </c>
      <c r="H10" s="2">
        <v>405</v>
      </c>
      <c r="I10" s="15" t="str">
        <f t="shared" si="1"/>
        <v>No</v>
      </c>
    </row>
    <row r="11" spans="1:9" ht="15.6" x14ac:dyDescent="0.3">
      <c r="A11" s="2" t="s">
        <v>90</v>
      </c>
      <c r="B11" s="2" t="s">
        <v>14</v>
      </c>
      <c r="C11" s="2">
        <v>530</v>
      </c>
      <c r="D11" s="15" t="str">
        <f t="shared" si="0"/>
        <v>No</v>
      </c>
      <c r="F11" s="2" t="s">
        <v>90</v>
      </c>
      <c r="G11" s="2" t="s">
        <v>14</v>
      </c>
      <c r="H11" s="2">
        <v>530</v>
      </c>
      <c r="I11" s="15" t="str">
        <f t="shared" si="1"/>
        <v>Yes</v>
      </c>
    </row>
    <row r="12" spans="1:9" ht="15.6" x14ac:dyDescent="0.3">
      <c r="A12" s="1"/>
      <c r="B12" s="1"/>
      <c r="C12" s="1"/>
      <c r="D12" s="1"/>
    </row>
    <row r="13" spans="1:9" ht="15.6" x14ac:dyDescent="0.3">
      <c r="A13" s="1"/>
      <c r="B13" s="1"/>
      <c r="C13" s="1"/>
      <c r="D13" s="1"/>
    </row>
    <row r="14" spans="1:9" ht="15.6" x14ac:dyDescent="0.3">
      <c r="A14" s="31" t="s">
        <v>20</v>
      </c>
      <c r="B14" s="31"/>
      <c r="C14" s="31"/>
      <c r="D14" s="31"/>
      <c r="F14" s="31" t="s">
        <v>21</v>
      </c>
      <c r="G14" s="31"/>
      <c r="H14" s="31"/>
      <c r="I14" s="31"/>
    </row>
    <row r="15" spans="1:9" ht="15.6" x14ac:dyDescent="0.3">
      <c r="A15" s="2" t="s">
        <v>4</v>
      </c>
      <c r="B15" s="2" t="s">
        <v>1</v>
      </c>
      <c r="C15" s="2" t="s">
        <v>2</v>
      </c>
      <c r="D15" s="21" t="s">
        <v>152</v>
      </c>
      <c r="F15" s="2" t="s">
        <v>4</v>
      </c>
      <c r="G15" s="2" t="s">
        <v>1</v>
      </c>
      <c r="H15" s="2" t="s">
        <v>2</v>
      </c>
      <c r="I15" s="21" t="s">
        <v>152</v>
      </c>
    </row>
    <row r="16" spans="1:9" ht="15.6" x14ac:dyDescent="0.3">
      <c r="A16" s="2" t="s">
        <v>5</v>
      </c>
      <c r="B16" s="2" t="s">
        <v>6</v>
      </c>
      <c r="C16" s="2">
        <v>45</v>
      </c>
      <c r="D16" s="15" t="b">
        <f>AND(B16="Fire", C16&gt;70)</f>
        <v>0</v>
      </c>
      <c r="F16" s="2" t="s">
        <v>5</v>
      </c>
      <c r="G16" s="2" t="s">
        <v>6</v>
      </c>
      <c r="H16" s="2">
        <v>45</v>
      </c>
      <c r="I16" s="15" t="str">
        <f>IF(AND(G16="fire",H16&gt;70),"Black","White")</f>
        <v>White</v>
      </c>
    </row>
    <row r="17" spans="1:9" ht="15.6" x14ac:dyDescent="0.3">
      <c r="A17" s="2" t="s">
        <v>7</v>
      </c>
      <c r="B17" s="2" t="s">
        <v>6</v>
      </c>
      <c r="C17" s="2">
        <v>60</v>
      </c>
      <c r="D17" s="15" t="b">
        <f>AND(B17="Fire", C17&gt;70)</f>
        <v>0</v>
      </c>
      <c r="F17" s="2" t="s">
        <v>7</v>
      </c>
      <c r="G17" s="2" t="s">
        <v>6</v>
      </c>
      <c r="H17" s="2">
        <v>60</v>
      </c>
      <c r="I17" s="15" t="str">
        <f>IF(AND(G17="fire",H17&gt;70),"Black","White")</f>
        <v>White</v>
      </c>
    </row>
    <row r="18" spans="1:9" ht="15.6" x14ac:dyDescent="0.3">
      <c r="A18" s="2" t="s">
        <v>8</v>
      </c>
      <c r="B18" s="2" t="s">
        <v>6</v>
      </c>
      <c r="C18" s="2">
        <v>80</v>
      </c>
      <c r="D18" s="15" t="b">
        <f>AND(B18="Fire", C18&gt;70)</f>
        <v>0</v>
      </c>
      <c r="F18" s="2" t="s">
        <v>8</v>
      </c>
      <c r="G18" s="2" t="s">
        <v>6</v>
      </c>
      <c r="H18" s="2">
        <v>80</v>
      </c>
      <c r="I18" s="15" t="str">
        <f t="shared" ref="I18:I24" si="2">IF(AND(G18="fire",H18&gt;70),"Black","White")</f>
        <v>White</v>
      </c>
    </row>
    <row r="19" spans="1:9" ht="15.6" x14ac:dyDescent="0.3">
      <c r="A19" s="2" t="s">
        <v>9</v>
      </c>
      <c r="B19" s="2" t="s">
        <v>10</v>
      </c>
      <c r="C19" s="2">
        <v>65</v>
      </c>
      <c r="D19" s="15" t="b">
        <f>AND(B19="Fire", C19&gt;70)</f>
        <v>0</v>
      </c>
      <c r="F19" s="2" t="s">
        <v>9</v>
      </c>
      <c r="G19" s="2" t="s">
        <v>10</v>
      </c>
      <c r="H19" s="2">
        <v>65</v>
      </c>
      <c r="I19" s="15" t="str">
        <f t="shared" si="2"/>
        <v>White</v>
      </c>
    </row>
    <row r="20" spans="1:9" ht="15.6" x14ac:dyDescent="0.3">
      <c r="A20" s="2" t="s">
        <v>11</v>
      </c>
      <c r="B20" s="2" t="s">
        <v>10</v>
      </c>
      <c r="C20" s="2">
        <v>80</v>
      </c>
      <c r="D20" s="15" t="b">
        <f>AND(B20="Fire", C20&gt;70)</f>
        <v>1</v>
      </c>
      <c r="F20" s="2" t="s">
        <v>11</v>
      </c>
      <c r="G20" s="2" t="s">
        <v>10</v>
      </c>
      <c r="H20" s="2">
        <v>80</v>
      </c>
      <c r="I20" s="15" t="str">
        <f t="shared" si="2"/>
        <v>Black</v>
      </c>
    </row>
    <row r="21" spans="1:9" ht="15.6" x14ac:dyDescent="0.3">
      <c r="A21" s="2" t="s">
        <v>12</v>
      </c>
      <c r="B21" s="2" t="s">
        <v>10</v>
      </c>
      <c r="C21" s="2">
        <v>100</v>
      </c>
      <c r="D21" s="15" t="b">
        <f t="shared" ref="D21:D24" si="3">AND(B21="Fire", C21&gt;70)</f>
        <v>1</v>
      </c>
      <c r="F21" s="2" t="s">
        <v>12</v>
      </c>
      <c r="G21" s="2" t="s">
        <v>10</v>
      </c>
      <c r="H21" s="2">
        <v>100</v>
      </c>
      <c r="I21" s="15" t="str">
        <f t="shared" si="2"/>
        <v>Black</v>
      </c>
    </row>
    <row r="22" spans="1:9" ht="15.6" x14ac:dyDescent="0.3">
      <c r="A22" s="2" t="s">
        <v>13</v>
      </c>
      <c r="B22" s="2" t="s">
        <v>14</v>
      </c>
      <c r="C22" s="2">
        <v>43</v>
      </c>
      <c r="D22" s="15" t="b">
        <f t="shared" si="3"/>
        <v>0</v>
      </c>
      <c r="F22" s="2" t="s">
        <v>13</v>
      </c>
      <c r="G22" s="2" t="s">
        <v>14</v>
      </c>
      <c r="H22" s="2">
        <v>43</v>
      </c>
      <c r="I22" s="15" t="str">
        <f t="shared" si="2"/>
        <v>White</v>
      </c>
    </row>
    <row r="23" spans="1:9" ht="15.6" x14ac:dyDescent="0.3">
      <c r="A23" s="2" t="s">
        <v>15</v>
      </c>
      <c r="B23" s="2" t="s">
        <v>14</v>
      </c>
      <c r="C23" s="2">
        <v>58</v>
      </c>
      <c r="D23" s="15" t="b">
        <f t="shared" si="3"/>
        <v>0</v>
      </c>
      <c r="F23" s="2" t="s">
        <v>15</v>
      </c>
      <c r="G23" s="2" t="s">
        <v>14</v>
      </c>
      <c r="H23" s="2">
        <v>58</v>
      </c>
      <c r="I23" s="15" t="str">
        <f t="shared" si="2"/>
        <v>White</v>
      </c>
    </row>
    <row r="24" spans="1:9" ht="15.6" x14ac:dyDescent="0.3">
      <c r="A24" s="2" t="s">
        <v>16</v>
      </c>
      <c r="B24" s="2" t="s">
        <v>14</v>
      </c>
      <c r="C24" s="2">
        <v>78</v>
      </c>
      <c r="D24" s="15" t="b">
        <f t="shared" si="3"/>
        <v>0</v>
      </c>
      <c r="F24" s="2" t="s">
        <v>16</v>
      </c>
      <c r="G24" s="2" t="s">
        <v>14</v>
      </c>
      <c r="H24" s="2">
        <v>78</v>
      </c>
      <c r="I24" s="15" t="str">
        <f t="shared" si="2"/>
        <v>White</v>
      </c>
    </row>
    <row r="27" spans="1:9" ht="15.6" x14ac:dyDescent="0.3">
      <c r="A27" s="29" t="s">
        <v>113</v>
      </c>
      <c r="B27" s="29"/>
      <c r="C27" s="29"/>
      <c r="D27" s="29"/>
      <c r="F27" s="29" t="s">
        <v>114</v>
      </c>
      <c r="G27" s="29"/>
      <c r="H27" s="29"/>
      <c r="I27" s="29"/>
    </row>
    <row r="28" spans="1:9" ht="15.6" x14ac:dyDescent="0.3">
      <c r="A28" s="1" t="s">
        <v>4</v>
      </c>
      <c r="B28" s="1" t="s">
        <v>1</v>
      </c>
      <c r="C28" s="1" t="s">
        <v>22</v>
      </c>
      <c r="D28" s="20" t="s">
        <v>155</v>
      </c>
      <c r="F28" s="1" t="s">
        <v>4</v>
      </c>
      <c r="G28" s="1" t="s">
        <v>1</v>
      </c>
      <c r="H28" s="1" t="s">
        <v>22</v>
      </c>
      <c r="I28" s="20" t="s">
        <v>153</v>
      </c>
    </row>
    <row r="29" spans="1:9" ht="15.6" x14ac:dyDescent="0.3">
      <c r="A29" s="1" t="s">
        <v>24</v>
      </c>
      <c r="B29" s="1" t="s">
        <v>6</v>
      </c>
      <c r="C29" s="1">
        <v>49</v>
      </c>
      <c r="D29" s="16" t="b">
        <f>OR(B29="Water",C29&gt;60)</f>
        <v>0</v>
      </c>
      <c r="F29" s="1" t="s">
        <v>24</v>
      </c>
      <c r="G29" s="1" t="s">
        <v>6</v>
      </c>
      <c r="H29" s="1">
        <v>49</v>
      </c>
      <c r="I29" s="16" t="str">
        <f>IF(OR(G29="water",H29&gt;60),"Yes","No")</f>
        <v>No</v>
      </c>
    </row>
    <row r="30" spans="1:9" ht="15.6" x14ac:dyDescent="0.3">
      <c r="A30" s="1" t="s">
        <v>27</v>
      </c>
      <c r="B30" s="1" t="s">
        <v>6</v>
      </c>
      <c r="C30" s="1">
        <v>63</v>
      </c>
      <c r="D30" s="16" t="b">
        <f t="shared" ref="D30:D37" si="4">OR(B30="Water",C30&gt;60)</f>
        <v>1</v>
      </c>
      <c r="F30" s="1" t="s">
        <v>27</v>
      </c>
      <c r="G30" s="1" t="s">
        <v>6</v>
      </c>
      <c r="H30" s="1">
        <v>63</v>
      </c>
      <c r="I30" s="16" t="str">
        <f t="shared" ref="I30:I37" si="5">IF(OR(G30="water",H30&gt;60),"Yes","No")</f>
        <v>Yes</v>
      </c>
    </row>
    <row r="31" spans="1:9" ht="15.6" x14ac:dyDescent="0.3">
      <c r="A31" s="1" t="s">
        <v>28</v>
      </c>
      <c r="B31" s="1" t="s">
        <v>6</v>
      </c>
      <c r="C31" s="1">
        <v>83</v>
      </c>
      <c r="D31" s="16" t="b">
        <f t="shared" si="4"/>
        <v>1</v>
      </c>
      <c r="F31" s="1" t="s">
        <v>28</v>
      </c>
      <c r="G31" s="1" t="s">
        <v>6</v>
      </c>
      <c r="H31" s="1">
        <v>83</v>
      </c>
      <c r="I31" s="16" t="str">
        <f t="shared" si="5"/>
        <v>Yes</v>
      </c>
    </row>
    <row r="32" spans="1:9" ht="15.6" x14ac:dyDescent="0.3">
      <c r="A32" s="1" t="s">
        <v>29</v>
      </c>
      <c r="B32" s="1" t="s">
        <v>10</v>
      </c>
      <c r="C32" s="1">
        <v>43</v>
      </c>
      <c r="D32" s="16" t="b">
        <f t="shared" si="4"/>
        <v>0</v>
      </c>
      <c r="F32" s="1" t="s">
        <v>29</v>
      </c>
      <c r="G32" s="1" t="s">
        <v>10</v>
      </c>
      <c r="H32" s="1">
        <v>43</v>
      </c>
      <c r="I32" s="16" t="str">
        <f t="shared" si="5"/>
        <v>No</v>
      </c>
    </row>
    <row r="33" spans="1:9" ht="15.6" x14ac:dyDescent="0.3">
      <c r="A33" s="1" t="s">
        <v>30</v>
      </c>
      <c r="B33" s="1" t="s">
        <v>10</v>
      </c>
      <c r="C33" s="1">
        <v>58</v>
      </c>
      <c r="D33" s="16" t="b">
        <f t="shared" si="4"/>
        <v>0</v>
      </c>
      <c r="F33" s="1" t="s">
        <v>30</v>
      </c>
      <c r="G33" s="1" t="s">
        <v>10</v>
      </c>
      <c r="H33" s="1">
        <v>58</v>
      </c>
      <c r="I33" s="16" t="str">
        <f t="shared" si="5"/>
        <v>No</v>
      </c>
    </row>
    <row r="34" spans="1:9" ht="15.6" x14ac:dyDescent="0.3">
      <c r="A34" s="1" t="s">
        <v>31</v>
      </c>
      <c r="B34" s="1" t="s">
        <v>10</v>
      </c>
      <c r="C34" s="1">
        <v>78</v>
      </c>
      <c r="D34" s="16" t="b">
        <f t="shared" si="4"/>
        <v>1</v>
      </c>
      <c r="F34" s="1" t="s">
        <v>31</v>
      </c>
      <c r="G34" s="1" t="s">
        <v>10</v>
      </c>
      <c r="H34" s="1">
        <v>78</v>
      </c>
      <c r="I34" s="16" t="str">
        <f t="shared" si="5"/>
        <v>Yes</v>
      </c>
    </row>
    <row r="35" spans="1:9" ht="15.6" x14ac:dyDescent="0.3">
      <c r="A35" s="1" t="s">
        <v>95</v>
      </c>
      <c r="B35" s="1" t="s">
        <v>14</v>
      </c>
      <c r="C35" s="1">
        <v>65</v>
      </c>
      <c r="D35" s="16" t="b">
        <f t="shared" si="4"/>
        <v>1</v>
      </c>
      <c r="F35" s="1" t="s">
        <v>95</v>
      </c>
      <c r="G35" s="1" t="s">
        <v>14</v>
      </c>
      <c r="H35" s="1">
        <v>65</v>
      </c>
      <c r="I35" s="16" t="str">
        <f t="shared" si="5"/>
        <v>Yes</v>
      </c>
    </row>
    <row r="36" spans="1:9" ht="15.6" x14ac:dyDescent="0.3">
      <c r="A36" s="1" t="s">
        <v>96</v>
      </c>
      <c r="B36" s="1" t="s">
        <v>14</v>
      </c>
      <c r="C36" s="1">
        <v>80</v>
      </c>
      <c r="D36" s="16" t="b">
        <f t="shared" si="4"/>
        <v>1</v>
      </c>
      <c r="F36" s="1" t="s">
        <v>96</v>
      </c>
      <c r="G36" s="1" t="s">
        <v>14</v>
      </c>
      <c r="H36" s="1">
        <v>80</v>
      </c>
      <c r="I36" s="16" t="str">
        <f t="shared" si="5"/>
        <v>Yes</v>
      </c>
    </row>
    <row r="37" spans="1:9" ht="15.6" x14ac:dyDescent="0.3">
      <c r="A37" s="1" t="s">
        <v>97</v>
      </c>
      <c r="B37" s="1" t="s">
        <v>14</v>
      </c>
      <c r="C37" s="1">
        <v>100</v>
      </c>
      <c r="D37" s="16" t="b">
        <f t="shared" si="4"/>
        <v>1</v>
      </c>
      <c r="F37" s="1" t="s">
        <v>97</v>
      </c>
      <c r="G37" s="1" t="s">
        <v>14</v>
      </c>
      <c r="H37" s="1">
        <v>100</v>
      </c>
      <c r="I37" s="16" t="str">
        <f t="shared" si="5"/>
        <v>Yes</v>
      </c>
    </row>
    <row r="40" spans="1:9" ht="15.6" x14ac:dyDescent="0.3">
      <c r="A40" s="29" t="s">
        <v>98</v>
      </c>
      <c r="B40" s="29"/>
      <c r="C40" s="29"/>
      <c r="D40" s="29"/>
      <c r="F40" s="29" t="s">
        <v>148</v>
      </c>
      <c r="G40" s="29"/>
      <c r="H40" s="29"/>
      <c r="I40" s="29"/>
    </row>
    <row r="41" spans="1:9" ht="15.6" x14ac:dyDescent="0.3">
      <c r="A41" s="1" t="s">
        <v>4</v>
      </c>
      <c r="B41" s="1" t="s">
        <v>1</v>
      </c>
      <c r="C41" s="1" t="s">
        <v>2</v>
      </c>
      <c r="D41" s="1" t="s">
        <v>94</v>
      </c>
      <c r="F41" s="1" t="s">
        <v>4</v>
      </c>
      <c r="G41" s="1" t="s">
        <v>1</v>
      </c>
      <c r="H41" s="1" t="s">
        <v>147</v>
      </c>
      <c r="I41" s="20" t="s">
        <v>156</v>
      </c>
    </row>
    <row r="42" spans="1:9" ht="15.6" x14ac:dyDescent="0.3">
      <c r="A42" s="1" t="s">
        <v>24</v>
      </c>
      <c r="B42" s="1" t="s">
        <v>6</v>
      </c>
      <c r="C42" s="1">
        <v>45</v>
      </c>
      <c r="D42" s="16" t="str" cm="1">
        <f t="array" ref="D42">_xlfn.IFS(C42&gt;90,"Fast",C42&gt;50,"Normal",C42&lt;=50,"Slow")</f>
        <v>Slow</v>
      </c>
      <c r="F42" s="1" t="s">
        <v>24</v>
      </c>
      <c r="G42" s="1" t="s">
        <v>6</v>
      </c>
      <c r="H42" s="1">
        <v>45</v>
      </c>
      <c r="I42" s="16" t="b">
        <f t="shared" ref="I42:I50" si="6">_xlfn.XOR(G42="fire",H42&lt;60)</f>
        <v>1</v>
      </c>
    </row>
    <row r="43" spans="1:9" ht="15.6" x14ac:dyDescent="0.3">
      <c r="A43" s="1" t="s">
        <v>27</v>
      </c>
      <c r="B43" s="1" t="s">
        <v>6</v>
      </c>
      <c r="C43" s="1">
        <v>60</v>
      </c>
      <c r="D43" s="16" t="str" cm="1">
        <f t="array" ref="D43">_xlfn.IFS(C43&gt;90,"Fast",C43&gt;50,"Normal",C43&lt;=50,"Slow")</f>
        <v>Normal</v>
      </c>
      <c r="F43" s="1" t="s">
        <v>27</v>
      </c>
      <c r="G43" s="1" t="s">
        <v>6</v>
      </c>
      <c r="H43" s="1">
        <v>60</v>
      </c>
      <c r="I43" s="16" t="b">
        <f t="shared" si="6"/>
        <v>0</v>
      </c>
    </row>
    <row r="44" spans="1:9" ht="15.6" x14ac:dyDescent="0.3">
      <c r="A44" s="1" t="s">
        <v>28</v>
      </c>
      <c r="B44" s="1" t="s">
        <v>6</v>
      </c>
      <c r="C44" s="1">
        <v>80</v>
      </c>
      <c r="D44" s="16" t="str" cm="1">
        <f t="array" ref="D44">_xlfn.IFS(C44&gt;90,"Fast",C44&gt;50,"Normal",C44&lt;=50,"Slow")</f>
        <v>Normal</v>
      </c>
      <c r="F44" s="1" t="s">
        <v>28</v>
      </c>
      <c r="G44" s="1" t="s">
        <v>6</v>
      </c>
      <c r="H44" s="1">
        <v>80</v>
      </c>
      <c r="I44" s="16" t="b">
        <f t="shared" si="6"/>
        <v>0</v>
      </c>
    </row>
    <row r="45" spans="1:9" ht="15.6" x14ac:dyDescent="0.3">
      <c r="A45" s="1" t="s">
        <v>29</v>
      </c>
      <c r="B45" s="1" t="s">
        <v>10</v>
      </c>
      <c r="C45" s="1">
        <v>65</v>
      </c>
      <c r="D45" s="16" t="str" cm="1">
        <f t="array" ref="D45">_xlfn.IFS(C45&gt;90,"Fast",C45&gt;50,"Normal",C45&lt;=50,"Slow")</f>
        <v>Normal</v>
      </c>
      <c r="F45" s="1" t="s">
        <v>29</v>
      </c>
      <c r="G45" s="1" t="s">
        <v>10</v>
      </c>
      <c r="H45" s="1">
        <v>39</v>
      </c>
      <c r="I45" s="16" t="b">
        <f t="shared" si="6"/>
        <v>0</v>
      </c>
    </row>
    <row r="46" spans="1:9" ht="15.6" x14ac:dyDescent="0.3">
      <c r="A46" s="1" t="s">
        <v>30</v>
      </c>
      <c r="B46" s="1" t="s">
        <v>10</v>
      </c>
      <c r="C46" s="1">
        <v>80</v>
      </c>
      <c r="D46" s="16" t="str" cm="1">
        <f t="array" ref="D46">_xlfn.IFS(C46&gt;90,"Fast",C46&gt;50,"Normal",C46&lt;=50,"Slow")</f>
        <v>Normal</v>
      </c>
      <c r="F46" s="1" t="s">
        <v>30</v>
      </c>
      <c r="G46" s="1" t="s">
        <v>10</v>
      </c>
      <c r="H46" s="1">
        <v>58</v>
      </c>
      <c r="I46" s="16" t="b">
        <f t="shared" si="6"/>
        <v>0</v>
      </c>
    </row>
    <row r="47" spans="1:9" ht="15.6" x14ac:dyDescent="0.3">
      <c r="A47" s="1" t="s">
        <v>31</v>
      </c>
      <c r="B47" s="1" t="s">
        <v>10</v>
      </c>
      <c r="C47" s="1">
        <v>100</v>
      </c>
      <c r="D47" s="16" t="str" cm="1">
        <f t="array" ref="D47">_xlfn.IFS(C47&gt;90,"Fast",C47&gt;50,"Normal",C47&lt;=50,"Slow")</f>
        <v>Fast</v>
      </c>
      <c r="F47" s="1" t="s">
        <v>31</v>
      </c>
      <c r="G47" s="1" t="s">
        <v>10</v>
      </c>
      <c r="H47" s="1">
        <v>78</v>
      </c>
      <c r="I47" s="16" t="b">
        <f t="shared" si="6"/>
        <v>1</v>
      </c>
    </row>
    <row r="48" spans="1:9" ht="15.6" x14ac:dyDescent="0.3">
      <c r="A48" s="1" t="s">
        <v>95</v>
      </c>
      <c r="B48" s="1" t="s">
        <v>14</v>
      </c>
      <c r="C48" s="1">
        <v>43</v>
      </c>
      <c r="D48" s="16" t="str" cm="1">
        <f t="array" ref="D48">_xlfn.IFS(C48&gt;90,"Fast",C48&gt;50,"Normal",C48&lt;=50,"Slow")</f>
        <v>Slow</v>
      </c>
      <c r="F48" s="1" t="s">
        <v>95</v>
      </c>
      <c r="G48" s="1" t="s">
        <v>14</v>
      </c>
      <c r="H48" s="1">
        <v>44</v>
      </c>
      <c r="I48" s="16" t="b">
        <f t="shared" si="6"/>
        <v>1</v>
      </c>
    </row>
    <row r="49" spans="1:9" ht="15.6" x14ac:dyDescent="0.3">
      <c r="A49" s="1" t="s">
        <v>96</v>
      </c>
      <c r="B49" s="1" t="s">
        <v>14</v>
      </c>
      <c r="C49" s="1">
        <v>58</v>
      </c>
      <c r="D49" s="16" t="str" cm="1">
        <f t="array" ref="D49">_xlfn.IFS(C49&gt;90,"Fast",C49&gt;50,"Normal",C49&lt;=50,"Slow")</f>
        <v>Normal</v>
      </c>
      <c r="F49" s="1" t="s">
        <v>96</v>
      </c>
      <c r="G49" s="1" t="s">
        <v>14</v>
      </c>
      <c r="H49" s="1">
        <v>59</v>
      </c>
      <c r="I49" s="16" t="b">
        <f t="shared" si="6"/>
        <v>1</v>
      </c>
    </row>
    <row r="50" spans="1:9" ht="15.6" x14ac:dyDescent="0.3">
      <c r="A50" s="1" t="s">
        <v>97</v>
      </c>
      <c r="B50" s="1" t="s">
        <v>14</v>
      </c>
      <c r="C50" s="1">
        <v>78</v>
      </c>
      <c r="D50" s="16" t="str" cm="1">
        <f t="array" ref="D50">_xlfn.IFS(C50&gt;90,"Fast",C50&gt;50,"Normal",C50&lt;=50,"Slow")</f>
        <v>Normal</v>
      </c>
      <c r="F50" s="1" t="s">
        <v>97</v>
      </c>
      <c r="G50" s="1" t="s">
        <v>14</v>
      </c>
      <c r="H50" s="1">
        <v>79</v>
      </c>
      <c r="I50" s="16" t="b">
        <f t="shared" si="6"/>
        <v>0</v>
      </c>
    </row>
  </sheetData>
  <mergeCells count="8">
    <mergeCell ref="F40:I40"/>
    <mergeCell ref="A14:D14"/>
    <mergeCell ref="F14:I14"/>
    <mergeCell ref="A1:D1"/>
    <mergeCell ref="F1:I1"/>
    <mergeCell ref="A40:D40"/>
    <mergeCell ref="A27:D27"/>
    <mergeCell ref="F27:I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AE8FF-C2F6-4AC5-BA0C-31B0E9A4BDC0}">
  <dimension ref="A1:M161"/>
  <sheetViews>
    <sheetView topLeftCell="A52" workbookViewId="0">
      <selection activeCell="F145" sqref="F145"/>
    </sheetView>
  </sheetViews>
  <sheetFormatPr defaultRowHeight="14.4" x14ac:dyDescent="0.3"/>
  <cols>
    <col min="1" max="1" width="26.77734375" customWidth="1"/>
    <col min="2" max="2" width="11.77734375" customWidth="1"/>
    <col min="3" max="3" width="9.77734375" customWidth="1"/>
    <col min="4" max="4" width="35.77734375" customWidth="1"/>
    <col min="5" max="5" width="16.77734375" customWidth="1"/>
    <col min="6" max="6" width="26.77734375" customWidth="1"/>
    <col min="7" max="8" width="11.77734375" customWidth="1"/>
    <col min="9" max="9" width="35.77734375" customWidth="1"/>
  </cols>
  <sheetData>
    <row r="1" spans="1:10" ht="15.6" x14ac:dyDescent="0.3">
      <c r="A1" s="29" t="s">
        <v>39</v>
      </c>
      <c r="B1" s="29"/>
      <c r="C1" s="29"/>
      <c r="D1" s="29"/>
      <c r="E1" s="29"/>
    </row>
    <row r="2" spans="1:10" ht="15.6" x14ac:dyDescent="0.3">
      <c r="A2" s="2" t="s">
        <v>4</v>
      </c>
      <c r="B2" s="2" t="s">
        <v>1</v>
      </c>
      <c r="C2" s="3" t="s">
        <v>2</v>
      </c>
      <c r="D2" s="35" t="s">
        <v>149</v>
      </c>
      <c r="E2" s="36"/>
    </row>
    <row r="3" spans="1:10" ht="15.6" x14ac:dyDescent="0.3">
      <c r="A3" s="2" t="s">
        <v>5</v>
      </c>
      <c r="B3" s="2" t="s">
        <v>6</v>
      </c>
      <c r="C3" s="3">
        <v>45</v>
      </c>
      <c r="D3" s="37"/>
      <c r="E3" s="38"/>
    </row>
    <row r="4" spans="1:10" ht="15.6" x14ac:dyDescent="0.3">
      <c r="A4" s="2" t="s">
        <v>7</v>
      </c>
      <c r="B4" s="2" t="s">
        <v>6</v>
      </c>
      <c r="C4" s="3">
        <v>60</v>
      </c>
      <c r="D4" s="5" t="s">
        <v>18</v>
      </c>
      <c r="E4" s="5" t="s">
        <v>19</v>
      </c>
    </row>
    <row r="5" spans="1:10" ht="15.6" x14ac:dyDescent="0.3">
      <c r="A5" s="2" t="s">
        <v>8</v>
      </c>
      <c r="B5" s="2" t="s">
        <v>6</v>
      </c>
      <c r="C5" s="3">
        <v>80</v>
      </c>
      <c r="D5" s="6" t="s">
        <v>6</v>
      </c>
      <c r="E5" s="15">
        <f>AVERAGEIF($B$3:$B$11,D5,$C$3:$C$11)</f>
        <v>61.666666666666664</v>
      </c>
    </row>
    <row r="6" spans="1:10" ht="15.6" x14ac:dyDescent="0.3">
      <c r="A6" s="2" t="s">
        <v>9</v>
      </c>
      <c r="B6" s="2" t="s">
        <v>10</v>
      </c>
      <c r="C6" s="3">
        <v>65</v>
      </c>
      <c r="D6" s="6" t="s">
        <v>10</v>
      </c>
      <c r="E6" s="15">
        <f>AVERAGEIF($B$3:$B$11,D6,$C$3:$C$11)</f>
        <v>81.666666666666671</v>
      </c>
    </row>
    <row r="7" spans="1:10" ht="15.6" x14ac:dyDescent="0.3">
      <c r="A7" s="2" t="s">
        <v>11</v>
      </c>
      <c r="B7" s="2" t="s">
        <v>10</v>
      </c>
      <c r="C7" s="3">
        <v>80</v>
      </c>
      <c r="D7" s="6" t="s">
        <v>14</v>
      </c>
      <c r="E7" s="15">
        <f>AVERAGEIF($B$3:$B$11,D7,$C$3:$C$11)</f>
        <v>59.666666666666664</v>
      </c>
    </row>
    <row r="8" spans="1:10" ht="15.6" x14ac:dyDescent="0.3">
      <c r="A8" s="2" t="s">
        <v>12</v>
      </c>
      <c r="B8" s="2" t="s">
        <v>10</v>
      </c>
      <c r="C8" s="3">
        <v>100</v>
      </c>
      <c r="D8" s="4"/>
      <c r="E8" s="1"/>
    </row>
    <row r="9" spans="1:10" ht="15.6" x14ac:dyDescent="0.3">
      <c r="A9" s="2" t="s">
        <v>13</v>
      </c>
      <c r="B9" s="2" t="s">
        <v>14</v>
      </c>
      <c r="C9" s="3">
        <v>43</v>
      </c>
      <c r="D9" s="4"/>
      <c r="E9" s="1"/>
    </row>
    <row r="10" spans="1:10" ht="15.6" x14ac:dyDescent="0.3">
      <c r="A10" s="2" t="s">
        <v>15</v>
      </c>
      <c r="B10" s="2" t="s">
        <v>14</v>
      </c>
      <c r="C10" s="3">
        <v>58</v>
      </c>
      <c r="D10" s="4"/>
      <c r="E10" s="1"/>
    </row>
    <row r="11" spans="1:10" ht="15.6" x14ac:dyDescent="0.3">
      <c r="A11" s="2" t="s">
        <v>16</v>
      </c>
      <c r="B11" s="2" t="s">
        <v>14</v>
      </c>
      <c r="C11" s="3">
        <v>78</v>
      </c>
      <c r="D11" s="4"/>
      <c r="E11" s="1"/>
    </row>
    <row r="14" spans="1:10" ht="15.6" x14ac:dyDescent="0.3">
      <c r="A14" s="29" t="s">
        <v>38</v>
      </c>
      <c r="B14" s="29"/>
      <c r="C14" s="29"/>
      <c r="D14" s="29"/>
      <c r="E14" s="29"/>
      <c r="F14" s="29"/>
      <c r="G14" s="29"/>
      <c r="H14" s="29"/>
      <c r="I14" s="29"/>
      <c r="J14" s="1"/>
    </row>
    <row r="15" spans="1:10" ht="15.6" x14ac:dyDescent="0.3">
      <c r="A15" s="2" t="s">
        <v>4</v>
      </c>
      <c r="B15" s="2" t="s">
        <v>1</v>
      </c>
      <c r="C15" s="2" t="s">
        <v>22</v>
      </c>
      <c r="D15" s="2" t="s">
        <v>23</v>
      </c>
      <c r="E15" s="1"/>
      <c r="F15" s="1"/>
      <c r="G15" s="1"/>
      <c r="H15" s="1"/>
      <c r="I15" s="1"/>
      <c r="J15" s="1"/>
    </row>
    <row r="16" spans="1:10" ht="15.6" x14ac:dyDescent="0.3">
      <c r="A16" s="2" t="s">
        <v>24</v>
      </c>
      <c r="B16" s="2" t="s">
        <v>6</v>
      </c>
      <c r="C16" s="2">
        <v>49</v>
      </c>
      <c r="D16" s="2">
        <v>1</v>
      </c>
      <c r="E16" s="1"/>
      <c r="F16" s="7" t="s">
        <v>18</v>
      </c>
      <c r="G16" s="8" t="s">
        <v>25</v>
      </c>
      <c r="H16" s="8" t="s">
        <v>26</v>
      </c>
      <c r="I16" s="39" t="s">
        <v>154</v>
      </c>
      <c r="J16" s="1"/>
    </row>
    <row r="17" spans="1:10" ht="15.6" x14ac:dyDescent="0.3">
      <c r="A17" s="2" t="s">
        <v>27</v>
      </c>
      <c r="B17" s="2" t="s">
        <v>6</v>
      </c>
      <c r="C17" s="2">
        <v>63</v>
      </c>
      <c r="D17" s="2">
        <v>1</v>
      </c>
      <c r="E17" s="1"/>
      <c r="F17" s="10" t="s">
        <v>6</v>
      </c>
      <c r="G17" s="11">
        <v>1</v>
      </c>
      <c r="H17" s="16">
        <f>AVERAGEIFS($C$16:$C$27, $B$16:$B$27, F17, $D$16:$D$27,G17)</f>
        <v>65</v>
      </c>
      <c r="I17" s="40"/>
      <c r="J17" s="1"/>
    </row>
    <row r="18" spans="1:10" ht="15.6" x14ac:dyDescent="0.3">
      <c r="A18" s="2" t="s">
        <v>28</v>
      </c>
      <c r="B18" s="2" t="s">
        <v>6</v>
      </c>
      <c r="C18" s="2">
        <v>83</v>
      </c>
      <c r="D18" s="2">
        <v>1</v>
      </c>
      <c r="E18" s="1"/>
      <c r="F18" s="10" t="s">
        <v>10</v>
      </c>
      <c r="G18" s="11">
        <v>1</v>
      </c>
      <c r="H18" s="16">
        <f>AVERAGEIFS($C$16:$C$27, $B$16:$B$27, F18, $D$16:$D$27,G18)</f>
        <v>59.666666666666664</v>
      </c>
      <c r="I18" s="40"/>
      <c r="J18" s="1"/>
    </row>
    <row r="19" spans="1:10" ht="15.6" x14ac:dyDescent="0.3">
      <c r="A19" s="2" t="s">
        <v>29</v>
      </c>
      <c r="B19" s="2" t="s">
        <v>10</v>
      </c>
      <c r="C19" s="2">
        <v>43</v>
      </c>
      <c r="D19" s="2">
        <v>1</v>
      </c>
      <c r="E19" s="1"/>
      <c r="F19" s="10" t="s">
        <v>6</v>
      </c>
      <c r="G19" s="11">
        <v>2</v>
      </c>
      <c r="H19" s="16">
        <f>AVERAGEIFS($C$16:$C$27, $B$16:$B$27, F19, $D$16:$D$27,G19)</f>
        <v>81.666666666666671</v>
      </c>
      <c r="I19" s="40"/>
      <c r="J19" s="1"/>
    </row>
    <row r="20" spans="1:10" ht="15.6" x14ac:dyDescent="0.3">
      <c r="A20" s="2" t="s">
        <v>30</v>
      </c>
      <c r="B20" s="2" t="s">
        <v>10</v>
      </c>
      <c r="C20" s="2">
        <v>58</v>
      </c>
      <c r="D20" s="2">
        <v>1</v>
      </c>
      <c r="E20" s="1"/>
      <c r="F20" s="13" t="s">
        <v>10</v>
      </c>
      <c r="G20" s="14">
        <v>2</v>
      </c>
      <c r="H20" s="17">
        <f>AVERAGEIFS($C$16:$C$27, $B$16:$B$27, F20, $D$16:$D$27,G20)</f>
        <v>59.666666666666664</v>
      </c>
      <c r="I20" s="41"/>
      <c r="J20" s="1"/>
    </row>
    <row r="21" spans="1:10" ht="15.6" x14ac:dyDescent="0.3">
      <c r="A21" s="2" t="s">
        <v>31</v>
      </c>
      <c r="B21" s="2" t="s">
        <v>10</v>
      </c>
      <c r="C21" s="2">
        <v>78</v>
      </c>
      <c r="D21" s="2">
        <v>1</v>
      </c>
      <c r="E21" s="1"/>
      <c r="F21" s="1"/>
      <c r="G21" s="1"/>
      <c r="H21" s="1"/>
      <c r="I21" s="1"/>
      <c r="J21" s="1"/>
    </row>
    <row r="22" spans="1:10" ht="15.6" x14ac:dyDescent="0.3">
      <c r="A22" s="2" t="s">
        <v>32</v>
      </c>
      <c r="B22" s="2" t="s">
        <v>6</v>
      </c>
      <c r="C22" s="2">
        <v>65</v>
      </c>
      <c r="D22" s="2">
        <v>2</v>
      </c>
      <c r="E22" s="1"/>
      <c r="F22" s="1"/>
      <c r="G22" s="1"/>
      <c r="H22" s="1"/>
      <c r="I22" s="1"/>
      <c r="J22" s="1"/>
    </row>
    <row r="23" spans="1:10" ht="15.6" x14ac:dyDescent="0.3">
      <c r="A23" s="2" t="s">
        <v>33</v>
      </c>
      <c r="B23" s="2" t="s">
        <v>6</v>
      </c>
      <c r="C23" s="2">
        <v>80</v>
      </c>
      <c r="D23" s="2">
        <v>2</v>
      </c>
      <c r="E23" s="1"/>
      <c r="F23" s="1"/>
      <c r="G23" s="1"/>
      <c r="H23" s="1"/>
      <c r="I23" s="1"/>
      <c r="J23" s="1"/>
    </row>
    <row r="24" spans="1:10" ht="15.6" x14ac:dyDescent="0.3">
      <c r="A24" s="2" t="s">
        <v>34</v>
      </c>
      <c r="B24" s="2" t="s">
        <v>6</v>
      </c>
      <c r="C24" s="2">
        <v>100</v>
      </c>
      <c r="D24" s="2">
        <v>2</v>
      </c>
      <c r="E24" s="1"/>
      <c r="F24" s="1"/>
      <c r="G24" s="1"/>
      <c r="H24" s="1"/>
      <c r="I24" s="1"/>
      <c r="J24" s="1"/>
    </row>
    <row r="25" spans="1:10" ht="15.6" x14ac:dyDescent="0.3">
      <c r="A25" s="2" t="s">
        <v>35</v>
      </c>
      <c r="B25" s="2" t="s">
        <v>10</v>
      </c>
      <c r="C25" s="2">
        <v>43</v>
      </c>
      <c r="D25" s="2">
        <v>2</v>
      </c>
      <c r="E25" s="1"/>
      <c r="F25" s="1"/>
      <c r="G25" s="1"/>
      <c r="H25" s="1"/>
      <c r="I25" s="1"/>
      <c r="J25" s="1"/>
    </row>
    <row r="26" spans="1:10" ht="15.6" x14ac:dyDescent="0.3">
      <c r="A26" s="2" t="s">
        <v>36</v>
      </c>
      <c r="B26" s="2" t="s">
        <v>10</v>
      </c>
      <c r="C26" s="2">
        <v>58</v>
      </c>
      <c r="D26" s="2">
        <v>2</v>
      </c>
      <c r="E26" s="1"/>
      <c r="F26" s="1"/>
      <c r="G26" s="1"/>
      <c r="H26" s="1"/>
      <c r="I26" s="1"/>
      <c r="J26" s="1"/>
    </row>
    <row r="27" spans="1:10" ht="15.6" x14ac:dyDescent="0.3">
      <c r="A27" s="2" t="s">
        <v>37</v>
      </c>
      <c r="B27" s="2" t="s">
        <v>10</v>
      </c>
      <c r="C27" s="2">
        <v>78</v>
      </c>
      <c r="D27" s="2">
        <v>2</v>
      </c>
      <c r="E27" s="1"/>
      <c r="F27" s="1"/>
      <c r="G27" s="1"/>
      <c r="H27" s="1"/>
      <c r="I27" s="1"/>
      <c r="J27" s="1"/>
    </row>
    <row r="30" spans="1:10" ht="15.6" x14ac:dyDescent="0.3">
      <c r="A30" s="29" t="s">
        <v>40</v>
      </c>
      <c r="B30" s="29"/>
      <c r="C30" s="29"/>
      <c r="D30" s="29"/>
      <c r="E30" s="1"/>
      <c r="F30" s="29" t="s">
        <v>74</v>
      </c>
      <c r="G30" s="29"/>
      <c r="H30" s="29"/>
      <c r="I30" s="29"/>
    </row>
    <row r="31" spans="1:10" ht="15.6" x14ac:dyDescent="0.3">
      <c r="A31" s="2" t="s">
        <v>4</v>
      </c>
      <c r="B31" s="2" t="s">
        <v>1</v>
      </c>
      <c r="C31" s="2" t="s">
        <v>41</v>
      </c>
      <c r="D31" s="2" t="s">
        <v>42</v>
      </c>
      <c r="E31" s="1"/>
      <c r="F31" s="2" t="s">
        <v>4</v>
      </c>
      <c r="G31" s="2" t="s">
        <v>1</v>
      </c>
      <c r="H31" s="2" t="s">
        <v>41</v>
      </c>
      <c r="I31" s="2" t="s">
        <v>42</v>
      </c>
    </row>
    <row r="32" spans="1:10" ht="15.6" x14ac:dyDescent="0.3">
      <c r="A32" s="2" t="s">
        <v>43</v>
      </c>
      <c r="B32" s="2" t="s">
        <v>44</v>
      </c>
      <c r="C32" s="2"/>
      <c r="D32" s="2">
        <v>305</v>
      </c>
      <c r="E32" s="1"/>
      <c r="F32" s="2" t="s">
        <v>43</v>
      </c>
      <c r="G32" s="2" t="s">
        <v>44</v>
      </c>
      <c r="H32" s="2"/>
      <c r="I32" s="2">
        <v>305</v>
      </c>
    </row>
    <row r="33" spans="1:9" ht="15.6" x14ac:dyDescent="0.3">
      <c r="A33" s="2" t="s">
        <v>45</v>
      </c>
      <c r="B33" s="2" t="s">
        <v>14</v>
      </c>
      <c r="C33" s="2" t="s">
        <v>44</v>
      </c>
      <c r="D33" s="2">
        <v>510</v>
      </c>
      <c r="E33" s="1"/>
      <c r="F33" s="2" t="s">
        <v>45</v>
      </c>
      <c r="G33" s="2" t="s">
        <v>14</v>
      </c>
      <c r="H33" s="2" t="s">
        <v>44</v>
      </c>
      <c r="I33" s="2">
        <v>510</v>
      </c>
    </row>
    <row r="34" spans="1:9" ht="15.6" x14ac:dyDescent="0.3">
      <c r="A34" s="2" t="s">
        <v>46</v>
      </c>
      <c r="B34" s="2" t="s">
        <v>6</v>
      </c>
      <c r="C34" s="2" t="s">
        <v>47</v>
      </c>
      <c r="D34" s="2">
        <v>490</v>
      </c>
      <c r="E34" s="1"/>
      <c r="F34" s="2" t="s">
        <v>46</v>
      </c>
      <c r="G34" s="2" t="s">
        <v>6</v>
      </c>
      <c r="H34" s="2" t="s">
        <v>47</v>
      </c>
      <c r="I34" s="2">
        <v>490</v>
      </c>
    </row>
    <row r="35" spans="1:9" ht="15.6" x14ac:dyDescent="0.3">
      <c r="A35" s="2" t="s">
        <v>48</v>
      </c>
      <c r="B35" s="2" t="s">
        <v>14</v>
      </c>
      <c r="C35" s="2" t="s">
        <v>47</v>
      </c>
      <c r="D35" s="2">
        <v>335</v>
      </c>
      <c r="E35" s="1"/>
      <c r="F35" s="2" t="s">
        <v>48</v>
      </c>
      <c r="G35" s="2" t="s">
        <v>14</v>
      </c>
      <c r="H35" s="2" t="s">
        <v>47</v>
      </c>
      <c r="I35" s="2">
        <v>335</v>
      </c>
    </row>
    <row r="36" spans="1:9" ht="15.6" x14ac:dyDescent="0.3">
      <c r="A36" s="2" t="s">
        <v>49</v>
      </c>
      <c r="B36" s="2" t="s">
        <v>50</v>
      </c>
      <c r="C36" s="2" t="s">
        <v>51</v>
      </c>
      <c r="D36" s="2">
        <v>465</v>
      </c>
      <c r="E36" s="1"/>
      <c r="F36" s="2" t="s">
        <v>49</v>
      </c>
      <c r="G36" s="2" t="s">
        <v>50</v>
      </c>
      <c r="H36" s="2" t="s">
        <v>51</v>
      </c>
      <c r="I36" s="2">
        <v>465</v>
      </c>
    </row>
    <row r="37" spans="1:9" ht="15.6" x14ac:dyDescent="0.3">
      <c r="A37" s="2" t="s">
        <v>52</v>
      </c>
      <c r="B37" s="2" t="s">
        <v>14</v>
      </c>
      <c r="C37" s="2" t="s">
        <v>53</v>
      </c>
      <c r="D37" s="2">
        <v>475</v>
      </c>
      <c r="E37" s="1"/>
      <c r="F37" s="2" t="s">
        <v>52</v>
      </c>
      <c r="G37" s="2" t="s">
        <v>14</v>
      </c>
      <c r="H37" s="2" t="s">
        <v>53</v>
      </c>
      <c r="I37" s="2">
        <v>475</v>
      </c>
    </row>
    <row r="38" spans="1:9" ht="15.6" x14ac:dyDescent="0.3">
      <c r="A38" s="2" t="s">
        <v>54</v>
      </c>
      <c r="B38" s="2" t="s">
        <v>14</v>
      </c>
      <c r="C38" s="2" t="s">
        <v>53</v>
      </c>
      <c r="D38" s="2">
        <v>525</v>
      </c>
      <c r="E38" s="1"/>
      <c r="F38" s="2" t="s">
        <v>54</v>
      </c>
      <c r="G38" s="2" t="s">
        <v>14</v>
      </c>
      <c r="H38" s="2" t="s">
        <v>53</v>
      </c>
      <c r="I38" s="2">
        <v>525</v>
      </c>
    </row>
    <row r="39" spans="1:9" ht="15.6" x14ac:dyDescent="0.3">
      <c r="A39" s="2" t="s">
        <v>55</v>
      </c>
      <c r="B39" s="2" t="s">
        <v>56</v>
      </c>
      <c r="C39" s="2" t="s">
        <v>57</v>
      </c>
      <c r="D39" s="2">
        <v>385</v>
      </c>
      <c r="E39" s="1"/>
      <c r="F39" s="2" t="s">
        <v>55</v>
      </c>
      <c r="G39" s="2" t="s">
        <v>56</v>
      </c>
      <c r="H39" s="2" t="s">
        <v>57</v>
      </c>
      <c r="I39" s="2">
        <v>385</v>
      </c>
    </row>
    <row r="40" spans="1:9" ht="15.6" x14ac:dyDescent="0.3">
      <c r="A40" s="2" t="s">
        <v>58</v>
      </c>
      <c r="B40" s="2" t="s">
        <v>59</v>
      </c>
      <c r="C40" s="2"/>
      <c r="D40" s="2">
        <v>420</v>
      </c>
      <c r="E40" s="1"/>
      <c r="F40" s="2" t="s">
        <v>58</v>
      </c>
      <c r="G40" s="2" t="s">
        <v>59</v>
      </c>
      <c r="H40" s="2"/>
      <c r="I40" s="2">
        <v>420</v>
      </c>
    </row>
    <row r="41" spans="1:9" ht="15.6" x14ac:dyDescent="0.3">
      <c r="A41" s="2" t="s">
        <v>60</v>
      </c>
      <c r="B41" s="2" t="s">
        <v>61</v>
      </c>
      <c r="C41" s="2" t="s">
        <v>62</v>
      </c>
      <c r="D41" s="2">
        <v>349</v>
      </c>
      <c r="E41" s="1"/>
      <c r="F41" s="2" t="s">
        <v>60</v>
      </c>
      <c r="G41" s="2" t="s">
        <v>61</v>
      </c>
      <c r="H41" s="2" t="s">
        <v>62</v>
      </c>
      <c r="I41" s="2">
        <v>349</v>
      </c>
    </row>
    <row r="42" spans="1:9" ht="15.6" x14ac:dyDescent="0.3">
      <c r="A42" s="2" t="s">
        <v>63</v>
      </c>
      <c r="B42" s="2" t="s">
        <v>61</v>
      </c>
      <c r="C42" s="2"/>
      <c r="D42" s="2">
        <v>253</v>
      </c>
      <c r="E42" s="1"/>
      <c r="F42" s="2" t="s">
        <v>63</v>
      </c>
      <c r="G42" s="2" t="s">
        <v>61</v>
      </c>
      <c r="H42" s="2"/>
      <c r="I42" s="2">
        <v>253</v>
      </c>
    </row>
    <row r="43" spans="1:9" ht="15.6" x14ac:dyDescent="0.3">
      <c r="A43" s="2" t="s">
        <v>64</v>
      </c>
      <c r="B43" s="2" t="s">
        <v>65</v>
      </c>
      <c r="C43" s="2" t="s">
        <v>47</v>
      </c>
      <c r="D43" s="2">
        <v>395</v>
      </c>
      <c r="E43" s="1"/>
      <c r="F43" s="2" t="s">
        <v>64</v>
      </c>
      <c r="G43" s="2" t="s">
        <v>65</v>
      </c>
      <c r="H43" s="2" t="s">
        <v>47</v>
      </c>
      <c r="I43" s="2">
        <v>395</v>
      </c>
    </row>
    <row r="44" spans="1:9" ht="15.6" x14ac:dyDescent="0.3">
      <c r="A44" s="2" t="s">
        <v>66</v>
      </c>
      <c r="B44" s="2" t="s">
        <v>61</v>
      </c>
      <c r="C44" s="2" t="s">
        <v>62</v>
      </c>
      <c r="D44" s="2">
        <v>310</v>
      </c>
      <c r="E44" s="1"/>
      <c r="F44" s="2" t="s">
        <v>66</v>
      </c>
      <c r="G44" s="2" t="s">
        <v>61</v>
      </c>
      <c r="H44" s="2" t="s">
        <v>62</v>
      </c>
      <c r="I44" s="2">
        <v>310</v>
      </c>
    </row>
    <row r="45" spans="1:9" ht="15.6" x14ac:dyDescent="0.3">
      <c r="A45" s="2" t="s">
        <v>67</v>
      </c>
      <c r="B45" s="2" t="s">
        <v>14</v>
      </c>
      <c r="C45" s="2"/>
      <c r="D45" s="2">
        <v>475</v>
      </c>
      <c r="E45" s="1"/>
      <c r="F45" s="2" t="s">
        <v>67</v>
      </c>
      <c r="G45" s="2" t="s">
        <v>14</v>
      </c>
      <c r="H45" s="2"/>
      <c r="I45" s="2">
        <v>475</v>
      </c>
    </row>
    <row r="46" spans="1:9" ht="15.6" x14ac:dyDescent="0.3">
      <c r="A46" s="2" t="s">
        <v>68</v>
      </c>
      <c r="B46" s="2" t="s">
        <v>47</v>
      </c>
      <c r="C46" s="2" t="s">
        <v>57</v>
      </c>
      <c r="D46" s="2">
        <v>505</v>
      </c>
      <c r="E46" s="1"/>
      <c r="F46" s="2" t="s">
        <v>68</v>
      </c>
      <c r="G46" s="2" t="s">
        <v>47</v>
      </c>
      <c r="H46" s="2" t="s">
        <v>57</v>
      </c>
      <c r="I46" s="2">
        <v>505</v>
      </c>
    </row>
    <row r="47" spans="1:9" ht="15.6" x14ac:dyDescent="0.3">
      <c r="A47" s="2" t="s">
        <v>69</v>
      </c>
      <c r="B47" s="2" t="s">
        <v>44</v>
      </c>
      <c r="C47" s="2"/>
      <c r="D47" s="2">
        <v>455</v>
      </c>
      <c r="E47" s="1"/>
      <c r="F47" s="2" t="s">
        <v>69</v>
      </c>
      <c r="G47" s="2" t="s">
        <v>44</v>
      </c>
      <c r="H47" s="2"/>
      <c r="I47" s="2">
        <v>455</v>
      </c>
    </row>
    <row r="48" spans="1:9" ht="15.6" x14ac:dyDescent="0.3">
      <c r="A48" s="2" t="s">
        <v>30</v>
      </c>
      <c r="B48" s="2" t="s">
        <v>10</v>
      </c>
      <c r="C48" s="2"/>
      <c r="D48" s="2">
        <v>405</v>
      </c>
      <c r="E48" s="1"/>
      <c r="F48" s="2" t="s">
        <v>30</v>
      </c>
      <c r="G48" s="2" t="s">
        <v>10</v>
      </c>
      <c r="H48" s="2"/>
      <c r="I48" s="2">
        <v>405</v>
      </c>
    </row>
    <row r="49" spans="1:13" ht="15.6" x14ac:dyDescent="0.3">
      <c r="A49" s="2" t="s">
        <v>70</v>
      </c>
      <c r="B49" s="2" t="s">
        <v>47</v>
      </c>
      <c r="C49" s="2"/>
      <c r="D49" s="2">
        <v>438</v>
      </c>
      <c r="E49" s="1"/>
      <c r="F49" s="2" t="s">
        <v>70</v>
      </c>
      <c r="G49" s="2" t="s">
        <v>47</v>
      </c>
      <c r="H49" s="2"/>
      <c r="I49" s="2">
        <v>438</v>
      </c>
    </row>
    <row r="50" spans="1:13" ht="15.6" x14ac:dyDescent="0.3">
      <c r="A50" s="2" t="s">
        <v>71</v>
      </c>
      <c r="B50" s="2" t="s">
        <v>72</v>
      </c>
      <c r="C50" s="2" t="s">
        <v>47</v>
      </c>
      <c r="D50" s="2">
        <v>310</v>
      </c>
      <c r="E50" s="1"/>
      <c r="F50" s="2" t="s">
        <v>71</v>
      </c>
      <c r="G50" s="2" t="s">
        <v>72</v>
      </c>
      <c r="H50" s="2" t="s">
        <v>47</v>
      </c>
      <c r="I50" s="2">
        <v>310</v>
      </c>
    </row>
    <row r="51" spans="1:13" ht="15.6" x14ac:dyDescent="0.3">
      <c r="A51" s="2" t="s">
        <v>73</v>
      </c>
      <c r="B51" s="2" t="s">
        <v>14</v>
      </c>
      <c r="C51" s="2"/>
      <c r="D51" s="2">
        <v>200</v>
      </c>
      <c r="E51" s="1"/>
      <c r="F51" s="2" t="s">
        <v>73</v>
      </c>
      <c r="G51" s="2" t="s">
        <v>14</v>
      </c>
      <c r="H51" s="2"/>
      <c r="I51" s="2">
        <v>200</v>
      </c>
    </row>
    <row r="52" spans="1:13" ht="15.6" x14ac:dyDescent="0.3">
      <c r="A52" s="16">
        <f>COUNT(A32:A51)</f>
        <v>0</v>
      </c>
      <c r="B52" s="1"/>
      <c r="C52" s="1"/>
      <c r="D52" s="16">
        <f>COUNT(D32:D51)</f>
        <v>20</v>
      </c>
      <c r="E52" s="1"/>
      <c r="F52" s="16">
        <f>COUNTA(F32:F51)</f>
        <v>20</v>
      </c>
      <c r="G52" s="1"/>
      <c r="H52" s="16">
        <f>COUNTA(H32:H51)</f>
        <v>12</v>
      </c>
      <c r="I52" s="16">
        <f>COUNTA(I32:I51)</f>
        <v>20</v>
      </c>
    </row>
    <row r="55" spans="1:13" ht="15.6" x14ac:dyDescent="0.3">
      <c r="A55" s="29" t="s">
        <v>75</v>
      </c>
      <c r="B55" s="29"/>
      <c r="C55" s="29"/>
      <c r="D55" s="29"/>
      <c r="E55" s="1"/>
      <c r="F55" s="31" t="s">
        <v>76</v>
      </c>
      <c r="G55" s="31"/>
      <c r="H55" s="31"/>
      <c r="I55" s="31"/>
      <c r="J55" s="32" t="s">
        <v>150</v>
      </c>
      <c r="K55" s="32"/>
      <c r="L55" s="32"/>
      <c r="M55" s="1"/>
    </row>
    <row r="56" spans="1:13" ht="15.6" x14ac:dyDescent="0.3">
      <c r="A56" s="2" t="s">
        <v>4</v>
      </c>
      <c r="B56" s="2" t="s">
        <v>1</v>
      </c>
      <c r="C56" s="2" t="s">
        <v>41</v>
      </c>
      <c r="D56" s="2" t="s">
        <v>42</v>
      </c>
      <c r="E56" s="1"/>
      <c r="F56" s="2" t="s">
        <v>4</v>
      </c>
      <c r="G56" s="2" t="s">
        <v>1</v>
      </c>
      <c r="H56" s="2" t="s">
        <v>41</v>
      </c>
      <c r="I56" s="2" t="s">
        <v>42</v>
      </c>
      <c r="J56" s="32"/>
      <c r="K56" s="32"/>
      <c r="L56" s="32"/>
      <c r="M56" s="1"/>
    </row>
    <row r="57" spans="1:13" ht="15.6" x14ac:dyDescent="0.3">
      <c r="A57" s="2" t="s">
        <v>43</v>
      </c>
      <c r="B57" s="2" t="s">
        <v>44</v>
      </c>
      <c r="C57" s="2"/>
      <c r="D57" s="2">
        <v>305</v>
      </c>
      <c r="E57" s="1"/>
      <c r="F57" s="2" t="s">
        <v>43</v>
      </c>
      <c r="G57" s="2" t="s">
        <v>44</v>
      </c>
      <c r="H57" s="2"/>
      <c r="I57" s="2">
        <v>305</v>
      </c>
      <c r="J57" s="32"/>
      <c r="K57" s="32"/>
      <c r="L57" s="32"/>
      <c r="M57" s="1"/>
    </row>
    <row r="58" spans="1:13" ht="15.6" x14ac:dyDescent="0.3">
      <c r="A58" s="2" t="s">
        <v>45</v>
      </c>
      <c r="B58" s="2" t="s">
        <v>14</v>
      </c>
      <c r="C58" s="2" t="s">
        <v>44</v>
      </c>
      <c r="D58" s="2">
        <v>510</v>
      </c>
      <c r="E58" s="1"/>
      <c r="F58" s="2" t="s">
        <v>45</v>
      </c>
      <c r="G58" s="2" t="s">
        <v>14</v>
      </c>
      <c r="H58" s="2" t="s">
        <v>44</v>
      </c>
      <c r="I58" s="2">
        <v>510</v>
      </c>
      <c r="J58" s="1"/>
      <c r="K58" s="1"/>
      <c r="L58" s="1"/>
      <c r="M58" s="1"/>
    </row>
    <row r="59" spans="1:13" ht="15.6" x14ac:dyDescent="0.3">
      <c r="A59" s="2" t="s">
        <v>46</v>
      </c>
      <c r="B59" s="2" t="s">
        <v>6</v>
      </c>
      <c r="C59" s="2" t="s">
        <v>47</v>
      </c>
      <c r="D59" s="2">
        <v>490</v>
      </c>
      <c r="E59" s="1"/>
      <c r="F59" s="2" t="s">
        <v>46</v>
      </c>
      <c r="G59" s="2" t="s">
        <v>6</v>
      </c>
      <c r="H59" s="2" t="s">
        <v>47</v>
      </c>
      <c r="I59" s="2">
        <v>490</v>
      </c>
      <c r="J59" s="1"/>
      <c r="K59" s="1"/>
      <c r="L59" s="1"/>
      <c r="M59" s="1"/>
    </row>
    <row r="60" spans="1:13" ht="15.6" x14ac:dyDescent="0.3">
      <c r="A60" s="2" t="s">
        <v>48</v>
      </c>
      <c r="B60" s="2" t="s">
        <v>14</v>
      </c>
      <c r="C60" s="2" t="s">
        <v>47</v>
      </c>
      <c r="D60" s="2">
        <v>335</v>
      </c>
      <c r="E60" s="1"/>
      <c r="F60" s="2" t="s">
        <v>48</v>
      </c>
      <c r="G60" s="2" t="s">
        <v>14</v>
      </c>
      <c r="H60" s="2" t="s">
        <v>47</v>
      </c>
      <c r="I60" s="2">
        <v>335</v>
      </c>
      <c r="J60" s="1"/>
      <c r="K60" s="6" t="s">
        <v>6</v>
      </c>
      <c r="L60" s="15">
        <f t="shared" ref="L60:L70" si="0">COUNTIF($G$57:$G$76, K60)</f>
        <v>1</v>
      </c>
      <c r="M60" s="1"/>
    </row>
    <row r="61" spans="1:13" ht="15.6" x14ac:dyDescent="0.3">
      <c r="A61" s="2" t="s">
        <v>49</v>
      </c>
      <c r="B61" s="2" t="s">
        <v>50</v>
      </c>
      <c r="C61" s="2" t="s">
        <v>51</v>
      </c>
      <c r="D61" s="2">
        <v>465</v>
      </c>
      <c r="E61" s="1"/>
      <c r="F61" s="2" t="s">
        <v>49</v>
      </c>
      <c r="G61" s="2" t="s">
        <v>50</v>
      </c>
      <c r="H61" s="2" t="s">
        <v>51</v>
      </c>
      <c r="I61" s="2">
        <v>465</v>
      </c>
      <c r="J61" s="1"/>
      <c r="K61" s="6" t="s">
        <v>14</v>
      </c>
      <c r="L61" s="15">
        <f t="shared" si="0"/>
        <v>6</v>
      </c>
      <c r="M61" s="1"/>
    </row>
    <row r="62" spans="1:13" ht="15.6" x14ac:dyDescent="0.3">
      <c r="A62" s="2" t="s">
        <v>52</v>
      </c>
      <c r="B62" s="2" t="s">
        <v>14</v>
      </c>
      <c r="C62" s="2" t="s">
        <v>53</v>
      </c>
      <c r="D62" s="2">
        <v>475</v>
      </c>
      <c r="E62" s="1"/>
      <c r="F62" s="2" t="s">
        <v>52</v>
      </c>
      <c r="G62" s="2" t="s">
        <v>14</v>
      </c>
      <c r="H62" s="2" t="s">
        <v>53</v>
      </c>
      <c r="I62" s="2">
        <v>475</v>
      </c>
      <c r="J62" s="1"/>
      <c r="K62" s="6" t="s">
        <v>50</v>
      </c>
      <c r="L62" s="15">
        <f t="shared" si="0"/>
        <v>1</v>
      </c>
      <c r="M62" s="1"/>
    </row>
    <row r="63" spans="1:13" ht="15.6" x14ac:dyDescent="0.3">
      <c r="A63" s="2" t="s">
        <v>54</v>
      </c>
      <c r="B63" s="2" t="s">
        <v>14</v>
      </c>
      <c r="C63" s="2" t="s">
        <v>53</v>
      </c>
      <c r="D63" s="2">
        <v>525</v>
      </c>
      <c r="E63" s="1"/>
      <c r="F63" s="2" t="s">
        <v>54</v>
      </c>
      <c r="G63" s="2" t="s">
        <v>14</v>
      </c>
      <c r="H63" s="2" t="s">
        <v>53</v>
      </c>
      <c r="I63" s="2">
        <v>525</v>
      </c>
      <c r="J63" s="1"/>
      <c r="K63" s="6" t="s">
        <v>44</v>
      </c>
      <c r="L63" s="15">
        <f t="shared" si="0"/>
        <v>2</v>
      </c>
      <c r="M63" s="1"/>
    </row>
    <row r="64" spans="1:13" ht="15.6" x14ac:dyDescent="0.3">
      <c r="A64" s="2" t="s">
        <v>55</v>
      </c>
      <c r="B64" s="2" t="s">
        <v>56</v>
      </c>
      <c r="C64" s="2" t="s">
        <v>57</v>
      </c>
      <c r="D64" s="2">
        <v>385</v>
      </c>
      <c r="E64" s="1"/>
      <c r="F64" s="2" t="s">
        <v>55</v>
      </c>
      <c r="G64" s="2" t="s">
        <v>56</v>
      </c>
      <c r="H64" s="2" t="s">
        <v>57</v>
      </c>
      <c r="I64" s="2">
        <v>385</v>
      </c>
      <c r="J64" s="1"/>
      <c r="K64" s="6" t="s">
        <v>56</v>
      </c>
      <c r="L64" s="15">
        <f t="shared" si="0"/>
        <v>1</v>
      </c>
      <c r="M64" s="1"/>
    </row>
    <row r="65" spans="1:13" ht="15.6" x14ac:dyDescent="0.3">
      <c r="A65" s="2" t="s">
        <v>58</v>
      </c>
      <c r="B65" s="2" t="s">
        <v>59</v>
      </c>
      <c r="C65" s="2"/>
      <c r="D65" s="2">
        <v>420</v>
      </c>
      <c r="E65" s="1"/>
      <c r="F65" s="2" t="s">
        <v>58</v>
      </c>
      <c r="G65" s="2" t="s">
        <v>59</v>
      </c>
      <c r="H65" s="2"/>
      <c r="I65" s="2">
        <v>420</v>
      </c>
      <c r="J65" s="1"/>
      <c r="K65" s="6" t="s">
        <v>59</v>
      </c>
      <c r="L65" s="15">
        <f t="shared" si="0"/>
        <v>1</v>
      </c>
      <c r="M65" s="1"/>
    </row>
    <row r="66" spans="1:13" ht="15.6" x14ac:dyDescent="0.3">
      <c r="A66" s="2" t="s">
        <v>60</v>
      </c>
      <c r="B66" s="2" t="s">
        <v>61</v>
      </c>
      <c r="C66" s="2" t="s">
        <v>62</v>
      </c>
      <c r="D66" s="2">
        <v>349</v>
      </c>
      <c r="E66" s="1"/>
      <c r="F66" s="2" t="s">
        <v>60</v>
      </c>
      <c r="G66" s="2" t="s">
        <v>61</v>
      </c>
      <c r="H66" s="2" t="s">
        <v>62</v>
      </c>
      <c r="I66" s="2">
        <v>349</v>
      </c>
      <c r="J66" s="1"/>
      <c r="K66" s="6" t="s">
        <v>61</v>
      </c>
      <c r="L66" s="15">
        <f t="shared" si="0"/>
        <v>3</v>
      </c>
      <c r="M66" s="1"/>
    </row>
    <row r="67" spans="1:13" ht="15.6" x14ac:dyDescent="0.3">
      <c r="A67" s="2" t="s">
        <v>63</v>
      </c>
      <c r="B67" s="2" t="s">
        <v>61</v>
      </c>
      <c r="C67" s="2"/>
      <c r="D67" s="2">
        <v>253</v>
      </c>
      <c r="E67" s="1"/>
      <c r="F67" s="2" t="s">
        <v>63</v>
      </c>
      <c r="G67" s="2" t="s">
        <v>61</v>
      </c>
      <c r="H67" s="2"/>
      <c r="I67" s="2">
        <v>253</v>
      </c>
      <c r="J67" s="1"/>
      <c r="K67" s="6" t="s">
        <v>65</v>
      </c>
      <c r="L67" s="15">
        <f t="shared" si="0"/>
        <v>1</v>
      </c>
      <c r="M67" s="1"/>
    </row>
    <row r="68" spans="1:13" ht="15.6" x14ac:dyDescent="0.3">
      <c r="A68" s="2" t="s">
        <v>64</v>
      </c>
      <c r="B68" s="2" t="s">
        <v>65</v>
      </c>
      <c r="C68" s="2" t="s">
        <v>47</v>
      </c>
      <c r="D68" s="2">
        <v>395</v>
      </c>
      <c r="E68" s="1"/>
      <c r="F68" s="2" t="s">
        <v>64</v>
      </c>
      <c r="G68" s="2" t="s">
        <v>65</v>
      </c>
      <c r="H68" s="2" t="s">
        <v>47</v>
      </c>
      <c r="I68" s="2">
        <v>395</v>
      </c>
      <c r="J68" s="1"/>
      <c r="K68" s="6" t="s">
        <v>47</v>
      </c>
      <c r="L68" s="15">
        <f t="shared" si="0"/>
        <v>2</v>
      </c>
      <c r="M68" s="1"/>
    </row>
    <row r="69" spans="1:13" ht="15.6" x14ac:dyDescent="0.3">
      <c r="A69" s="2" t="s">
        <v>66</v>
      </c>
      <c r="B69" s="2" t="s">
        <v>61</v>
      </c>
      <c r="C69" s="2" t="s">
        <v>62</v>
      </c>
      <c r="D69" s="2">
        <v>310</v>
      </c>
      <c r="E69" s="1"/>
      <c r="F69" s="2" t="s">
        <v>66</v>
      </c>
      <c r="G69" s="2" t="s">
        <v>61</v>
      </c>
      <c r="H69" s="2" t="s">
        <v>62</v>
      </c>
      <c r="I69" s="2">
        <v>310</v>
      </c>
      <c r="J69" s="1"/>
      <c r="K69" s="6" t="s">
        <v>10</v>
      </c>
      <c r="L69" s="15">
        <f t="shared" si="0"/>
        <v>1</v>
      </c>
      <c r="M69" s="1"/>
    </row>
    <row r="70" spans="1:13" ht="15.6" x14ac:dyDescent="0.3">
      <c r="A70" s="2" t="s">
        <v>67</v>
      </c>
      <c r="B70" s="2" t="s">
        <v>14</v>
      </c>
      <c r="C70" s="2"/>
      <c r="D70" s="2">
        <v>475</v>
      </c>
      <c r="E70" s="1"/>
      <c r="F70" s="2" t="s">
        <v>67</v>
      </c>
      <c r="G70" s="2" t="s">
        <v>14</v>
      </c>
      <c r="H70" s="2"/>
      <c r="I70" s="2">
        <v>475</v>
      </c>
      <c r="J70" s="1"/>
      <c r="K70" s="6" t="s">
        <v>72</v>
      </c>
      <c r="L70" s="15">
        <f t="shared" si="0"/>
        <v>1</v>
      </c>
      <c r="M70" s="1"/>
    </row>
    <row r="71" spans="1:13" ht="15.6" x14ac:dyDescent="0.3">
      <c r="A71" s="2" t="s">
        <v>68</v>
      </c>
      <c r="B71" s="2" t="s">
        <v>47</v>
      </c>
      <c r="C71" s="2" t="s">
        <v>57</v>
      </c>
      <c r="D71" s="2">
        <v>505</v>
      </c>
      <c r="E71" s="1"/>
      <c r="F71" s="2" t="s">
        <v>68</v>
      </c>
      <c r="G71" s="2" t="s">
        <v>47</v>
      </c>
      <c r="H71" s="2" t="s">
        <v>57</v>
      </c>
      <c r="I71" s="2">
        <v>505</v>
      </c>
      <c r="J71" s="1"/>
      <c r="K71" s="1"/>
      <c r="L71" s="1"/>
      <c r="M71" s="1"/>
    </row>
    <row r="72" spans="1:13" ht="15.6" x14ac:dyDescent="0.3">
      <c r="A72" s="2" t="s">
        <v>69</v>
      </c>
      <c r="B72" s="2" t="s">
        <v>44</v>
      </c>
      <c r="C72" s="2"/>
      <c r="D72" s="2">
        <v>455</v>
      </c>
      <c r="E72" s="1"/>
      <c r="F72" s="2" t="s">
        <v>69</v>
      </c>
      <c r="G72" s="2" t="s">
        <v>44</v>
      </c>
      <c r="H72" s="2"/>
      <c r="I72" s="2">
        <v>455</v>
      </c>
      <c r="J72" s="1"/>
      <c r="K72" s="1"/>
      <c r="L72" s="1"/>
      <c r="M72" s="1"/>
    </row>
    <row r="73" spans="1:13" ht="15.6" x14ac:dyDescent="0.3">
      <c r="A73" s="2" t="s">
        <v>30</v>
      </c>
      <c r="B73" s="2" t="s">
        <v>10</v>
      </c>
      <c r="C73" s="2"/>
      <c r="D73" s="2">
        <v>405</v>
      </c>
      <c r="E73" s="1"/>
      <c r="F73" s="2" t="s">
        <v>30</v>
      </c>
      <c r="G73" s="2" t="s">
        <v>10</v>
      </c>
      <c r="H73" s="2"/>
      <c r="I73" s="2">
        <v>405</v>
      </c>
      <c r="J73" s="1"/>
      <c r="K73" s="1"/>
      <c r="L73" s="1"/>
      <c r="M73" s="1"/>
    </row>
    <row r="74" spans="1:13" ht="15.6" x14ac:dyDescent="0.3">
      <c r="A74" s="2" t="s">
        <v>70</v>
      </c>
      <c r="B74" s="2" t="s">
        <v>47</v>
      </c>
      <c r="C74" s="2"/>
      <c r="D74" s="2">
        <v>438</v>
      </c>
      <c r="E74" s="1"/>
      <c r="F74" s="2" t="s">
        <v>70</v>
      </c>
      <c r="G74" s="2" t="s">
        <v>47</v>
      </c>
      <c r="H74" s="2"/>
      <c r="I74" s="2">
        <v>438</v>
      </c>
      <c r="J74" s="1"/>
      <c r="K74" s="1"/>
      <c r="L74" s="1"/>
      <c r="M74" s="1"/>
    </row>
    <row r="75" spans="1:13" ht="15.6" x14ac:dyDescent="0.3">
      <c r="A75" s="2" t="s">
        <v>71</v>
      </c>
      <c r="B75" s="2" t="s">
        <v>72</v>
      </c>
      <c r="C75" s="2" t="s">
        <v>47</v>
      </c>
      <c r="D75" s="2">
        <v>310</v>
      </c>
      <c r="E75" s="1"/>
      <c r="F75" s="2" t="s">
        <v>71</v>
      </c>
      <c r="G75" s="2" t="s">
        <v>72</v>
      </c>
      <c r="H75" s="2" t="s">
        <v>47</v>
      </c>
      <c r="I75" s="2">
        <v>310</v>
      </c>
      <c r="J75" s="1"/>
      <c r="K75" s="1"/>
      <c r="L75" s="1"/>
      <c r="M75" s="1"/>
    </row>
    <row r="76" spans="1:13" ht="15.6" x14ac:dyDescent="0.3">
      <c r="A76" s="2" t="s">
        <v>73</v>
      </c>
      <c r="B76" s="2" t="s">
        <v>14</v>
      </c>
      <c r="C76" s="2"/>
      <c r="D76" s="2">
        <v>200</v>
      </c>
      <c r="E76" s="1"/>
      <c r="F76" s="2" t="s">
        <v>73</v>
      </c>
      <c r="G76" s="2" t="s">
        <v>14</v>
      </c>
      <c r="H76" s="2"/>
      <c r="I76" s="2">
        <v>200</v>
      </c>
      <c r="J76" s="1"/>
      <c r="K76" s="1"/>
      <c r="L76" s="1"/>
      <c r="M76" s="1"/>
    </row>
    <row r="77" spans="1:13" ht="15.6" x14ac:dyDescent="0.3">
      <c r="A77" s="1"/>
      <c r="B77" s="1"/>
      <c r="C77" s="16">
        <f>COUNTBLANK(C57:C76)</f>
        <v>8</v>
      </c>
      <c r="D77" s="1"/>
      <c r="E77" s="1"/>
      <c r="F77" s="1" t="s">
        <v>17</v>
      </c>
      <c r="G77" s="1"/>
      <c r="H77" s="1"/>
      <c r="I77" s="1"/>
      <c r="J77" s="1"/>
      <c r="K77" s="1"/>
      <c r="L77" s="1"/>
      <c r="M77" s="1"/>
    </row>
    <row r="79" spans="1:13" ht="15.6" x14ac:dyDescent="0.3">
      <c r="A79" s="29" t="s">
        <v>78</v>
      </c>
      <c r="B79" s="29"/>
      <c r="C79" s="29"/>
      <c r="D79" s="29"/>
      <c r="E79" s="29"/>
      <c r="F79" s="29"/>
      <c r="G79" s="29"/>
      <c r="H79" s="29"/>
    </row>
    <row r="80" spans="1:13" ht="15.6" x14ac:dyDescent="0.3">
      <c r="A80" s="2" t="s">
        <v>4</v>
      </c>
      <c r="B80" s="2" t="s">
        <v>1</v>
      </c>
      <c r="C80" s="2" t="s">
        <v>22</v>
      </c>
      <c r="D80" s="2" t="s">
        <v>23</v>
      </c>
      <c r="E80" s="33" t="s">
        <v>151</v>
      </c>
      <c r="F80" s="34"/>
      <c r="G80" s="34"/>
      <c r="H80" s="34"/>
    </row>
    <row r="81" spans="1:8" ht="15.6" x14ac:dyDescent="0.3">
      <c r="A81" s="2" t="s">
        <v>24</v>
      </c>
      <c r="B81" s="2" t="s">
        <v>6</v>
      </c>
      <c r="C81" s="2">
        <v>49</v>
      </c>
      <c r="D81" s="2">
        <v>1</v>
      </c>
      <c r="E81" s="33"/>
      <c r="F81" s="34"/>
      <c r="G81" s="34"/>
      <c r="H81" s="34"/>
    </row>
    <row r="82" spans="1:8" ht="15.6" x14ac:dyDescent="0.3">
      <c r="A82" s="2" t="s">
        <v>27</v>
      </c>
      <c r="B82" s="2" t="s">
        <v>6</v>
      </c>
      <c r="C82" s="2">
        <v>63</v>
      </c>
      <c r="D82" s="2">
        <v>1</v>
      </c>
      <c r="E82" s="1"/>
      <c r="F82" s="7" t="s">
        <v>18</v>
      </c>
      <c r="G82" s="8" t="s">
        <v>25</v>
      </c>
      <c r="H82" s="9" t="s">
        <v>77</v>
      </c>
    </row>
    <row r="83" spans="1:8" ht="15.6" x14ac:dyDescent="0.3">
      <c r="A83" s="2" t="s">
        <v>28</v>
      </c>
      <c r="B83" s="2" t="s">
        <v>6</v>
      </c>
      <c r="C83" s="2">
        <v>83</v>
      </c>
      <c r="D83" s="2">
        <v>1</v>
      </c>
      <c r="E83" s="1"/>
      <c r="F83" s="10" t="s">
        <v>6</v>
      </c>
      <c r="G83" s="11">
        <v>1</v>
      </c>
      <c r="H83" s="18">
        <f>COUNTIFS($B$81:$B$92, F83,$D$81:$D$92,G83)</f>
        <v>3</v>
      </c>
    </row>
    <row r="84" spans="1:8" ht="15.6" x14ac:dyDescent="0.3">
      <c r="A84" s="2" t="s">
        <v>29</v>
      </c>
      <c r="B84" s="2" t="s">
        <v>10</v>
      </c>
      <c r="C84" s="2">
        <v>43</v>
      </c>
      <c r="D84" s="2">
        <v>1</v>
      </c>
      <c r="E84" s="1"/>
      <c r="F84" s="13" t="s">
        <v>6</v>
      </c>
      <c r="G84" s="14">
        <v>2</v>
      </c>
      <c r="H84" s="18">
        <f>COUNTIFS($B$81:$B$92, F84,$D$81:$D$92,G84)</f>
        <v>3</v>
      </c>
    </row>
    <row r="85" spans="1:8" ht="15.6" x14ac:dyDescent="0.3">
      <c r="A85" s="2" t="s">
        <v>30</v>
      </c>
      <c r="B85" s="2" t="s">
        <v>10</v>
      </c>
      <c r="C85" s="2">
        <v>58</v>
      </c>
      <c r="D85" s="2">
        <v>1</v>
      </c>
      <c r="E85" s="1"/>
      <c r="F85" s="10" t="s">
        <v>10</v>
      </c>
      <c r="G85" s="11">
        <v>1</v>
      </c>
      <c r="H85" s="18">
        <f>COUNTIFS($B$81:$B$92, F85,$D$81:$D$92,G85)</f>
        <v>3</v>
      </c>
    </row>
    <row r="86" spans="1:8" ht="15.6" x14ac:dyDescent="0.3">
      <c r="A86" s="2" t="s">
        <v>31</v>
      </c>
      <c r="B86" s="2" t="s">
        <v>10</v>
      </c>
      <c r="C86" s="2">
        <v>78</v>
      </c>
      <c r="D86" s="2">
        <v>1</v>
      </c>
      <c r="E86" s="1"/>
      <c r="F86" s="13" t="s">
        <v>10</v>
      </c>
      <c r="G86" s="14">
        <v>2</v>
      </c>
      <c r="H86" s="18">
        <f>COUNTIFS($B$81:$B$92, F86,$D$81:$D$92,G86)</f>
        <v>3</v>
      </c>
    </row>
    <row r="87" spans="1:8" ht="15.6" x14ac:dyDescent="0.3">
      <c r="A87" s="2" t="s">
        <v>32</v>
      </c>
      <c r="B87" s="2" t="s">
        <v>6</v>
      </c>
      <c r="C87" s="2">
        <v>65</v>
      </c>
      <c r="D87" s="2">
        <v>2</v>
      </c>
      <c r="E87" s="1"/>
      <c r="F87" s="1"/>
      <c r="G87" s="1"/>
      <c r="H87" s="1"/>
    </row>
    <row r="88" spans="1:8" ht="15.6" x14ac:dyDescent="0.3">
      <c r="A88" s="2" t="s">
        <v>33</v>
      </c>
      <c r="B88" s="2" t="s">
        <v>6</v>
      </c>
      <c r="C88" s="2">
        <v>80</v>
      </c>
      <c r="D88" s="2">
        <v>2</v>
      </c>
      <c r="E88" s="1"/>
      <c r="F88" s="1"/>
      <c r="G88" s="1"/>
      <c r="H88" s="1"/>
    </row>
    <row r="89" spans="1:8" ht="15.6" x14ac:dyDescent="0.3">
      <c r="A89" s="2" t="s">
        <v>34</v>
      </c>
      <c r="B89" s="2" t="s">
        <v>6</v>
      </c>
      <c r="C89" s="2">
        <v>100</v>
      </c>
      <c r="D89" s="2">
        <v>2</v>
      </c>
      <c r="E89" s="1"/>
      <c r="F89" s="1"/>
      <c r="G89" s="1"/>
      <c r="H89" s="1"/>
    </row>
    <row r="90" spans="1:8" ht="15.6" x14ac:dyDescent="0.3">
      <c r="A90" s="2" t="s">
        <v>35</v>
      </c>
      <c r="B90" s="2" t="s">
        <v>10</v>
      </c>
      <c r="C90" s="2">
        <v>43</v>
      </c>
      <c r="D90" s="2">
        <v>2</v>
      </c>
      <c r="E90" s="1"/>
      <c r="F90" s="1"/>
      <c r="G90" s="1"/>
      <c r="H90" s="1"/>
    </row>
    <row r="91" spans="1:8" ht="15.6" x14ac:dyDescent="0.3">
      <c r="A91" s="2" t="s">
        <v>36</v>
      </c>
      <c r="B91" s="2" t="s">
        <v>10</v>
      </c>
      <c r="C91" s="2">
        <v>58</v>
      </c>
      <c r="D91" s="2">
        <v>2</v>
      </c>
      <c r="E91" s="1"/>
      <c r="F91" s="1"/>
      <c r="G91" s="1"/>
      <c r="H91" s="1"/>
    </row>
    <row r="92" spans="1:8" ht="15.6" x14ac:dyDescent="0.3">
      <c r="A92" s="2" t="s">
        <v>37</v>
      </c>
      <c r="B92" s="2" t="s">
        <v>10</v>
      </c>
      <c r="C92" s="2">
        <v>78</v>
      </c>
      <c r="D92" s="2">
        <v>2</v>
      </c>
      <c r="E92" s="1"/>
      <c r="F92" s="1"/>
      <c r="G92" s="1"/>
      <c r="H92" s="1"/>
    </row>
    <row r="95" spans="1:8" ht="15.6" x14ac:dyDescent="0.3">
      <c r="A95" s="29" t="s">
        <v>99</v>
      </c>
      <c r="B95" s="29"/>
      <c r="C95" s="29"/>
      <c r="D95" s="29"/>
      <c r="E95" s="29"/>
      <c r="F95" s="29"/>
      <c r="G95" s="29"/>
    </row>
    <row r="96" spans="1:8" ht="15.6" x14ac:dyDescent="0.3">
      <c r="A96" s="1"/>
      <c r="B96" s="1"/>
      <c r="C96" s="1"/>
      <c r="D96" s="1"/>
      <c r="E96" s="1"/>
      <c r="F96" s="1"/>
      <c r="G96" s="1" t="s">
        <v>99</v>
      </c>
    </row>
    <row r="97" spans="1:7" ht="15.6" x14ac:dyDescent="0.3">
      <c r="A97" s="1">
        <v>1</v>
      </c>
      <c r="B97" s="1">
        <v>2</v>
      </c>
      <c r="C97" s="1">
        <v>3</v>
      </c>
      <c r="D97" s="1">
        <v>4</v>
      </c>
      <c r="E97" s="1">
        <v>5</v>
      </c>
      <c r="F97" s="1">
        <v>6</v>
      </c>
      <c r="G97" s="16">
        <f>MEDIAN(A97:F97)</f>
        <v>3.5</v>
      </c>
    </row>
    <row r="98" spans="1:7" ht="15.6" x14ac:dyDescent="0.3">
      <c r="A98" s="1"/>
      <c r="B98" s="1"/>
      <c r="C98" s="1"/>
      <c r="D98" s="1"/>
      <c r="E98" s="1"/>
      <c r="F98" s="1"/>
      <c r="G98" s="1" t="s">
        <v>99</v>
      </c>
    </row>
    <row r="99" spans="1:7" ht="15.6" x14ac:dyDescent="0.3">
      <c r="A99" s="1">
        <v>2</v>
      </c>
      <c r="B99" s="1">
        <v>2</v>
      </c>
      <c r="C99" s="1">
        <v>3</v>
      </c>
      <c r="D99" s="1">
        <v>3</v>
      </c>
      <c r="E99" s="1">
        <v>4</v>
      </c>
      <c r="F99" s="1">
        <v>5</v>
      </c>
      <c r="G99" s="16">
        <f>MEDIAN(A99:F99)</f>
        <v>3</v>
      </c>
    </row>
    <row r="100" spans="1:7" ht="15.6" x14ac:dyDescent="0.3">
      <c r="A100" s="1"/>
      <c r="B100" s="1"/>
      <c r="C100" s="1"/>
      <c r="D100" s="1"/>
      <c r="E100" s="1"/>
      <c r="F100" s="1"/>
      <c r="G100" s="1"/>
    </row>
    <row r="102" spans="1:7" ht="15.6" x14ac:dyDescent="0.3">
      <c r="A102" s="29" t="s">
        <v>100</v>
      </c>
      <c r="B102" s="29"/>
      <c r="C102" s="29"/>
      <c r="D102" s="29"/>
      <c r="E102" s="29"/>
    </row>
    <row r="103" spans="1:7" ht="15.6" x14ac:dyDescent="0.3">
      <c r="A103" s="1" t="s">
        <v>101</v>
      </c>
      <c r="B103" s="1" t="s">
        <v>102</v>
      </c>
      <c r="C103" s="1" t="s">
        <v>103</v>
      </c>
      <c r="D103" s="1" t="s">
        <v>104</v>
      </c>
      <c r="E103" s="1" t="s">
        <v>105</v>
      </c>
    </row>
    <row r="104" spans="1:7" ht="15.6" x14ac:dyDescent="0.3">
      <c r="A104" s="1" t="s">
        <v>106</v>
      </c>
      <c r="B104" s="1">
        <v>10</v>
      </c>
      <c r="C104" s="1">
        <v>4</v>
      </c>
      <c r="D104" s="1">
        <v>1</v>
      </c>
      <c r="E104" s="1">
        <v>1</v>
      </c>
    </row>
    <row r="105" spans="1:7" ht="15.6" x14ac:dyDescent="0.3">
      <c r="A105" s="1" t="s">
        <v>107</v>
      </c>
      <c r="B105" s="1">
        <v>12</v>
      </c>
      <c r="C105" s="1">
        <v>3</v>
      </c>
      <c r="D105" s="1">
        <v>0</v>
      </c>
      <c r="E105" s="1">
        <v>1</v>
      </c>
    </row>
    <row r="106" spans="1:7" ht="15.6" x14ac:dyDescent="0.3">
      <c r="A106" s="1" t="s">
        <v>108</v>
      </c>
      <c r="B106" s="1">
        <v>15</v>
      </c>
      <c r="C106" s="1">
        <v>1</v>
      </c>
      <c r="D106" s="1">
        <v>3</v>
      </c>
      <c r="E106" s="1">
        <v>1</v>
      </c>
    </row>
    <row r="107" spans="1:7" ht="15.6" x14ac:dyDescent="0.3">
      <c r="A107" s="1" t="s">
        <v>109</v>
      </c>
      <c r="B107" s="1">
        <v>4</v>
      </c>
      <c r="C107" s="1">
        <v>2</v>
      </c>
      <c r="D107" s="1">
        <v>6</v>
      </c>
      <c r="E107" s="1">
        <v>0</v>
      </c>
    </row>
    <row r="108" spans="1:7" ht="15.6" x14ac:dyDescent="0.3">
      <c r="A108" s="1" t="s">
        <v>110</v>
      </c>
      <c r="B108" s="1">
        <v>10</v>
      </c>
      <c r="C108" s="1">
        <v>4</v>
      </c>
      <c r="D108" s="1">
        <v>1</v>
      </c>
      <c r="E108" s="1">
        <v>1</v>
      </c>
    </row>
    <row r="109" spans="1:7" ht="15.6" x14ac:dyDescent="0.3">
      <c r="A109" s="1" t="s">
        <v>111</v>
      </c>
      <c r="B109" s="1">
        <v>9</v>
      </c>
      <c r="C109" s="1">
        <v>2</v>
      </c>
      <c r="D109" s="1">
        <v>1</v>
      </c>
      <c r="E109" s="1">
        <v>0</v>
      </c>
    </row>
    <row r="110" spans="1:7" ht="15.6" x14ac:dyDescent="0.3">
      <c r="A110" s="1"/>
      <c r="B110" s="1"/>
      <c r="C110" s="1"/>
      <c r="D110" s="1"/>
      <c r="E110" s="1"/>
    </row>
    <row r="111" spans="1:7" ht="15.6" x14ac:dyDescent="0.3">
      <c r="A111" s="1" t="s">
        <v>112</v>
      </c>
      <c r="B111" s="16">
        <f>_xlfn.MODE.SNGL(B104:E109)</f>
        <v>1</v>
      </c>
      <c r="C111" s="1"/>
      <c r="D111" s="1"/>
      <c r="E111" s="1"/>
    </row>
    <row r="114" spans="1:6" ht="15.6" x14ac:dyDescent="0.3">
      <c r="A114" s="29" t="s">
        <v>128</v>
      </c>
      <c r="B114" s="29"/>
      <c r="C114" s="29"/>
      <c r="D114" s="29"/>
      <c r="E114" s="29"/>
      <c r="F114" s="29"/>
    </row>
    <row r="115" spans="1:6" ht="15.6" x14ac:dyDescent="0.3">
      <c r="A115" s="1" t="s">
        <v>79</v>
      </c>
      <c r="B115" s="1" t="s">
        <v>1</v>
      </c>
      <c r="C115" s="1" t="s">
        <v>41</v>
      </c>
      <c r="D115" s="1" t="s">
        <v>80</v>
      </c>
      <c r="E115" s="1"/>
      <c r="F115" s="1"/>
    </row>
    <row r="116" spans="1:6" ht="15.6" x14ac:dyDescent="0.3">
      <c r="A116" s="1" t="s">
        <v>82</v>
      </c>
      <c r="B116" s="1" t="s">
        <v>6</v>
      </c>
      <c r="C116" s="1" t="s">
        <v>47</v>
      </c>
      <c r="D116" s="22">
        <v>318</v>
      </c>
      <c r="E116" s="1"/>
      <c r="F116" s="1"/>
    </row>
    <row r="117" spans="1:6" ht="15.6" x14ac:dyDescent="0.3">
      <c r="A117" s="1" t="s">
        <v>83</v>
      </c>
      <c r="B117" s="1" t="s">
        <v>6</v>
      </c>
      <c r="C117" s="1" t="s">
        <v>47</v>
      </c>
      <c r="D117" s="23">
        <v>405</v>
      </c>
      <c r="E117" s="1"/>
      <c r="F117" s="1"/>
    </row>
    <row r="118" spans="1:6" ht="15.6" x14ac:dyDescent="0.3">
      <c r="A118" s="1" t="s">
        <v>84</v>
      </c>
      <c r="B118" s="1" t="s">
        <v>6</v>
      </c>
      <c r="C118" s="1" t="s">
        <v>47</v>
      </c>
      <c r="D118" s="23">
        <v>525</v>
      </c>
      <c r="E118" s="1"/>
      <c r="F118" s="1"/>
    </row>
    <row r="119" spans="1:6" ht="15.6" x14ac:dyDescent="0.3">
      <c r="A119" s="1" t="s">
        <v>85</v>
      </c>
      <c r="B119" s="1" t="s">
        <v>10</v>
      </c>
      <c r="C119" s="1"/>
      <c r="D119" s="23">
        <v>309</v>
      </c>
      <c r="E119" s="16">
        <f>_xlfn.STDEV.P(D116:D137)</f>
        <v>108.67283526239177</v>
      </c>
      <c r="F119" s="1"/>
    </row>
    <row r="120" spans="1:6" ht="15.6" x14ac:dyDescent="0.3">
      <c r="A120" s="1" t="s">
        <v>86</v>
      </c>
      <c r="B120" s="1" t="s">
        <v>10</v>
      </c>
      <c r="C120" s="1"/>
      <c r="D120" s="23">
        <v>405</v>
      </c>
      <c r="E120" s="1"/>
      <c r="F120" s="1"/>
    </row>
    <row r="121" spans="1:6" ht="15.6" x14ac:dyDescent="0.3">
      <c r="A121" s="1" t="s">
        <v>87</v>
      </c>
      <c r="B121" s="1" t="s">
        <v>10</v>
      </c>
      <c r="C121" s="1" t="s">
        <v>62</v>
      </c>
      <c r="D121" s="23">
        <v>534</v>
      </c>
      <c r="E121" s="1"/>
      <c r="F121" s="1"/>
    </row>
    <row r="122" spans="1:6" ht="15.6" x14ac:dyDescent="0.3">
      <c r="A122" s="1" t="s">
        <v>88</v>
      </c>
      <c r="B122" s="1" t="s">
        <v>14</v>
      </c>
      <c r="C122" s="1"/>
      <c r="D122" s="23">
        <v>314</v>
      </c>
      <c r="E122" s="1"/>
      <c r="F122" s="1"/>
    </row>
    <row r="123" spans="1:6" ht="15.6" x14ac:dyDescent="0.3">
      <c r="A123" s="1" t="s">
        <v>89</v>
      </c>
      <c r="B123" s="1" t="s">
        <v>14</v>
      </c>
      <c r="C123" s="1"/>
      <c r="D123" s="23">
        <v>405</v>
      </c>
      <c r="E123" s="1"/>
      <c r="F123" s="1"/>
    </row>
    <row r="124" spans="1:6" ht="15.6" x14ac:dyDescent="0.3">
      <c r="A124" s="1" t="s">
        <v>90</v>
      </c>
      <c r="B124" s="1" t="s">
        <v>14</v>
      </c>
      <c r="C124" s="1"/>
      <c r="D124" s="23">
        <v>530</v>
      </c>
      <c r="E124" s="1"/>
      <c r="F124" s="1"/>
    </row>
    <row r="125" spans="1:6" ht="15.6" x14ac:dyDescent="0.3">
      <c r="A125" s="1" t="s">
        <v>115</v>
      </c>
      <c r="B125" s="1" t="s">
        <v>65</v>
      </c>
      <c r="C125" s="1"/>
      <c r="D125" s="23">
        <v>195</v>
      </c>
      <c r="E125" s="1"/>
      <c r="F125" s="1"/>
    </row>
    <row r="126" spans="1:6" ht="15.6" x14ac:dyDescent="0.3">
      <c r="A126" s="1" t="s">
        <v>116</v>
      </c>
      <c r="B126" s="1" t="s">
        <v>65</v>
      </c>
      <c r="C126" s="1"/>
      <c r="D126" s="23">
        <v>205</v>
      </c>
      <c r="E126" s="1"/>
      <c r="F126" s="1"/>
    </row>
    <row r="127" spans="1:6" ht="15.6" x14ac:dyDescent="0.3">
      <c r="A127" s="1" t="s">
        <v>117</v>
      </c>
      <c r="B127" s="1" t="s">
        <v>65</v>
      </c>
      <c r="C127" s="1" t="s">
        <v>62</v>
      </c>
      <c r="D127" s="23">
        <v>395</v>
      </c>
      <c r="E127" s="1"/>
      <c r="F127" s="1"/>
    </row>
    <row r="128" spans="1:6" ht="15.6" x14ac:dyDescent="0.3">
      <c r="A128" s="1" t="s">
        <v>118</v>
      </c>
      <c r="B128" s="1" t="s">
        <v>65</v>
      </c>
      <c r="C128" s="1" t="s">
        <v>47</v>
      </c>
      <c r="D128" s="23">
        <v>195</v>
      </c>
      <c r="E128" s="1"/>
      <c r="F128" s="1"/>
    </row>
    <row r="129" spans="1:7" ht="15.6" x14ac:dyDescent="0.3">
      <c r="A129" s="1" t="s">
        <v>119</v>
      </c>
      <c r="B129" s="1" t="s">
        <v>65</v>
      </c>
      <c r="C129" s="1" t="s">
        <v>47</v>
      </c>
      <c r="D129" s="23">
        <v>205</v>
      </c>
      <c r="E129" s="1"/>
      <c r="F129" s="1"/>
    </row>
    <row r="130" spans="1:7" ht="15.6" x14ac:dyDescent="0.3">
      <c r="A130" s="1" t="s">
        <v>120</v>
      </c>
      <c r="B130" s="1" t="s">
        <v>65</v>
      </c>
      <c r="C130" s="1" t="s">
        <v>47</v>
      </c>
      <c r="D130" s="23">
        <v>395</v>
      </c>
      <c r="E130" s="1"/>
      <c r="F130" s="1"/>
    </row>
    <row r="131" spans="1:7" ht="15.6" x14ac:dyDescent="0.3">
      <c r="A131" s="1" t="s">
        <v>121</v>
      </c>
      <c r="B131" s="1" t="s">
        <v>61</v>
      </c>
      <c r="C131" s="1" t="s">
        <v>62</v>
      </c>
      <c r="D131" s="23">
        <v>251</v>
      </c>
      <c r="E131" s="1"/>
      <c r="F131" s="1"/>
    </row>
    <row r="132" spans="1:7" ht="15.6" x14ac:dyDescent="0.3">
      <c r="A132" s="1" t="s">
        <v>122</v>
      </c>
      <c r="B132" s="1" t="s">
        <v>61</v>
      </c>
      <c r="C132" s="1" t="s">
        <v>62</v>
      </c>
      <c r="D132" s="23">
        <v>349</v>
      </c>
      <c r="E132" s="1"/>
      <c r="F132" s="1"/>
    </row>
    <row r="133" spans="1:7" ht="15.6" x14ac:dyDescent="0.3">
      <c r="A133" s="1" t="s">
        <v>123</v>
      </c>
      <c r="B133" s="1" t="s">
        <v>61</v>
      </c>
      <c r="C133" s="1" t="s">
        <v>62</v>
      </c>
      <c r="D133" s="23">
        <v>479</v>
      </c>
      <c r="E133" s="1"/>
      <c r="F133" s="1"/>
    </row>
    <row r="134" spans="1:7" ht="15.6" x14ac:dyDescent="0.3">
      <c r="A134" s="1" t="s">
        <v>124</v>
      </c>
      <c r="B134" s="1" t="s">
        <v>61</v>
      </c>
      <c r="C134" s="1"/>
      <c r="D134" s="23">
        <v>253</v>
      </c>
      <c r="E134" s="1"/>
      <c r="F134" s="1"/>
    </row>
    <row r="135" spans="1:7" ht="15.6" x14ac:dyDescent="0.3">
      <c r="A135" s="1" t="s">
        <v>125</v>
      </c>
      <c r="B135" s="1" t="s">
        <v>61</v>
      </c>
      <c r="C135" s="1"/>
      <c r="D135" s="23">
        <v>413</v>
      </c>
      <c r="E135" s="1"/>
      <c r="F135" s="1"/>
    </row>
    <row r="136" spans="1:7" ht="15.6" x14ac:dyDescent="0.3">
      <c r="A136" s="1" t="s">
        <v>126</v>
      </c>
      <c r="B136" s="1" t="s">
        <v>61</v>
      </c>
      <c r="C136" s="1" t="s">
        <v>62</v>
      </c>
      <c r="D136" s="23">
        <v>262</v>
      </c>
      <c r="E136" s="1"/>
      <c r="F136" s="1"/>
    </row>
    <row r="137" spans="1:7" ht="15.6" x14ac:dyDescent="0.3">
      <c r="A137" s="1" t="s">
        <v>127</v>
      </c>
      <c r="B137" s="1" t="s">
        <v>61</v>
      </c>
      <c r="C137" s="1" t="s">
        <v>62</v>
      </c>
      <c r="D137" s="24">
        <v>442</v>
      </c>
      <c r="E137" s="1"/>
      <c r="F137" s="1"/>
    </row>
    <row r="140" spans="1:7" ht="15.6" x14ac:dyDescent="0.3">
      <c r="A140" s="29" t="s">
        <v>133</v>
      </c>
      <c r="B140" s="29"/>
      <c r="C140" s="29"/>
      <c r="D140" s="29"/>
      <c r="E140" s="29"/>
      <c r="F140" s="29"/>
      <c r="G140" s="29"/>
    </row>
    <row r="141" spans="1:7" ht="15.6" x14ac:dyDescent="0.3">
      <c r="A141" s="1" t="s">
        <v>129</v>
      </c>
      <c r="B141" s="1" t="s">
        <v>0</v>
      </c>
      <c r="C141" s="1" t="s">
        <v>1</v>
      </c>
      <c r="D141" s="1" t="s">
        <v>41</v>
      </c>
      <c r="E141" s="1" t="s">
        <v>80</v>
      </c>
      <c r="F141" s="1"/>
      <c r="G141" s="1"/>
    </row>
    <row r="142" spans="1:7" ht="15.6" x14ac:dyDescent="0.3">
      <c r="A142" s="1">
        <v>1</v>
      </c>
      <c r="B142" s="1" t="s">
        <v>3</v>
      </c>
      <c r="C142" s="1" t="s">
        <v>6</v>
      </c>
      <c r="D142" s="1" t="s">
        <v>47</v>
      </c>
      <c r="E142" s="22">
        <v>318</v>
      </c>
      <c r="F142" s="1"/>
      <c r="G142" s="1"/>
    </row>
    <row r="143" spans="1:7" ht="15.6" x14ac:dyDescent="0.3">
      <c r="A143" s="1">
        <v>2</v>
      </c>
      <c r="B143" s="1" t="s">
        <v>130</v>
      </c>
      <c r="C143" s="1" t="s">
        <v>6</v>
      </c>
      <c r="D143" s="1" t="s">
        <v>47</v>
      </c>
      <c r="E143" s="23">
        <v>405</v>
      </c>
      <c r="F143" s="1"/>
      <c r="G143" s="1"/>
    </row>
    <row r="144" spans="1:7" ht="15.6" x14ac:dyDescent="0.3">
      <c r="A144" s="1">
        <v>3</v>
      </c>
      <c r="B144" s="1" t="s">
        <v>131</v>
      </c>
      <c r="C144" s="1" t="s">
        <v>6</v>
      </c>
      <c r="D144" s="1" t="s">
        <v>47</v>
      </c>
      <c r="E144" s="23">
        <v>525</v>
      </c>
      <c r="F144" s="1"/>
      <c r="G144" s="1"/>
    </row>
    <row r="145" spans="1:7" ht="15.6" x14ac:dyDescent="0.3">
      <c r="A145" s="1">
        <v>4</v>
      </c>
      <c r="B145" s="1" t="s">
        <v>132</v>
      </c>
      <c r="C145" s="1" t="s">
        <v>10</v>
      </c>
      <c r="D145" s="1"/>
      <c r="E145" s="23">
        <v>309</v>
      </c>
      <c r="F145" s="16">
        <f>_xlfn.STDEV.S(E142:E161)</f>
        <v>113.23194639416266</v>
      </c>
      <c r="G145" s="1"/>
    </row>
    <row r="146" spans="1:7" ht="15.6" x14ac:dyDescent="0.3">
      <c r="A146" s="1">
        <v>5</v>
      </c>
      <c r="B146" s="1" t="s">
        <v>134</v>
      </c>
      <c r="C146" s="1" t="s">
        <v>10</v>
      </c>
      <c r="D146" s="1"/>
      <c r="E146" s="23">
        <v>405</v>
      </c>
      <c r="F146" s="1"/>
      <c r="G146" s="1"/>
    </row>
    <row r="147" spans="1:7" ht="15.6" x14ac:dyDescent="0.3">
      <c r="A147" s="1">
        <v>6</v>
      </c>
      <c r="B147" s="1" t="s">
        <v>135</v>
      </c>
      <c r="C147" s="1" t="s">
        <v>10</v>
      </c>
      <c r="D147" s="1" t="s">
        <v>62</v>
      </c>
      <c r="E147" s="23">
        <v>534</v>
      </c>
      <c r="F147" s="1"/>
      <c r="G147" s="1"/>
    </row>
    <row r="148" spans="1:7" ht="15.6" x14ac:dyDescent="0.3">
      <c r="A148" s="1">
        <v>7</v>
      </c>
      <c r="B148" s="1" t="s">
        <v>136</v>
      </c>
      <c r="C148" s="1" t="s">
        <v>14</v>
      </c>
      <c r="D148" s="1"/>
      <c r="E148" s="23">
        <v>314</v>
      </c>
      <c r="F148" s="1"/>
      <c r="G148" s="1"/>
    </row>
    <row r="149" spans="1:7" ht="15.6" x14ac:dyDescent="0.3">
      <c r="A149" s="1">
        <v>8</v>
      </c>
      <c r="B149" s="1" t="s">
        <v>137</v>
      </c>
      <c r="C149" s="1" t="s">
        <v>14</v>
      </c>
      <c r="D149" s="1"/>
      <c r="E149" s="23">
        <v>405</v>
      </c>
      <c r="F149" s="1"/>
      <c r="G149" s="1"/>
    </row>
    <row r="150" spans="1:7" ht="15.6" x14ac:dyDescent="0.3">
      <c r="A150" s="1">
        <v>9</v>
      </c>
      <c r="B150" s="1" t="s">
        <v>138</v>
      </c>
      <c r="C150" s="1" t="s">
        <v>14</v>
      </c>
      <c r="D150" s="1"/>
      <c r="E150" s="23">
        <v>530</v>
      </c>
      <c r="F150" s="1"/>
      <c r="G150" s="1"/>
    </row>
    <row r="151" spans="1:7" ht="15.6" x14ac:dyDescent="0.3">
      <c r="A151" s="1">
        <v>10</v>
      </c>
      <c r="B151" s="1" t="s">
        <v>115</v>
      </c>
      <c r="C151" s="1" t="s">
        <v>65</v>
      </c>
      <c r="D151" s="1"/>
      <c r="E151" s="23">
        <v>195</v>
      </c>
      <c r="F151" s="1"/>
      <c r="G151" s="1"/>
    </row>
    <row r="152" spans="1:7" ht="15.6" x14ac:dyDescent="0.3">
      <c r="A152" s="1">
        <v>11</v>
      </c>
      <c r="B152" s="1" t="s">
        <v>116</v>
      </c>
      <c r="C152" s="1" t="s">
        <v>65</v>
      </c>
      <c r="D152" s="1"/>
      <c r="E152" s="23">
        <v>205</v>
      </c>
      <c r="F152" s="1"/>
      <c r="G152" s="1"/>
    </row>
    <row r="153" spans="1:7" ht="15.6" x14ac:dyDescent="0.3">
      <c r="A153" s="1">
        <v>12</v>
      </c>
      <c r="B153" s="1" t="s">
        <v>117</v>
      </c>
      <c r="C153" s="1" t="s">
        <v>65</v>
      </c>
      <c r="D153" s="1" t="s">
        <v>62</v>
      </c>
      <c r="E153" s="23">
        <v>395</v>
      </c>
      <c r="F153" s="1"/>
      <c r="G153" s="1"/>
    </row>
    <row r="154" spans="1:7" ht="15.6" x14ac:dyDescent="0.3">
      <c r="A154" s="1">
        <v>13</v>
      </c>
      <c r="B154" s="1" t="s">
        <v>118</v>
      </c>
      <c r="C154" s="1" t="s">
        <v>65</v>
      </c>
      <c r="D154" s="1" t="s">
        <v>47</v>
      </c>
      <c r="E154" s="23">
        <v>195</v>
      </c>
      <c r="F154" s="1"/>
      <c r="G154" s="1"/>
    </row>
    <row r="155" spans="1:7" ht="15.6" x14ac:dyDescent="0.3">
      <c r="A155" s="1">
        <v>14</v>
      </c>
      <c r="B155" s="1" t="s">
        <v>119</v>
      </c>
      <c r="C155" s="1" t="s">
        <v>65</v>
      </c>
      <c r="D155" s="1" t="s">
        <v>47</v>
      </c>
      <c r="E155" s="23">
        <v>205</v>
      </c>
      <c r="F155" s="1"/>
      <c r="G155" s="1"/>
    </row>
    <row r="156" spans="1:7" ht="15.6" x14ac:dyDescent="0.3">
      <c r="A156" s="1">
        <v>15</v>
      </c>
      <c r="B156" s="1" t="s">
        <v>120</v>
      </c>
      <c r="C156" s="1" t="s">
        <v>65</v>
      </c>
      <c r="D156" s="1" t="s">
        <v>47</v>
      </c>
      <c r="E156" s="23">
        <v>395</v>
      </c>
      <c r="F156" s="1"/>
      <c r="G156" s="1"/>
    </row>
    <row r="157" spans="1:7" ht="15.6" x14ac:dyDescent="0.3">
      <c r="A157" s="1">
        <v>16</v>
      </c>
      <c r="B157" s="1" t="s">
        <v>121</v>
      </c>
      <c r="C157" s="1" t="s">
        <v>61</v>
      </c>
      <c r="D157" s="1" t="s">
        <v>62</v>
      </c>
      <c r="E157" s="23">
        <v>251</v>
      </c>
      <c r="F157" s="1"/>
      <c r="G157" s="1"/>
    </row>
    <row r="158" spans="1:7" ht="15.6" x14ac:dyDescent="0.3">
      <c r="A158" s="1">
        <v>17</v>
      </c>
      <c r="B158" s="1" t="s">
        <v>139</v>
      </c>
      <c r="C158" s="1" t="s">
        <v>61</v>
      </c>
      <c r="D158" s="1" t="s">
        <v>62</v>
      </c>
      <c r="E158" s="23">
        <v>349</v>
      </c>
      <c r="F158" s="1"/>
      <c r="G158" s="1"/>
    </row>
    <row r="159" spans="1:7" ht="15.6" x14ac:dyDescent="0.3">
      <c r="A159" s="1">
        <v>18</v>
      </c>
      <c r="B159" s="1" t="s">
        <v>140</v>
      </c>
      <c r="C159" s="1" t="s">
        <v>61</v>
      </c>
      <c r="D159" s="1" t="s">
        <v>62</v>
      </c>
      <c r="E159" s="23">
        <v>479</v>
      </c>
      <c r="F159" s="1"/>
      <c r="G159" s="1"/>
    </row>
    <row r="160" spans="1:7" ht="15.6" x14ac:dyDescent="0.3">
      <c r="A160" s="1">
        <v>19</v>
      </c>
      <c r="B160" s="1" t="s">
        <v>124</v>
      </c>
      <c r="C160" s="1" t="s">
        <v>61</v>
      </c>
      <c r="D160" s="1"/>
      <c r="E160" s="23">
        <v>253</v>
      </c>
      <c r="F160" s="1"/>
      <c r="G160" s="1"/>
    </row>
    <row r="161" spans="1:7" ht="15.6" x14ac:dyDescent="0.3">
      <c r="A161" s="1">
        <v>20</v>
      </c>
      <c r="B161" s="1" t="s">
        <v>125</v>
      </c>
      <c r="C161" s="1" t="s">
        <v>61</v>
      </c>
      <c r="D161" s="1"/>
      <c r="E161" s="24">
        <v>413</v>
      </c>
      <c r="F161" s="1"/>
      <c r="G161" s="1"/>
    </row>
  </sheetData>
  <mergeCells count="15">
    <mergeCell ref="A1:E1"/>
    <mergeCell ref="D2:E3"/>
    <mergeCell ref="A14:I14"/>
    <mergeCell ref="I16:I20"/>
    <mergeCell ref="A30:D30"/>
    <mergeCell ref="F30:I30"/>
    <mergeCell ref="A102:E102"/>
    <mergeCell ref="A114:F114"/>
    <mergeCell ref="A140:G140"/>
    <mergeCell ref="J55:L57"/>
    <mergeCell ref="A55:D55"/>
    <mergeCell ref="F55:I55"/>
    <mergeCell ref="A79:H79"/>
    <mergeCell ref="E80:H81"/>
    <mergeCell ref="A95:G9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ADC6F-B089-4A67-8AAB-ADE778DE49BC}">
  <dimension ref="A1:H24"/>
  <sheetViews>
    <sheetView tabSelected="1" workbookViewId="0">
      <selection sqref="A1:G1"/>
    </sheetView>
  </sheetViews>
  <sheetFormatPr defaultRowHeight="14.4" x14ac:dyDescent="0.3"/>
  <cols>
    <col min="2" max="2" width="26.77734375" customWidth="1"/>
    <col min="6" max="6" width="13.88671875" customWidth="1"/>
    <col min="7" max="7" width="13.5546875" customWidth="1"/>
  </cols>
  <sheetData>
    <row r="1" spans="1:8" ht="15.6" x14ac:dyDescent="0.3">
      <c r="A1" s="29" t="s">
        <v>144</v>
      </c>
      <c r="B1" s="29"/>
      <c r="C1" s="29"/>
      <c r="D1" s="29"/>
      <c r="E1" s="29"/>
      <c r="F1" s="29"/>
      <c r="G1" s="29"/>
    </row>
    <row r="2" spans="1:8" ht="15.6" x14ac:dyDescent="0.3">
      <c r="A2" s="1" t="s">
        <v>146</v>
      </c>
      <c r="B2" s="1" t="s">
        <v>79</v>
      </c>
      <c r="C2" s="1" t="s">
        <v>1</v>
      </c>
      <c r="D2" s="1" t="s">
        <v>41</v>
      </c>
      <c r="E2" s="1" t="s">
        <v>80</v>
      </c>
      <c r="F2" s="1"/>
      <c r="G2" s="1"/>
    </row>
    <row r="3" spans="1:8" ht="15.6" x14ac:dyDescent="0.3">
      <c r="A3" s="7">
        <v>1</v>
      </c>
      <c r="B3" s="8" t="s">
        <v>82</v>
      </c>
      <c r="C3" s="8" t="s">
        <v>6</v>
      </c>
      <c r="D3" s="8" t="s">
        <v>47</v>
      </c>
      <c r="E3" s="9">
        <v>318</v>
      </c>
      <c r="F3" s="1"/>
      <c r="G3" s="1"/>
    </row>
    <row r="4" spans="1:8" ht="15.6" x14ac:dyDescent="0.3">
      <c r="A4" s="4">
        <v>2</v>
      </c>
      <c r="B4" s="1" t="s">
        <v>83</v>
      </c>
      <c r="C4" s="1" t="s">
        <v>6</v>
      </c>
      <c r="D4" s="1" t="s">
        <v>47</v>
      </c>
      <c r="E4" s="12">
        <v>405</v>
      </c>
      <c r="F4" s="1"/>
      <c r="G4" s="1"/>
    </row>
    <row r="5" spans="1:8" ht="15.6" x14ac:dyDescent="0.3">
      <c r="A5" s="4">
        <v>3</v>
      </c>
      <c r="B5" s="1" t="s">
        <v>84</v>
      </c>
      <c r="C5" s="1" t="s">
        <v>6</v>
      </c>
      <c r="D5" s="1" t="s">
        <v>47</v>
      </c>
      <c r="E5" s="12">
        <v>525</v>
      </c>
      <c r="F5" s="11" t="s">
        <v>145</v>
      </c>
      <c r="G5" s="1">
        <v>8</v>
      </c>
    </row>
    <row r="6" spans="1:8" ht="15.6" x14ac:dyDescent="0.3">
      <c r="A6" s="4">
        <v>4</v>
      </c>
      <c r="B6" s="1" t="s">
        <v>85</v>
      </c>
      <c r="C6" s="1" t="s">
        <v>10</v>
      </c>
      <c r="D6" s="1"/>
      <c r="E6" s="12">
        <v>309</v>
      </c>
      <c r="F6" s="11" t="s">
        <v>0</v>
      </c>
      <c r="G6" s="28" t="str">
        <f>VLOOKUP(G5,A3:E24,2,1)</f>
        <v xml:space="preserve">  Wartortle</v>
      </c>
    </row>
    <row r="7" spans="1:8" ht="15.6" x14ac:dyDescent="0.3">
      <c r="A7" s="4">
        <v>5</v>
      </c>
      <c r="B7" s="1" t="s">
        <v>86</v>
      </c>
      <c r="C7" s="1" t="s">
        <v>10</v>
      </c>
      <c r="D7" s="1"/>
      <c r="E7" s="12">
        <v>405</v>
      </c>
      <c r="F7" s="1"/>
      <c r="G7" s="1"/>
    </row>
    <row r="8" spans="1:8" ht="15.6" customHeight="1" x14ac:dyDescent="0.3">
      <c r="A8" s="4">
        <v>6</v>
      </c>
      <c r="B8" s="1" t="s">
        <v>87</v>
      </c>
      <c r="C8" s="1" t="s">
        <v>10</v>
      </c>
      <c r="D8" s="1" t="s">
        <v>62</v>
      </c>
      <c r="E8" s="12">
        <v>534</v>
      </c>
      <c r="F8" s="44" t="s">
        <v>160</v>
      </c>
      <c r="G8" s="32"/>
      <c r="H8" s="42" t="s">
        <v>159</v>
      </c>
    </row>
    <row r="9" spans="1:8" ht="15.6" x14ac:dyDescent="0.3">
      <c r="A9" s="4">
        <v>7</v>
      </c>
      <c r="B9" s="1" t="s">
        <v>88</v>
      </c>
      <c r="C9" s="1" t="s">
        <v>14</v>
      </c>
      <c r="D9" s="1"/>
      <c r="E9" s="12">
        <v>314</v>
      </c>
      <c r="F9" s="43"/>
      <c r="G9" s="32"/>
    </row>
    <row r="10" spans="1:8" ht="15.6" x14ac:dyDescent="0.3">
      <c r="A10" s="4">
        <v>8</v>
      </c>
      <c r="B10" s="1" t="s">
        <v>89</v>
      </c>
      <c r="C10" s="1" t="s">
        <v>14</v>
      </c>
      <c r="D10" s="1"/>
      <c r="E10" s="12">
        <v>405</v>
      </c>
      <c r="F10" s="43"/>
      <c r="G10" s="32"/>
    </row>
    <row r="11" spans="1:8" ht="15.6" x14ac:dyDescent="0.3">
      <c r="A11" s="4">
        <v>9</v>
      </c>
      <c r="B11" s="1" t="s">
        <v>90</v>
      </c>
      <c r="C11" s="1" t="s">
        <v>14</v>
      </c>
      <c r="D11" s="1"/>
      <c r="E11" s="12">
        <v>530</v>
      </c>
      <c r="F11" s="43"/>
      <c r="G11" s="32"/>
    </row>
    <row r="12" spans="1:8" ht="15.6" x14ac:dyDescent="0.3">
      <c r="A12" s="4">
        <v>10</v>
      </c>
      <c r="B12" s="1" t="s">
        <v>115</v>
      </c>
      <c r="C12" s="1" t="s">
        <v>65</v>
      </c>
      <c r="D12" s="1"/>
      <c r="E12" s="12">
        <v>195</v>
      </c>
      <c r="F12" s="43"/>
      <c r="G12" s="32"/>
    </row>
    <row r="13" spans="1:8" ht="15.6" x14ac:dyDescent="0.3">
      <c r="A13" s="4">
        <v>11</v>
      </c>
      <c r="B13" s="1" t="s">
        <v>116</v>
      </c>
      <c r="C13" s="1" t="s">
        <v>65</v>
      </c>
      <c r="D13" s="1"/>
      <c r="E13" s="12">
        <v>205</v>
      </c>
      <c r="F13" s="43"/>
      <c r="G13" s="32"/>
    </row>
    <row r="14" spans="1:8" ht="15.6" x14ac:dyDescent="0.3">
      <c r="A14" s="4">
        <v>12</v>
      </c>
      <c r="B14" s="1" t="s">
        <v>117</v>
      </c>
      <c r="C14" s="1" t="s">
        <v>65</v>
      </c>
      <c r="D14" s="1" t="s">
        <v>62</v>
      </c>
      <c r="E14" s="12">
        <v>395</v>
      </c>
      <c r="F14" s="43"/>
      <c r="G14" s="32"/>
    </row>
    <row r="15" spans="1:8" ht="15.6" x14ac:dyDescent="0.3">
      <c r="A15" s="4">
        <v>13</v>
      </c>
      <c r="B15" s="1" t="s">
        <v>118</v>
      </c>
      <c r="C15" s="1" t="s">
        <v>65</v>
      </c>
      <c r="D15" s="1" t="s">
        <v>47</v>
      </c>
      <c r="E15" s="12">
        <v>195</v>
      </c>
      <c r="F15" s="43"/>
      <c r="G15" s="32"/>
    </row>
    <row r="16" spans="1:8" ht="15.6" x14ac:dyDescent="0.3">
      <c r="A16" s="4">
        <v>14</v>
      </c>
      <c r="B16" s="1" t="s">
        <v>119</v>
      </c>
      <c r="C16" s="1" t="s">
        <v>65</v>
      </c>
      <c r="D16" s="1" t="s">
        <v>47</v>
      </c>
      <c r="E16" s="12">
        <v>205</v>
      </c>
      <c r="F16" s="43"/>
      <c r="G16" s="32"/>
    </row>
    <row r="17" spans="1:7" ht="15.6" x14ac:dyDescent="0.3">
      <c r="A17" s="4">
        <v>15</v>
      </c>
      <c r="B17" s="1" t="s">
        <v>120</v>
      </c>
      <c r="C17" s="1" t="s">
        <v>65</v>
      </c>
      <c r="D17" s="1" t="s">
        <v>47</v>
      </c>
      <c r="E17" s="12">
        <v>395</v>
      </c>
      <c r="F17" s="43"/>
      <c r="G17" s="32"/>
    </row>
    <row r="18" spans="1:7" ht="15.6" x14ac:dyDescent="0.3">
      <c r="A18" s="4">
        <v>16</v>
      </c>
      <c r="B18" s="1" t="s">
        <v>121</v>
      </c>
      <c r="C18" s="1" t="s">
        <v>61</v>
      </c>
      <c r="D18" s="1" t="s">
        <v>62</v>
      </c>
      <c r="E18" s="12">
        <v>251</v>
      </c>
      <c r="F18" s="43"/>
      <c r="G18" s="32"/>
    </row>
    <row r="19" spans="1:7" ht="15.6" x14ac:dyDescent="0.3">
      <c r="A19" s="4">
        <v>17</v>
      </c>
      <c r="B19" s="1" t="s">
        <v>122</v>
      </c>
      <c r="C19" s="1" t="s">
        <v>61</v>
      </c>
      <c r="D19" s="1" t="s">
        <v>62</v>
      </c>
      <c r="E19" s="12">
        <v>349</v>
      </c>
      <c r="F19" s="43"/>
      <c r="G19" s="32"/>
    </row>
    <row r="20" spans="1:7" ht="15.6" x14ac:dyDescent="0.3">
      <c r="A20" s="4">
        <v>18</v>
      </c>
      <c r="B20" s="1" t="s">
        <v>123</v>
      </c>
      <c r="C20" s="1" t="s">
        <v>61</v>
      </c>
      <c r="D20" s="1" t="s">
        <v>62</v>
      </c>
      <c r="E20" s="12">
        <v>479</v>
      </c>
      <c r="F20" s="1"/>
      <c r="G20" s="1"/>
    </row>
    <row r="21" spans="1:7" ht="15.6" x14ac:dyDescent="0.3">
      <c r="A21" s="4">
        <v>19</v>
      </c>
      <c r="B21" s="1" t="s">
        <v>124</v>
      </c>
      <c r="C21" s="1" t="s">
        <v>61</v>
      </c>
      <c r="D21" s="1"/>
      <c r="E21" s="12">
        <v>253</v>
      </c>
      <c r="F21" s="1"/>
      <c r="G21" s="1"/>
    </row>
    <row r="22" spans="1:7" ht="15.6" x14ac:dyDescent="0.3">
      <c r="A22" s="4">
        <v>20</v>
      </c>
      <c r="B22" s="1" t="s">
        <v>125</v>
      </c>
      <c r="C22" s="1" t="s">
        <v>61</v>
      </c>
      <c r="D22" s="1"/>
      <c r="E22" s="12">
        <v>413</v>
      </c>
      <c r="F22" s="1"/>
      <c r="G22" s="1"/>
    </row>
    <row r="23" spans="1:7" ht="15.6" x14ac:dyDescent="0.3">
      <c r="A23" s="4">
        <v>21</v>
      </c>
      <c r="B23" s="1" t="s">
        <v>126</v>
      </c>
      <c r="C23" s="1" t="s">
        <v>61</v>
      </c>
      <c r="D23" s="1" t="s">
        <v>62</v>
      </c>
      <c r="E23" s="12">
        <v>262</v>
      </c>
      <c r="F23" s="1"/>
      <c r="G23" s="1"/>
    </row>
    <row r="24" spans="1:7" ht="15.6" x14ac:dyDescent="0.3">
      <c r="A24" s="26">
        <v>22</v>
      </c>
      <c r="B24" s="27" t="s">
        <v>127</v>
      </c>
      <c r="C24" s="27" t="s">
        <v>61</v>
      </c>
      <c r="D24" s="27" t="s">
        <v>62</v>
      </c>
      <c r="E24" s="19">
        <v>442</v>
      </c>
      <c r="F24" s="1"/>
      <c r="G24" s="1"/>
    </row>
  </sheetData>
  <mergeCells count="2">
    <mergeCell ref="A1:G1"/>
    <mergeCell ref="F8:G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Math</vt:lpstr>
      <vt:lpstr>Logical</vt:lpstr>
      <vt:lpstr>Statistical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Johan Bester</cp:lastModifiedBy>
  <dcterms:created xsi:type="dcterms:W3CDTF">2022-04-06T01:14:13Z</dcterms:created>
  <dcterms:modified xsi:type="dcterms:W3CDTF">2022-10-25T05:07:38Z</dcterms:modified>
</cp:coreProperties>
</file>