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20A358D2-CF2A-4FF2-B6DC-83766392CE9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<sst xmlns="http://schemas.openxmlformats.org/spreadsheetml/2006/main" count="1114" uniqueCount="625">
  <si>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</si>
  <si>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</si>
  <si>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</si>
  <si>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</si>
  <si>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</si>
  <si>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</si>
  <si>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</si>
  <si>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</si>
  <si>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</si>
  <si>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</si>
  <si>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</si>
  <si>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</si>
  <si>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</si>
  <si>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</si>
  <si>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</si>
  <si>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</si>
  <si>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</si>
  <si>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</si>
  <si>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</si>
  <si>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</si>
  <si>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</si>
  <si>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</si>
  <si>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</si>
  <si>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</si>
  <si>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</si>
  <si>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</si>
  <si>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</si>
  <si>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</si>
  <si>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</si>
  <si>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</si>
  <si>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</si>
  <si>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</si>
  <si>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</si>
  <si>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</si>
  <si>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</si>
  <si>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</si>
  <si>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</si>
  <si>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</si>
  <si>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</si>
  <si>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</si>
  <si>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</si>
  <si>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</si>
  <si>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</si>
  <si>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</si>
  <si>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</si>
  <si>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</si>
  <si>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</si>
  <si>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</si>
  <si>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</si>
  <si>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</si>
  <si>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</si>
  <si>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</si>
  <si>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</si>
  <si>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</si>
  <si>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</si>
  <si>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</si>
  <si>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</si>
  <si>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</si>
  <si>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</si>
  <si>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</si>
  <si>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</si>
  <si>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</si>
  <si>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</si>
  <si>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</si>
  <si>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</si>
  <si>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</si>
  <si>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</si>
  <si>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</si>
  <si>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</si>
  <si>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</si>
  <si>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</si>
  <si>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</si>
  <si>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</si>
  <si>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</si>
  <si>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</si>
  <si>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</si>
  <si>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</si>
  <si>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</si>
  <si>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</si>
  <si>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</si>
  <si>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</si>
  <si>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</si>
  <si>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</si>
  <si>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</si>
  <si>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</si>
  <si>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</si>
  <si>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</si>
  <si>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</si>
  <si>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</si>
  <si>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</si>
  <si>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</si>
  <si>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</si>
  <si>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</si>
  <si>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</si>
  <si>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</si>
  <si>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</si>
  <si>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</si>
  <si>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</si>
  <si>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</si>
  <si>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</si>
  <si>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</si>
  <si>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</si>
  <si>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</si>
  <si>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</si>
  <si>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</si>
  <si>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</si>
  <si>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</si>
  <si>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</si>
  <si>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</si>
  <si>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</si>
  <si>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</si>
  <si>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</si>
  <si>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</si>
  <si>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</si>
  <si>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</si>
  <si>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</si>
  <si>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</si>
  <si>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</si>
  <si>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</si>
  <si>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</si>
  <si>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</si>
  <si>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</si>
  <si>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</si>
  <si>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</si>
  <si>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</si>
  <si>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</si>
  <si>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</si>
  <si>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</si>
  <si>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</si>
  <si>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</si>
  <si>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</si>
  <si>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</si>
  <si>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</si>
  <si>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</si>
  <si>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</si>
  <si>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</si>
  <si>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</si>
  <si>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</si>
  <si>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</si>
  <si>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</si>
  <si>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</si>
  <si>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</si>
  <si>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</si>
  <si>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</si>
  <si>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</si>
  <si>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</si>
  <si>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</si>
  <si>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</si>
  <si>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</si>
  <si>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</si>
  <si>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</si>
  <si>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</si>
  <si>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</si>
  <si>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</si>
  <si>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</si>
  <si>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</si>
  <si>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</si>
  <si>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</si>
  <si>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</si>
  <si>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</si>
  <si>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</si>
  <si>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</si>
  <si>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</si>
  <si>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</si>
  <si>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</si>
  <si>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</si>
  <si>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</si>
  <si>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</si>
  <si>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</si>
  <si>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</si>
  <si>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</si>
  <si>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</si>
  <si>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</si>
  <si>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</si>
  <si>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</si>
  <si>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</si>
  <si>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</si>
  <si>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</si>
  <si>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</si>
  <si>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</si>
  <si>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</si>
  <si>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</si>
  <si>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</si>
  <si>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</si>
  <si>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</si>
  <si>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</si>
  <si>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</si>
  <si>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</si>
  <si>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</si>
  <si>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</si>
  <si>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</si>
  <si>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</si>
  <si>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</si>
  <si>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</si>
  <si>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</si>
  <si>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</si>
  <si>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</si>
  <si>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</si>
  <si>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</si>
  <si>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</si>
  <si>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</si>
  <si>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</si>
  <si>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</si>
  <si>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</si>
  <si>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</si>
  <si>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</si>
  <si>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</si>
  <si>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</si>
  <si>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</si>
  <si>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</si>
  <si>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</si>
  <si>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</si>
  <si>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</si>
  <si>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</si>
  <si>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</si>
  <si>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</si>
  <si>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</si>
  <si>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</si>
  <si>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</si>
  <si>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</si>
  <si>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</si>
  <si>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</si>
  <si>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</si>
  <si>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</si>
  <si>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</si>
  <si>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</si>
  <si>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</si>
  <si>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</si>
  <si>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</si>
  <si>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</si>
  <si>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</si>
  <si>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</si>
  <si>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</si>
  <si>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</si>
  <si>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</si>
  <si>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</si>
  <si>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</si>
  <si>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</si>
  <si>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</si>
  <si>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</si>
  <si>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</si>
  <si>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</si>
  <si>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</si>
  <si>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</si>
  <si>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</si>
  <si>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</si>
  <si>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</si>
  <si>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</si>
  <si>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</si>
  <si>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</si>
  <si>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</si>
  <si>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</si>
  <si>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</si>
  <si>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</si>
  <si>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</si>
  <si>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</si>
  <si>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</si>
  <si>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</si>
  <si>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</si>
  <si>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</si>
  <si>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</si>
  <si>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</si>
  <si>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</si>
  <si>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</si>
  <si>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</si>
  <si>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</si>
  <si>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</si>
  <si>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</si>
  <si>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</si>
  <si>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</si>
  <si>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</si>
  <si>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</si>
  <si>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</si>
  <si>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</si>
  <si>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</si>
  <si>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</si>
  <si>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</si>
  <si>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</si>
  <si>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</si>
  <si>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</si>
  <si>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</si>
  <si>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</si>
  <si>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</si>
  <si>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</si>
  <si>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</si>
  <si>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</si>
  <si>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</si>
  <si>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</si>
  <si>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</si>
  <si>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</si>
  <si>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</si>
  <si>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</si>
  <si>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</si>
  <si>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</si>
  <si>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</si>
  <si>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</si>
  <si>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</si>
  <si>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</si>
  <si>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</si>
  <si>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</si>
  <si>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</si>
  <si>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</si>
  <si>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</si>
  <si>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</si>
  <si>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</si>
  <si>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</si>
  <si>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</si>
  <si>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</si>
  <si>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</si>
  <si>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</si>
  <si>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</si>
  <si>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</si>
  <si>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</si>
  <si>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</si>
  <si>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</si>
  <si>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</si>
  <si>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</si>
  <si>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</si>
  <si>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</si>
  <si>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</si>
  <si>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</si>
  <si>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</si>
  <si>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</si>
  <si>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</si>
  <si>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</si>
  <si>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</si>
  <si>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</si>
  <si>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</si>
  <si>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</si>
  <si>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</si>
  <si>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</si>
  <si>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</si>
  <si>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</si>
  <si>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</si>
  <si>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</si>
  <si>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</si>
  <si>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</si>
  <si>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</si>
  <si>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</si>
  <si>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</si>
  <si>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</si>
  <si>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</si>
  <si>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</si>
  <si>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</si>
  <si>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</si>
  <si>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</si>
  <si>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</si>
  <si>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</si>
  <si>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</si>
  <si>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</si>
  <si>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</si>
  <si>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</si>
  <si>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</si>
  <si>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</si>
  <si>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</si>
  <si>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</si>
  <si>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</si>
  <si>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</si>
  <si>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</si>
  <si>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</si>
  <si>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</si>
  <si>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</si>
  <si>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</si>
  <si>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</si>
  <si>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</si>
  <si>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</si>
  <si>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</si>
  <si>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</si>
  <si>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</si>
  <si>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</si>
  <si>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</si>
  <si>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</si>
  <si>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</si>
  <si>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</si>
  <si>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</si>
  <si>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</si>
  <si>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</si>
  <si>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</si>
  <si>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</si>
  <si>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</si>
  <si>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</si>
  <si>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</si>
  <si>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</si>
  <si>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</si>
  <si>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</si>
  <si>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</si>
  <si>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</si>
  <si>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</si>
  <si>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</si>
  <si>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</si>
  <si>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</si>
  <si>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</si>
  <si>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</si>
  <si>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</si>
  <si>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</si>
  <si>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</si>
  <si>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</si>
  <si>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</si>
  <si>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</si>
  <si>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</si>
  <si>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</si>
  <si>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</si>
  <si>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</si>
  <si>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</si>
  <si>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</si>
  <si>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</si>
  <si>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</si>
  <si>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</si>
  <si>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</si>
  <si>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</si>
  <si>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</si>
  <si>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</si>
  <si>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</si>
  <si>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</si>
  <si>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</si>
  <si>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</si>
  <si>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</si>
  <si>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</si>
  <si>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</si>
  <si>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</si>
  <si>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</si>
  <si>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</si>
  <si>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</si>
  <si>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</si>
  <si>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</si>
  <si>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</si>
  <si>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</si>
  <si>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</si>
  <si>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</si>
  <si>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</si>
  <si>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</si>
  <si>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</si>
  <si>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</si>
  <si>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</si>
  <si>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</si>
  <si>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</si>
  <si>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</si>
  <si>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</si>
  <si>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</si>
  <si>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</si>
  <si>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</si>
  <si>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</si>
  <si>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</si>
  <si>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</si>
  <si>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</si>
  <si>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</si>
  <si>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</si>
  <si>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</si>
  <si>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</si>
  <si>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</si>
  <si>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</si>
  <si>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</si>
  <si>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</si>
  <si>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</si>
  <si>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</si>
  <si>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</si>
  <si>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</si>
  <si>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</si>
  <si>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</si>
  <si>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</si>
  <si>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</si>
  <si>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</si>
  <si>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</si>
  <si>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</si>
  <si>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</si>
  <si>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</si>
  <si>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</si>
  <si>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</si>
  <si>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</si>
  <si>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</si>
  <si>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</si>
  <si>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</si>
  <si>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</si>
  <si>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</si>
  <si>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</si>
  <si>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</si>
  <si>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</si>
  <si>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</si>
  <si>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</si>
  <si>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</si>
  <si>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</si>
  <si>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</si>
  <si>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</si>
  <si>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</si>
  <si>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</si>
  <si>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</si>
  <si>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</si>
  <si>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</si>
  <si>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</si>
  <si>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</si>
  <si>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</si>
  <si>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</si>
  <si>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</si>
  <si>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</si>
  <si>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</si>
  <si>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</si>
  <si>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</si>
  <si>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</si>
  <si>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</si>
  <si>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</si>
  <si>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</si>
  <si>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</si>
  <si>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</si>
  <si>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</si>
  <si>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</si>
  <si>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</si>
  <si>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</si>
  <si>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</si>
  <si>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</si>
  <si>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</si>
  <si>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</si>
  <si>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</si>
  <si>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</si>
  <si>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</si>
  <si>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</si>
  <si>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</si>
  <si>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</si>
  <si>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</si>
  <si>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</si>
  <si>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</si>
  <si>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</si>
  <si>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</si>
  <si>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</si>
  <si>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</si>
  <si>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</si>
  <si>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</si>
  <si>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</si>
  <si>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</si>
  <si>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</si>
  <si>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</si>
  <si>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</si>
  <si>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</si>
  <si>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</si>
  <si>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</si>
  <si>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</si>
  <si>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</si>
  <si>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</si>
  <si>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</si>
  <si>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</si>
  <si>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</si>
  <si>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</si>
  <si>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</si>
  <si>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</si>
  <si>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</si>
  <si>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</si>
  <si>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</si>
  <si>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</si>
  <si>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</si>
  <si>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</si>
  <si>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</si>
  <si>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</si>
  <si>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</si>
  <si>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</si>
  <si>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</si>
  <si>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</si>
  <si>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</si>
  <si>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</si>
  <si>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</si>
  <si>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</si>
  <si>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</si>
  <si>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</si>
  <si>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</si>
  <si>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</si>
  <si>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</si>
  <si>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</si>
  <si>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</si>
  <si>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</si>
  <si>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</si>
  <si>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</si>
  <si>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</si>
  <si>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</si>
  <si>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</si>
  <si>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</si>
  <si>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</si>
  <si>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</si>
  <si>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</si>
  <si>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</si>
  <si>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</si>
  <si>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</si>
  <si>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</si>
  <si>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</si>
  <si>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</si>
  <si>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</si>
  <si>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</si>
  <si>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</si>
  <si>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</si>
  <si>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</si>
  <si>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</si>
  <si>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</si>
  <si>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</si>
  <si>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</si>
  <si>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</si>
  <si>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</si>
  <si>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</si>
  <si>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</si>
  <si>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</si>
  <si>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</si>
  <si>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</si>
  <si>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</si>
  <si>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</si>
  <si>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</si>
  <si>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</si>
  <si>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</si>
  <si>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</si>
  <si>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</si>
  <si>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</si>
  <si>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</si>
  <si>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</si>
  <si>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</si>
  <si>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</si>
  <si>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</si>
  <si>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</si>
  <si>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</si>
  <si>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</si>
  <si>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</si>
  <si>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</si>
  <si>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</si>
  <si>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</si>
  <si>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</si>
  <si>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</si>
  <si>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</si>
  <si>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</si>
  <si>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2 F INCapacity</t>
  </si>
  <si>
    <t>15F</t>
  </si>
  <si>
    <t>3M 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</si>
</sst>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1" workbookViewId="0">
      <selection activeCell="X6" sqref="X6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566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7200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547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547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602</v>
      </c>
      <c r="G10" s="2" t="s">
        <v>21</v>
      </c>
      <c r="H10" s="2" t="s">
        <v>547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547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120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547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587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546</v>
      </c>
      <c r="G15" s="136" t="s">
        <v>21</v>
      </c>
      <c r="H15" s="2" t="s">
        <v>547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547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584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512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547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547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 t="s">
        <v>622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598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620</v>
      </c>
      <c r="V23" s="100" t="s">
        <v>44</v>
      </c>
      <c r="W23" s="2" t="s">
        <v>579</v>
      </c>
    </row>
    <row r="24" spans="2:24" ht="15.75" thickBot="1" x14ac:dyDescent="0.3">
      <c r="B24" s="3" t="s">
        <v>513</v>
      </c>
      <c r="C24" s="165" t="s">
        <v>16</v>
      </c>
      <c r="D24" s="373"/>
      <c r="E24" s="464"/>
      <c r="F24" s="386"/>
      <c r="G24" s="239" t="s">
        <v>599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569</v>
      </c>
      <c r="E25" s="257"/>
      <c r="F25" s="255"/>
      <c r="G25" s="2" t="s">
        <v>21</v>
      </c>
      <c r="H25" s="2" t="s">
        <v>571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568</v>
      </c>
      <c r="R25" s="100" t="s">
        <v>42</v>
      </c>
      <c r="S25" s="21">
        <v>1</v>
      </c>
      <c r="T25" s="607"/>
      <c r="V25" s="24" t="s">
        <v>624</v>
      </c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598</v>
      </c>
      <c r="H26" s="2" t="s">
        <v>597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 t="s">
        <v>623</v>
      </c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600</v>
      </c>
      <c r="H27" s="210" t="s">
        <v>514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580</v>
      </c>
    </row>
    <row r="28" spans="2:24" ht="15.75" thickBot="1" x14ac:dyDescent="0.3">
      <c r="B28" s="256" t="s">
        <v>395</v>
      </c>
      <c r="C28" s="473" t="s">
        <v>16</v>
      </c>
      <c r="D28" s="61" t="s">
        <v>570</v>
      </c>
      <c r="E28" s="392"/>
      <c r="F28" s="384"/>
      <c r="G28" s="2" t="s">
        <v>601</v>
      </c>
      <c r="H28" s="210" t="s">
        <v>578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59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3" t="s">
        <v>529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35"/>
      <c r="AO1" s="338" t="s">
        <v>469</v>
      </c>
      <c r="AQ1" s="68" t="s">
        <v>345</v>
      </c>
    </row>
    <row r="2" spans="1:43" ht="15.75" customHeight="1" thickBot="1" x14ac:dyDescent="0.3">
      <c r="A2" s="617">
        <f ca="1">TODAY()</f>
        <v>45286</v>
      </c>
      <c r="B2" s="619" t="s">
        <v>370</v>
      </c>
      <c r="C2" s="615" t="s">
        <v>357</v>
      </c>
      <c r="D2" s="621" t="s">
        <v>355</v>
      </c>
      <c r="E2" s="669" t="s">
        <v>64</v>
      </c>
      <c r="F2" s="640" t="s">
        <v>102</v>
      </c>
      <c r="G2" s="393" t="s">
        <v>179</v>
      </c>
      <c r="H2" s="80" t="s">
        <v>33</v>
      </c>
      <c r="I2" s="660"/>
      <c r="J2" s="81" t="s">
        <v>76</v>
      </c>
      <c r="K2" s="671" t="s">
        <v>342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1" t="s">
        <v>156</v>
      </c>
      <c r="Y2" s="654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1" t="s">
        <v>157</v>
      </c>
      <c r="Y3" s="654"/>
      <c r="Z3" s="408">
        <v>1</v>
      </c>
      <c r="AA3" s="307"/>
      <c r="AB3" s="209"/>
      <c r="AC3" s="100" t="s">
        <v>480</v>
      </c>
      <c r="AD3" s="656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36"/>
    </row>
    <row r="4" spans="1:43" ht="15.75" thickBot="1" x14ac:dyDescent="0.3">
      <c r="A4" s="238" t="s">
        <v>183</v>
      </c>
      <c r="B4" s="633" t="s">
        <v>373</v>
      </c>
      <c r="C4" s="615" t="s">
        <v>154</v>
      </c>
      <c r="D4" s="347" t="s">
        <v>135</v>
      </c>
      <c r="E4" s="378">
        <v>2</v>
      </c>
      <c r="F4" s="641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4"/>
      <c r="Z4" s="409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8"/>
      <c r="AN4" s="636"/>
      <c r="AO4" s="338" t="s">
        <v>90</v>
      </c>
    </row>
    <row r="5" spans="1:43" ht="15.75" thickBot="1" x14ac:dyDescent="0.3">
      <c r="A5" s="659" t="s">
        <v>418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1" t="s">
        <v>159</v>
      </c>
      <c r="Y5" s="654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1" t="s">
        <v>160</v>
      </c>
      <c r="Y6" s="654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50"/>
      <c r="AJ6" s="441" t="s">
        <v>458</v>
      </c>
      <c r="AK6" s="650" t="s">
        <v>251</v>
      </c>
      <c r="AL6" s="257"/>
      <c r="AM6" s="428"/>
      <c r="AN6" s="636"/>
      <c r="AO6" s="338" t="s">
        <v>470</v>
      </c>
    </row>
    <row r="7" spans="1:43" ht="15.75" thickBot="1" x14ac:dyDescent="0.3">
      <c r="A7" s="232" t="s">
        <v>572</v>
      </c>
      <c r="B7" s="632"/>
      <c r="C7" s="202" t="s">
        <v>374</v>
      </c>
      <c r="D7" s="348" t="s">
        <v>385</v>
      </c>
      <c r="E7" s="265">
        <v>3</v>
      </c>
      <c r="F7" s="641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4"/>
      <c r="Z7" s="407">
        <v>1</v>
      </c>
      <c r="AA7" s="307"/>
      <c r="AB7" s="209"/>
      <c r="AC7" s="16"/>
      <c r="AD7" s="16"/>
      <c r="AE7" s="257"/>
      <c r="AF7" s="257"/>
      <c r="AG7" s="656" t="s">
        <v>454</v>
      </c>
      <c r="AH7" s="257"/>
      <c r="AI7" s="650"/>
      <c r="AJ7" s="257"/>
      <c r="AK7" s="650"/>
      <c r="AL7" s="80" t="s">
        <v>496</v>
      </c>
      <c r="AM7" s="428"/>
      <c r="AN7" s="636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1" t="s">
        <v>162</v>
      </c>
      <c r="Y8" s="654"/>
      <c r="Z8" s="409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8"/>
      <c r="AN8" s="636"/>
    </row>
    <row r="9" spans="1:43" ht="15.75" thickBot="1" x14ac:dyDescent="0.3">
      <c r="A9" s="232" t="s">
        <v>573</v>
      </c>
      <c r="B9" s="106" t="s">
        <v>196</v>
      </c>
      <c r="C9" s="202" t="s">
        <v>490</v>
      </c>
      <c r="D9" s="348" t="s">
        <v>281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1" t="s">
        <v>163</v>
      </c>
      <c r="Y9" s="654"/>
      <c r="Z9" s="410"/>
      <c r="AA9" s="307"/>
      <c r="AB9" s="209"/>
      <c r="AC9" s="16"/>
      <c r="AD9" s="413" t="s">
        <v>240</v>
      </c>
      <c r="AE9" s="257"/>
      <c r="AF9" s="257"/>
      <c r="AG9" s="656"/>
      <c r="AH9" s="257"/>
      <c r="AI9" s="650"/>
      <c r="AJ9" s="80"/>
      <c r="AK9" s="650" t="s">
        <v>251</v>
      </c>
      <c r="AL9" s="257"/>
      <c r="AM9" s="428"/>
      <c r="AN9" s="636"/>
      <c r="AP9" s="2" t="s">
        <v>508</v>
      </c>
    </row>
    <row r="10" spans="1:43" ht="15.75" customHeight="1" thickBot="1" x14ac:dyDescent="0.3">
      <c r="A10" s="232" t="s">
        <v>574</v>
      </c>
      <c r="B10" s="105" t="s">
        <v>198</v>
      </c>
      <c r="D10" s="142"/>
      <c r="E10" s="237">
        <f>Boat!W8</f>
        <v>39</v>
      </c>
      <c r="F10" s="641"/>
      <c r="N10" s="418" t="s">
        <v>396</v>
      </c>
      <c r="O10" s="678" t="s">
        <v>102</v>
      </c>
      <c r="P10" s="647" t="s">
        <v>400</v>
      </c>
      <c r="R10" s="74" t="s">
        <v>44</v>
      </c>
      <c r="S10" s="665"/>
      <c r="T10" s="89"/>
      <c r="U10" s="123" t="s">
        <v>176</v>
      </c>
      <c r="V10" s="119" t="s">
        <v>220</v>
      </c>
      <c r="W10" s="146"/>
      <c r="X10" s="431" t="s">
        <v>164</v>
      </c>
      <c r="Y10" s="654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56"/>
      <c r="AH10" s="80"/>
      <c r="AI10" s="650"/>
      <c r="AJ10" s="257"/>
      <c r="AK10" s="650"/>
      <c r="AL10" s="257"/>
      <c r="AM10" s="442" t="s">
        <v>318</v>
      </c>
      <c r="AN10" s="636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41"/>
      <c r="M11" s="6"/>
      <c r="N11" s="117">
        <v>7</v>
      </c>
      <c r="O11" s="679"/>
      <c r="P11" s="648"/>
      <c r="Q11" s="65"/>
      <c r="R11" s="120" t="s">
        <v>220</v>
      </c>
      <c r="S11" s="665"/>
      <c r="T11" s="102" t="s">
        <v>44</v>
      </c>
      <c r="U11" s="124"/>
      <c r="V11" s="121"/>
      <c r="W11" s="146"/>
      <c r="X11" s="431" t="s">
        <v>165</v>
      </c>
      <c r="Y11" s="654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56"/>
      <c r="AH11" s="257"/>
      <c r="AI11" s="70"/>
      <c r="AJ11" s="257"/>
      <c r="AK11" s="257"/>
      <c r="AL11" s="257"/>
      <c r="AM11" s="428"/>
      <c r="AN11" s="636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41"/>
      <c r="G12" s="337" t="s">
        <v>400</v>
      </c>
      <c r="H12" s="603" t="s">
        <v>429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1" t="s">
        <v>166</v>
      </c>
      <c r="Y12" s="654"/>
      <c r="Z12" s="407">
        <v>1</v>
      </c>
      <c r="AA12" s="307">
        <v>1</v>
      </c>
      <c r="AB12" s="209"/>
      <c r="AC12" s="100" t="s">
        <v>481</v>
      </c>
      <c r="AD12" s="668" t="s">
        <v>240</v>
      </c>
      <c r="AE12" s="441" t="s">
        <v>239</v>
      </c>
      <c r="AF12" s="656" t="s">
        <v>228</v>
      </c>
      <c r="AG12" s="656"/>
      <c r="AH12" s="238" t="s">
        <v>259</v>
      </c>
      <c r="AI12" s="238" t="s">
        <v>236</v>
      </c>
      <c r="AJ12" s="257"/>
      <c r="AK12" s="257"/>
      <c r="AL12" s="257"/>
      <c r="AM12" s="651" t="s">
        <v>249</v>
      </c>
      <c r="AN12" s="636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1"/>
      <c r="G13" s="605" t="s">
        <v>430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1" t="s">
        <v>167</v>
      </c>
      <c r="Y13" s="654"/>
      <c r="Z13" s="407">
        <v>1</v>
      </c>
      <c r="AA13" s="307">
        <v>1</v>
      </c>
      <c r="AB13" s="100" t="s">
        <v>500</v>
      </c>
      <c r="AC13" s="16"/>
      <c r="AD13" s="668"/>
      <c r="AF13" s="656"/>
      <c r="AG13" s="80"/>
      <c r="AH13" s="238" t="s">
        <v>308</v>
      </c>
      <c r="AI13" s="238" t="s">
        <v>307</v>
      </c>
      <c r="AJ13" s="80"/>
      <c r="AK13" s="257"/>
      <c r="AL13" s="257"/>
      <c r="AM13" s="651"/>
      <c r="AN13" s="636"/>
    </row>
    <row r="14" spans="1:43" ht="15.75" thickBot="1" x14ac:dyDescent="0.3">
      <c r="A14" s="450"/>
      <c r="B14" s="451"/>
      <c r="C14" s="459"/>
      <c r="D14" s="452"/>
      <c r="E14" s="453"/>
      <c r="F14" s="641"/>
      <c r="G14" s="605" t="s">
        <v>429</v>
      </c>
      <c r="H14" s="605"/>
      <c r="I14" s="605"/>
      <c r="J14" s="683"/>
      <c r="K14" s="2">
        <v>12</v>
      </c>
      <c r="N14" s="6"/>
      <c r="O14" s="679"/>
      <c r="Q14" s="61" t="s">
        <v>533</v>
      </c>
      <c r="S14" s="165" t="s">
        <v>28</v>
      </c>
      <c r="T14" s="89"/>
      <c r="U14" s="124"/>
      <c r="V14" s="93"/>
      <c r="W14" s="146"/>
      <c r="X14" s="431" t="s">
        <v>168</v>
      </c>
      <c r="Y14" s="654"/>
      <c r="Z14" s="407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49" t="s">
        <v>506</v>
      </c>
      <c r="C15" s="598" t="s">
        <v>373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4"/>
      <c r="Z15" s="409">
        <v>1</v>
      </c>
      <c r="AA15" s="307"/>
      <c r="AB15" s="209"/>
      <c r="AC15" s="76" t="s">
        <v>479</v>
      </c>
      <c r="AD15" s="668"/>
      <c r="AF15" s="656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1"/>
      <c r="AN15" s="636"/>
      <c r="AP15" s="76" t="s">
        <v>73</v>
      </c>
      <c r="AQ15" s="76" t="s">
        <v>494</v>
      </c>
    </row>
    <row r="16" spans="1:43" ht="15.75" thickBot="1" x14ac:dyDescent="0.3">
      <c r="A16" s="2" t="s">
        <v>538</v>
      </c>
      <c r="B16" s="21" t="s">
        <v>406</v>
      </c>
      <c r="C16" s="600"/>
      <c r="D16" s="61" t="s">
        <v>493</v>
      </c>
      <c r="E16" s="224">
        <v>1</v>
      </c>
      <c r="F16" s="641"/>
      <c r="G16" s="337" t="s">
        <v>488</v>
      </c>
      <c r="I16" s="469"/>
      <c r="J16" s="20"/>
      <c r="O16" s="679"/>
      <c r="R16" s="435" t="s">
        <v>184</v>
      </c>
      <c r="T16" s="89"/>
      <c r="U16" s="124"/>
      <c r="V16" s="94"/>
      <c r="W16" s="146"/>
      <c r="X16" s="431" t="s">
        <v>170</v>
      </c>
      <c r="Y16" s="654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36"/>
      <c r="AP16" s="76" t="s">
        <v>232</v>
      </c>
    </row>
    <row r="17" spans="1:43" ht="15.75" thickBot="1" x14ac:dyDescent="0.3">
      <c r="B17" s="80"/>
      <c r="F17" s="641"/>
      <c r="I17" s="470"/>
      <c r="J17" s="20"/>
      <c r="N17" s="6"/>
      <c r="O17" s="679"/>
      <c r="Q17" s="21" t="s">
        <v>531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4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36"/>
      <c r="AO17" s="204" t="s">
        <v>497</v>
      </c>
      <c r="AQ17" s="99" t="s">
        <v>495</v>
      </c>
    </row>
    <row r="18" spans="1:43" ht="15.75" thickBot="1" x14ac:dyDescent="0.3">
      <c r="A18" s="465" t="s">
        <v>576</v>
      </c>
      <c r="B18" s="21" t="s">
        <v>537</v>
      </c>
      <c r="C18" s="454" t="s">
        <v>517</v>
      </c>
      <c r="D18" s="384" t="s">
        <v>515</v>
      </c>
      <c r="E18" s="99" t="s">
        <v>44</v>
      </c>
      <c r="F18" s="641"/>
      <c r="G18" s="337" t="s">
        <v>528</v>
      </c>
      <c r="I18" s="24"/>
      <c r="J18" s="20"/>
      <c r="O18" s="679"/>
      <c r="Q18" s="112"/>
      <c r="R18" s="673" t="s">
        <v>536</v>
      </c>
      <c r="T18" s="100" t="s">
        <v>44</v>
      </c>
      <c r="U18" s="612" t="s">
        <v>44</v>
      </c>
      <c r="V18" s="120"/>
      <c r="W18" s="147" t="s">
        <v>175</v>
      </c>
      <c r="X18" s="431" t="s">
        <v>172</v>
      </c>
      <c r="Y18" s="654"/>
      <c r="Z18" s="409">
        <v>1</v>
      </c>
      <c r="AA18" s="307"/>
      <c r="AB18" s="76" t="s">
        <v>465</v>
      </c>
      <c r="AC18" s="16"/>
      <c r="AD18" s="16"/>
      <c r="AE18" s="257"/>
      <c r="AF18" s="650" t="s">
        <v>475</v>
      </c>
      <c r="AG18" s="257"/>
      <c r="AH18" s="70"/>
      <c r="AI18" s="70"/>
      <c r="AJ18" s="652" t="s">
        <v>315</v>
      </c>
      <c r="AK18" s="257"/>
      <c r="AL18" s="80"/>
      <c r="AM18" s="428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534</v>
      </c>
      <c r="U19" s="613"/>
      <c r="V19" s="146"/>
      <c r="W19" s="146"/>
      <c r="X19" s="431" t="s">
        <v>173</v>
      </c>
      <c r="Y19" s="654"/>
      <c r="Z19" s="407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0" t="s">
        <v>251</v>
      </c>
      <c r="AL19" s="80"/>
      <c r="AM19" s="428"/>
      <c r="AN19" s="636"/>
      <c r="AP19" s="76" t="s">
        <v>468</v>
      </c>
    </row>
    <row r="20" spans="1:43" ht="15.75" thickBot="1" x14ac:dyDescent="0.3">
      <c r="A20" s="231" t="s">
        <v>539</v>
      </c>
      <c r="B20" s="216" t="s">
        <v>511</v>
      </c>
      <c r="C20" s="456" t="s">
        <v>486</v>
      </c>
      <c r="D20" s="21" t="s">
        <v>540</v>
      </c>
      <c r="E20" s="437">
        <v>-1</v>
      </c>
      <c r="F20" s="641"/>
      <c r="G20" s="337" t="s">
        <v>491</v>
      </c>
      <c r="I20" s="219"/>
      <c r="O20" s="679"/>
      <c r="Q20" s="681" t="s">
        <v>48</v>
      </c>
      <c r="T20" s="404" t="s">
        <v>44</v>
      </c>
      <c r="U20" s="614"/>
      <c r="W20" s="405"/>
      <c r="X20" s="432" t="s">
        <v>174</v>
      </c>
      <c r="Y20" s="654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36"/>
      <c r="AO20" s="338" t="s">
        <v>460</v>
      </c>
      <c r="AQ20" s="100" t="s">
        <v>461</v>
      </c>
    </row>
    <row r="21" spans="1:43" ht="15.75" thickBot="1" x14ac:dyDescent="0.3">
      <c r="A21" s="231" t="s">
        <v>577</v>
      </c>
      <c r="B21" s="21" t="s">
        <v>537</v>
      </c>
      <c r="D21" s="169" t="s">
        <v>141</v>
      </c>
      <c r="E21" s="265">
        <v>0</v>
      </c>
      <c r="F21" s="641"/>
      <c r="I21" s="219"/>
      <c r="O21" s="679"/>
      <c r="Q21" s="682"/>
      <c r="T21" s="422"/>
      <c r="U21" s="14"/>
      <c r="V21" s="609"/>
      <c r="W21" s="426" t="s">
        <v>175</v>
      </c>
      <c r="X21" s="429" t="s">
        <v>186</v>
      </c>
      <c r="Y21" s="654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532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545</v>
      </c>
      <c r="AN21" s="636"/>
    </row>
    <row r="22" spans="1:43" ht="15.75" thickBot="1" x14ac:dyDescent="0.3">
      <c r="F22" s="641"/>
      <c r="G22" s="337" t="s">
        <v>489</v>
      </c>
      <c r="I22" s="219"/>
      <c r="O22" s="679"/>
      <c r="R22" s="434" t="s">
        <v>44</v>
      </c>
      <c r="T22" s="423" t="s">
        <v>44</v>
      </c>
      <c r="U22" s="15"/>
      <c r="V22" s="610"/>
      <c r="W22" s="426" t="s">
        <v>175</v>
      </c>
      <c r="X22" s="429" t="s">
        <v>187</v>
      </c>
      <c r="Y22" s="654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0" t="s">
        <v>472</v>
      </c>
      <c r="AK22" s="257"/>
      <c r="AL22" s="80" t="s">
        <v>478</v>
      </c>
      <c r="AM22" s="300"/>
      <c r="AN22" s="636"/>
    </row>
    <row r="23" spans="1:43" ht="15.75" thickBot="1" x14ac:dyDescent="0.3">
      <c r="A23" s="231" t="s">
        <v>549</v>
      </c>
      <c r="B23" s="173" t="s">
        <v>359</v>
      </c>
      <c r="C23" s="455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0" t="s">
        <v>44</v>
      </c>
      <c r="V23" s="610"/>
      <c r="W23" s="148"/>
      <c r="X23" s="429" t="s">
        <v>188</v>
      </c>
      <c r="Y23" s="654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507</v>
      </c>
      <c r="AM23" s="300"/>
      <c r="AN23" s="636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41"/>
      <c r="G24" s="61" t="s">
        <v>490</v>
      </c>
      <c r="I24" s="219"/>
      <c r="O24" s="679"/>
      <c r="Q24" s="682"/>
      <c r="T24" s="17"/>
      <c r="U24" s="227" t="s">
        <v>44</v>
      </c>
      <c r="V24" s="610"/>
      <c r="W24" s="148"/>
      <c r="X24" s="429" t="s">
        <v>185</v>
      </c>
      <c r="Y24" s="654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280</v>
      </c>
      <c r="Q25" s="104" t="s">
        <v>20</v>
      </c>
      <c r="T25" s="427" t="s">
        <v>44</v>
      </c>
      <c r="U25" s="400" t="s">
        <v>44</v>
      </c>
      <c r="V25" s="611"/>
      <c r="W25" s="148"/>
      <c r="X25" s="429" t="s">
        <v>189</v>
      </c>
      <c r="Y25" s="654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542</v>
      </c>
      <c r="E26" s="380">
        <v>1</v>
      </c>
      <c r="F26" s="641"/>
      <c r="G26" s="337" t="s">
        <v>487</v>
      </c>
      <c r="I26" s="219"/>
      <c r="O26" s="679"/>
      <c r="P26" s="638" t="s">
        <v>526</v>
      </c>
      <c r="Q26" s="639"/>
      <c r="R26" s="675" t="s">
        <v>535</v>
      </c>
      <c r="T26" s="178"/>
      <c r="U26" s="419"/>
      <c r="V26" s="100" t="s">
        <v>44</v>
      </c>
      <c r="W26" s="148"/>
      <c r="X26" s="429" t="s">
        <v>181</v>
      </c>
      <c r="Y26" s="654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36"/>
    </row>
    <row r="27" spans="1:43" ht="15.75" thickBot="1" x14ac:dyDescent="0.3">
      <c r="B27" s="21" t="s">
        <v>407</v>
      </c>
      <c r="D27" s="61" t="s">
        <v>543</v>
      </c>
      <c r="E27" s="265" t="s">
        <v>44</v>
      </c>
      <c r="F27" s="677"/>
      <c r="G27" s="61" t="s">
        <v>544</v>
      </c>
      <c r="I27" s="220"/>
      <c r="O27" s="680"/>
      <c r="R27" s="676"/>
      <c r="S27" s="421" t="s">
        <v>54</v>
      </c>
      <c r="T27" s="425" t="s">
        <v>44</v>
      </c>
      <c r="U27" s="12"/>
      <c r="V27" s="424"/>
      <c r="W27" s="149"/>
      <c r="X27" s="429" t="s">
        <v>530</v>
      </c>
      <c r="Y27" s="655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83"/>
      <c r="D1" s="204"/>
      <c r="J1" s="603" t="s">
        <v>69</v>
      </c>
      <c r="K1" s="683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G16" sqref="AG16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14" t="s">
        <v>180</v>
      </c>
      <c r="R1" s="100" t="s">
        <v>75</v>
      </c>
      <c r="S1" s="100" t="s">
        <v>80</v>
      </c>
      <c r="T1" s="21" t="s">
        <v>565</v>
      </c>
      <c r="U1" s="67" t="s">
        <v>80</v>
      </c>
      <c r="W1" s="68" t="s">
        <v>75</v>
      </c>
      <c r="Z1" s="24" t="s">
        <v>566</v>
      </c>
      <c r="AA1" s="517" t="s">
        <v>437</v>
      </c>
      <c r="AB1" s="708" t="s">
        <v>594</v>
      </c>
      <c r="AC1" s="99" t="s">
        <v>588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693">
        <f ca="1">TODAY()</f>
        <v>45286</v>
      </c>
      <c r="B2" s="695" t="s">
        <v>379</v>
      </c>
      <c r="C2" s="615" t="s">
        <v>357</v>
      </c>
      <c r="D2" s="697" t="s">
        <v>102</v>
      </c>
      <c r="E2" s="699" t="s">
        <v>64</v>
      </c>
      <c r="F2" s="191" t="s">
        <v>218</v>
      </c>
      <c r="G2" s="659" t="s">
        <v>372</v>
      </c>
      <c r="H2" s="206" t="s">
        <v>218</v>
      </c>
      <c r="I2" s="705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15"/>
      <c r="R2" s="21">
        <f>R7+R20</f>
        <v>4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09"/>
      <c r="AC2" s="35"/>
      <c r="AH2" s="6" t="s">
        <v>344</v>
      </c>
      <c r="AI2" s="469">
        <v>1</v>
      </c>
      <c r="AJ2" s="553"/>
      <c r="AK2" s="6" t="s">
        <v>452</v>
      </c>
      <c r="AL2" s="469">
        <v>1</v>
      </c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277</v>
      </c>
      <c r="Q3" s="471">
        <f>SUM(X23:X31)</f>
        <v>6</v>
      </c>
      <c r="U3" s="6"/>
      <c r="V3" s="470"/>
      <c r="W3" s="6"/>
      <c r="X3" s="470"/>
      <c r="AB3" s="709"/>
      <c r="AC3" s="35"/>
      <c r="AE3" s="100" t="s">
        <v>589</v>
      </c>
      <c r="AF3" s="20"/>
      <c r="AG3" s="24">
        <f>IF((AE7-SUM(AL2:AL10)&lt;0),AE7-SUM(AI2:AI10),0)</f>
        <v>0</v>
      </c>
      <c r="AH3" s="6" t="s">
        <v>604</v>
      </c>
      <c r="AI3" s="470">
        <v>1</v>
      </c>
      <c r="AJ3" s="553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01" t="s">
        <v>177</v>
      </c>
      <c r="I4" s="706"/>
      <c r="R4" s="471" t="s">
        <v>589</v>
      </c>
      <c r="T4" s="24">
        <f>IF((R7-SUM(X2:X10)&lt;0),R7-SUM(V2:V10),0)</f>
        <v>0</v>
      </c>
      <c r="U4" s="6"/>
      <c r="V4" s="470"/>
      <c r="W4" s="6"/>
      <c r="X4" s="470"/>
      <c r="AB4" s="709"/>
      <c r="AC4" s="35"/>
      <c r="AE4" s="20"/>
      <c r="AF4" s="100" t="s">
        <v>590</v>
      </c>
      <c r="AG4" s="24">
        <f>IF((AF7-SUM(AI2:AI10)&lt;0),AF7-SUM(AI2:AI10),0)</f>
        <v>0</v>
      </c>
      <c r="AH4" s="6" t="s">
        <v>251</v>
      </c>
      <c r="AI4" s="470">
        <v>1</v>
      </c>
      <c r="AJ4" s="553"/>
      <c r="AK4" s="6" t="s">
        <v>611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02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706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590</v>
      </c>
      <c r="T5" s="24">
        <f>IF((S7-SUM(V2:V10))&lt;0,S7-SUM(X2:X10),0)</f>
        <v>0</v>
      </c>
      <c r="U5" s="6"/>
      <c r="V5" s="468"/>
      <c r="W5" s="6"/>
      <c r="X5" s="468"/>
      <c r="AB5" s="709"/>
      <c r="AC5" s="2" t="s">
        <v>592</v>
      </c>
      <c r="AD5" s="127" t="s">
        <v>44</v>
      </c>
      <c r="AH5" s="6" t="s">
        <v>448</v>
      </c>
      <c r="AI5" s="468">
        <v>1</v>
      </c>
      <c r="AJ5" s="553"/>
      <c r="AK5" s="6" t="s">
        <v>448</v>
      </c>
      <c r="AL5" s="468">
        <v>1</v>
      </c>
    </row>
    <row r="6" spans="1:38" ht="23.25" customHeight="1" thickBot="1" x14ac:dyDescent="0.3">
      <c r="A6" s="690" t="s">
        <v>285</v>
      </c>
      <c r="B6" s="105" t="s">
        <v>198</v>
      </c>
      <c r="C6" s="661"/>
      <c r="D6" s="662"/>
      <c r="E6" s="96">
        <v>1</v>
      </c>
      <c r="G6" s="599"/>
      <c r="I6" s="706"/>
      <c r="P6" s="61" t="s">
        <v>592</v>
      </c>
      <c r="R6" s="64">
        <f>R7-SUM(X2:X10)+R11</f>
        <v>0</v>
      </c>
      <c r="S6" s="64">
        <f>S7+S11-SUM(V2:V10)</f>
        <v>3</v>
      </c>
      <c r="AB6" s="709"/>
      <c r="AC6" s="35"/>
      <c r="AE6" s="64">
        <f>AE7-SUM(AL2:AL10)+AE11</f>
        <v>0</v>
      </c>
      <c r="AF6" s="64">
        <f>AF7-SUM(AI2:AI10)+AF11</f>
        <v>0</v>
      </c>
      <c r="AH6" s="6"/>
      <c r="AI6" s="525"/>
      <c r="AJ6" s="553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347</v>
      </c>
      <c r="N7" s="30" t="s">
        <v>398</v>
      </c>
      <c r="O7" s="2" t="s">
        <v>102</v>
      </c>
      <c r="P7" s="99" t="s">
        <v>552</v>
      </c>
      <c r="Q7" s="127" t="s">
        <v>44</v>
      </c>
      <c r="R7" s="24">
        <f>3-R11</f>
        <v>3</v>
      </c>
      <c r="S7" s="24">
        <f>3-S11</f>
        <v>0</v>
      </c>
      <c r="U7" s="6"/>
      <c r="V7" s="469"/>
      <c r="W7" s="6" t="s">
        <v>249</v>
      </c>
      <c r="X7" s="469">
        <v>1</v>
      </c>
      <c r="AB7" s="709"/>
      <c r="AC7" s="99" t="s">
        <v>593</v>
      </c>
      <c r="AD7" s="127" t="s">
        <v>44</v>
      </c>
      <c r="AE7" s="24">
        <f>8-AE11</f>
        <v>8</v>
      </c>
      <c r="AF7" s="295">
        <f>8-AF11</f>
        <v>8</v>
      </c>
      <c r="AH7" s="6" t="s">
        <v>249</v>
      </c>
      <c r="AI7" s="469">
        <v>2</v>
      </c>
      <c r="AJ7" s="553"/>
      <c r="AK7" s="6" t="s">
        <v>613</v>
      </c>
      <c r="AL7" s="24">
        <v>2</v>
      </c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 t="s">
        <v>613</v>
      </c>
      <c r="X8" s="470">
        <v>1</v>
      </c>
      <c r="AB8" s="709"/>
      <c r="AC8" s="515"/>
      <c r="AH8" s="6" t="s">
        <v>612</v>
      </c>
      <c r="AI8" s="470">
        <v>1</v>
      </c>
      <c r="AJ8" s="553"/>
      <c r="AK8" s="6" t="s">
        <v>621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706"/>
      <c r="M9" s="19" t="s">
        <v>525</v>
      </c>
      <c r="N9" s="80"/>
      <c r="U9" s="6"/>
      <c r="V9" s="24"/>
      <c r="W9" s="6" t="s">
        <v>604</v>
      </c>
      <c r="X9" s="470">
        <v>1</v>
      </c>
      <c r="AB9" s="709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527</v>
      </c>
      <c r="B10" s="21" t="s">
        <v>381</v>
      </c>
      <c r="C10" s="81"/>
      <c r="D10" s="108"/>
      <c r="E10" s="68">
        <f>Boat!W8</f>
        <v>39</v>
      </c>
      <c r="G10" s="599"/>
      <c r="I10" s="706"/>
      <c r="J10" s="24" t="s">
        <v>372</v>
      </c>
      <c r="K10" s="100" t="s">
        <v>44</v>
      </c>
      <c r="L10" s="30" t="s">
        <v>524</v>
      </c>
      <c r="N10" s="80"/>
      <c r="U10" s="6"/>
      <c r="V10" s="470"/>
      <c r="W10" s="6"/>
      <c r="X10" s="470"/>
      <c r="AB10" s="709"/>
      <c r="AC10" s="515"/>
      <c r="AE10" s="20"/>
      <c r="AF10" s="20"/>
      <c r="AH10" s="6" t="s">
        <v>614</v>
      </c>
      <c r="AI10" s="470">
        <v>1</v>
      </c>
      <c r="AJ10" s="554"/>
      <c r="AK10" s="6" t="s">
        <v>604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706"/>
      <c r="J11" s="24" t="s">
        <v>194</v>
      </c>
      <c r="K11" s="30">
        <v>0</v>
      </c>
      <c r="L11" s="19" t="s">
        <v>519</v>
      </c>
      <c r="M11" s="16"/>
      <c r="N11" s="16" t="s">
        <v>413</v>
      </c>
      <c r="P11" s="99" t="s">
        <v>552</v>
      </c>
      <c r="Q11" s="127" t="s">
        <v>44</v>
      </c>
      <c r="R11" s="24">
        <v>0</v>
      </c>
      <c r="S11" s="24">
        <v>3</v>
      </c>
      <c r="U11" s="711" t="s">
        <v>558</v>
      </c>
      <c r="V11" s="712"/>
      <c r="W11" s="712"/>
      <c r="X11" s="713"/>
      <c r="AB11" s="710"/>
      <c r="AC11" s="99" t="s">
        <v>595</v>
      </c>
      <c r="AD11" s="127" t="s">
        <v>44</v>
      </c>
      <c r="AE11" s="24">
        <v>0</v>
      </c>
      <c r="AF11" s="24">
        <v>0</v>
      </c>
      <c r="AG11" s="414"/>
      <c r="AH11" s="711" t="s">
        <v>603</v>
      </c>
      <c r="AI11" s="712"/>
      <c r="AJ11" s="712"/>
      <c r="AK11" s="712"/>
      <c r="AL11" s="713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706"/>
      <c r="J12" s="24" t="s">
        <v>516</v>
      </c>
      <c r="K12" s="30">
        <v>0</v>
      </c>
      <c r="L12" s="19" t="s">
        <v>520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706"/>
      <c r="J13" s="108" t="s">
        <v>548</v>
      </c>
      <c r="K13" s="100" t="s">
        <v>44</v>
      </c>
      <c r="L13" s="2" t="s">
        <v>523</v>
      </c>
      <c r="M13" s="30" t="s">
        <v>357</v>
      </c>
      <c r="N13" s="401" t="s">
        <v>522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549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706"/>
      <c r="U14" s="67" t="s">
        <v>80</v>
      </c>
      <c r="V14" s="6"/>
      <c r="W14" s="68" t="s">
        <v>75</v>
      </c>
      <c r="X14"/>
      <c r="Z14" s="68">
        <f>SUM(X23:X31)</f>
        <v>6</v>
      </c>
    </row>
    <row r="15" spans="1:38" ht="15.75" thickBot="1" x14ac:dyDescent="0.3">
      <c r="A15" s="235" t="s">
        <v>520</v>
      </c>
      <c r="B15" s="234" t="s">
        <v>281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521</v>
      </c>
      <c r="M15" s="2" t="s">
        <v>406</v>
      </c>
      <c r="R15" s="471" t="s">
        <v>589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706"/>
      <c r="K16" s="100" t="s">
        <v>44</v>
      </c>
      <c r="L16" s="6"/>
      <c r="S16" s="471" t="s">
        <v>590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706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517</v>
      </c>
      <c r="P18" s="704"/>
      <c r="Q18" s="127" t="s">
        <v>44</v>
      </c>
      <c r="R18" s="24">
        <f>5-R26</f>
        <v>4</v>
      </c>
      <c r="S18" s="24">
        <f>5-S26</f>
        <v>1</v>
      </c>
      <c r="U18" s="19"/>
      <c r="V18" s="24"/>
      <c r="W18" s="19" t="s">
        <v>73</v>
      </c>
      <c r="X18" s="24">
        <v>1</v>
      </c>
    </row>
    <row r="19" spans="1:24" ht="15.75" thickBot="1" x14ac:dyDescent="0.3">
      <c r="I19" s="706"/>
      <c r="M19" s="21" t="s">
        <v>425</v>
      </c>
      <c r="U19" s="19"/>
      <c r="V19" s="24"/>
      <c r="W19" s="19" t="s">
        <v>344</v>
      </c>
      <c r="X19" s="24">
        <v>2</v>
      </c>
    </row>
    <row r="20" spans="1:24" ht="15.75" thickBot="1" x14ac:dyDescent="0.3">
      <c r="A20" s="231" t="s">
        <v>539</v>
      </c>
      <c r="B20" s="216" t="s">
        <v>511</v>
      </c>
      <c r="C20" s="2" t="s">
        <v>427</v>
      </c>
      <c r="D20" s="2" t="s">
        <v>540</v>
      </c>
      <c r="E20" s="382">
        <v>-1</v>
      </c>
      <c r="G20" s="2" t="s">
        <v>423</v>
      </c>
      <c r="I20" s="706"/>
      <c r="K20" s="19" t="s">
        <v>422</v>
      </c>
      <c r="L20" s="2" t="s">
        <v>424</v>
      </c>
      <c r="M20" s="21" t="s">
        <v>406</v>
      </c>
      <c r="P20" s="61" t="s">
        <v>592</v>
      </c>
      <c r="R20" s="24">
        <f>R18-SUM(X16:X21)+R26</f>
        <v>1</v>
      </c>
      <c r="S20" s="24">
        <f>S18-SUM(V16:V21)+S26</f>
        <v>4</v>
      </c>
      <c r="U20" s="220" t="s">
        <v>87</v>
      </c>
      <c r="V20" s="468">
        <v>1</v>
      </c>
      <c r="W20" s="6"/>
      <c r="X20" s="468"/>
    </row>
    <row r="21" spans="1:24" ht="15.75" thickBot="1" x14ac:dyDescent="0.3">
      <c r="I21" s="706"/>
      <c r="M21" s="216" t="s">
        <v>411</v>
      </c>
      <c r="U21" s="468"/>
      <c r="V21" s="468">
        <v>0</v>
      </c>
      <c r="W21" s="19" t="s">
        <v>468</v>
      </c>
      <c r="X21" s="468">
        <v>1</v>
      </c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541</v>
      </c>
      <c r="E22" s="345">
        <v>1</v>
      </c>
      <c r="G22" s="2" t="s">
        <v>423</v>
      </c>
      <c r="I22" s="706"/>
      <c r="P22" s="99" t="s">
        <v>591</v>
      </c>
    </row>
    <row r="23" spans="1:24" ht="15.75" thickBot="1" x14ac:dyDescent="0.3">
      <c r="C23" s="2" t="s">
        <v>550</v>
      </c>
      <c r="D23" s="21" t="s">
        <v>406</v>
      </c>
      <c r="E23" s="283" t="s">
        <v>44</v>
      </c>
      <c r="I23" s="706"/>
      <c r="Q23" s="24">
        <f>SUM(V23:V31)</f>
        <v>5</v>
      </c>
      <c r="U23" s="342"/>
      <c r="V23" s="183">
        <v>1</v>
      </c>
      <c r="W23" s="54" t="s">
        <v>494</v>
      </c>
      <c r="X23" s="24">
        <v>0</v>
      </c>
    </row>
    <row r="24" spans="1:24" ht="15.75" thickBot="1" x14ac:dyDescent="0.3">
      <c r="I24" s="706"/>
      <c r="U24" s="35"/>
      <c r="V24" s="509">
        <v>0</v>
      </c>
      <c r="W24" s="54" t="s">
        <v>73</v>
      </c>
      <c r="X24" s="24">
        <v>2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706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518</v>
      </c>
      <c r="X25" s="24">
        <v>0</v>
      </c>
    </row>
    <row r="26" spans="1:24" ht="15.75" thickBot="1" x14ac:dyDescent="0.3">
      <c r="A26" s="231" t="s">
        <v>553</v>
      </c>
      <c r="B26" s="21" t="s">
        <v>537</v>
      </c>
      <c r="C26" s="439" t="s">
        <v>154</v>
      </c>
      <c r="D26" s="384" t="s">
        <v>515</v>
      </c>
      <c r="E26" s="438" t="s">
        <v>44</v>
      </c>
      <c r="F26" s="16"/>
      <c r="G26" s="16"/>
      <c r="H26" s="19" t="s">
        <v>218</v>
      </c>
      <c r="I26" s="706"/>
      <c r="K26" s="24">
        <v>15</v>
      </c>
      <c r="L26" s="80" t="s">
        <v>98</v>
      </c>
      <c r="M26" s="384" t="s">
        <v>515</v>
      </c>
      <c r="P26" s="466"/>
      <c r="Q26" s="127" t="s">
        <v>44</v>
      </c>
      <c r="R26" s="24">
        <v>1</v>
      </c>
      <c r="S26" s="24">
        <v>4</v>
      </c>
      <c r="T26" s="61" t="s">
        <v>556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09">
        <v>0</v>
      </c>
      <c r="W28" s="54" t="s">
        <v>87</v>
      </c>
      <c r="X28" s="24">
        <v>2</v>
      </c>
    </row>
    <row r="29" spans="1:24" ht="15.75" thickBot="1" x14ac:dyDescent="0.3">
      <c r="D29" s="228" t="s">
        <v>135</v>
      </c>
      <c r="H29" s="191" t="s">
        <v>267</v>
      </c>
      <c r="I29" s="707"/>
      <c r="J29" s="324"/>
      <c r="L29" s="96" t="s">
        <v>273</v>
      </c>
      <c r="M29" s="16" t="s">
        <v>278</v>
      </c>
      <c r="R29" s="467"/>
      <c r="S29" s="112"/>
      <c r="T29" s="80"/>
      <c r="U29" s="514" t="s">
        <v>557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581</v>
      </c>
      <c r="V30" s="509">
        <v>1</v>
      </c>
      <c r="W30" s="54" t="s">
        <v>559</v>
      </c>
      <c r="X30" s="24">
        <v>0</v>
      </c>
    </row>
    <row r="31" spans="1:24" ht="15.75" thickBot="1" x14ac:dyDescent="0.3">
      <c r="U31" s="480"/>
      <c r="V31" s="506">
        <v>0</v>
      </c>
      <c r="W31" s="54" t="s">
        <v>468</v>
      </c>
      <c r="X31" s="24">
        <v>1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workbookViewId="0">
      <selection activeCell="A28" sqref="A28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608</v>
      </c>
      <c r="I1" s="95" t="s">
        <v>41</v>
      </c>
      <c r="J1" s="202" t="s">
        <v>199</v>
      </c>
      <c r="K1" s="72" t="s">
        <v>605</v>
      </c>
      <c r="L1" s="579" t="s">
        <v>575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45286</v>
      </c>
      <c r="T1" s="742"/>
      <c r="U1" s="142"/>
      <c r="V1" s="6"/>
      <c r="W1" s="6"/>
      <c r="X1" s="726" t="s">
        <v>441</v>
      </c>
      <c r="Y1" s="727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8" t="s">
        <v>190</v>
      </c>
      <c r="AF1" s="729"/>
      <c r="AG1" s="730"/>
      <c r="AH1" s="731" t="s">
        <v>293</v>
      </c>
      <c r="AI1" s="732"/>
      <c r="AJ1" s="733"/>
      <c r="AK1" s="659" t="s">
        <v>616</v>
      </c>
      <c r="AL1" s="551" t="s">
        <v>617</v>
      </c>
      <c r="AM1" s="723" t="s">
        <v>444</v>
      </c>
      <c r="AN1" s="724"/>
      <c r="AO1" s="725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29</v>
      </c>
      <c r="K2" s="721">
        <f>SUM(K4:K37)</f>
        <v>6</v>
      </c>
      <c r="L2" s="719">
        <f>SUM(L4:L37)</f>
        <v>23</v>
      </c>
      <c r="M2" s="734">
        <f>SUM(M5:M30)</f>
        <v>0</v>
      </c>
      <c r="N2" s="736">
        <f>SUM(N4:N29)</f>
        <v>9</v>
      </c>
      <c r="O2" s="738">
        <f>SUM(O4:O29)</f>
        <v>9</v>
      </c>
      <c r="P2" s="666">
        <f>SUM(N30:N37)* (-1)</f>
        <v>-3</v>
      </c>
      <c r="Q2" s="269" t="s">
        <v>238</v>
      </c>
      <c r="R2" s="21" t="s">
        <v>237</v>
      </c>
      <c r="S2" s="2" t="s">
        <v>203</v>
      </c>
      <c r="T2" s="743"/>
      <c r="U2" s="537" t="s">
        <v>262</v>
      </c>
      <c r="V2" s="482" t="s">
        <v>219</v>
      </c>
      <c r="W2" s="740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561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60"/>
      <c r="AL2" s="592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582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244</v>
      </c>
      <c r="T3" s="744"/>
      <c r="U3" s="538">
        <f>SUM(U4:U29)</f>
        <v>12</v>
      </c>
      <c r="V3" s="484">
        <f>SUM(V4:V29)</f>
        <v>39</v>
      </c>
      <c r="W3" s="741"/>
      <c r="X3" s="485">
        <f t="shared" ref="X3:AC3" si="0">SUM(X4:X29)</f>
        <v>8</v>
      </c>
      <c r="Y3" s="485">
        <f t="shared" si="0"/>
        <v>9</v>
      </c>
      <c r="Z3" s="59">
        <f t="shared" si="0"/>
        <v>0</v>
      </c>
      <c r="AA3" s="66">
        <f t="shared" si="0"/>
        <v>9</v>
      </c>
      <c r="AB3" s="66">
        <f t="shared" si="0"/>
        <v>18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6</v>
      </c>
      <c r="AK3" s="404">
        <f>SUM(AK4:AK37)</f>
        <v>1</v>
      </c>
      <c r="AL3" s="404">
        <f>SUM(AL4:AL37)</f>
        <v>0</v>
      </c>
      <c r="AM3" s="100">
        <f t="shared" si="1"/>
        <v>9</v>
      </c>
      <c r="AN3" s="310">
        <f t="shared" si="1"/>
        <v>9</v>
      </c>
      <c r="AO3" s="311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16">
        <v>1</v>
      </c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1"/>
      <c r="AR4" s="539" t="s">
        <v>554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17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306</v>
      </c>
      <c r="K6" s="575"/>
      <c r="L6" s="582">
        <v>0</v>
      </c>
      <c r="M6" s="326"/>
      <c r="N6" s="107">
        <v>0</v>
      </c>
      <c r="O6" s="293">
        <f>AC6</f>
        <v>0</v>
      </c>
      <c r="P6" s="717"/>
      <c r="Q6" s="19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228</v>
      </c>
      <c r="AQ6" s="562" t="s">
        <v>560</v>
      </c>
      <c r="AR6" s="508" t="s">
        <v>619</v>
      </c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17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2" t="s">
        <v>565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338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17"/>
      <c r="Q8" s="21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39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352</v>
      </c>
      <c r="K9" s="575"/>
      <c r="L9" s="581"/>
      <c r="M9" s="327"/>
      <c r="N9" s="107">
        <v>0</v>
      </c>
      <c r="O9" s="293">
        <f t="shared" si="10"/>
        <v>0</v>
      </c>
      <c r="P9" s="717"/>
      <c r="Q9" s="21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607</v>
      </c>
      <c r="J10" s="571" t="s">
        <v>356</v>
      </c>
      <c r="K10" s="575"/>
      <c r="L10" s="581">
        <v>3</v>
      </c>
      <c r="M10" s="328"/>
      <c r="N10" s="107">
        <v>2</v>
      </c>
      <c r="O10" s="293">
        <f t="shared" si="10"/>
        <v>1</v>
      </c>
      <c r="P10" s="717"/>
      <c r="Q10" s="20"/>
      <c r="R10" s="2" t="s">
        <v>340</v>
      </c>
      <c r="S10" s="534" t="s">
        <v>73</v>
      </c>
      <c r="T10" s="508">
        <v>3</v>
      </c>
      <c r="U10" s="503">
        <v>0</v>
      </c>
      <c r="V10" s="492">
        <v>1</v>
      </c>
      <c r="W10" s="493">
        <v>-2</v>
      </c>
      <c r="X10" s="496"/>
      <c r="Y10" s="490">
        <f t="shared" si="2"/>
        <v>2</v>
      </c>
      <c r="Z10" s="296"/>
      <c r="AA10" s="117">
        <f t="shared" si="3"/>
        <v>1</v>
      </c>
      <c r="AB10" s="290">
        <f t="shared" si="8"/>
        <v>3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583</v>
      </c>
      <c r="AR10" s="508"/>
    </row>
    <row r="11" spans="1:44" ht="15.75" thickBot="1" x14ac:dyDescent="0.3">
      <c r="J11" s="571" t="s">
        <v>305</v>
      </c>
      <c r="K11" s="575"/>
      <c r="L11" s="581"/>
      <c r="M11" s="328"/>
      <c r="N11" s="107">
        <v>0</v>
      </c>
      <c r="O11" s="293">
        <f t="shared" si="10"/>
        <v>0</v>
      </c>
      <c r="P11" s="717"/>
      <c r="Q11" s="21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2">
        <v>-1</v>
      </c>
      <c r="I12" s="61" t="s">
        <v>609</v>
      </c>
      <c r="J12" s="571" t="s">
        <v>297</v>
      </c>
      <c r="K12" s="575"/>
      <c r="L12" s="581">
        <v>2</v>
      </c>
      <c r="M12" s="328"/>
      <c r="N12" s="107">
        <v>1</v>
      </c>
      <c r="O12" s="293">
        <f t="shared" si="10"/>
        <v>1</v>
      </c>
      <c r="P12" s="717"/>
      <c r="Q12" s="21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1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2" t="s">
        <v>510</v>
      </c>
      <c r="AR12" s="509" t="s">
        <v>621</v>
      </c>
    </row>
    <row r="13" spans="1:44" ht="15.75" thickBot="1" x14ac:dyDescent="0.3">
      <c r="A13" s="628"/>
      <c r="B13" s="584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610</v>
      </c>
      <c r="J13" s="572" t="s">
        <v>302</v>
      </c>
      <c r="K13" s="576"/>
      <c r="L13" s="582"/>
      <c r="M13" s="328"/>
      <c r="N13" s="107">
        <v>0</v>
      </c>
      <c r="O13" s="293">
        <f t="shared" si="10"/>
        <v>0</v>
      </c>
      <c r="P13" s="717"/>
      <c r="Q13" s="21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2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1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618</v>
      </c>
      <c r="AQ14" s="564" t="s">
        <v>562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17"/>
      <c r="Q15" s="20"/>
      <c r="R15" s="200" t="s">
        <v>339</v>
      </c>
      <c r="S15" s="534" t="s">
        <v>229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2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17"/>
      <c r="Q16" s="21" t="s">
        <v>335</v>
      </c>
      <c r="R16" s="2" t="s">
        <v>340</v>
      </c>
      <c r="S16" s="534" t="s">
        <v>232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5" t="s">
        <v>555</v>
      </c>
      <c r="AR16" s="508" t="s">
        <v>563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309</v>
      </c>
      <c r="K17" s="576"/>
      <c r="L17" s="582"/>
      <c r="M17" s="328"/>
      <c r="N17" s="107">
        <v>0</v>
      </c>
      <c r="O17" s="293">
        <f t="shared" si="10"/>
        <v>0</v>
      </c>
      <c r="P17" s="717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564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302</v>
      </c>
      <c r="K18" s="576"/>
      <c r="L18" s="582"/>
      <c r="M18" s="329"/>
      <c r="N18" s="107">
        <v>0</v>
      </c>
      <c r="O18" s="293">
        <f t="shared" si="10"/>
        <v>0</v>
      </c>
      <c r="P18" s="717"/>
      <c r="Q18" s="21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304</v>
      </c>
      <c r="K19" s="576">
        <v>2</v>
      </c>
      <c r="L19" s="582">
        <v>2</v>
      </c>
      <c r="M19" s="118"/>
      <c r="N19" s="107">
        <v>2</v>
      </c>
      <c r="O19" s="293">
        <f t="shared" si="10"/>
        <v>1</v>
      </c>
      <c r="P19" s="717"/>
      <c r="Q19" s="20"/>
      <c r="R19" s="2" t="s">
        <v>334</v>
      </c>
      <c r="S19" s="534" t="s">
        <v>242</v>
      </c>
      <c r="T19" s="508">
        <v>3</v>
      </c>
      <c r="U19" s="503"/>
      <c r="V19" s="492">
        <v>0</v>
      </c>
      <c r="W19" s="493">
        <v>-1</v>
      </c>
      <c r="X19" s="495">
        <v>1</v>
      </c>
      <c r="Y19" s="183">
        <f t="shared" si="2"/>
        <v>2</v>
      </c>
      <c r="Z19" s="296"/>
      <c r="AA19" s="117">
        <f t="shared" si="3"/>
        <v>1</v>
      </c>
      <c r="AB19" s="290">
        <f t="shared" si="8"/>
        <v>3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551</v>
      </c>
      <c r="AQ19" s="271" t="s">
        <v>583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2" t="s">
        <v>194</v>
      </c>
      <c r="K20" s="576"/>
      <c r="L20" s="582">
        <v>2</v>
      </c>
      <c r="M20" s="327"/>
      <c r="N20" s="107">
        <v>1</v>
      </c>
      <c r="O20" s="293">
        <f t="shared" si="10"/>
        <v>1</v>
      </c>
      <c r="P20" s="718"/>
      <c r="Q20" s="603" t="s">
        <v>335</v>
      </c>
      <c r="R20" s="683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9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2" t="s">
        <v>447</v>
      </c>
      <c r="AR20" s="585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1" t="s">
        <v>303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447</v>
      </c>
      <c r="AR21" s="508"/>
    </row>
    <row r="22" spans="1:44" ht="15.75" thickBot="1" x14ac:dyDescent="0.3">
      <c r="J22" s="571" t="s">
        <v>300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33" t="s">
        <v>289</v>
      </c>
      <c r="F23" s="180"/>
      <c r="H23" s="42"/>
      <c r="I23" s="216"/>
      <c r="J23" s="571" t="s">
        <v>258</v>
      </c>
      <c r="K23" s="575">
        <v>1</v>
      </c>
      <c r="L23" s="581">
        <v>2</v>
      </c>
      <c r="M23" s="326">
        <v>0</v>
      </c>
      <c r="N23" s="107">
        <v>2</v>
      </c>
      <c r="O23" s="293">
        <f t="shared" si="10"/>
        <v>1</v>
      </c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0</v>
      </c>
      <c r="Y23" s="183">
        <f>SUM(M23:N23)</f>
        <v>2</v>
      </c>
      <c r="Z23" s="296"/>
      <c r="AA23" s="117">
        <f t="shared" si="3"/>
        <v>1</v>
      </c>
      <c r="AB23" s="290">
        <f t="shared" si="8"/>
        <v>3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>
        <v>1</v>
      </c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567</v>
      </c>
      <c r="AQ23" s="562" t="s">
        <v>565</v>
      </c>
      <c r="AR23" s="508" t="s">
        <v>566</v>
      </c>
    </row>
    <row r="24" spans="1:44" ht="15.75" thickBot="1" x14ac:dyDescent="0.3">
      <c r="C24" s="2" t="s">
        <v>255</v>
      </c>
      <c r="E24" s="634"/>
      <c r="F24" s="172"/>
      <c r="H24" s="42"/>
      <c r="J24" s="571" t="s">
        <v>296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335</v>
      </c>
      <c r="R24" s="683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2</v>
      </c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509</v>
      </c>
      <c r="AQ24" s="568" t="s">
        <v>335</v>
      </c>
      <c r="AR24" s="508" t="s">
        <v>249</v>
      </c>
    </row>
    <row r="25" spans="1:44" ht="15.75" thickBot="1" x14ac:dyDescent="0.3">
      <c r="H25" s="42"/>
      <c r="I25" s="2" t="s">
        <v>586</v>
      </c>
      <c r="J25" s="571" t="s">
        <v>295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452</v>
      </c>
      <c r="AQ25" s="562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1" t="s">
        <v>301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>
        <v>1</v>
      </c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251</v>
      </c>
      <c r="AQ26" s="562" t="s">
        <v>594</v>
      </c>
      <c r="AR26" s="508"/>
    </row>
    <row r="27" spans="1:44" ht="15.75" thickBot="1" x14ac:dyDescent="0.3">
      <c r="B27" s="791"/>
      <c r="E27" s="31" t="s">
        <v>290</v>
      </c>
      <c r="G27" s="176"/>
      <c r="I27" s="20"/>
      <c r="J27" s="571" t="s">
        <v>256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292</v>
      </c>
      <c r="G29" s="6"/>
      <c r="J29" s="572" t="s">
        <v>358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601</v>
      </c>
      <c r="E31" s="2" t="s">
        <v>360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50"/>
      <c r="B32" s="650"/>
      <c r="J32" s="572"/>
      <c r="K32" s="587"/>
      <c r="L32" s="581">
        <v>2</v>
      </c>
      <c r="M32" s="510">
        <v>0</v>
      </c>
      <c r="N32" s="250">
        <v>1</v>
      </c>
      <c r="O32" s="293">
        <f t="shared" si="10"/>
        <v>1</v>
      </c>
      <c r="Q32" s="20"/>
      <c r="S32" s="17" t="s">
        <v>345</v>
      </c>
      <c r="T32" s="542">
        <v>5</v>
      </c>
      <c r="U32" s="155">
        <v>2</v>
      </c>
      <c r="V32" s="156">
        <v>1</v>
      </c>
      <c r="W32" s="15">
        <v>-2</v>
      </c>
      <c r="X32" s="117">
        <v>1</v>
      </c>
      <c r="Y32" s="183">
        <f t="shared" si="2"/>
        <v>1</v>
      </c>
      <c r="Z32" s="65"/>
      <c r="AA32" s="117">
        <f t="shared" si="3"/>
        <v>1</v>
      </c>
      <c r="AB32" s="64">
        <f t="shared" si="8"/>
        <v>2</v>
      </c>
      <c r="AC32" s="64">
        <v>1</v>
      </c>
      <c r="AD32" s="301">
        <f t="shared" si="4"/>
        <v>0</v>
      </c>
      <c r="AE32" s="350">
        <v>1</v>
      </c>
      <c r="AF32" s="354"/>
      <c r="AG32" s="355"/>
      <c r="AH32" s="316">
        <f t="shared" si="5"/>
        <v>1</v>
      </c>
      <c r="AI32" s="375">
        <v>0</v>
      </c>
      <c r="AJ32" s="155">
        <v>0</v>
      </c>
      <c r="AK32" s="155"/>
      <c r="AL32" s="317"/>
      <c r="AM32" s="569">
        <f t="shared" si="6"/>
        <v>1</v>
      </c>
      <c r="AN32" s="308">
        <f t="shared" si="7"/>
        <v>1</v>
      </c>
      <c r="AO32" s="309">
        <f t="shared" si="9"/>
        <v>1</v>
      </c>
      <c r="AP32" s="6" t="s">
        <v>449</v>
      </c>
      <c r="AQ32" s="562" t="s">
        <v>450</v>
      </c>
      <c r="AR32" s="508" t="s">
        <v>563</v>
      </c>
    </row>
    <row r="33" spans="1:44" ht="15.75" thickBot="1" x14ac:dyDescent="0.3">
      <c r="A33" s="80"/>
      <c r="B33" s="24"/>
      <c r="G33" s="382">
        <v>-1</v>
      </c>
      <c r="I33" s="21" t="s">
        <v>601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344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2" t="s">
        <v>615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1" t="s">
        <v>300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585</v>
      </c>
      <c r="AQ34" s="562" t="s">
        <v>565</v>
      </c>
      <c r="AR34" s="508"/>
    </row>
    <row r="35" spans="1:44" ht="15.75" thickBot="1" x14ac:dyDescent="0.3">
      <c r="E35" s="23"/>
      <c r="J35" s="571" t="s">
        <v>295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295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7"/>
      <c r="AR36" s="508" t="s">
        <v>566</v>
      </c>
    </row>
    <row r="37" spans="1:44" ht="15.75" thickBot="1" x14ac:dyDescent="0.3">
      <c r="B37" s="21">
        <v>10</v>
      </c>
      <c r="D37" s="382">
        <v>1</v>
      </c>
      <c r="E37" s="2" t="s">
        <v>596</v>
      </c>
      <c r="H37" s="512">
        <v>-1</v>
      </c>
      <c r="I37" s="2"/>
      <c r="J37" s="2" t="s">
        <v>606</v>
      </c>
      <c r="K37" s="589"/>
      <c r="L37" s="583">
        <v>2</v>
      </c>
      <c r="M37" s="335"/>
      <c r="N37" s="249">
        <v>1</v>
      </c>
      <c r="O37" s="175">
        <f t="shared" si="10"/>
        <v>1</v>
      </c>
      <c r="Q37" s="20"/>
      <c r="S37" s="251" t="s">
        <v>468</v>
      </c>
      <c r="T37" s="547">
        <v>2</v>
      </c>
      <c r="U37" s="252">
        <v>1</v>
      </c>
      <c r="V37" s="192">
        <v>0</v>
      </c>
      <c r="W37" s="220">
        <v>-1</v>
      </c>
      <c r="X37" s="192"/>
      <c r="Y37" s="24">
        <f t="shared" si="2"/>
        <v>1</v>
      </c>
      <c r="Z37" s="65"/>
      <c r="AA37" s="117">
        <f t="shared" si="3"/>
        <v>1</v>
      </c>
      <c r="AB37" s="64">
        <f t="shared" si="8"/>
        <v>2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6" t="s">
        <v>564</v>
      </c>
      <c r="AR37" s="540" t="s">
        <v>563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45286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217</v>
      </c>
      <c r="Q3" s="779"/>
      <c r="S3" s="57" t="s">
        <v>218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215</v>
      </c>
      <c r="L5" s="780"/>
      <c r="M5" s="2" t="s">
        <v>213</v>
      </c>
      <c r="N5" s="61" t="s">
        <v>212</v>
      </c>
      <c r="O5" s="758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282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210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216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230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208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332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209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207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2023-12-25T18:46:09Z</dcterms:modified>
</cp:coreProperties>
</file>