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75F0D74C-6617-4A66-AAD2-D1B6D0BE5154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3" i="8" l="1"/>
  <c r="R7" i="7"/>
  <c r="R6" i="7" s="1"/>
  <c r="O7" i="8"/>
  <c r="H2" i="8"/>
  <c r="K2" i="8"/>
  <c r="L2" i="8"/>
  <c r="Y14" i="8"/>
  <c r="J2" i="8" l="1"/>
  <c r="AF7" i="7"/>
  <c r="AG4" i="7" s="1"/>
  <c r="AE7" i="7"/>
  <c r="O37" i="8"/>
  <c r="S7" i="7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Y26" i="8"/>
  <c r="AD26" i="8" s="1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<sst xmlns="http://schemas.openxmlformats.org/spreadsheetml/2006/main" count="1115" uniqueCount="625">
  <si>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</si>
  <si>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</si>
  <si>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</si>
  <si>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</si>
  <si>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</si>
  <si>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</si>
  <si>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</si>
  <si>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</si>
  <si>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</si>
  <si>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</si>
  <si>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</si>
  <si>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</si>
  <si>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</si>
  <si>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</si>
  <si>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</si>
  <si>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</si>
  <si>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</si>
  <si>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</si>
  <si>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</si>
  <si>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</si>
  <si>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</si>
  <si>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</si>
  <si>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</si>
  <si>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</si>
  <si>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</si>
  <si>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</si>
  <si>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</si>
  <si>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</si>
  <si>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</si>
  <si>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</si>
  <si>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</si>
  <si>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</si>
  <si>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</si>
  <si>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</si>
  <si>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</si>
  <si>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</si>
  <si>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</si>
  <si>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</si>
  <si>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</si>
  <si>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</si>
  <si>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</si>
  <si>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</si>
  <si>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</si>
  <si>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</si>
  <si>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</si>
  <si>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</si>
  <si>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</si>
  <si>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</si>
  <si>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</si>
  <si>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</si>
  <si>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</si>
  <si>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</si>
  <si>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</si>
  <si>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</si>
  <si>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</si>
  <si>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</si>
  <si>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</si>
  <si>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</si>
  <si>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</si>
  <si>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</si>
  <si>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</si>
  <si>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</si>
  <si>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</si>
  <si>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</si>
  <si>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</si>
  <si>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</si>
  <si>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</si>
  <si>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</si>
  <si>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</si>
  <si>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</si>
  <si>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</si>
  <si>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</si>
  <si>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</si>
  <si>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</si>
  <si>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</si>
  <si>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</si>
  <si>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</si>
  <si>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</si>
  <si>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</si>
  <si>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</si>
  <si>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</si>
  <si>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</si>
  <si>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</si>
  <si>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</si>
  <si>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</si>
  <si>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</si>
  <si>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</si>
  <si>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</si>
  <si>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</si>
  <si>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</si>
  <si>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</si>
  <si>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</si>
  <si>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</si>
  <si>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</si>
  <si>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</si>
  <si>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</si>
  <si>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</si>
  <si>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</si>
  <si>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</si>
  <si>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</si>
  <si>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</si>
  <si>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</si>
  <si>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</si>
  <si>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</si>
  <si>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</si>
  <si>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</si>
  <si>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</si>
  <si>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</si>
  <si>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</si>
  <si>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</si>
  <si>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</si>
  <si>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</si>
  <si>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</si>
  <si>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</si>
  <si>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</si>
  <si>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</si>
  <si>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</si>
  <si>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</si>
  <si>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</si>
  <si>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</si>
  <si>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</si>
  <si>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</si>
  <si>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</si>
  <si>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</si>
  <si>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</si>
  <si>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</si>
  <si>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</si>
  <si>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</si>
  <si>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</si>
  <si>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</si>
  <si>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</si>
  <si>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</si>
  <si>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</si>
  <si>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</si>
  <si>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</si>
  <si>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</si>
  <si>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</si>
  <si>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</si>
  <si>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</si>
  <si>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</si>
  <si>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</si>
  <si>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</si>
  <si>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</si>
  <si>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</si>
  <si>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</si>
  <si>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</si>
  <si>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</si>
  <si>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</si>
  <si>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</si>
  <si>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</si>
  <si>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</si>
  <si>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</si>
  <si>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</si>
  <si>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</si>
  <si>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</si>
  <si>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</si>
  <si>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</si>
  <si>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</si>
  <si>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</si>
  <si>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</si>
  <si>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</si>
  <si>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</si>
  <si>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</si>
  <si>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</si>
  <si>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</si>
  <si>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</si>
  <si>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</si>
  <si>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</si>
  <si>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</si>
  <si>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</si>
  <si>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</si>
  <si>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</si>
  <si>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</si>
  <si>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</si>
  <si>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</si>
  <si>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</si>
  <si>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</si>
  <si>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</si>
  <si>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</si>
  <si>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</si>
  <si>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</si>
  <si>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</si>
  <si>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</si>
  <si>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</si>
  <si>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</si>
  <si>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</si>
  <si>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</si>
  <si>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</si>
  <si>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</si>
  <si>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</si>
  <si>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</si>
  <si>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</si>
  <si>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</si>
  <si>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</si>
  <si>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</si>
  <si>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</si>
  <si>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</si>
  <si>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</si>
  <si>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</si>
  <si>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</si>
  <si>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</si>
  <si>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</si>
  <si>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</si>
  <si>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</si>
  <si>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</si>
  <si>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</si>
  <si>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</si>
  <si>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</si>
  <si>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</si>
  <si>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</si>
  <si>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</si>
  <si>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</si>
  <si>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</si>
  <si>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</si>
  <si>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</si>
  <si>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</si>
  <si>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</si>
  <si>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</si>
  <si>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</si>
  <si>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</si>
  <si>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</si>
  <si>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</si>
  <si>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</si>
  <si>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</si>
  <si>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</si>
  <si>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</si>
  <si>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</si>
  <si>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</si>
  <si>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</si>
  <si>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</si>
  <si>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</si>
  <si>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</si>
  <si>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</si>
  <si>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</si>
  <si>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</si>
  <si>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</si>
  <si>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</si>
  <si>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</si>
  <si>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</si>
  <si>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</si>
  <si>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</si>
  <si>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</si>
  <si>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</si>
  <si>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</si>
  <si>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</si>
  <si>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</si>
  <si>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</si>
  <si>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</si>
  <si>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</si>
  <si>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</si>
  <si>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</si>
  <si>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</si>
  <si>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</si>
  <si>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</si>
  <si>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</si>
  <si>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</si>
  <si>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</si>
  <si>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</si>
  <si>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</si>
  <si>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</si>
  <si>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</si>
  <si>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</si>
  <si>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</si>
  <si>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</si>
  <si>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</si>
  <si>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</si>
  <si>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</si>
  <si>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</si>
  <si>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</si>
  <si>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</si>
  <si>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</si>
  <si>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</si>
  <si>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</si>
  <si>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</si>
  <si>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</si>
  <si>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</si>
  <si>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</si>
  <si>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</si>
  <si>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</si>
  <si>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</si>
  <si>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</si>
  <si>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</si>
  <si>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</si>
  <si>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</si>
  <si>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</si>
  <si>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</si>
  <si>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</si>
  <si>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</si>
  <si>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</si>
  <si>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</si>
  <si>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</si>
  <si>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</si>
  <si>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</si>
  <si>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</si>
  <si>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</si>
  <si>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</si>
  <si>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</si>
  <si>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</si>
  <si>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</si>
  <si>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</si>
  <si>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</si>
  <si>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</si>
  <si>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</si>
  <si>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</si>
  <si>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</si>
  <si>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</si>
  <si>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</si>
  <si>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</si>
  <si>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</si>
  <si>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</si>
  <si>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</si>
  <si>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</si>
  <si>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</si>
  <si>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</si>
  <si>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</si>
  <si>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</si>
  <si>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</si>
  <si>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</si>
  <si>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</si>
  <si>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</si>
  <si>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</si>
  <si>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</si>
  <si>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</si>
  <si>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</si>
  <si>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</si>
  <si>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</si>
  <si>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</si>
  <si>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</si>
  <si>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</si>
  <si>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</si>
  <si>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</si>
  <si>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</si>
  <si>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</si>
  <si>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</si>
  <si>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</si>
  <si>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</si>
  <si>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</si>
  <si>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</si>
  <si>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</si>
  <si>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</si>
  <si>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</si>
  <si>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</si>
  <si>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</si>
  <si>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</si>
  <si>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</si>
  <si>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</si>
  <si>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</si>
  <si>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</si>
  <si>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</si>
  <si>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</si>
  <si>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</si>
  <si>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</si>
  <si>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</si>
  <si>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</si>
  <si>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</si>
  <si>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</si>
  <si>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</si>
  <si>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</si>
  <si>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</si>
  <si>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</si>
  <si>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</si>
  <si>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</si>
  <si>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</si>
  <si>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</si>
  <si>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</si>
  <si>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</si>
  <si>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</si>
  <si>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</si>
  <si>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</si>
  <si>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</si>
  <si>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</si>
  <si>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</si>
  <si>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</si>
  <si>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</si>
  <si>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</si>
  <si>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</si>
  <si>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</si>
  <si>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</si>
  <si>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</si>
  <si>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</si>
  <si>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</si>
  <si>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</si>
  <si>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</si>
  <si>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</si>
  <si>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</si>
  <si>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</si>
  <si>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</si>
  <si>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</si>
  <si>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</si>
  <si>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</si>
  <si>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</si>
  <si>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</si>
  <si>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</si>
  <si>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</si>
  <si>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</si>
  <si>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</si>
  <si>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</si>
  <si>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</si>
  <si>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</si>
  <si>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</si>
  <si>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</si>
  <si>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</si>
  <si>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</si>
  <si>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</si>
  <si>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</si>
  <si>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</si>
  <si>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</si>
  <si>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</si>
  <si>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</si>
  <si>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</si>
  <si>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</si>
  <si>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</si>
  <si>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</si>
  <si>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</si>
  <si>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</si>
  <si>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</si>
  <si>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</si>
  <si>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</si>
  <si>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</si>
  <si>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</si>
  <si>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</si>
  <si>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</si>
  <si>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</si>
  <si>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</si>
  <si>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</si>
  <si>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</si>
  <si>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</si>
  <si>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</si>
  <si>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</si>
  <si>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</si>
  <si>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</si>
  <si>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</si>
  <si>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</si>
  <si>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</si>
  <si>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</si>
  <si>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</si>
  <si>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</si>
  <si>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</si>
  <si>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</si>
  <si>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</si>
  <si>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</si>
  <si>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</si>
  <si>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</si>
  <si>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</si>
  <si>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</si>
  <si>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</si>
  <si>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</si>
  <si>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</si>
  <si>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</si>
  <si>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</si>
  <si>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</si>
  <si>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</si>
  <si>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</si>
  <si>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</si>
  <si>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</si>
  <si>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</si>
  <si>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</si>
  <si>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</si>
  <si>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</si>
  <si>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</si>
  <si>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</si>
  <si>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</si>
  <si>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</si>
  <si>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</si>
  <si>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</si>
  <si>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</si>
  <si>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</si>
  <si>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</si>
  <si>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</si>
  <si>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</si>
  <si>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</si>
  <si>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</si>
  <si>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</si>
  <si>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</si>
  <si>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</si>
  <si>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</si>
  <si>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</si>
  <si>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</si>
  <si>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</si>
  <si>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</si>
  <si>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</si>
  <si>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</si>
  <si>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</si>
  <si>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</si>
  <si>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</si>
  <si>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</si>
  <si>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</si>
  <si>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</si>
  <si>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</si>
  <si>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</si>
  <si>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</si>
  <si>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</si>
  <si>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</si>
  <si>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</si>
  <si>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</si>
  <si>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</si>
  <si>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</si>
  <si>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</si>
  <si>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</si>
  <si>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</si>
  <si>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</si>
  <si>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</si>
  <si>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</si>
  <si>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</si>
  <si>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</si>
  <si>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</si>
  <si>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</si>
  <si>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</si>
  <si>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</si>
  <si>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</si>
  <si>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</si>
  <si>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</si>
  <si>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</si>
  <si>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</si>
  <si>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</si>
  <si>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</si>
  <si>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</si>
  <si>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</si>
  <si>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</si>
  <si>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</si>
  <si>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</si>
  <si>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</si>
  <si>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</si>
  <si>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</si>
  <si>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</si>
  <si>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</si>
  <si>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</si>
  <si>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</si>
  <si>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</si>
  <si>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</si>
  <si>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</si>
  <si>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</si>
  <si>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</si>
  <si>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</si>
  <si>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</si>
  <si>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</si>
  <si>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</si>
  <si>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</si>
  <si>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</si>
  <si>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</si>
  <si>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</si>
  <si>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</si>
  <si>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</si>
  <si>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</si>
  <si>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</si>
  <si>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</si>
  <si>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</si>
  <si>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</si>
  <si>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</si>
  <si>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</si>
  <si>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</si>
  <si>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</si>
  <si>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</si>
  <si>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</si>
  <si>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</si>
  <si>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</si>
  <si>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</si>
  <si>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</si>
  <si>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</si>
  <si>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</si>
  <si>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</si>
  <si>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</si>
  <si>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</si>
  <si>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</si>
  <si>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</si>
  <si>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</si>
  <si>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</si>
  <si>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</si>
  <si>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</si>
  <si>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</si>
  <si>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</si>
  <si>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</si>
  <si>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</si>
  <si>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</si>
  <si>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</si>
  <si>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</si>
  <si>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</si>
  <si>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</si>
  <si>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</si>
  <si>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</si>
  <si>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</si>
  <si>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</si>
  <si>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</si>
  <si>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</si>
  <si>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</si>
  <si>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</si>
  <si>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</si>
  <si>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</si>
  <si>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</si>
  <si>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</si>
  <si>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</si>
  <si>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</si>
  <si>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</si>
  <si>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</si>
  <si>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</si>
  <si>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</si>
  <si>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</si>
  <si>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</si>
  <si>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Wbt_X_12F</t>
  </si>
  <si>
    <t>TN</t>
  </si>
  <si>
    <t>aajtak</t>
  </si>
  <si>
    <t>IT_X_Media</t>
  </si>
  <si>
    <t>SP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</si>
  <si>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</si>
  <si>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</si>
  <si>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</si>
  <si>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</si>
  <si>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</si>
  <si>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</si>
  <si>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</si>
  <si>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</si>
  <si>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</si>
  <si>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</si>
  <si>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C0HostM</t>
  </si>
  <si>
    <t>CoHostW</t>
  </si>
  <si>
    <t>NodeW</t>
  </si>
  <si>
    <t xml:space="preserve"> </t>
  </si>
  <si>
    <t>AT - CT_WLFJN_X_N-10_X_Left</t>
  </si>
  <si>
    <t>bharat24</t>
  </si>
  <si>
    <t>abp</t>
  </si>
  <si>
    <t>3M8F</t>
  </si>
  <si>
    <t>zee N</t>
  </si>
  <si>
    <t>polimer</t>
  </si>
  <si>
    <t>timesnow</t>
  </si>
  <si>
    <t>2F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</si>
</sst>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4" fillId="0" borderId="4" xfId="0" applyFont="1" applyBorder="1" applyAlignment="1">
      <alignment horizontal="right"/>
    </xf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3" fillId="0" borderId="54" xfId="0" applyFont="1" applyBorder="1" applyAlignment="1">
      <alignment horizontal="center" vertic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9" workbookViewId="0">
      <selection activeCell="X14" sqref="X14"/>
    </sheetView>
  </sheetViews>
  <sheetFormatPr defaultRowHeight="15" x14ac:dyDescent="0.25"/>
  <cols>
    <col min="1" max="1" width="3.140625" customWidth="1"/>
    <col min="2" max="2" width="15" customWidth="1"/>
    <col min="3" max="3" width="7" style="168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3"/>
    <col min="14" max="14" width="12.5703125" style="259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367</v>
      </c>
      <c r="C2" s="479" t="s">
        <v>0</v>
      </c>
      <c r="D2" s="387" t="s">
        <v>1</v>
      </c>
      <c r="E2" s="387" t="s">
        <v>2</v>
      </c>
      <c r="F2" s="106" t="s">
        <v>3</v>
      </c>
      <c r="G2" s="126" t="s">
        <v>4</v>
      </c>
      <c r="H2" s="126" t="s">
        <v>5</v>
      </c>
      <c r="I2" s="394" t="s">
        <v>6</v>
      </c>
      <c r="J2" s="601" t="s">
        <v>7</v>
      </c>
      <c r="K2" s="602"/>
      <c r="L2" s="1" t="s">
        <v>8</v>
      </c>
      <c r="M2" s="324" t="s">
        <v>9</v>
      </c>
      <c r="N2" s="351" t="s">
        <v>10</v>
      </c>
      <c r="O2" s="603" t="s">
        <v>376</v>
      </c>
      <c r="P2" s="604"/>
      <c r="Q2" s="605"/>
      <c r="R2" s="605"/>
      <c r="S2" s="605"/>
      <c r="T2" s="606" t="s">
        <v>377</v>
      </c>
      <c r="V2" s="2" t="s">
        <v>403</v>
      </c>
    </row>
    <row r="3" spans="2:22" ht="15.75" thickBot="1" x14ac:dyDescent="0.3">
      <c r="B3" s="2" t="s">
        <v>368</v>
      </c>
      <c r="C3" s="166" t="s">
        <v>11</v>
      </c>
      <c r="D3" s="598"/>
      <c r="E3" s="339"/>
      <c r="F3" s="267" t="s">
        <v>68</v>
      </c>
      <c r="G3" s="2" t="s">
        <v>392</v>
      </c>
      <c r="H3" s="2" t="s">
        <v>323</v>
      </c>
      <c r="I3" s="61"/>
      <c r="J3" s="277"/>
      <c r="K3" s="278"/>
      <c r="L3" s="274" t="s">
        <v>15</v>
      </c>
      <c r="M3" s="325"/>
      <c r="N3" s="61" t="s">
        <v>12</v>
      </c>
      <c r="O3" s="6"/>
      <c r="P3" s="185">
        <v>1</v>
      </c>
      <c r="Q3" s="19" t="s">
        <v>207</v>
      </c>
      <c r="R3" s="100" t="s">
        <v>42</v>
      </c>
      <c r="S3" s="24">
        <v>1</v>
      </c>
      <c r="T3" s="607"/>
      <c r="U3" s="19" t="s">
        <v>567</v>
      </c>
      <c r="V3" s="19">
        <f>SUM(P3:P28)</f>
        <v>12</v>
      </c>
    </row>
    <row r="4" spans="2:22" ht="15.75" thickBot="1" x14ac:dyDescent="0.3">
      <c r="B4" s="2" t="s">
        <v>432</v>
      </c>
      <c r="C4" s="166" t="s">
        <v>355</v>
      </c>
      <c r="D4" s="599"/>
      <c r="E4" s="61"/>
      <c r="F4" s="361" t="s">
        <v>42</v>
      </c>
      <c r="G4" s="2"/>
      <c r="H4" s="2"/>
      <c r="I4" s="259"/>
      <c r="J4" s="286"/>
      <c r="K4" s="287"/>
      <c r="L4" s="288"/>
      <c r="M4" s="325"/>
      <c r="N4" s="362" t="s">
        <v>26</v>
      </c>
      <c r="O4" s="6"/>
      <c r="P4" s="315"/>
      <c r="T4" s="607"/>
    </row>
    <row r="5" spans="2:22" ht="15.75" thickBot="1" x14ac:dyDescent="0.3">
      <c r="B5" s="2" t="s">
        <v>404</v>
      </c>
      <c r="C5" s="166" t="s">
        <v>16</v>
      </c>
      <c r="D5" s="600"/>
      <c r="F5" s="365" t="s">
        <v>42</v>
      </c>
      <c r="G5" s="2" t="s">
        <v>392</v>
      </c>
      <c r="H5" s="2"/>
      <c r="I5" s="61"/>
      <c r="J5" s="180"/>
      <c r="K5" s="148"/>
      <c r="L5" s="275"/>
      <c r="M5" s="325"/>
      <c r="N5" s="367" t="s">
        <v>504</v>
      </c>
      <c r="P5" s="315"/>
      <c r="T5" s="607"/>
      <c r="U5" s="206" t="s">
        <v>226</v>
      </c>
      <c r="V5" s="19">
        <v>6780</v>
      </c>
    </row>
    <row r="6" spans="2:22" ht="15.75" thickBot="1" x14ac:dyDescent="0.3">
      <c r="B6" s="2" t="s">
        <v>410</v>
      </c>
      <c r="C6" s="166" t="s">
        <v>16</v>
      </c>
      <c r="D6" s="375"/>
      <c r="E6" s="61"/>
      <c r="F6" s="366"/>
      <c r="G6" s="2" t="s">
        <v>21</v>
      </c>
      <c r="H6" s="2" t="s">
        <v>323</v>
      </c>
      <c r="I6" s="61"/>
      <c r="J6" s="180"/>
      <c r="K6" s="148"/>
      <c r="L6" s="276" t="s">
        <v>413</v>
      </c>
      <c r="M6" s="325"/>
      <c r="N6" s="371" t="s">
        <v>504</v>
      </c>
      <c r="P6" s="315"/>
      <c r="Q6" s="16"/>
      <c r="R6" s="6"/>
      <c r="T6" s="607"/>
    </row>
    <row r="7" spans="2:22" ht="15.75" thickBot="1" x14ac:dyDescent="0.3">
      <c r="B7" s="211" t="s">
        <v>365</v>
      </c>
      <c r="C7" s="166" t="s">
        <v>17</v>
      </c>
      <c r="D7" s="61"/>
      <c r="E7" s="61"/>
      <c r="F7" s="267"/>
      <c r="G7" s="2" t="s">
        <v>21</v>
      </c>
      <c r="H7" s="2" t="s">
        <v>548</v>
      </c>
      <c r="I7" s="61"/>
      <c r="J7" s="283"/>
      <c r="K7" s="284"/>
      <c r="L7" s="276"/>
      <c r="M7" s="370"/>
      <c r="N7" s="61" t="s">
        <v>18</v>
      </c>
      <c r="P7" s="315">
        <v>1</v>
      </c>
      <c r="Q7" s="2" t="s">
        <v>207</v>
      </c>
      <c r="R7" s="34" t="s">
        <v>42</v>
      </c>
      <c r="S7" s="24">
        <v>1</v>
      </c>
      <c r="T7" s="607"/>
    </row>
    <row r="8" spans="2:22" ht="15.75" thickBot="1" x14ac:dyDescent="0.3">
      <c r="B8" s="2" t="s">
        <v>433</v>
      </c>
      <c r="C8" s="424" t="s">
        <v>14</v>
      </c>
      <c r="D8" s="61"/>
      <c r="E8" s="61"/>
      <c r="F8" s="372" t="s">
        <v>42</v>
      </c>
      <c r="G8" s="2" t="s">
        <v>21</v>
      </c>
      <c r="H8" s="2"/>
      <c r="I8" s="61"/>
      <c r="J8" s="279"/>
      <c r="K8" s="280"/>
      <c r="L8" s="266"/>
      <c r="M8" s="369"/>
      <c r="N8" s="61" t="s">
        <v>18</v>
      </c>
      <c r="P8" s="315"/>
      <c r="Q8" s="16"/>
      <c r="R8" s="6"/>
      <c r="T8" s="607"/>
    </row>
    <row r="9" spans="2:22" ht="15.75" thickBot="1" x14ac:dyDescent="0.3">
      <c r="B9" s="3" t="s">
        <v>415</v>
      </c>
      <c r="C9" s="424" t="s">
        <v>14</v>
      </c>
      <c r="D9" s="61"/>
      <c r="E9" s="61"/>
      <c r="F9" s="289" t="s">
        <v>227</v>
      </c>
      <c r="G9" s="2" t="s">
        <v>21</v>
      </c>
      <c r="H9" s="2" t="s">
        <v>548</v>
      </c>
      <c r="I9" s="61"/>
      <c r="J9" s="281"/>
      <c r="K9" s="282"/>
      <c r="L9" s="205" t="s">
        <v>15</v>
      </c>
      <c r="M9" s="360"/>
      <c r="N9" s="339"/>
      <c r="O9" s="477" t="s">
        <v>44</v>
      </c>
      <c r="P9" s="315">
        <v>1</v>
      </c>
      <c r="Q9" s="2" t="s">
        <v>602</v>
      </c>
      <c r="R9" s="34" t="s">
        <v>44</v>
      </c>
      <c r="S9" s="24">
        <v>1</v>
      </c>
      <c r="T9" s="607"/>
    </row>
    <row r="10" spans="2:22" ht="15.75" thickBot="1" x14ac:dyDescent="0.3">
      <c r="B10" s="2" t="s">
        <v>366</v>
      </c>
      <c r="C10" s="166" t="s">
        <v>17</v>
      </c>
      <c r="D10" s="61"/>
      <c r="F10" s="361" t="s">
        <v>607</v>
      </c>
      <c r="G10" s="2" t="s">
        <v>21</v>
      </c>
      <c r="H10" s="2" t="s">
        <v>548</v>
      </c>
      <c r="I10" s="61"/>
      <c r="J10" s="281"/>
      <c r="K10" s="282"/>
      <c r="L10" s="16" t="s">
        <v>15</v>
      </c>
      <c r="M10" s="360"/>
      <c r="N10" s="367" t="s">
        <v>504</v>
      </c>
      <c r="P10" s="315"/>
      <c r="T10" s="607"/>
    </row>
    <row r="11" spans="2:22" ht="15.75" thickBot="1" x14ac:dyDescent="0.3">
      <c r="B11" s="2" t="s">
        <v>364</v>
      </c>
      <c r="C11" s="424" t="s">
        <v>17</v>
      </c>
      <c r="D11" s="61"/>
      <c r="E11" s="61"/>
      <c r="F11" s="34" t="s">
        <v>394</v>
      </c>
      <c r="G11" s="2" t="s">
        <v>21</v>
      </c>
      <c r="H11" s="2" t="s">
        <v>548</v>
      </c>
      <c r="I11" s="339"/>
      <c r="J11" s="279"/>
      <c r="K11" s="280"/>
      <c r="L11" s="16" t="s">
        <v>15</v>
      </c>
      <c r="M11" s="360"/>
      <c r="N11" s="363" t="s">
        <v>18</v>
      </c>
      <c r="P11" s="315">
        <v>1</v>
      </c>
      <c r="Q11" s="16"/>
      <c r="R11" s="34" t="s">
        <v>44</v>
      </c>
      <c r="S11" s="24">
        <v>1</v>
      </c>
      <c r="T11" s="607"/>
      <c r="U11" s="206" t="s">
        <v>225</v>
      </c>
      <c r="V11" s="64">
        <v>113</v>
      </c>
    </row>
    <row r="12" spans="2:22" ht="15.75" thickBot="1" x14ac:dyDescent="0.3">
      <c r="B12" s="258" t="s">
        <v>434</v>
      </c>
      <c r="C12" s="424" t="s">
        <v>355</v>
      </c>
      <c r="D12" s="61"/>
      <c r="E12" s="467"/>
      <c r="F12" s="361" t="s">
        <v>42</v>
      </c>
      <c r="G12" s="2"/>
      <c r="H12" s="2"/>
      <c r="I12" s="61"/>
      <c r="J12" s="279"/>
      <c r="K12" s="280"/>
      <c r="L12" s="16"/>
      <c r="M12" s="360"/>
      <c r="N12" s="364" t="s">
        <v>26</v>
      </c>
      <c r="P12" s="315"/>
      <c r="Q12" s="16"/>
      <c r="R12" s="142"/>
      <c r="T12" s="607"/>
    </row>
    <row r="13" spans="2:22" ht="15.75" thickBot="1" x14ac:dyDescent="0.3">
      <c r="B13" s="258" t="s">
        <v>354</v>
      </c>
      <c r="C13" s="166" t="s">
        <v>355</v>
      </c>
      <c r="D13" s="61"/>
      <c r="E13" s="61"/>
      <c r="F13" s="267"/>
      <c r="G13" s="2" t="s">
        <v>392</v>
      </c>
      <c r="H13" s="2" t="s">
        <v>548</v>
      </c>
      <c r="I13" s="61"/>
      <c r="J13" s="181"/>
      <c r="K13" s="149"/>
      <c r="L13" s="341" t="s">
        <v>15</v>
      </c>
      <c r="M13" s="360"/>
      <c r="N13" s="368" t="s">
        <v>504</v>
      </c>
      <c r="P13" s="315"/>
      <c r="R13" s="142"/>
      <c r="T13" s="607"/>
      <c r="U13" s="2" t="s">
        <v>589</v>
      </c>
      <c r="V13" s="24">
        <v>9</v>
      </c>
    </row>
    <row r="14" spans="2:22" ht="15.75" thickBot="1" x14ac:dyDescent="0.3">
      <c r="P14" s="315"/>
      <c r="T14" s="607"/>
    </row>
    <row r="15" spans="2:22" ht="15.75" thickBot="1" x14ac:dyDescent="0.3">
      <c r="B15" s="2" t="s">
        <v>19</v>
      </c>
      <c r="C15" s="480" t="s">
        <v>20</v>
      </c>
      <c r="D15" s="61"/>
      <c r="E15" s="66"/>
      <c r="F15" s="34" t="s">
        <v>547</v>
      </c>
      <c r="G15" s="136" t="s">
        <v>21</v>
      </c>
      <c r="H15" s="2" t="s">
        <v>548</v>
      </c>
      <c r="I15" s="61"/>
      <c r="J15" s="136"/>
      <c r="K15" s="135"/>
      <c r="L15" s="137" t="s">
        <v>15</v>
      </c>
      <c r="M15" s="595"/>
      <c r="N15" s="598" t="s">
        <v>22</v>
      </c>
      <c r="O15" s="477" t="s">
        <v>44</v>
      </c>
      <c r="P15" s="315">
        <v>1</v>
      </c>
      <c r="Q15" s="19" t="s">
        <v>207</v>
      </c>
      <c r="R15" s="100" t="s">
        <v>42</v>
      </c>
      <c r="S15" s="24">
        <v>1</v>
      </c>
      <c r="T15" s="607"/>
    </row>
    <row r="16" spans="2:22" ht="15.75" thickBot="1" x14ac:dyDescent="0.3">
      <c r="B16" s="465" t="s">
        <v>369</v>
      </c>
      <c r="C16" s="481" t="s">
        <v>11</v>
      </c>
      <c r="D16" s="374"/>
      <c r="E16" s="259"/>
      <c r="F16" s="268" t="s">
        <v>387</v>
      </c>
      <c r="G16" s="136" t="s">
        <v>21</v>
      </c>
      <c r="H16" s="2" t="s">
        <v>548</v>
      </c>
      <c r="I16" s="61"/>
      <c r="J16" s="195"/>
      <c r="K16" s="138"/>
      <c r="L16" s="196" t="s">
        <v>15</v>
      </c>
      <c r="M16" s="596"/>
      <c r="N16" s="599"/>
      <c r="P16" s="315">
        <v>1</v>
      </c>
      <c r="Q16" s="19" t="s">
        <v>586</v>
      </c>
      <c r="R16" s="514" t="s">
        <v>42</v>
      </c>
      <c r="S16" s="112">
        <v>1</v>
      </c>
      <c r="T16" s="607"/>
    </row>
    <row r="17" spans="2:24" ht="15.75" thickBot="1" x14ac:dyDescent="0.3">
      <c r="B17" s="2"/>
      <c r="C17" s="480" t="s">
        <v>23</v>
      </c>
      <c r="D17" s="61"/>
      <c r="E17" s="467"/>
      <c r="F17" s="21" t="s">
        <v>223</v>
      </c>
      <c r="G17" s="205" t="s">
        <v>388</v>
      </c>
      <c r="H17" s="2" t="s">
        <v>363</v>
      </c>
      <c r="I17" s="388" t="s">
        <v>20</v>
      </c>
      <c r="J17" s="139"/>
      <c r="K17" s="140"/>
      <c r="L17" s="135" t="s">
        <v>15</v>
      </c>
      <c r="M17" s="597"/>
      <c r="N17" s="600"/>
      <c r="O17" s="477" t="s">
        <v>44</v>
      </c>
      <c r="P17" s="315">
        <v>1</v>
      </c>
      <c r="Q17" s="19" t="s">
        <v>207</v>
      </c>
      <c r="R17" s="100" t="s">
        <v>42</v>
      </c>
      <c r="S17" s="24">
        <v>1</v>
      </c>
      <c r="T17" s="607"/>
    </row>
    <row r="18" spans="2:24" ht="15.75" thickBot="1" x14ac:dyDescent="0.3">
      <c r="P18" s="315"/>
      <c r="T18" s="607"/>
    </row>
    <row r="19" spans="2:24" ht="15.75" thickBot="1" x14ac:dyDescent="0.3">
      <c r="B19" s="2" t="s">
        <v>395</v>
      </c>
      <c r="C19" s="166" t="s">
        <v>361</v>
      </c>
      <c r="D19" s="388" t="s">
        <v>20</v>
      </c>
      <c r="E19" s="466"/>
      <c r="F19" s="100"/>
      <c r="G19" s="2" t="s">
        <v>360</v>
      </c>
      <c r="H19" s="2" t="s">
        <v>402</v>
      </c>
      <c r="I19" s="61"/>
      <c r="J19" s="14"/>
      <c r="K19" s="14"/>
      <c r="L19" s="4" t="s">
        <v>24</v>
      </c>
      <c r="M19" s="595"/>
      <c r="N19" s="393" t="s">
        <v>504</v>
      </c>
      <c r="P19" s="315"/>
      <c r="T19" s="607"/>
    </row>
    <row r="20" spans="2:24" ht="15.75" thickBot="1" x14ac:dyDescent="0.3">
      <c r="B20" s="243" t="s">
        <v>513</v>
      </c>
      <c r="C20" s="166" t="s">
        <v>361</v>
      </c>
      <c r="D20" s="61"/>
      <c r="E20" s="66"/>
      <c r="F20" s="34" t="s">
        <v>417</v>
      </c>
      <c r="G20" s="2" t="s">
        <v>382</v>
      </c>
      <c r="H20" s="2" t="s">
        <v>548</v>
      </c>
      <c r="I20" s="61"/>
      <c r="J20" s="164"/>
      <c r="K20" s="8"/>
      <c r="L20" s="7" t="s">
        <v>25</v>
      </c>
      <c r="M20" s="596"/>
      <c r="N20" s="385" t="s">
        <v>26</v>
      </c>
      <c r="P20" s="315">
        <v>1</v>
      </c>
      <c r="Q20" s="19" t="s">
        <v>207</v>
      </c>
      <c r="R20" s="34" t="s">
        <v>42</v>
      </c>
      <c r="S20" s="24">
        <v>1</v>
      </c>
      <c r="T20" s="607"/>
    </row>
    <row r="21" spans="2:24" ht="15.75" thickBot="1" x14ac:dyDescent="0.3">
      <c r="B21" s="243" t="s">
        <v>27</v>
      </c>
      <c r="C21" s="166" t="s">
        <v>355</v>
      </c>
      <c r="D21" s="61"/>
      <c r="E21" s="66"/>
      <c r="F21" s="34" t="s">
        <v>206</v>
      </c>
      <c r="G21" s="2" t="s">
        <v>21</v>
      </c>
      <c r="H21" s="2" t="s">
        <v>548</v>
      </c>
      <c r="I21" s="61"/>
      <c r="J21" s="8"/>
      <c r="K21" s="8"/>
      <c r="L21" s="7" t="s">
        <v>29</v>
      </c>
      <c r="M21" s="596"/>
      <c r="N21" s="385" t="s">
        <v>18</v>
      </c>
      <c r="P21" s="315">
        <v>1</v>
      </c>
      <c r="Q21" s="19" t="s">
        <v>207</v>
      </c>
      <c r="R21" s="34" t="s">
        <v>42</v>
      </c>
      <c r="S21" s="24">
        <v>1</v>
      </c>
      <c r="T21" s="607"/>
      <c r="U21" s="593" t="s">
        <v>224</v>
      </c>
      <c r="V21" s="594"/>
    </row>
    <row r="22" spans="2:24" ht="15.75" thickBot="1" x14ac:dyDescent="0.3">
      <c r="B22" s="272" t="s">
        <v>391</v>
      </c>
      <c r="C22" s="166" t="s">
        <v>30</v>
      </c>
      <c r="D22" s="61"/>
      <c r="E22" s="61"/>
      <c r="F22" s="262"/>
      <c r="G22" s="2" t="s">
        <v>31</v>
      </c>
      <c r="H22" s="269" t="s">
        <v>390</v>
      </c>
      <c r="I22" s="61"/>
      <c r="J22" s="164"/>
      <c r="K22" s="8"/>
      <c r="L22" s="7" t="s">
        <v>32</v>
      </c>
      <c r="M22" s="596"/>
      <c r="N22" s="374" t="s">
        <v>26</v>
      </c>
      <c r="P22" s="315"/>
      <c r="T22" s="607"/>
      <c r="X22" s="19" t="s">
        <v>624</v>
      </c>
    </row>
    <row r="23" spans="2:24" ht="15.75" thickBot="1" x14ac:dyDescent="0.3">
      <c r="B23" s="2" t="s">
        <v>418</v>
      </c>
      <c r="C23" s="166" t="s">
        <v>16</v>
      </c>
      <c r="D23" s="375"/>
      <c r="E23" s="61"/>
      <c r="F23" s="100"/>
      <c r="G23" s="2" t="s">
        <v>603</v>
      </c>
      <c r="H23" s="2" t="s">
        <v>411</v>
      </c>
      <c r="I23" s="61"/>
      <c r="J23" s="242"/>
      <c r="K23" s="141"/>
      <c r="L23" s="9" t="s">
        <v>32</v>
      </c>
      <c r="M23" s="596"/>
      <c r="N23" s="61" t="s">
        <v>505</v>
      </c>
      <c r="P23" s="315"/>
      <c r="T23" s="607"/>
      <c r="U23" s="2" t="s">
        <v>598</v>
      </c>
      <c r="V23" s="100" t="s">
        <v>44</v>
      </c>
      <c r="W23" s="2" t="s">
        <v>581</v>
      </c>
    </row>
    <row r="24" spans="2:24" ht="15.75" thickBot="1" x14ac:dyDescent="0.3">
      <c r="B24" s="3" t="s">
        <v>514</v>
      </c>
      <c r="C24" s="166" t="s">
        <v>16</v>
      </c>
      <c r="D24" s="375"/>
      <c r="E24" s="467"/>
      <c r="F24" s="389"/>
      <c r="G24" s="241" t="s">
        <v>604</v>
      </c>
      <c r="H24" s="212" t="s">
        <v>393</v>
      </c>
      <c r="I24" s="61"/>
      <c r="J24" s="139"/>
      <c r="K24" s="140"/>
      <c r="L24" s="135" t="s">
        <v>32</v>
      </c>
      <c r="M24" s="596"/>
      <c r="N24" s="61" t="s">
        <v>26</v>
      </c>
      <c r="O24" s="478" t="s">
        <v>44</v>
      </c>
      <c r="P24" s="516"/>
      <c r="S24" s="80"/>
      <c r="T24" s="607"/>
      <c r="X24" s="19"/>
    </row>
    <row r="25" spans="2:24" ht="15.75" thickBot="1" x14ac:dyDescent="0.3">
      <c r="B25" s="3" t="s">
        <v>34</v>
      </c>
      <c r="C25" s="166" t="s">
        <v>16</v>
      </c>
      <c r="D25" s="61" t="s">
        <v>571</v>
      </c>
      <c r="E25" s="259"/>
      <c r="F25" s="257"/>
      <c r="G25" s="2" t="s">
        <v>21</v>
      </c>
      <c r="H25" s="2" t="s">
        <v>573</v>
      </c>
      <c r="I25" s="61"/>
      <c r="J25" s="139"/>
      <c r="K25" s="140"/>
      <c r="L25" s="135" t="s">
        <v>35</v>
      </c>
      <c r="M25" s="596"/>
      <c r="N25" s="61" t="s">
        <v>26</v>
      </c>
      <c r="P25" s="315">
        <v>1</v>
      </c>
      <c r="Q25" s="2" t="s">
        <v>570</v>
      </c>
      <c r="R25" s="100" t="s">
        <v>42</v>
      </c>
      <c r="S25" s="21">
        <v>1</v>
      </c>
      <c r="T25" s="607"/>
      <c r="V25" s="19"/>
    </row>
    <row r="26" spans="2:24" ht="15.75" thickBot="1" x14ac:dyDescent="0.3">
      <c r="B26" s="2" t="s">
        <v>416</v>
      </c>
      <c r="C26" s="166" t="s">
        <v>17</v>
      </c>
      <c r="D26" s="388" t="s">
        <v>20</v>
      </c>
      <c r="E26" s="395"/>
      <c r="F26" s="361"/>
      <c r="G26" s="2" t="s">
        <v>603</v>
      </c>
      <c r="H26" s="2" t="s">
        <v>601</v>
      </c>
      <c r="I26" s="61"/>
      <c r="J26" s="244"/>
      <c r="K26" s="154"/>
      <c r="L26" s="4" t="s">
        <v>36</v>
      </c>
      <c r="M26" s="596"/>
      <c r="N26" s="61" t="s">
        <v>506</v>
      </c>
      <c r="P26" s="315"/>
      <c r="T26" s="607"/>
      <c r="V26" s="517" t="s">
        <v>620</v>
      </c>
    </row>
    <row r="27" spans="2:24" ht="15.75" thickBot="1" x14ac:dyDescent="0.3">
      <c r="B27" s="258" t="s">
        <v>396</v>
      </c>
      <c r="C27" s="166" t="s">
        <v>14</v>
      </c>
      <c r="D27" s="61"/>
      <c r="E27" s="395"/>
      <c r="F27" s="384"/>
      <c r="G27" s="2" t="s">
        <v>605</v>
      </c>
      <c r="H27" s="212" t="s">
        <v>515</v>
      </c>
      <c r="I27" s="61"/>
      <c r="J27" s="390"/>
      <c r="K27" s="391"/>
      <c r="L27" s="392"/>
      <c r="M27" s="596"/>
      <c r="N27" s="61"/>
      <c r="P27" s="315">
        <v>1</v>
      </c>
      <c r="Q27" s="2" t="s">
        <v>568</v>
      </c>
      <c r="R27" s="100" t="s">
        <v>42</v>
      </c>
      <c r="S27" s="24">
        <v>1</v>
      </c>
      <c r="T27" s="607"/>
      <c r="W27" s="2" t="s">
        <v>582</v>
      </c>
    </row>
    <row r="28" spans="2:24" ht="15.75" thickBot="1" x14ac:dyDescent="0.3">
      <c r="B28" s="258" t="s">
        <v>396</v>
      </c>
      <c r="C28" s="476" t="s">
        <v>16</v>
      </c>
      <c r="D28" s="61" t="s">
        <v>572</v>
      </c>
      <c r="E28" s="395"/>
      <c r="F28" s="386"/>
      <c r="G28" s="2" t="s">
        <v>606</v>
      </c>
      <c r="H28" s="212" t="s">
        <v>580</v>
      </c>
      <c r="I28" s="61"/>
      <c r="J28" s="18"/>
      <c r="K28" s="18"/>
      <c r="L28" s="11" t="s">
        <v>37</v>
      </c>
      <c r="M28" s="597"/>
      <c r="N28" s="61" t="s">
        <v>506</v>
      </c>
      <c r="P28" s="316">
        <v>1</v>
      </c>
      <c r="Q28" s="2" t="s">
        <v>207</v>
      </c>
      <c r="R28" s="100" t="s">
        <v>42</v>
      </c>
      <c r="S28" s="21">
        <v>1</v>
      </c>
      <c r="T28" s="60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8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8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6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389</v>
      </c>
      <c r="B1" s="79" t="s">
        <v>134</v>
      </c>
      <c r="C1" s="458" t="s">
        <v>141</v>
      </c>
      <c r="G1" s="395" t="s">
        <v>136</v>
      </c>
      <c r="H1" s="97" t="s">
        <v>344</v>
      </c>
      <c r="I1" s="659" t="s">
        <v>370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6" t="s">
        <v>140</v>
      </c>
      <c r="T1" s="105" t="s">
        <v>44</v>
      </c>
      <c r="U1" s="124"/>
      <c r="V1" s="91"/>
      <c r="W1" s="145"/>
      <c r="X1" s="433" t="s">
        <v>155</v>
      </c>
      <c r="Y1" s="653" t="s">
        <v>530</v>
      </c>
      <c r="Z1" s="409">
        <v>1</v>
      </c>
      <c r="AA1" s="346"/>
      <c r="AB1" s="344"/>
      <c r="AC1" s="100" t="s">
        <v>483</v>
      </c>
      <c r="AD1" s="345"/>
      <c r="AE1" s="373"/>
      <c r="AF1" s="373"/>
      <c r="AG1" s="373"/>
      <c r="AH1" s="373"/>
      <c r="AI1" s="373"/>
      <c r="AJ1" s="373"/>
      <c r="AK1" s="446" t="s">
        <v>453</v>
      </c>
      <c r="AL1" s="373" t="s">
        <v>499</v>
      </c>
      <c r="AM1" s="405"/>
      <c r="AN1" s="635"/>
      <c r="AO1" s="340" t="s">
        <v>470</v>
      </c>
      <c r="AQ1" s="68" t="s">
        <v>346</v>
      </c>
    </row>
    <row r="2" spans="1:43" ht="15.75" customHeight="1" thickBot="1" x14ac:dyDescent="0.3">
      <c r="A2" s="617">
        <f ca="1">TODAY()</f>
        <v>45284</v>
      </c>
      <c r="B2" s="619" t="s">
        <v>371</v>
      </c>
      <c r="C2" s="615" t="s">
        <v>358</v>
      </c>
      <c r="D2" s="621" t="s">
        <v>356</v>
      </c>
      <c r="E2" s="669" t="s">
        <v>64</v>
      </c>
      <c r="F2" s="640" t="s">
        <v>102</v>
      </c>
      <c r="G2" s="396" t="s">
        <v>179</v>
      </c>
      <c r="H2" s="80" t="s">
        <v>33</v>
      </c>
      <c r="I2" s="660"/>
      <c r="J2" s="81" t="s">
        <v>76</v>
      </c>
      <c r="K2" s="671" t="s">
        <v>343</v>
      </c>
      <c r="L2" s="672"/>
      <c r="M2" s="640" t="s">
        <v>102</v>
      </c>
      <c r="N2" s="69" t="s">
        <v>28</v>
      </c>
      <c r="O2" s="644" t="s">
        <v>102</v>
      </c>
      <c r="P2" s="85" t="s">
        <v>147</v>
      </c>
      <c r="Q2" s="615" t="s">
        <v>143</v>
      </c>
      <c r="R2" s="598"/>
      <c r="S2" s="657" t="s">
        <v>148</v>
      </c>
      <c r="T2" s="89"/>
      <c r="U2" s="124"/>
      <c r="V2" s="91"/>
      <c r="W2" s="146"/>
      <c r="X2" s="434" t="s">
        <v>156</v>
      </c>
      <c r="Y2" s="654"/>
      <c r="Z2" s="410">
        <v>1</v>
      </c>
      <c r="AA2" s="309"/>
      <c r="AB2" s="211"/>
      <c r="AC2" s="16"/>
      <c r="AD2" s="16"/>
      <c r="AE2" s="240" t="s">
        <v>463</v>
      </c>
      <c r="AF2" s="80"/>
      <c r="AG2" s="80"/>
      <c r="AH2" s="80"/>
      <c r="AI2" s="80"/>
      <c r="AJ2" s="80"/>
      <c r="AK2" s="444" t="s">
        <v>465</v>
      </c>
      <c r="AL2" s="240" t="s">
        <v>464</v>
      </c>
      <c r="AM2" s="431"/>
      <c r="AN2" s="636"/>
    </row>
    <row r="3" spans="1:43" ht="15.75" thickBot="1" x14ac:dyDescent="0.3">
      <c r="A3" s="618"/>
      <c r="B3" s="620"/>
      <c r="C3" s="616"/>
      <c r="D3" s="622"/>
      <c r="E3" s="670"/>
      <c r="F3" s="641"/>
      <c r="G3" s="397" t="s">
        <v>28</v>
      </c>
      <c r="H3" s="82" t="s">
        <v>139</v>
      </c>
      <c r="I3" s="83" t="s">
        <v>28</v>
      </c>
      <c r="J3" s="84" t="s">
        <v>145</v>
      </c>
      <c r="K3" s="203" t="s">
        <v>138</v>
      </c>
      <c r="L3" s="203" t="s">
        <v>107</v>
      </c>
      <c r="M3" s="641"/>
      <c r="N3" s="69" t="s">
        <v>146</v>
      </c>
      <c r="O3" s="645"/>
      <c r="P3" s="2" t="s">
        <v>154</v>
      </c>
      <c r="Q3" s="616"/>
      <c r="R3" s="600"/>
      <c r="S3" s="658"/>
      <c r="T3" s="89"/>
      <c r="U3" s="124"/>
      <c r="V3" s="120"/>
      <c r="W3" s="145"/>
      <c r="X3" s="434" t="s">
        <v>157</v>
      </c>
      <c r="Y3" s="654"/>
      <c r="Z3" s="411">
        <v>1</v>
      </c>
      <c r="AA3" s="309"/>
      <c r="AB3" s="211"/>
      <c r="AC3" s="100" t="s">
        <v>481</v>
      </c>
      <c r="AD3" s="656" t="s">
        <v>456</v>
      </c>
      <c r="AE3" s="259"/>
      <c r="AF3" s="259"/>
      <c r="AG3" s="16"/>
      <c r="AH3" s="16"/>
      <c r="AI3" s="16"/>
      <c r="AJ3" s="16"/>
      <c r="AK3" s="259"/>
      <c r="AL3" s="16"/>
      <c r="AM3" s="431"/>
      <c r="AN3" s="636"/>
    </row>
    <row r="4" spans="1:43" ht="15.75" thickBot="1" x14ac:dyDescent="0.3">
      <c r="A4" s="240" t="s">
        <v>183</v>
      </c>
      <c r="B4" s="633" t="s">
        <v>374</v>
      </c>
      <c r="C4" s="615" t="s">
        <v>154</v>
      </c>
      <c r="D4" s="349" t="s">
        <v>135</v>
      </c>
      <c r="E4" s="380">
        <v>2</v>
      </c>
      <c r="F4" s="641"/>
      <c r="G4" s="383" t="s">
        <v>202</v>
      </c>
      <c r="H4" s="86" t="s">
        <v>105</v>
      </c>
      <c r="I4" s="87" t="s">
        <v>205</v>
      </c>
      <c r="J4" s="86" t="s">
        <v>105</v>
      </c>
      <c r="K4" s="3" t="s">
        <v>150</v>
      </c>
      <c r="L4" s="206"/>
      <c r="M4" s="641"/>
      <c r="N4" s="176" t="s">
        <v>69</v>
      </c>
      <c r="O4" s="645"/>
      <c r="P4" s="2" t="s">
        <v>191</v>
      </c>
      <c r="Q4" s="21" t="s">
        <v>151</v>
      </c>
      <c r="R4" s="71" t="s">
        <v>44</v>
      </c>
      <c r="S4" s="166" t="s">
        <v>152</v>
      </c>
      <c r="T4" s="89"/>
      <c r="U4" s="124"/>
      <c r="V4" s="91"/>
      <c r="W4" s="147" t="s">
        <v>175</v>
      </c>
      <c r="X4" s="434" t="s">
        <v>158</v>
      </c>
      <c r="Y4" s="654"/>
      <c r="Z4" s="412"/>
      <c r="AA4" s="309"/>
      <c r="AB4" s="211"/>
      <c r="AC4" s="16"/>
      <c r="AD4" s="656"/>
      <c r="AE4" s="259"/>
      <c r="AF4" s="259"/>
      <c r="AG4" s="16"/>
      <c r="AH4" s="16"/>
      <c r="AI4" s="16"/>
      <c r="AJ4" s="16"/>
      <c r="AK4" s="259"/>
      <c r="AL4" s="16"/>
      <c r="AM4" s="431"/>
      <c r="AN4" s="636"/>
      <c r="AO4" s="340" t="s">
        <v>90</v>
      </c>
    </row>
    <row r="5" spans="1:43" ht="15.75" thickBot="1" x14ac:dyDescent="0.3">
      <c r="A5" s="659" t="s">
        <v>419</v>
      </c>
      <c r="B5" s="634"/>
      <c r="C5" s="616"/>
      <c r="D5" s="61" t="s">
        <v>153</v>
      </c>
      <c r="E5" s="381">
        <v>1</v>
      </c>
      <c r="F5" s="641"/>
      <c r="G5" s="625" t="s">
        <v>192</v>
      </c>
      <c r="H5" s="625"/>
      <c r="I5" s="625"/>
      <c r="J5" s="625"/>
      <c r="K5" s="625"/>
      <c r="L5" s="626"/>
      <c r="M5" s="641"/>
      <c r="N5" s="21">
        <v>8</v>
      </c>
      <c r="O5" s="645"/>
      <c r="T5" s="89"/>
      <c r="U5" s="124"/>
      <c r="V5" s="120"/>
      <c r="W5" s="146"/>
      <c r="X5" s="434" t="s">
        <v>159</v>
      </c>
      <c r="Y5" s="654"/>
      <c r="Z5" s="412">
        <v>1</v>
      </c>
      <c r="AA5" s="309"/>
      <c r="AB5" s="100" t="s">
        <v>484</v>
      </c>
      <c r="AC5" s="99" t="s">
        <v>467</v>
      </c>
      <c r="AD5" s="16"/>
      <c r="AE5" s="16"/>
      <c r="AF5" s="240" t="s">
        <v>478</v>
      </c>
      <c r="AG5" s="16"/>
      <c r="AH5" s="16"/>
      <c r="AI5" s="16"/>
      <c r="AJ5" s="16"/>
      <c r="AK5" s="259"/>
      <c r="AL5" s="80"/>
      <c r="AM5" s="431"/>
      <c r="AN5" s="636"/>
    </row>
    <row r="6" spans="1:43" ht="15.75" thickBot="1" x14ac:dyDescent="0.3">
      <c r="A6" s="660"/>
      <c r="B6" s="631" t="s">
        <v>177</v>
      </c>
      <c r="C6" s="661"/>
      <c r="D6" s="662"/>
      <c r="F6" s="641"/>
      <c r="G6" s="627"/>
      <c r="H6" s="627"/>
      <c r="I6" s="627"/>
      <c r="J6" s="627"/>
      <c r="K6" s="627"/>
      <c r="L6" s="628"/>
      <c r="M6" s="641"/>
      <c r="O6" s="645"/>
      <c r="T6" s="89"/>
      <c r="U6" s="124"/>
      <c r="V6" s="98" t="s">
        <v>175</v>
      </c>
      <c r="W6" s="146"/>
      <c r="X6" s="434" t="s">
        <v>160</v>
      </c>
      <c r="Y6" s="654"/>
      <c r="Z6" s="410">
        <v>1</v>
      </c>
      <c r="AA6" s="309"/>
      <c r="AB6" s="211"/>
      <c r="AC6" s="16"/>
      <c r="AD6" s="416" t="s">
        <v>241</v>
      </c>
      <c r="AE6" s="259"/>
      <c r="AF6" s="259"/>
      <c r="AG6" s="259"/>
      <c r="AH6" s="259"/>
      <c r="AI6" s="650"/>
      <c r="AJ6" s="444" t="s">
        <v>459</v>
      </c>
      <c r="AK6" s="650" t="s">
        <v>252</v>
      </c>
      <c r="AL6" s="259"/>
      <c r="AM6" s="431"/>
      <c r="AN6" s="636"/>
      <c r="AO6" s="340" t="s">
        <v>471</v>
      </c>
    </row>
    <row r="7" spans="1:43" ht="15.75" thickBot="1" x14ac:dyDescent="0.3">
      <c r="A7" s="234" t="s">
        <v>574</v>
      </c>
      <c r="B7" s="632"/>
      <c r="C7" s="204" t="s">
        <v>375</v>
      </c>
      <c r="D7" s="350" t="s">
        <v>386</v>
      </c>
      <c r="E7" s="267">
        <v>3</v>
      </c>
      <c r="F7" s="641"/>
      <c r="G7" s="398">
        <v>0</v>
      </c>
      <c r="H7" s="150">
        <v>0</v>
      </c>
      <c r="I7" s="207">
        <v>0</v>
      </c>
      <c r="J7" s="30">
        <v>0</v>
      </c>
      <c r="K7" s="598">
        <v>0</v>
      </c>
      <c r="L7" s="214">
        <v>0</v>
      </c>
      <c r="M7" s="641"/>
      <c r="O7" s="645"/>
      <c r="R7" s="99" t="s">
        <v>44</v>
      </c>
      <c r="S7" s="166" t="s">
        <v>183</v>
      </c>
      <c r="T7" s="89"/>
      <c r="U7" s="124"/>
      <c r="V7" s="92"/>
      <c r="W7" s="146"/>
      <c r="X7" s="434" t="s">
        <v>161</v>
      </c>
      <c r="Y7" s="654"/>
      <c r="Z7" s="410">
        <v>1</v>
      </c>
      <c r="AA7" s="309"/>
      <c r="AB7" s="211"/>
      <c r="AC7" s="16"/>
      <c r="AD7" s="16"/>
      <c r="AE7" s="259"/>
      <c r="AF7" s="259"/>
      <c r="AG7" s="656" t="s">
        <v>455</v>
      </c>
      <c r="AH7" s="259"/>
      <c r="AI7" s="650"/>
      <c r="AJ7" s="259"/>
      <c r="AK7" s="650"/>
      <c r="AL7" s="80" t="s">
        <v>497</v>
      </c>
      <c r="AM7" s="431"/>
      <c r="AN7" s="636"/>
      <c r="AP7" s="76" t="s">
        <v>472</v>
      </c>
    </row>
    <row r="8" spans="1:43" ht="15.75" thickBot="1" x14ac:dyDescent="0.3">
      <c r="A8" s="2" t="s">
        <v>372</v>
      </c>
      <c r="B8" s="348" t="s">
        <v>287</v>
      </c>
      <c r="D8" s="339"/>
      <c r="E8" s="246">
        <f>SUM(G7:N9)</f>
        <v>15</v>
      </c>
      <c r="F8" s="641"/>
      <c r="G8" s="626">
        <v>0</v>
      </c>
      <c r="H8" s="623" t="s">
        <v>104</v>
      </c>
      <c r="I8" s="598">
        <v>0</v>
      </c>
      <c r="J8" s="623" t="s">
        <v>104</v>
      </c>
      <c r="K8" s="629"/>
      <c r="L8" s="663"/>
      <c r="M8" s="642"/>
      <c r="N8" s="666">
        <f>N5+N11</f>
        <v>15</v>
      </c>
      <c r="O8" s="645"/>
      <c r="T8" s="103" t="s">
        <v>44</v>
      </c>
      <c r="U8" s="124"/>
      <c r="V8" s="92"/>
      <c r="W8" s="146"/>
      <c r="X8" s="434" t="s">
        <v>162</v>
      </c>
      <c r="Y8" s="654"/>
      <c r="Z8" s="412"/>
      <c r="AA8" s="309"/>
      <c r="AB8" s="211"/>
      <c r="AC8" s="16"/>
      <c r="AD8" s="16"/>
      <c r="AE8" s="259"/>
      <c r="AF8" s="259"/>
      <c r="AG8" s="656"/>
      <c r="AH8" s="259"/>
      <c r="AI8" s="650"/>
      <c r="AJ8" s="259"/>
      <c r="AK8" s="259"/>
      <c r="AL8" s="259"/>
      <c r="AM8" s="431"/>
      <c r="AN8" s="636"/>
    </row>
    <row r="9" spans="1:43" ht="15.75" thickBot="1" x14ac:dyDescent="0.3">
      <c r="A9" s="234" t="s">
        <v>575</v>
      </c>
      <c r="B9" s="106" t="s">
        <v>196</v>
      </c>
      <c r="C9" s="204" t="s">
        <v>491</v>
      </c>
      <c r="D9" s="350" t="s">
        <v>282</v>
      </c>
      <c r="F9" s="641"/>
      <c r="G9" s="628"/>
      <c r="H9" s="624"/>
      <c r="I9" s="600"/>
      <c r="J9" s="624"/>
      <c r="K9" s="630"/>
      <c r="L9" s="664"/>
      <c r="M9" s="643"/>
      <c r="N9" s="667"/>
      <c r="O9" s="646"/>
      <c r="S9" s="657" t="s">
        <v>61</v>
      </c>
      <c r="T9" s="89"/>
      <c r="U9" s="124"/>
      <c r="V9" s="98" t="s">
        <v>175</v>
      </c>
      <c r="W9" s="48"/>
      <c r="X9" s="434" t="s">
        <v>163</v>
      </c>
      <c r="Y9" s="654"/>
      <c r="Z9" s="413"/>
      <c r="AA9" s="309"/>
      <c r="AB9" s="211"/>
      <c r="AC9" s="16"/>
      <c r="AD9" s="416" t="s">
        <v>241</v>
      </c>
      <c r="AE9" s="259"/>
      <c r="AF9" s="259"/>
      <c r="AG9" s="656"/>
      <c r="AH9" s="259"/>
      <c r="AI9" s="650"/>
      <c r="AJ9" s="80"/>
      <c r="AK9" s="650" t="s">
        <v>252</v>
      </c>
      <c r="AL9" s="259"/>
      <c r="AM9" s="431"/>
      <c r="AN9" s="636"/>
      <c r="AP9" s="2" t="s">
        <v>509</v>
      </c>
    </row>
    <row r="10" spans="1:43" ht="15.75" customHeight="1" thickBot="1" x14ac:dyDescent="0.3">
      <c r="A10" s="234" t="s">
        <v>576</v>
      </c>
      <c r="B10" s="105" t="s">
        <v>198</v>
      </c>
      <c r="D10" s="142"/>
      <c r="E10" s="239">
        <f>Boat!W8</f>
        <v>44</v>
      </c>
      <c r="F10" s="641"/>
      <c r="N10" s="421" t="s">
        <v>397</v>
      </c>
      <c r="O10" s="678" t="s">
        <v>102</v>
      </c>
      <c r="P10" s="647" t="s">
        <v>401</v>
      </c>
      <c r="R10" s="74" t="s">
        <v>44</v>
      </c>
      <c r="S10" s="665"/>
      <c r="T10" s="89"/>
      <c r="U10" s="123" t="s">
        <v>176</v>
      </c>
      <c r="V10" s="119" t="s">
        <v>221</v>
      </c>
      <c r="W10" s="146"/>
      <c r="X10" s="434" t="s">
        <v>164</v>
      </c>
      <c r="Y10" s="654"/>
      <c r="Z10" s="412">
        <v>0</v>
      </c>
      <c r="AA10" s="309">
        <v>1</v>
      </c>
      <c r="AB10" s="211"/>
      <c r="AC10" s="100" t="s">
        <v>481</v>
      </c>
      <c r="AD10" s="16"/>
      <c r="AE10" s="240" t="s">
        <v>474</v>
      </c>
      <c r="AF10" s="240" t="s">
        <v>312</v>
      </c>
      <c r="AG10" s="656"/>
      <c r="AH10" s="80"/>
      <c r="AI10" s="650"/>
      <c r="AJ10" s="259"/>
      <c r="AK10" s="650"/>
      <c r="AL10" s="259"/>
      <c r="AM10" s="445" t="s">
        <v>319</v>
      </c>
      <c r="AN10" s="636"/>
      <c r="AO10" s="206" t="s">
        <v>94</v>
      </c>
    </row>
    <row r="11" spans="1:43" ht="24" customHeight="1" thickBot="1" x14ac:dyDescent="0.3">
      <c r="A11" s="225" t="s">
        <v>286</v>
      </c>
      <c r="B11" s="598" t="s">
        <v>284</v>
      </c>
      <c r="C11" s="460" t="s">
        <v>177</v>
      </c>
      <c r="D11" s="172" t="s">
        <v>356</v>
      </c>
      <c r="F11" s="641"/>
      <c r="M11" s="6"/>
      <c r="N11" s="117">
        <v>7</v>
      </c>
      <c r="O11" s="679"/>
      <c r="P11" s="648"/>
      <c r="Q11" s="65"/>
      <c r="R11" s="120" t="s">
        <v>221</v>
      </c>
      <c r="S11" s="665"/>
      <c r="T11" s="102" t="s">
        <v>44</v>
      </c>
      <c r="U11" s="124"/>
      <c r="V11" s="121"/>
      <c r="W11" s="146"/>
      <c r="X11" s="434" t="s">
        <v>165</v>
      </c>
      <c r="Y11" s="654"/>
      <c r="Z11" s="412"/>
      <c r="AA11" s="309">
        <v>1</v>
      </c>
      <c r="AB11" s="99" t="s">
        <v>468</v>
      </c>
      <c r="AC11" s="259"/>
      <c r="AD11" s="16"/>
      <c r="AE11" s="259"/>
      <c r="AF11" s="259" t="s">
        <v>477</v>
      </c>
      <c r="AG11" s="656"/>
      <c r="AH11" s="259"/>
      <c r="AI11" s="70"/>
      <c r="AJ11" s="259"/>
      <c r="AK11" s="259"/>
      <c r="AL11" s="259"/>
      <c r="AM11" s="431"/>
      <c r="AN11" s="636"/>
      <c r="AP11" s="76" t="s">
        <v>485</v>
      </c>
    </row>
    <row r="12" spans="1:43" ht="15.75" thickBot="1" x14ac:dyDescent="0.3">
      <c r="A12" s="229" t="s">
        <v>384</v>
      </c>
      <c r="B12" s="600"/>
      <c r="C12" s="461" t="s">
        <v>385</v>
      </c>
      <c r="D12" s="61" t="s">
        <v>153</v>
      </c>
      <c r="E12" s="226">
        <v>3</v>
      </c>
      <c r="F12" s="641"/>
      <c r="G12" s="339" t="s">
        <v>401</v>
      </c>
      <c r="H12" s="603" t="s">
        <v>430</v>
      </c>
      <c r="I12" s="605"/>
      <c r="J12" s="605"/>
      <c r="K12" s="683"/>
      <c r="L12" s="205"/>
      <c r="M12" s="205"/>
      <c r="N12" s="205"/>
      <c r="O12" s="679"/>
      <c r="P12" s="648"/>
      <c r="R12" s="122" t="s">
        <v>180</v>
      </c>
      <c r="S12" s="658"/>
      <c r="T12" s="101" t="s">
        <v>44</v>
      </c>
      <c r="U12" s="124"/>
      <c r="V12" s="146"/>
      <c r="W12" s="146"/>
      <c r="X12" s="434" t="s">
        <v>166</v>
      </c>
      <c r="Y12" s="654"/>
      <c r="Z12" s="410">
        <v>1</v>
      </c>
      <c r="AA12" s="309">
        <v>1</v>
      </c>
      <c r="AB12" s="211"/>
      <c r="AC12" s="100" t="s">
        <v>482</v>
      </c>
      <c r="AD12" s="668" t="s">
        <v>241</v>
      </c>
      <c r="AE12" s="444" t="s">
        <v>240</v>
      </c>
      <c r="AF12" s="656" t="s">
        <v>229</v>
      </c>
      <c r="AG12" s="656"/>
      <c r="AH12" s="240" t="s">
        <v>260</v>
      </c>
      <c r="AI12" s="240" t="s">
        <v>237</v>
      </c>
      <c r="AJ12" s="259"/>
      <c r="AK12" s="259"/>
      <c r="AL12" s="259"/>
      <c r="AM12" s="651" t="s">
        <v>250</v>
      </c>
      <c r="AN12" s="636"/>
      <c r="AO12" s="340" t="s">
        <v>96</v>
      </c>
    </row>
    <row r="13" spans="1:43" ht="15.75" thickBot="1" x14ac:dyDescent="0.3">
      <c r="B13" s="450" t="s">
        <v>195</v>
      </c>
      <c r="E13" s="451">
        <v>-3</v>
      </c>
      <c r="F13" s="641"/>
      <c r="G13" s="605" t="s">
        <v>431</v>
      </c>
      <c r="H13" s="605"/>
      <c r="I13" s="605"/>
      <c r="J13" s="683"/>
      <c r="M13" s="6"/>
      <c r="N13" s="6"/>
      <c r="O13" s="679"/>
      <c r="P13" s="649"/>
      <c r="T13" s="105" t="s">
        <v>44</v>
      </c>
      <c r="U13" s="124"/>
      <c r="V13" s="146"/>
      <c r="W13" s="146"/>
      <c r="X13" s="434" t="s">
        <v>167</v>
      </c>
      <c r="Y13" s="654"/>
      <c r="Z13" s="410">
        <v>1</v>
      </c>
      <c r="AA13" s="309">
        <v>1</v>
      </c>
      <c r="AB13" s="100" t="s">
        <v>501</v>
      </c>
      <c r="AC13" s="16"/>
      <c r="AD13" s="668"/>
      <c r="AF13" s="656"/>
      <c r="AG13" s="80"/>
      <c r="AH13" s="240" t="s">
        <v>309</v>
      </c>
      <c r="AI13" s="240" t="s">
        <v>308</v>
      </c>
      <c r="AJ13" s="80"/>
      <c r="AK13" s="259"/>
      <c r="AL13" s="259"/>
      <c r="AM13" s="651"/>
      <c r="AN13" s="636"/>
    </row>
    <row r="14" spans="1:43" ht="15.75" thickBot="1" x14ac:dyDescent="0.3">
      <c r="A14" s="453"/>
      <c r="B14" s="454"/>
      <c r="C14" s="462"/>
      <c r="D14" s="455"/>
      <c r="E14" s="456"/>
      <c r="F14" s="641"/>
      <c r="G14" s="605" t="s">
        <v>430</v>
      </c>
      <c r="H14" s="605"/>
      <c r="I14" s="605"/>
      <c r="J14" s="683"/>
      <c r="K14" s="2">
        <v>12</v>
      </c>
      <c r="N14" s="6"/>
      <c r="O14" s="679"/>
      <c r="Q14" s="61" t="s">
        <v>534</v>
      </c>
      <c r="S14" s="166" t="s">
        <v>28</v>
      </c>
      <c r="T14" s="89"/>
      <c r="U14" s="124"/>
      <c r="V14" s="93"/>
      <c r="W14" s="146"/>
      <c r="X14" s="434" t="s">
        <v>168</v>
      </c>
      <c r="Y14" s="654"/>
      <c r="Z14" s="410">
        <v>1</v>
      </c>
      <c r="AA14" s="309"/>
      <c r="AB14" s="211"/>
      <c r="AC14" s="16"/>
      <c r="AD14" s="668"/>
      <c r="AE14" s="259"/>
      <c r="AF14" s="656"/>
      <c r="AG14" s="259"/>
      <c r="AH14" s="259"/>
      <c r="AI14" s="70"/>
      <c r="AJ14" s="259"/>
      <c r="AK14" s="259"/>
      <c r="AL14" s="259"/>
      <c r="AM14" s="651"/>
      <c r="AN14" s="636"/>
    </row>
    <row r="15" spans="1:43" ht="15.75" thickBot="1" x14ac:dyDescent="0.3">
      <c r="A15" s="452" t="s">
        <v>507</v>
      </c>
      <c r="C15" s="598" t="s">
        <v>374</v>
      </c>
      <c r="F15" s="641"/>
      <c r="O15" s="679"/>
      <c r="R15" s="99" t="s">
        <v>44</v>
      </c>
      <c r="T15" s="89"/>
      <c r="U15" s="90"/>
      <c r="V15" s="120"/>
      <c r="W15" s="147" t="s">
        <v>180</v>
      </c>
      <c r="X15" s="434" t="s">
        <v>169</v>
      </c>
      <c r="Y15" s="654"/>
      <c r="Z15" s="412">
        <v>1</v>
      </c>
      <c r="AA15" s="309"/>
      <c r="AB15" s="211"/>
      <c r="AC15" s="76" t="s">
        <v>480</v>
      </c>
      <c r="AD15" s="668"/>
      <c r="AF15" s="656"/>
      <c r="AG15" s="80"/>
      <c r="AH15" s="240" t="s">
        <v>449</v>
      </c>
      <c r="AI15" s="240" t="s">
        <v>248</v>
      </c>
      <c r="AJ15" s="80" t="s">
        <v>261</v>
      </c>
      <c r="AK15" s="259"/>
      <c r="AL15" s="259"/>
      <c r="AM15" s="651"/>
      <c r="AN15" s="636"/>
      <c r="AP15" s="76" t="s">
        <v>73</v>
      </c>
      <c r="AQ15" s="76" t="s">
        <v>495</v>
      </c>
    </row>
    <row r="16" spans="1:43" ht="15.75" thickBot="1" x14ac:dyDescent="0.3">
      <c r="A16" s="2" t="s">
        <v>539</v>
      </c>
      <c r="B16" s="21" t="s">
        <v>407</v>
      </c>
      <c r="C16" s="600"/>
      <c r="D16" s="61" t="s">
        <v>494</v>
      </c>
      <c r="E16" s="226">
        <v>1</v>
      </c>
      <c r="F16" s="641"/>
      <c r="G16" s="339" t="s">
        <v>489</v>
      </c>
      <c r="I16" s="472"/>
      <c r="J16" s="20"/>
      <c r="O16" s="679"/>
      <c r="R16" s="438" t="s">
        <v>184</v>
      </c>
      <c r="T16" s="89"/>
      <c r="U16" s="124"/>
      <c r="V16" s="94"/>
      <c r="W16" s="146"/>
      <c r="X16" s="434" t="s">
        <v>170</v>
      </c>
      <c r="Y16" s="654"/>
      <c r="Z16" s="410">
        <v>1</v>
      </c>
      <c r="AA16" s="309"/>
      <c r="AB16" s="211"/>
      <c r="AC16" s="16"/>
      <c r="AD16" s="16"/>
      <c r="AE16" s="259"/>
      <c r="AF16" s="259"/>
      <c r="AG16" s="259"/>
      <c r="AH16" s="259"/>
      <c r="AI16" s="70"/>
      <c r="AJ16" s="240" t="s">
        <v>460</v>
      </c>
      <c r="AK16" s="259"/>
      <c r="AL16" s="80"/>
      <c r="AM16" s="431" t="s">
        <v>318</v>
      </c>
      <c r="AN16" s="636"/>
      <c r="AP16" s="76" t="s">
        <v>233</v>
      </c>
    </row>
    <row r="17" spans="1:43" ht="15.75" thickBot="1" x14ac:dyDescent="0.3">
      <c r="B17" s="80"/>
      <c r="F17" s="641"/>
      <c r="I17" s="473"/>
      <c r="J17" s="20"/>
      <c r="N17" s="6"/>
      <c r="O17" s="679"/>
      <c r="Q17" s="21" t="s">
        <v>532</v>
      </c>
      <c r="S17" s="166" t="s">
        <v>182</v>
      </c>
      <c r="T17" s="101" t="s">
        <v>44</v>
      </c>
      <c r="U17" s="124"/>
      <c r="V17" s="98" t="s">
        <v>176</v>
      </c>
      <c r="W17" s="147" t="s">
        <v>176</v>
      </c>
      <c r="X17" s="434" t="s">
        <v>171</v>
      </c>
      <c r="Y17" s="654"/>
      <c r="Z17" s="412"/>
      <c r="AA17" s="309"/>
      <c r="AB17" s="211"/>
      <c r="AC17" s="76" t="s">
        <v>466</v>
      </c>
      <c r="AD17" s="240" t="s">
        <v>243</v>
      </c>
      <c r="AE17" s="259" t="s">
        <v>502</v>
      </c>
      <c r="AF17" s="259"/>
      <c r="AG17" s="80"/>
      <c r="AH17" s="80" t="s">
        <v>503</v>
      </c>
      <c r="AI17" s="259" t="s">
        <v>232</v>
      </c>
      <c r="AJ17" s="80"/>
      <c r="AK17" s="259"/>
      <c r="AL17" s="80"/>
      <c r="AM17" s="431"/>
      <c r="AN17" s="636"/>
      <c r="AO17" s="206" t="s">
        <v>498</v>
      </c>
      <c r="AQ17" s="99" t="s">
        <v>496</v>
      </c>
    </row>
    <row r="18" spans="1:43" ht="15.75" thickBot="1" x14ac:dyDescent="0.3">
      <c r="A18" s="468" t="s">
        <v>578</v>
      </c>
      <c r="B18" s="21" t="s">
        <v>538</v>
      </c>
      <c r="C18" s="457" t="s">
        <v>518</v>
      </c>
      <c r="D18" s="386" t="s">
        <v>516</v>
      </c>
      <c r="E18" s="99" t="s">
        <v>44</v>
      </c>
      <c r="F18" s="641"/>
      <c r="G18" s="339" t="s">
        <v>529</v>
      </c>
      <c r="I18" s="24"/>
      <c r="J18" s="20"/>
      <c r="O18" s="679"/>
      <c r="Q18" s="112"/>
      <c r="R18" s="673" t="s">
        <v>537</v>
      </c>
      <c r="T18" s="100" t="s">
        <v>44</v>
      </c>
      <c r="U18" s="612" t="s">
        <v>44</v>
      </c>
      <c r="V18" s="120"/>
      <c r="W18" s="147" t="s">
        <v>175</v>
      </c>
      <c r="X18" s="434" t="s">
        <v>172</v>
      </c>
      <c r="Y18" s="654"/>
      <c r="Z18" s="412">
        <v>1</v>
      </c>
      <c r="AA18" s="309"/>
      <c r="AB18" s="76" t="s">
        <v>466</v>
      </c>
      <c r="AC18" s="16"/>
      <c r="AD18" s="16"/>
      <c r="AE18" s="259"/>
      <c r="AF18" s="650" t="s">
        <v>476</v>
      </c>
      <c r="AG18" s="259"/>
      <c r="AH18" s="70"/>
      <c r="AI18" s="70"/>
      <c r="AJ18" s="652" t="s">
        <v>316</v>
      </c>
      <c r="AK18" s="259"/>
      <c r="AL18" s="80"/>
      <c r="AM18" s="431"/>
      <c r="AN18" s="636"/>
      <c r="AP18" s="76" t="s">
        <v>87</v>
      </c>
    </row>
    <row r="19" spans="1:43" ht="15.75" thickBot="1" x14ac:dyDescent="0.3">
      <c r="F19" s="641"/>
      <c r="I19" s="221"/>
      <c r="O19" s="679"/>
      <c r="R19" s="674"/>
      <c r="S19" s="30" t="s">
        <v>535</v>
      </c>
      <c r="U19" s="613"/>
      <c r="V19" s="146"/>
      <c r="W19" s="146"/>
      <c r="X19" s="434" t="s">
        <v>173</v>
      </c>
      <c r="Y19" s="654"/>
      <c r="Z19" s="410">
        <v>1</v>
      </c>
      <c r="AA19" s="309"/>
      <c r="AB19" s="211"/>
      <c r="AC19" s="16"/>
      <c r="AD19" s="16"/>
      <c r="AE19" s="259"/>
      <c r="AF19" s="650"/>
      <c r="AG19" s="259"/>
      <c r="AH19" s="259"/>
      <c r="AI19" s="70"/>
      <c r="AJ19" s="652"/>
      <c r="AK19" s="463" t="s">
        <v>252</v>
      </c>
      <c r="AL19" s="80"/>
      <c r="AM19" s="431"/>
      <c r="AN19" s="636"/>
      <c r="AP19" s="76" t="s">
        <v>469</v>
      </c>
    </row>
    <row r="20" spans="1:43" ht="15.75" thickBot="1" x14ac:dyDescent="0.3">
      <c r="A20" s="233" t="s">
        <v>540</v>
      </c>
      <c r="B20" s="218" t="s">
        <v>512</v>
      </c>
      <c r="C20" s="459" t="s">
        <v>487</v>
      </c>
      <c r="D20" s="21" t="s">
        <v>541</v>
      </c>
      <c r="E20" s="440">
        <v>-1</v>
      </c>
      <c r="F20" s="641"/>
      <c r="G20" s="339" t="s">
        <v>492</v>
      </c>
      <c r="I20" s="221"/>
      <c r="O20" s="679"/>
      <c r="Q20" s="681" t="s">
        <v>48</v>
      </c>
      <c r="T20" s="407" t="s">
        <v>44</v>
      </c>
      <c r="U20" s="614"/>
      <c r="W20" s="408"/>
      <c r="X20" s="435" t="s">
        <v>174</v>
      </c>
      <c r="Y20" s="654"/>
      <c r="Z20" s="414">
        <v>1</v>
      </c>
      <c r="AA20" s="415">
        <v>1</v>
      </c>
      <c r="AB20" s="258"/>
      <c r="AC20" s="417"/>
      <c r="AD20" s="417"/>
      <c r="AE20" s="341"/>
      <c r="AF20" s="406"/>
      <c r="AG20" s="341"/>
      <c r="AH20" s="342"/>
      <c r="AI20" s="343" t="s">
        <v>299</v>
      </c>
      <c r="AJ20" s="341"/>
      <c r="AK20" s="464"/>
      <c r="AL20" s="342" t="s">
        <v>500</v>
      </c>
      <c r="AM20" s="383" t="s">
        <v>250</v>
      </c>
      <c r="AN20" s="636"/>
      <c r="AO20" s="340" t="s">
        <v>461</v>
      </c>
      <c r="AQ20" s="100" t="s">
        <v>462</v>
      </c>
    </row>
    <row r="21" spans="1:43" ht="15.75" thickBot="1" x14ac:dyDescent="0.3">
      <c r="A21" s="233" t="s">
        <v>579</v>
      </c>
      <c r="B21" s="21" t="s">
        <v>538</v>
      </c>
      <c r="D21" s="171" t="s">
        <v>141</v>
      </c>
      <c r="E21" s="267">
        <v>0</v>
      </c>
      <c r="F21" s="641"/>
      <c r="I21" s="221"/>
      <c r="O21" s="679"/>
      <c r="Q21" s="682"/>
      <c r="T21" s="425"/>
      <c r="U21" s="14"/>
      <c r="V21" s="609"/>
      <c r="W21" s="429" t="s">
        <v>175</v>
      </c>
      <c r="X21" s="432" t="s">
        <v>186</v>
      </c>
      <c r="Y21" s="654"/>
      <c r="Z21" s="448">
        <v>3</v>
      </c>
      <c r="AA21" s="449">
        <v>3</v>
      </c>
      <c r="AB21" s="418"/>
      <c r="AC21" s="6"/>
      <c r="AD21" s="416" t="s">
        <v>241</v>
      </c>
      <c r="AE21" s="6"/>
      <c r="AF21" s="6" t="s">
        <v>533</v>
      </c>
      <c r="AG21" s="6"/>
      <c r="AH21" s="240" t="s">
        <v>449</v>
      </c>
      <c r="AI21" s="6"/>
      <c r="AJ21" s="80" t="s">
        <v>314</v>
      </c>
      <c r="AK21" s="259" t="s">
        <v>252</v>
      </c>
      <c r="AL21" s="6"/>
      <c r="AM21" s="431" t="s">
        <v>546</v>
      </c>
      <c r="AN21" s="636"/>
    </row>
    <row r="22" spans="1:43" ht="15.75" thickBot="1" x14ac:dyDescent="0.3">
      <c r="F22" s="641"/>
      <c r="G22" s="339" t="s">
        <v>490</v>
      </c>
      <c r="I22" s="221"/>
      <c r="O22" s="679"/>
      <c r="R22" s="437" t="s">
        <v>44</v>
      </c>
      <c r="T22" s="426" t="s">
        <v>44</v>
      </c>
      <c r="U22" s="15"/>
      <c r="V22" s="610"/>
      <c r="W22" s="429" t="s">
        <v>175</v>
      </c>
      <c r="X22" s="432" t="s">
        <v>187</v>
      </c>
      <c r="Y22" s="654"/>
      <c r="Z22" s="418"/>
      <c r="AA22" s="10"/>
      <c r="AB22" s="418"/>
      <c r="AC22" s="6"/>
      <c r="AD22" s="6"/>
      <c r="AE22" s="6"/>
      <c r="AF22" s="6"/>
      <c r="AG22" s="6"/>
      <c r="AH22" s="6"/>
      <c r="AI22" s="6"/>
      <c r="AJ22" s="650" t="s">
        <v>473</v>
      </c>
      <c r="AK22" s="259"/>
      <c r="AL22" s="80" t="s">
        <v>479</v>
      </c>
      <c r="AM22" s="302"/>
      <c r="AN22" s="636"/>
    </row>
    <row r="23" spans="1:43" ht="15.75" thickBot="1" x14ac:dyDescent="0.3">
      <c r="A23" s="233" t="s">
        <v>550</v>
      </c>
      <c r="B23" s="175" t="s">
        <v>360</v>
      </c>
      <c r="C23" s="458" t="s">
        <v>141</v>
      </c>
      <c r="D23" s="349" t="s">
        <v>135</v>
      </c>
      <c r="E23" s="227">
        <v>1</v>
      </c>
      <c r="F23" s="641"/>
      <c r="I23" s="221"/>
      <c r="O23" s="679"/>
      <c r="Q23" s="681" t="s">
        <v>144</v>
      </c>
      <c r="T23" s="17"/>
      <c r="U23" s="423" t="s">
        <v>44</v>
      </c>
      <c r="V23" s="610"/>
      <c r="W23" s="148"/>
      <c r="X23" s="432" t="s">
        <v>188</v>
      </c>
      <c r="Y23" s="654"/>
      <c r="Z23" s="17"/>
      <c r="AA23" s="10"/>
      <c r="AB23" s="418"/>
      <c r="AC23" s="6"/>
      <c r="AD23" s="6"/>
      <c r="AE23" s="6"/>
      <c r="AF23" s="6"/>
      <c r="AG23" s="6"/>
      <c r="AH23" s="6"/>
      <c r="AI23" s="6"/>
      <c r="AJ23" s="650"/>
      <c r="AK23" s="259"/>
      <c r="AL23" s="80" t="s">
        <v>508</v>
      </c>
      <c r="AM23" s="302"/>
      <c r="AN23" s="636"/>
    </row>
    <row r="24" spans="1:43" ht="15.75" thickBot="1" x14ac:dyDescent="0.3">
      <c r="A24" s="443" t="s">
        <v>429</v>
      </c>
      <c r="B24" s="218" t="s">
        <v>324</v>
      </c>
      <c r="C24" s="460" t="s">
        <v>154</v>
      </c>
      <c r="D24" s="172" t="s">
        <v>266</v>
      </c>
      <c r="E24" s="439">
        <v>1</v>
      </c>
      <c r="F24" s="641"/>
      <c r="G24" s="61" t="s">
        <v>491</v>
      </c>
      <c r="I24" s="221"/>
      <c r="O24" s="679"/>
      <c r="Q24" s="682"/>
      <c r="T24" s="17"/>
      <c r="U24" s="229" t="s">
        <v>44</v>
      </c>
      <c r="V24" s="610"/>
      <c r="W24" s="148"/>
      <c r="X24" s="432" t="s">
        <v>185</v>
      </c>
      <c r="Y24" s="654"/>
      <c r="Z24" s="17"/>
      <c r="AA24" s="10"/>
      <c r="AB24" s="418"/>
      <c r="AC24" s="6"/>
      <c r="AD24" s="6"/>
      <c r="AE24" s="6"/>
      <c r="AF24" s="6"/>
      <c r="AG24" s="6"/>
      <c r="AH24" s="6"/>
      <c r="AI24" s="6"/>
      <c r="AJ24" s="6"/>
      <c r="AK24" s="444" t="s">
        <v>465</v>
      </c>
      <c r="AL24" s="240" t="s">
        <v>464</v>
      </c>
      <c r="AM24" s="302"/>
      <c r="AN24" s="636"/>
    </row>
    <row r="25" spans="1:43" ht="15.75" thickBot="1" x14ac:dyDescent="0.3">
      <c r="F25" s="641"/>
      <c r="I25" s="221"/>
      <c r="O25" s="679"/>
      <c r="P25" s="206" t="s">
        <v>281</v>
      </c>
      <c r="Q25" s="104" t="s">
        <v>20</v>
      </c>
      <c r="T25" s="430" t="s">
        <v>44</v>
      </c>
      <c r="U25" s="403" t="s">
        <v>44</v>
      </c>
      <c r="V25" s="611"/>
      <c r="W25" s="148"/>
      <c r="X25" s="432" t="s">
        <v>189</v>
      </c>
      <c r="Y25" s="654"/>
      <c r="Z25" s="17"/>
      <c r="AA25" s="10"/>
      <c r="AB25" s="418"/>
      <c r="AC25" s="6"/>
      <c r="AD25" s="6"/>
      <c r="AE25" s="240" t="s">
        <v>460</v>
      </c>
      <c r="AF25" s="6"/>
      <c r="AG25" s="6"/>
      <c r="AH25" s="6"/>
      <c r="AI25" s="6"/>
      <c r="AJ25" s="6"/>
      <c r="AK25" s="142"/>
      <c r="AL25" s="6"/>
      <c r="AM25" s="302"/>
      <c r="AN25" s="636"/>
    </row>
    <row r="26" spans="1:43" ht="15.75" thickBot="1" x14ac:dyDescent="0.3">
      <c r="A26" s="233" t="s">
        <v>486</v>
      </c>
      <c r="B26" s="218" t="s">
        <v>412</v>
      </c>
      <c r="C26" s="459" t="s">
        <v>487</v>
      </c>
      <c r="D26" s="61" t="s">
        <v>543</v>
      </c>
      <c r="E26" s="382">
        <v>1</v>
      </c>
      <c r="F26" s="641"/>
      <c r="G26" s="339" t="s">
        <v>488</v>
      </c>
      <c r="I26" s="221"/>
      <c r="O26" s="679"/>
      <c r="P26" s="638" t="s">
        <v>527</v>
      </c>
      <c r="Q26" s="639"/>
      <c r="R26" s="675" t="s">
        <v>536</v>
      </c>
      <c r="T26" s="180"/>
      <c r="U26" s="422"/>
      <c r="V26" s="100" t="s">
        <v>44</v>
      </c>
      <c r="W26" s="148"/>
      <c r="X26" s="432" t="s">
        <v>181</v>
      </c>
      <c r="Y26" s="654"/>
      <c r="Z26" s="17"/>
      <c r="AA26" s="10"/>
      <c r="AB26" s="418"/>
      <c r="AC26" s="76" t="s">
        <v>466</v>
      </c>
      <c r="AD26" s="416" t="s">
        <v>458</v>
      </c>
      <c r="AE26" s="6"/>
      <c r="AF26" s="240" t="s">
        <v>475</v>
      </c>
      <c r="AG26" s="6"/>
      <c r="AH26" s="6"/>
      <c r="AI26" s="240" t="s">
        <v>299</v>
      </c>
      <c r="AJ26" s="6"/>
      <c r="AK26" s="142"/>
      <c r="AL26" s="80" t="s">
        <v>500</v>
      </c>
      <c r="AM26" s="445" t="s">
        <v>457</v>
      </c>
      <c r="AN26" s="636"/>
    </row>
    <row r="27" spans="1:43" ht="15.75" thickBot="1" x14ac:dyDescent="0.3">
      <c r="B27" s="21" t="s">
        <v>408</v>
      </c>
      <c r="D27" s="61" t="s">
        <v>544</v>
      </c>
      <c r="E27" s="267" t="s">
        <v>44</v>
      </c>
      <c r="F27" s="677"/>
      <c r="G27" s="61" t="s">
        <v>545</v>
      </c>
      <c r="I27" s="222"/>
      <c r="O27" s="680"/>
      <c r="R27" s="676"/>
      <c r="S27" s="424" t="s">
        <v>54</v>
      </c>
      <c r="T27" s="428" t="s">
        <v>44</v>
      </c>
      <c r="U27" s="12"/>
      <c r="V27" s="427"/>
      <c r="W27" s="149"/>
      <c r="X27" s="432" t="s">
        <v>531</v>
      </c>
      <c r="Y27" s="655"/>
      <c r="Z27" s="161"/>
      <c r="AA27" s="13"/>
      <c r="AB27" s="419"/>
      <c r="AC27" s="420"/>
      <c r="AD27" s="420"/>
      <c r="AE27" s="420"/>
      <c r="AF27" s="420"/>
      <c r="AG27" s="420"/>
      <c r="AH27" s="420"/>
      <c r="AI27" s="420"/>
      <c r="AJ27" s="420"/>
      <c r="AK27" s="447"/>
      <c r="AL27" s="420"/>
      <c r="AM27" s="383" t="s">
        <v>320</v>
      </c>
      <c r="AN27" s="637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3" t="s">
        <v>311</v>
      </c>
      <c r="C1" s="683"/>
      <c r="D1" s="206"/>
      <c r="J1" s="603" t="s">
        <v>69</v>
      </c>
      <c r="K1" s="683"/>
      <c r="L1" s="197" t="s">
        <v>331</v>
      </c>
      <c r="M1" s="199"/>
      <c r="N1" s="159" t="s">
        <v>332</v>
      </c>
      <c r="O1" s="159" t="s">
        <v>333</v>
      </c>
      <c r="P1" s="159" t="s">
        <v>334</v>
      </c>
      <c r="Q1" s="2" t="s">
        <v>338</v>
      </c>
      <c r="R1" s="159" t="s">
        <v>332</v>
      </c>
    </row>
    <row r="2" spans="2:18" ht="15.75" thickBot="1" x14ac:dyDescent="0.3">
      <c r="B2" s="6" t="s">
        <v>312</v>
      </c>
      <c r="C2">
        <v>1</v>
      </c>
      <c r="I2">
        <v>1</v>
      </c>
      <c r="J2" s="6" t="s">
        <v>243</v>
      </c>
      <c r="K2" s="6" t="s">
        <v>34</v>
      </c>
      <c r="L2" s="198"/>
      <c r="M2" s="684"/>
      <c r="N2" s="153">
        <v>2</v>
      </c>
      <c r="O2" s="154"/>
      <c r="P2" s="5"/>
      <c r="Q2" s="687" t="s">
        <v>44</v>
      </c>
      <c r="R2" s="19">
        <v>0</v>
      </c>
    </row>
    <row r="3" spans="2:18" x14ac:dyDescent="0.25">
      <c r="B3" s="6" t="s">
        <v>313</v>
      </c>
      <c r="C3">
        <v>1</v>
      </c>
      <c r="I3">
        <v>1</v>
      </c>
      <c r="J3" s="6" t="s">
        <v>243</v>
      </c>
      <c r="K3" s="6" t="s">
        <v>328</v>
      </c>
      <c r="M3" s="685"/>
      <c r="N3" s="17">
        <v>1</v>
      </c>
      <c r="O3" s="15"/>
      <c r="P3" s="10"/>
      <c r="Q3" s="688"/>
      <c r="R3" s="221"/>
    </row>
    <row r="4" spans="2:18" ht="15.75" thickBot="1" x14ac:dyDescent="0.3">
      <c r="B4" s="6" t="s">
        <v>314</v>
      </c>
      <c r="C4">
        <v>1</v>
      </c>
      <c r="I4">
        <v>1</v>
      </c>
      <c r="J4" s="6" t="s">
        <v>249</v>
      </c>
      <c r="K4" s="6" t="s">
        <v>329</v>
      </c>
      <c r="M4" s="685"/>
      <c r="N4" s="17"/>
      <c r="O4" s="15">
        <v>1</v>
      </c>
      <c r="P4" s="10"/>
      <c r="Q4" s="688"/>
      <c r="R4" s="221"/>
    </row>
    <row r="5" spans="2:18" ht="15.75" thickBot="1" x14ac:dyDescent="0.3">
      <c r="B5" s="6" t="s">
        <v>315</v>
      </c>
      <c r="C5" s="174">
        <v>1</v>
      </c>
      <c r="I5">
        <v>1</v>
      </c>
      <c r="J5" s="6" t="s">
        <v>229</v>
      </c>
      <c r="K5" s="6" t="s">
        <v>13</v>
      </c>
      <c r="L5" s="198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316</v>
      </c>
      <c r="C6">
        <v>1</v>
      </c>
      <c r="I6">
        <v>1</v>
      </c>
      <c r="J6" s="6" t="s">
        <v>248</v>
      </c>
      <c r="K6" s="6" t="s">
        <v>327</v>
      </c>
      <c r="M6" s="685"/>
      <c r="N6" s="17">
        <v>1</v>
      </c>
      <c r="O6" s="15"/>
      <c r="P6" s="10"/>
      <c r="Q6" s="688"/>
      <c r="R6" s="221"/>
    </row>
    <row r="7" spans="2:18" ht="15.75" thickBot="1" x14ac:dyDescent="0.3">
      <c r="B7" s="6" t="s">
        <v>317</v>
      </c>
      <c r="C7">
        <v>1</v>
      </c>
      <c r="I7">
        <v>1</v>
      </c>
      <c r="J7" s="6" t="s">
        <v>325</v>
      </c>
      <c r="K7" s="6" t="s">
        <v>328</v>
      </c>
      <c r="L7" s="200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318</v>
      </c>
      <c r="C8">
        <v>1</v>
      </c>
      <c r="I8">
        <v>1</v>
      </c>
      <c r="J8" s="6" t="s">
        <v>241</v>
      </c>
      <c r="K8" s="6" t="s">
        <v>326</v>
      </c>
      <c r="M8" s="685"/>
      <c r="N8" s="17">
        <v>1</v>
      </c>
      <c r="O8" s="15"/>
      <c r="P8" s="10"/>
      <c r="Q8" s="688"/>
      <c r="R8" s="221"/>
    </row>
    <row r="9" spans="2:18" ht="15.75" thickBot="1" x14ac:dyDescent="0.3">
      <c r="B9" s="6" t="s">
        <v>319</v>
      </c>
      <c r="C9">
        <v>1</v>
      </c>
      <c r="I9">
        <v>1</v>
      </c>
      <c r="J9" s="6" t="s">
        <v>241</v>
      </c>
      <c r="K9" s="6" t="s">
        <v>330</v>
      </c>
      <c r="L9" s="183"/>
      <c r="M9" s="686"/>
      <c r="N9" s="161"/>
      <c r="O9" s="18"/>
      <c r="P9" s="13">
        <v>1</v>
      </c>
      <c r="Q9" s="689"/>
      <c r="R9" s="222"/>
    </row>
    <row r="10" spans="2:18" x14ac:dyDescent="0.25">
      <c r="B10" s="6" t="s">
        <v>320</v>
      </c>
      <c r="C10">
        <v>1</v>
      </c>
      <c r="K10" s="6"/>
    </row>
    <row r="11" spans="2:18" ht="15.75" thickBot="1" x14ac:dyDescent="0.3">
      <c r="B11" s="6" t="s">
        <v>321</v>
      </c>
      <c r="C11">
        <v>1</v>
      </c>
    </row>
    <row r="12" spans="2:18" ht="15.75" thickBot="1" x14ac:dyDescent="0.3">
      <c r="B12" s="6" t="s">
        <v>241</v>
      </c>
      <c r="C12" s="23">
        <v>3</v>
      </c>
    </row>
    <row r="13" spans="2:18" x14ac:dyDescent="0.25">
      <c r="B13" s="6" t="s">
        <v>308</v>
      </c>
      <c r="C13">
        <v>1</v>
      </c>
    </row>
    <row r="14" spans="2:18" x14ac:dyDescent="0.25">
      <c r="B14" s="6" t="s">
        <v>309</v>
      </c>
      <c r="C14">
        <v>1</v>
      </c>
    </row>
    <row r="15" spans="2:18" ht="15.75" thickBot="1" x14ac:dyDescent="0.3">
      <c r="B15" s="6" t="s">
        <v>322</v>
      </c>
      <c r="C15">
        <v>1</v>
      </c>
    </row>
    <row r="16" spans="2:18" ht="15.75" thickBot="1" x14ac:dyDescent="0.3">
      <c r="B16" s="6" t="s">
        <v>345</v>
      </c>
      <c r="C16" s="23">
        <v>1</v>
      </c>
      <c r="D16" s="23">
        <v>1</v>
      </c>
      <c r="F16" s="19" t="s">
        <v>435</v>
      </c>
    </row>
    <row r="17" spans="2:3" ht="15.75" thickBot="1" x14ac:dyDescent="0.3">
      <c r="B17" s="6" t="s">
        <v>314</v>
      </c>
      <c r="C17" s="23">
        <v>1</v>
      </c>
    </row>
    <row r="18" spans="2:3" x14ac:dyDescent="0.25">
      <c r="B18" s="6" t="s">
        <v>350</v>
      </c>
    </row>
    <row r="19" spans="2:3" x14ac:dyDescent="0.25">
      <c r="B19" s="6" t="s">
        <v>351</v>
      </c>
    </row>
    <row r="20" spans="2:3" x14ac:dyDescent="0.25">
      <c r="B20" s="6" t="s">
        <v>352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abSelected="1" topLeftCell="N12" workbookViewId="0">
      <selection activeCell="Z27" sqref="Z27"/>
    </sheetView>
  </sheetViews>
  <sheetFormatPr defaultRowHeight="15" x14ac:dyDescent="0.25"/>
  <cols>
    <col min="1" max="1" width="31.7109375" style="168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7.85546875" bestFit="1" customWidth="1"/>
    <col min="38" max="38" width="4.140625" customWidth="1"/>
  </cols>
  <sheetData>
    <row r="1" spans="1:38" ht="15.75" thickBot="1" x14ac:dyDescent="0.3">
      <c r="A1" s="232" t="s">
        <v>133</v>
      </c>
      <c r="B1" s="220" t="s">
        <v>134</v>
      </c>
      <c r="C1" s="228" t="s">
        <v>153</v>
      </c>
      <c r="L1" s="167" t="s">
        <v>273</v>
      </c>
      <c r="M1" s="209" t="s">
        <v>275</v>
      </c>
      <c r="N1" s="209" t="s">
        <v>276</v>
      </c>
      <c r="O1" s="210" t="s">
        <v>295</v>
      </c>
      <c r="P1" s="401" t="s">
        <v>398</v>
      </c>
      <c r="Q1" s="714" t="s">
        <v>180</v>
      </c>
      <c r="R1" s="100" t="s">
        <v>75</v>
      </c>
      <c r="S1" s="100" t="s">
        <v>80</v>
      </c>
      <c r="T1" s="21" t="s">
        <v>566</v>
      </c>
      <c r="U1" s="67" t="s">
        <v>80</v>
      </c>
      <c r="W1" s="68" t="s">
        <v>75</v>
      </c>
      <c r="Z1" s="24" t="s">
        <v>567</v>
      </c>
      <c r="AA1" s="521" t="s">
        <v>438</v>
      </c>
      <c r="AB1" s="708" t="s">
        <v>596</v>
      </c>
      <c r="AC1" s="99" t="s">
        <v>590</v>
      </c>
      <c r="AD1" s="345"/>
      <c r="AF1" s="19" t="s">
        <v>80</v>
      </c>
      <c r="AG1" s="345"/>
      <c r="AH1" s="345"/>
      <c r="AI1" s="67" t="s">
        <v>80</v>
      </c>
      <c r="AJ1" s="557"/>
      <c r="AK1" s="345"/>
      <c r="AL1" s="67" t="s">
        <v>75</v>
      </c>
    </row>
    <row r="2" spans="1:38" ht="15.75" customHeight="1" thickBot="1" x14ac:dyDescent="0.3">
      <c r="A2" s="693">
        <f ca="1">TODAY()</f>
        <v>45284</v>
      </c>
      <c r="B2" s="695" t="s">
        <v>380</v>
      </c>
      <c r="C2" s="615" t="s">
        <v>358</v>
      </c>
      <c r="D2" s="697" t="s">
        <v>102</v>
      </c>
      <c r="E2" s="699" t="s">
        <v>64</v>
      </c>
      <c r="F2" s="193" t="s">
        <v>219</v>
      </c>
      <c r="G2" s="659" t="s">
        <v>373</v>
      </c>
      <c r="H2" s="208" t="s">
        <v>219</v>
      </c>
      <c r="I2" s="705" t="s">
        <v>102</v>
      </c>
      <c r="J2" s="399" t="s">
        <v>141</v>
      </c>
      <c r="K2" s="169" t="s">
        <v>44</v>
      </c>
      <c r="L2" s="96" t="s">
        <v>102</v>
      </c>
      <c r="M2" s="2" t="s">
        <v>280</v>
      </c>
      <c r="N2" s="21" t="s">
        <v>277</v>
      </c>
      <c r="O2" s="19" t="s">
        <v>98</v>
      </c>
      <c r="P2" s="402">
        <v>40</v>
      </c>
      <c r="Q2" s="715"/>
      <c r="R2" s="21">
        <f>R7+R20</f>
        <v>7</v>
      </c>
      <c r="S2" s="21">
        <f>S7+S20</f>
        <v>0</v>
      </c>
      <c r="T2" s="174">
        <f>SUM(T4:T16)</f>
        <v>0</v>
      </c>
      <c r="U2" s="6"/>
      <c r="V2" s="472"/>
      <c r="W2" s="6"/>
      <c r="X2" s="472"/>
      <c r="Z2" s="24">
        <f>BoardRW!V3</f>
        <v>12</v>
      </c>
      <c r="AA2" s="68">
        <f>IF((Z2+T2)&gt;0,0,-1)</f>
        <v>0</v>
      </c>
      <c r="AB2" s="709"/>
      <c r="AC2" s="35"/>
      <c r="AH2" s="6"/>
      <c r="AI2" s="472"/>
      <c r="AJ2" s="558"/>
      <c r="AK2" s="6" t="s">
        <v>229</v>
      </c>
      <c r="AL2" s="472">
        <v>1</v>
      </c>
    </row>
    <row r="3" spans="1:38" ht="15.75" customHeight="1" thickBot="1" x14ac:dyDescent="0.3">
      <c r="A3" s="694"/>
      <c r="B3" s="696"/>
      <c r="C3" s="616"/>
      <c r="D3" s="698"/>
      <c r="E3" s="700"/>
      <c r="G3" s="660"/>
      <c r="H3" s="6"/>
      <c r="I3" s="706"/>
      <c r="K3" s="24">
        <v>2</v>
      </c>
      <c r="N3" s="80" t="s">
        <v>278</v>
      </c>
      <c r="Q3" s="474">
        <f>SUM(X23:X31)</f>
        <v>1</v>
      </c>
      <c r="U3" s="6"/>
      <c r="V3" s="473"/>
      <c r="W3" s="6"/>
      <c r="X3" s="473"/>
      <c r="AB3" s="709"/>
      <c r="AC3" s="35"/>
      <c r="AE3" s="100" t="s">
        <v>591</v>
      </c>
      <c r="AF3" s="20"/>
      <c r="AG3" s="24">
        <f>IF((AE7-SUM(AL2:AL10)&lt;0),AE7-SUM(AI2:AI10),0)</f>
        <v>0</v>
      </c>
      <c r="AH3" s="6"/>
      <c r="AI3" s="473"/>
      <c r="AJ3" s="558"/>
      <c r="AK3" s="6"/>
      <c r="AL3" s="24"/>
    </row>
    <row r="4" spans="1:38" ht="15.75" customHeight="1" thickBot="1" x14ac:dyDescent="0.3">
      <c r="A4" s="238" t="s">
        <v>381</v>
      </c>
      <c r="B4" s="245"/>
      <c r="C4" s="701" t="s">
        <v>177</v>
      </c>
      <c r="I4" s="706"/>
      <c r="R4" s="474" t="s">
        <v>591</v>
      </c>
      <c r="T4" s="24">
        <f>IF((R7-SUM(X2:X10)&lt;0),R7-SUM(V2:V10),0)</f>
        <v>0</v>
      </c>
      <c r="U4" s="6"/>
      <c r="V4" s="473"/>
      <c r="W4" s="6"/>
      <c r="X4" s="473"/>
      <c r="AB4" s="709"/>
      <c r="AC4" s="35"/>
      <c r="AE4" s="20"/>
      <c r="AF4" s="100" t="s">
        <v>592</v>
      </c>
      <c r="AG4" s="24">
        <f>IF((AF7-SUM(AI2:AI10)&lt;0),AF7-SUM(AI2:AI10),0)</f>
        <v>0</v>
      </c>
      <c r="AH4" s="6"/>
      <c r="AI4" s="473"/>
      <c r="AJ4" s="558"/>
      <c r="AK4" s="6" t="s">
        <v>618</v>
      </c>
      <c r="AL4" s="24">
        <v>1</v>
      </c>
    </row>
    <row r="5" spans="1:38" ht="15.75" thickBot="1" x14ac:dyDescent="0.3">
      <c r="A5" s="223" t="s">
        <v>193</v>
      </c>
      <c r="B5" s="100" t="s">
        <v>358</v>
      </c>
      <c r="C5" s="702"/>
      <c r="D5" s="224" t="s">
        <v>102</v>
      </c>
      <c r="E5" s="99" t="s">
        <v>44</v>
      </c>
      <c r="F5" s="208" t="s">
        <v>219</v>
      </c>
      <c r="G5" s="598" t="s">
        <v>272</v>
      </c>
      <c r="H5" s="208" t="s">
        <v>219</v>
      </c>
      <c r="I5" s="706"/>
      <c r="J5" s="400" t="s">
        <v>269</v>
      </c>
      <c r="K5" s="169" t="s">
        <v>44</v>
      </c>
      <c r="L5" s="96" t="s">
        <v>102</v>
      </c>
      <c r="M5" s="16" t="s">
        <v>347</v>
      </c>
      <c r="N5" s="80" t="s">
        <v>311</v>
      </c>
      <c r="S5" s="474" t="s">
        <v>592</v>
      </c>
      <c r="T5" s="24">
        <f>IF((S7-SUM(V2:V10))&lt;0,S7-SUM(X2:X10),0)</f>
        <v>0</v>
      </c>
      <c r="U5" s="6"/>
      <c r="V5" s="471"/>
      <c r="W5" s="6"/>
      <c r="X5" s="471"/>
      <c r="AB5" s="709"/>
      <c r="AC5" s="2" t="s">
        <v>594</v>
      </c>
      <c r="AD5" s="127" t="s">
        <v>44</v>
      </c>
      <c r="AH5" s="6"/>
      <c r="AI5" s="471"/>
      <c r="AJ5" s="558"/>
      <c r="AK5" s="6" t="s">
        <v>449</v>
      </c>
      <c r="AL5" s="471">
        <v>1</v>
      </c>
    </row>
    <row r="6" spans="1:38" ht="23.25" customHeight="1" thickBot="1" x14ac:dyDescent="0.3">
      <c r="A6" s="690" t="s">
        <v>286</v>
      </c>
      <c r="B6" s="105" t="s">
        <v>198</v>
      </c>
      <c r="C6" s="661"/>
      <c r="D6" s="662"/>
      <c r="E6" s="96">
        <v>1</v>
      </c>
      <c r="G6" s="599"/>
      <c r="I6" s="706"/>
      <c r="P6" s="61" t="s">
        <v>594</v>
      </c>
      <c r="R6" s="64">
        <f>R7-SUM(X2:X10)+R11</f>
        <v>1</v>
      </c>
      <c r="S6" s="64">
        <f>S7+S11-SUM(V2:V10)</f>
        <v>3</v>
      </c>
      <c r="AB6" s="709"/>
      <c r="AC6" s="35"/>
      <c r="AE6" s="64">
        <f>AE7-SUM(AL2:AL10)+AE11</f>
        <v>1</v>
      </c>
      <c r="AF6" s="64">
        <f>AF7-SUM(AI2:AI10)+AF11</f>
        <v>6</v>
      </c>
      <c r="AH6" s="6"/>
      <c r="AI6" s="529"/>
      <c r="AJ6" s="558"/>
      <c r="AL6" s="112"/>
    </row>
    <row r="7" spans="1:38" ht="15.75" customHeight="1" thickBot="1" x14ac:dyDescent="0.3">
      <c r="A7" s="691"/>
      <c r="B7" s="100" t="s">
        <v>154</v>
      </c>
      <c r="C7" s="171" t="s">
        <v>141</v>
      </c>
      <c r="D7" s="30" t="s">
        <v>135</v>
      </c>
      <c r="G7" s="599"/>
      <c r="I7" s="706"/>
      <c r="M7" s="16" t="s">
        <v>348</v>
      </c>
      <c r="N7" s="30" t="s">
        <v>399</v>
      </c>
      <c r="O7" s="2" t="s">
        <v>102</v>
      </c>
      <c r="P7" s="99" t="s">
        <v>553</v>
      </c>
      <c r="Q7" s="127" t="s">
        <v>44</v>
      </c>
      <c r="R7" s="24">
        <f>3-R11</f>
        <v>2</v>
      </c>
      <c r="S7" s="24">
        <f>3-S11</f>
        <v>0</v>
      </c>
      <c r="U7" s="6"/>
      <c r="V7" s="472"/>
      <c r="W7" s="6"/>
      <c r="X7" s="472"/>
      <c r="AB7" s="709"/>
      <c r="AC7" s="99" t="s">
        <v>595</v>
      </c>
      <c r="AD7" s="127" t="s">
        <v>44</v>
      </c>
      <c r="AE7" s="24">
        <f>8-AE11</f>
        <v>7</v>
      </c>
      <c r="AF7" s="297">
        <f>8-AF11</f>
        <v>2</v>
      </c>
      <c r="AH7" s="6"/>
      <c r="AI7" s="472"/>
      <c r="AJ7" s="558"/>
      <c r="AK7" s="6" t="s">
        <v>622</v>
      </c>
      <c r="AL7" s="553">
        <v>1</v>
      </c>
    </row>
    <row r="8" spans="1:38" ht="15.75" thickBot="1" x14ac:dyDescent="0.3">
      <c r="A8" s="692"/>
      <c r="B8" s="214" t="s">
        <v>28</v>
      </c>
      <c r="C8" s="6"/>
      <c r="E8" s="30">
        <v>3</v>
      </c>
      <c r="G8" s="599"/>
      <c r="I8" s="706"/>
      <c r="N8" s="80"/>
      <c r="U8" s="6"/>
      <c r="V8" s="24"/>
      <c r="W8" s="6" t="s">
        <v>453</v>
      </c>
      <c r="X8" s="473">
        <v>1</v>
      </c>
      <c r="AB8" s="709"/>
      <c r="AC8" s="519"/>
      <c r="AH8" s="6" t="s">
        <v>619</v>
      </c>
      <c r="AI8" s="473">
        <v>1</v>
      </c>
      <c r="AJ8" s="558"/>
      <c r="AK8" s="6" t="s">
        <v>619</v>
      </c>
      <c r="AL8" s="472">
        <v>1</v>
      </c>
    </row>
    <row r="9" spans="1:38" ht="15.75" thickBot="1" x14ac:dyDescent="0.3">
      <c r="A9" s="233" t="s">
        <v>421</v>
      </c>
      <c r="B9" s="96" t="s">
        <v>287</v>
      </c>
      <c r="C9" s="224" t="s">
        <v>378</v>
      </c>
      <c r="D9" s="2" t="s">
        <v>141</v>
      </c>
      <c r="G9" s="599"/>
      <c r="H9" s="6"/>
      <c r="I9" s="706"/>
      <c r="M9" s="19" t="s">
        <v>526</v>
      </c>
      <c r="N9" s="80"/>
      <c r="U9" s="6"/>
      <c r="V9" s="24"/>
      <c r="W9" s="6"/>
      <c r="X9" s="473"/>
      <c r="AB9" s="709"/>
      <c r="AC9" s="519"/>
      <c r="AE9" s="20"/>
      <c r="AF9" s="20"/>
      <c r="AH9" s="6"/>
      <c r="AI9" s="473"/>
      <c r="AJ9" s="558"/>
      <c r="AK9" s="6" t="s">
        <v>600</v>
      </c>
      <c r="AL9" s="553">
        <v>1</v>
      </c>
    </row>
    <row r="10" spans="1:38" ht="15.75" thickBot="1" x14ac:dyDescent="0.3">
      <c r="A10" s="234" t="s">
        <v>528</v>
      </c>
      <c r="B10" s="21" t="s">
        <v>382</v>
      </c>
      <c r="C10" s="81"/>
      <c r="D10" s="108"/>
      <c r="E10" s="68">
        <f>Boat!W8</f>
        <v>44</v>
      </c>
      <c r="G10" s="599"/>
      <c r="I10" s="706"/>
      <c r="J10" s="24" t="s">
        <v>373</v>
      </c>
      <c r="K10" s="100" t="s">
        <v>44</v>
      </c>
      <c r="L10" s="30" t="s">
        <v>525</v>
      </c>
      <c r="N10" s="80"/>
      <c r="U10" s="6"/>
      <c r="V10" s="473"/>
      <c r="W10" s="6" t="s">
        <v>621</v>
      </c>
      <c r="X10" s="473">
        <v>1</v>
      </c>
      <c r="AB10" s="709"/>
      <c r="AC10" s="519"/>
      <c r="AE10" s="20"/>
      <c r="AF10" s="20"/>
      <c r="AH10" s="6" t="s">
        <v>623</v>
      </c>
      <c r="AI10" s="473">
        <v>1</v>
      </c>
      <c r="AJ10" s="559"/>
      <c r="AK10" s="6" t="s">
        <v>609</v>
      </c>
      <c r="AL10" s="471">
        <v>1</v>
      </c>
    </row>
    <row r="11" spans="1:38" ht="15.75" thickBot="1" x14ac:dyDescent="0.3">
      <c r="A11" s="99" t="s">
        <v>183</v>
      </c>
      <c r="B11" s="598" t="s">
        <v>383</v>
      </c>
      <c r="C11" s="173" t="s">
        <v>177</v>
      </c>
      <c r="D11" s="219" t="s">
        <v>266</v>
      </c>
      <c r="G11" s="599"/>
      <c r="I11" s="706"/>
      <c r="J11" s="24" t="s">
        <v>194</v>
      </c>
      <c r="K11" s="30">
        <v>0</v>
      </c>
      <c r="L11" s="19" t="s">
        <v>520</v>
      </c>
      <c r="M11" s="16"/>
      <c r="N11" s="16" t="s">
        <v>414</v>
      </c>
      <c r="P11" s="99" t="s">
        <v>553</v>
      </c>
      <c r="Q11" s="127" t="s">
        <v>44</v>
      </c>
      <c r="R11" s="24">
        <v>1</v>
      </c>
      <c r="S11" s="24">
        <v>3</v>
      </c>
      <c r="U11" s="711" t="s">
        <v>559</v>
      </c>
      <c r="V11" s="712"/>
      <c r="W11" s="712"/>
      <c r="X11" s="713"/>
      <c r="AB11" s="710"/>
      <c r="AC11" s="99" t="s">
        <v>597</v>
      </c>
      <c r="AD11" s="127" t="s">
        <v>44</v>
      </c>
      <c r="AE11" s="24">
        <v>1</v>
      </c>
      <c r="AF11" s="24">
        <v>6</v>
      </c>
      <c r="AG11" s="417"/>
      <c r="AH11" s="711" t="s">
        <v>608</v>
      </c>
      <c r="AI11" s="712"/>
      <c r="AJ11" s="712"/>
      <c r="AK11" s="712"/>
      <c r="AL11" s="713"/>
    </row>
    <row r="12" spans="1:38" ht="15.75" thickBot="1" x14ac:dyDescent="0.3">
      <c r="A12" s="229" t="s">
        <v>384</v>
      </c>
      <c r="B12" s="600"/>
      <c r="E12" s="231">
        <v>3</v>
      </c>
      <c r="G12" s="599"/>
      <c r="I12" s="706"/>
      <c r="J12" s="24" t="s">
        <v>517</v>
      </c>
      <c r="K12" s="30">
        <v>0</v>
      </c>
      <c r="L12" s="19" t="s">
        <v>521</v>
      </c>
      <c r="M12" s="16"/>
      <c r="N12" s="16" t="s">
        <v>400</v>
      </c>
      <c r="O12" s="68" t="s">
        <v>44</v>
      </c>
      <c r="U12" s="6"/>
      <c r="V12" s="112"/>
      <c r="W12" s="6"/>
    </row>
    <row r="13" spans="1:38" ht="15.75" thickBot="1" x14ac:dyDescent="0.3">
      <c r="A13" s="443" t="s">
        <v>429</v>
      </c>
      <c r="B13" s="218" t="s">
        <v>324</v>
      </c>
      <c r="C13" s="598" t="s">
        <v>194</v>
      </c>
      <c r="D13" s="20"/>
      <c r="G13" s="599"/>
      <c r="I13" s="706"/>
      <c r="J13" s="108" t="s">
        <v>549</v>
      </c>
      <c r="K13" s="100" t="s">
        <v>44</v>
      </c>
      <c r="L13" s="2" t="s">
        <v>524</v>
      </c>
      <c r="M13" s="30" t="s">
        <v>358</v>
      </c>
      <c r="N13" s="404" t="s">
        <v>523</v>
      </c>
      <c r="U13" s="6"/>
      <c r="V13" s="112"/>
      <c r="W13" s="6"/>
      <c r="Z13" s="520" t="s">
        <v>256</v>
      </c>
    </row>
    <row r="14" spans="1:38" ht="15.75" thickBot="1" x14ac:dyDescent="0.3">
      <c r="A14" s="233" t="s">
        <v>550</v>
      </c>
      <c r="B14" s="175" t="s">
        <v>149</v>
      </c>
      <c r="C14" s="600"/>
      <c r="D14" s="206" t="s">
        <v>153</v>
      </c>
      <c r="E14" s="100">
        <v>2</v>
      </c>
      <c r="F14" s="208" t="s">
        <v>219</v>
      </c>
      <c r="G14" s="600"/>
      <c r="H14" s="208" t="s">
        <v>219</v>
      </c>
      <c r="I14" s="706"/>
      <c r="U14" s="67" t="s">
        <v>80</v>
      </c>
      <c r="V14" s="6"/>
      <c r="W14" s="68" t="s">
        <v>75</v>
      </c>
      <c r="X14"/>
      <c r="Z14" s="68">
        <f>SUM(X23:X31)</f>
        <v>1</v>
      </c>
    </row>
    <row r="15" spans="1:38" ht="15.75" thickBot="1" x14ac:dyDescent="0.3">
      <c r="A15" s="237" t="s">
        <v>521</v>
      </c>
      <c r="B15" s="236" t="s">
        <v>282</v>
      </c>
      <c r="E15" s="34">
        <v>0</v>
      </c>
      <c r="H15" s="273">
        <v>0</v>
      </c>
      <c r="I15" s="706"/>
      <c r="J15" s="108" t="s">
        <v>153</v>
      </c>
      <c r="K15" s="30">
        <v>0</v>
      </c>
      <c r="L15" s="21" t="s">
        <v>522</v>
      </c>
      <c r="M15" s="2" t="s">
        <v>407</v>
      </c>
      <c r="R15" s="474" t="s">
        <v>591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422</v>
      </c>
      <c r="D16" s="2" t="s">
        <v>493</v>
      </c>
      <c r="I16" s="706"/>
      <c r="K16" s="100" t="s">
        <v>44</v>
      </c>
      <c r="L16" s="6"/>
      <c r="S16" s="474" t="s">
        <v>592</v>
      </c>
      <c r="T16" s="21">
        <f>IF((S18-SUM(V16:V21))&lt;0,S18-SUM(V16:V21),0)</f>
        <v>0</v>
      </c>
      <c r="U16" s="19" t="s">
        <v>87</v>
      </c>
      <c r="V16" s="472">
        <v>1</v>
      </c>
      <c r="W16" s="19"/>
      <c r="X16" s="472"/>
    </row>
    <row r="17" spans="1:24" ht="15.75" thickBot="1" x14ac:dyDescent="0.3">
      <c r="A17" s="233" t="s">
        <v>507</v>
      </c>
      <c r="B17" s="218" t="s">
        <v>412</v>
      </c>
      <c r="C17" s="2" t="s">
        <v>409</v>
      </c>
      <c r="D17" s="21" t="s">
        <v>407</v>
      </c>
      <c r="E17" s="30">
        <v>1</v>
      </c>
      <c r="G17" s="2" t="s">
        <v>424</v>
      </c>
      <c r="I17" s="706"/>
      <c r="L17" s="2" t="s">
        <v>427</v>
      </c>
      <c r="M17" s="21" t="s">
        <v>424</v>
      </c>
      <c r="U17" s="19" t="s">
        <v>471</v>
      </c>
      <c r="V17" s="24">
        <v>1</v>
      </c>
      <c r="W17" s="6"/>
      <c r="X17" s="24"/>
    </row>
    <row r="18" spans="1:24" ht="15.75" thickBot="1" x14ac:dyDescent="0.3">
      <c r="G18" s="16"/>
      <c r="I18" s="706"/>
      <c r="L18" s="16"/>
      <c r="M18" s="21"/>
      <c r="O18" s="703" t="s">
        <v>518</v>
      </c>
      <c r="P18" s="704"/>
      <c r="Q18" s="127" t="s">
        <v>44</v>
      </c>
      <c r="R18" s="24">
        <f>5-R26</f>
        <v>0</v>
      </c>
      <c r="S18" s="24">
        <f>5-S26</f>
        <v>5</v>
      </c>
      <c r="U18" s="19" t="s">
        <v>472</v>
      </c>
      <c r="V18" s="24">
        <v>1</v>
      </c>
      <c r="W18" s="19"/>
      <c r="X18" s="24"/>
    </row>
    <row r="19" spans="1:24" ht="15.75" thickBot="1" x14ac:dyDescent="0.3">
      <c r="I19" s="706"/>
      <c r="M19" s="21" t="s">
        <v>426</v>
      </c>
      <c r="U19" s="19" t="s">
        <v>233</v>
      </c>
      <c r="V19" s="24">
        <v>1</v>
      </c>
      <c r="W19" s="19"/>
      <c r="X19" s="24"/>
    </row>
    <row r="20" spans="1:24" ht="15.75" thickBot="1" x14ac:dyDescent="0.3">
      <c r="A20" s="233" t="s">
        <v>540</v>
      </c>
      <c r="B20" s="218" t="s">
        <v>512</v>
      </c>
      <c r="C20" s="2" t="s">
        <v>428</v>
      </c>
      <c r="D20" s="2" t="s">
        <v>541</v>
      </c>
      <c r="E20" s="384">
        <v>-1</v>
      </c>
      <c r="G20" s="2" t="s">
        <v>424</v>
      </c>
      <c r="I20" s="706"/>
      <c r="K20" s="19" t="s">
        <v>423</v>
      </c>
      <c r="L20" s="2" t="s">
        <v>425</v>
      </c>
      <c r="M20" s="21" t="s">
        <v>407</v>
      </c>
      <c r="P20" s="61" t="s">
        <v>594</v>
      </c>
      <c r="R20" s="24">
        <f>R18-SUM(X16:X21)+R26</f>
        <v>5</v>
      </c>
      <c r="S20" s="24">
        <f>S18-SUM(V16:V21)+S26</f>
        <v>0</v>
      </c>
      <c r="U20" s="222" t="s">
        <v>83</v>
      </c>
      <c r="V20" s="471">
        <v>1</v>
      </c>
      <c r="W20" s="6"/>
      <c r="X20" s="471"/>
    </row>
    <row r="21" spans="1:24" ht="15.75" thickBot="1" x14ac:dyDescent="0.3">
      <c r="I21" s="706"/>
      <c r="M21" s="218" t="s">
        <v>412</v>
      </c>
      <c r="U21" s="471"/>
      <c r="V21" s="471">
        <v>0</v>
      </c>
      <c r="W21" s="19"/>
      <c r="X21" s="471"/>
    </row>
    <row r="22" spans="1:24" ht="15.75" thickBot="1" x14ac:dyDescent="0.3">
      <c r="A22" s="233" t="s">
        <v>486</v>
      </c>
      <c r="B22" s="218" t="s">
        <v>412</v>
      </c>
      <c r="C22" s="2" t="s">
        <v>428</v>
      </c>
      <c r="D22" s="2" t="s">
        <v>542</v>
      </c>
      <c r="E22" s="347">
        <v>1</v>
      </c>
      <c r="G22" s="2" t="s">
        <v>424</v>
      </c>
      <c r="I22" s="706"/>
      <c r="P22" s="99" t="s">
        <v>593</v>
      </c>
    </row>
    <row r="23" spans="1:24" ht="15.75" thickBot="1" x14ac:dyDescent="0.3">
      <c r="C23" s="2" t="s">
        <v>551</v>
      </c>
      <c r="D23" s="21" t="s">
        <v>407</v>
      </c>
      <c r="E23" s="285" t="s">
        <v>44</v>
      </c>
      <c r="I23" s="706"/>
      <c r="Q23" s="24">
        <f>SUM(V23:V31)</f>
        <v>10</v>
      </c>
      <c r="U23" s="344"/>
      <c r="V23" s="185">
        <v>1</v>
      </c>
      <c r="W23" s="54" t="s">
        <v>495</v>
      </c>
      <c r="X23" s="24">
        <v>0</v>
      </c>
    </row>
    <row r="24" spans="1:24" ht="15.75" thickBot="1" x14ac:dyDescent="0.3">
      <c r="I24" s="706"/>
      <c r="U24" s="35"/>
      <c r="V24" s="512">
        <v>2</v>
      </c>
      <c r="W24" s="54" t="s">
        <v>73</v>
      </c>
      <c r="X24" s="24">
        <v>0</v>
      </c>
    </row>
    <row r="25" spans="1:24" ht="15.75" thickBot="1" x14ac:dyDescent="0.3">
      <c r="D25" s="171" t="s">
        <v>141</v>
      </c>
      <c r="E25" s="100" t="s">
        <v>44</v>
      </c>
      <c r="F25" s="2" t="s">
        <v>219</v>
      </c>
      <c r="G25" s="2" t="s">
        <v>271</v>
      </c>
      <c r="H25" s="193" t="s">
        <v>267</v>
      </c>
      <c r="I25" s="706"/>
      <c r="J25" s="400" t="s">
        <v>270</v>
      </c>
      <c r="K25" s="100" t="s">
        <v>44</v>
      </c>
      <c r="L25" s="96" t="s">
        <v>102</v>
      </c>
      <c r="P25" s="394">
        <v>1</v>
      </c>
      <c r="U25" s="35"/>
      <c r="V25" s="512">
        <v>1</v>
      </c>
      <c r="W25" s="54" t="s">
        <v>519</v>
      </c>
      <c r="X25" s="24">
        <v>0</v>
      </c>
    </row>
    <row r="26" spans="1:24" ht="15.75" thickBot="1" x14ac:dyDescent="0.3">
      <c r="A26" s="233" t="s">
        <v>554</v>
      </c>
      <c r="B26" s="21" t="s">
        <v>538</v>
      </c>
      <c r="C26" s="442" t="s">
        <v>154</v>
      </c>
      <c r="D26" s="386" t="s">
        <v>516</v>
      </c>
      <c r="E26" s="441" t="s">
        <v>44</v>
      </c>
      <c r="F26" s="16"/>
      <c r="G26" s="16"/>
      <c r="H26" s="19" t="s">
        <v>219</v>
      </c>
      <c r="I26" s="706"/>
      <c r="K26" s="24">
        <v>15</v>
      </c>
      <c r="L26" s="80" t="s">
        <v>98</v>
      </c>
      <c r="M26" s="386" t="s">
        <v>516</v>
      </c>
      <c r="P26" s="469"/>
      <c r="Q26" s="127" t="s">
        <v>44</v>
      </c>
      <c r="R26" s="24">
        <v>5</v>
      </c>
      <c r="S26" s="24">
        <v>0</v>
      </c>
      <c r="T26" s="61" t="s">
        <v>557</v>
      </c>
      <c r="U26" s="418"/>
      <c r="V26" s="512">
        <v>1</v>
      </c>
      <c r="W26" s="54" t="s">
        <v>94</v>
      </c>
      <c r="X26" s="24">
        <v>0</v>
      </c>
    </row>
    <row r="27" spans="1:24" ht="15.75" thickBot="1" x14ac:dyDescent="0.3">
      <c r="I27" s="706"/>
      <c r="O27" s="2" t="s">
        <v>98</v>
      </c>
      <c r="P27" s="403" t="s">
        <v>44</v>
      </c>
      <c r="R27" s="112"/>
      <c r="S27" s="112"/>
      <c r="U27" s="35"/>
      <c r="V27" s="512">
        <v>0</v>
      </c>
      <c r="W27" s="54" t="s">
        <v>233</v>
      </c>
      <c r="X27" s="24">
        <v>1</v>
      </c>
    </row>
    <row r="28" spans="1:24" ht="15.75" thickBot="1" x14ac:dyDescent="0.3">
      <c r="D28" s="173" t="s">
        <v>177</v>
      </c>
      <c r="E28" s="217">
        <v>2</v>
      </c>
      <c r="I28" s="706"/>
      <c r="Q28" s="6"/>
      <c r="R28" s="112"/>
      <c r="T28" s="142"/>
      <c r="U28" s="35"/>
      <c r="V28" s="512">
        <v>2</v>
      </c>
      <c r="W28" s="54" t="s">
        <v>87</v>
      </c>
      <c r="X28" s="24">
        <v>0</v>
      </c>
    </row>
    <row r="29" spans="1:24" ht="15.75" thickBot="1" x14ac:dyDescent="0.3">
      <c r="D29" s="230" t="s">
        <v>135</v>
      </c>
      <c r="H29" s="193" t="s">
        <v>268</v>
      </c>
      <c r="I29" s="707"/>
      <c r="J29" s="326"/>
      <c r="L29" s="96" t="s">
        <v>274</v>
      </c>
      <c r="M29" s="16" t="s">
        <v>279</v>
      </c>
      <c r="R29" s="470"/>
      <c r="S29" s="112"/>
      <c r="T29" s="80"/>
      <c r="U29" s="518" t="s">
        <v>558</v>
      </c>
      <c r="V29" s="512">
        <v>1</v>
      </c>
      <c r="W29" s="54" t="s">
        <v>498</v>
      </c>
      <c r="X29" s="475">
        <v>0</v>
      </c>
    </row>
    <row r="30" spans="1:24" ht="15.75" thickBot="1" x14ac:dyDescent="0.3">
      <c r="A30" s="235" t="s">
        <v>379</v>
      </c>
      <c r="B30" s="2" t="s">
        <v>405</v>
      </c>
      <c r="U30" s="518" t="s">
        <v>583</v>
      </c>
      <c r="V30" s="512">
        <v>1</v>
      </c>
      <c r="W30" s="54" t="s">
        <v>560</v>
      </c>
      <c r="X30" s="24">
        <v>0</v>
      </c>
    </row>
    <row r="31" spans="1:24" ht="15.75" thickBot="1" x14ac:dyDescent="0.3">
      <c r="U31" s="483"/>
      <c r="V31" s="509">
        <v>1</v>
      </c>
      <c r="W31" s="54" t="s">
        <v>469</v>
      </c>
      <c r="X31" s="24">
        <v>0</v>
      </c>
    </row>
  </sheetData>
  <mergeCells count="18">
    <mergeCell ref="O18:P18"/>
    <mergeCell ref="I2:I29"/>
    <mergeCell ref="AB1:AB11"/>
    <mergeCell ref="AH11:AL11"/>
    <mergeCell ref="C13:C14"/>
    <mergeCell ref="Q1:Q2"/>
    <mergeCell ref="U11:X11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opLeftCell="A18" workbookViewId="0">
      <selection activeCell="A35" sqref="A35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8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8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615</v>
      </c>
      <c r="I1" s="95" t="s">
        <v>41</v>
      </c>
      <c r="J1" s="204" t="s">
        <v>200</v>
      </c>
      <c r="K1" s="72" t="s">
        <v>610</v>
      </c>
      <c r="L1" s="586" t="s">
        <v>577</v>
      </c>
      <c r="M1" s="21" t="s">
        <v>42</v>
      </c>
      <c r="N1" s="61" t="s">
        <v>43</v>
      </c>
      <c r="O1" s="95" t="s">
        <v>228</v>
      </c>
      <c r="P1" s="216" t="s">
        <v>362</v>
      </c>
      <c r="Q1" s="21" t="s">
        <v>406</v>
      </c>
      <c r="S1" s="151">
        <f ca="1">TODAY()</f>
        <v>45284</v>
      </c>
      <c r="T1" s="742"/>
      <c r="U1" s="142"/>
      <c r="V1" s="6"/>
      <c r="W1" s="6"/>
      <c r="X1" s="726" t="s">
        <v>442</v>
      </c>
      <c r="Y1" s="727"/>
      <c r="Z1" s="308">
        <f>68-(W8+Y3+X3+U3)</f>
        <v>0</v>
      </c>
      <c r="AA1" s="102">
        <f>Z1+Z3</f>
        <v>0</v>
      </c>
      <c r="AB1" s="102" t="s">
        <v>441</v>
      </c>
      <c r="AC1" s="102"/>
      <c r="AD1" s="304" t="s">
        <v>44</v>
      </c>
      <c r="AE1" s="728" t="s">
        <v>190</v>
      </c>
      <c r="AF1" s="729"/>
      <c r="AG1" s="730"/>
      <c r="AH1" s="731" t="s">
        <v>294</v>
      </c>
      <c r="AI1" s="732"/>
      <c r="AJ1" s="733"/>
      <c r="AK1" s="555"/>
      <c r="AL1" s="555"/>
      <c r="AM1" s="723" t="s">
        <v>445</v>
      </c>
      <c r="AN1" s="724"/>
      <c r="AO1" s="725"/>
      <c r="AR1" s="142"/>
    </row>
    <row r="2" spans="1:44" ht="15.75" thickBot="1" x14ac:dyDescent="0.3">
      <c r="F2" s="22" t="s">
        <v>44</v>
      </c>
      <c r="H2" s="510">
        <f>SUM(H4:H37)</f>
        <v>-3</v>
      </c>
      <c r="J2" s="320">
        <f>K2+L2</f>
        <v>23</v>
      </c>
      <c r="K2" s="721">
        <f>SUM(K4:K29)</f>
        <v>12</v>
      </c>
      <c r="L2" s="719">
        <f>SUM(L4:L37)</f>
        <v>11</v>
      </c>
      <c r="M2" s="734">
        <f>SUM(M5:M30)</f>
        <v>0</v>
      </c>
      <c r="N2" s="736">
        <f>SUM(N4:N29)</f>
        <v>2</v>
      </c>
      <c r="O2" s="738">
        <f>SUM(O4:O29)</f>
        <v>9</v>
      </c>
      <c r="P2" s="666">
        <f>SUM(N30:N37)* (-1)</f>
        <v>0</v>
      </c>
      <c r="Q2" s="271" t="s">
        <v>239</v>
      </c>
      <c r="R2" s="21" t="s">
        <v>238</v>
      </c>
      <c r="S2" s="2" t="s">
        <v>204</v>
      </c>
      <c r="T2" s="743"/>
      <c r="U2" s="541" t="s">
        <v>263</v>
      </c>
      <c r="V2" s="485" t="s">
        <v>220</v>
      </c>
      <c r="W2" s="740" t="s">
        <v>235</v>
      </c>
      <c r="X2" s="486" t="s">
        <v>439</v>
      </c>
      <c r="Y2" s="484" t="s">
        <v>254</v>
      </c>
      <c r="Z2" s="61" t="s">
        <v>255</v>
      </c>
      <c r="AA2" s="290" t="s">
        <v>436</v>
      </c>
      <c r="AB2" s="307" t="s">
        <v>440</v>
      </c>
      <c r="AC2" s="307" t="s">
        <v>562</v>
      </c>
      <c r="AD2" s="72" t="s">
        <v>438</v>
      </c>
      <c r="AE2" s="259" t="s">
        <v>437</v>
      </c>
      <c r="AF2" s="290" t="s">
        <v>98</v>
      </c>
      <c r="AG2" s="290" t="s">
        <v>311</v>
      </c>
      <c r="AH2" s="290" t="s">
        <v>256</v>
      </c>
      <c r="AI2" s="290" t="s">
        <v>288</v>
      </c>
      <c r="AJ2" s="150" t="s">
        <v>289</v>
      </c>
      <c r="AK2" s="150" t="s">
        <v>614</v>
      </c>
      <c r="AL2" s="150" t="s">
        <v>613</v>
      </c>
      <c r="AM2" s="21" t="s">
        <v>444</v>
      </c>
      <c r="AN2" s="21" t="s">
        <v>443</v>
      </c>
      <c r="AO2" s="150" t="s">
        <v>446</v>
      </c>
      <c r="AP2" s="179" t="s">
        <v>292</v>
      </c>
      <c r="AQ2" s="21" t="s">
        <v>447</v>
      </c>
      <c r="AR2" s="61" t="s">
        <v>584</v>
      </c>
    </row>
    <row r="3" spans="1:44" ht="15.75" thickBot="1" x14ac:dyDescent="0.3">
      <c r="J3" s="314">
        <f>V3+X3+Y3+U3</f>
        <v>68</v>
      </c>
      <c r="K3" s="722"/>
      <c r="L3" s="720"/>
      <c r="M3" s="735"/>
      <c r="N3" s="737"/>
      <c r="O3" s="739"/>
      <c r="P3" s="667"/>
      <c r="Q3" s="174">
        <f>(M2+N2)-Y3</f>
        <v>0</v>
      </c>
      <c r="S3" s="159" t="s">
        <v>245</v>
      </c>
      <c r="T3" s="744"/>
      <c r="U3" s="542">
        <f>SUM(U4:U29)</f>
        <v>12</v>
      </c>
      <c r="V3" s="487">
        <f>SUM(V4:V29)</f>
        <v>44</v>
      </c>
      <c r="W3" s="741"/>
      <c r="X3" s="488">
        <f t="shared" ref="X3:AC3" si="0">SUM(X4:X29)</f>
        <v>10</v>
      </c>
      <c r="Y3" s="488">
        <f t="shared" si="0"/>
        <v>2</v>
      </c>
      <c r="Z3" s="59">
        <f t="shared" si="0"/>
        <v>0</v>
      </c>
      <c r="AA3" s="66">
        <f t="shared" si="0"/>
        <v>9</v>
      </c>
      <c r="AB3" s="66">
        <f t="shared" si="0"/>
        <v>11</v>
      </c>
      <c r="AC3" s="66">
        <f t="shared" si="0"/>
        <v>9</v>
      </c>
      <c r="AD3" s="66">
        <f t="shared" ref="AD3:AO3" si="1">SUM(AD4:AD29)</f>
        <v>0</v>
      </c>
      <c r="AE3" s="66">
        <f t="shared" si="1"/>
        <v>9</v>
      </c>
      <c r="AF3" s="66">
        <f t="shared" si="1"/>
        <v>0</v>
      </c>
      <c r="AG3" s="66">
        <f t="shared" si="1"/>
        <v>7</v>
      </c>
      <c r="AH3" s="66">
        <f>SUM(AH4:AH29)</f>
        <v>9</v>
      </c>
      <c r="AI3" s="376">
        <f t="shared" si="1"/>
        <v>0</v>
      </c>
      <c r="AJ3" s="407">
        <f t="shared" si="1"/>
        <v>6</v>
      </c>
      <c r="AK3" s="407"/>
      <c r="AL3" s="407"/>
      <c r="AM3" s="100">
        <f t="shared" si="1"/>
        <v>9</v>
      </c>
      <c r="AN3" s="312">
        <f t="shared" si="1"/>
        <v>9</v>
      </c>
      <c r="AO3" s="313">
        <f t="shared" si="1"/>
        <v>9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6">
        <v>0</v>
      </c>
      <c r="H4" s="273"/>
      <c r="I4" s="273"/>
      <c r="J4" s="575"/>
      <c r="K4" s="579"/>
      <c r="L4" s="587">
        <v>0</v>
      </c>
      <c r="M4" s="327"/>
      <c r="N4" s="107">
        <v>0</v>
      </c>
      <c r="O4" s="294">
        <f>AC4</f>
        <v>0</v>
      </c>
      <c r="P4" s="716" t="s">
        <v>199</v>
      </c>
      <c r="Q4" s="20"/>
      <c r="R4" s="2" t="s">
        <v>335</v>
      </c>
      <c r="S4" s="508" t="s">
        <v>203</v>
      </c>
      <c r="T4" s="543">
        <v>2</v>
      </c>
      <c r="U4" s="489"/>
      <c r="V4" s="490">
        <v>2</v>
      </c>
      <c r="W4" s="491">
        <v>-2</v>
      </c>
      <c r="X4" s="492"/>
      <c r="Y4" s="493">
        <f t="shared" ref="Y4:Y37" si="2">SUM(M4:N4)</f>
        <v>0</v>
      </c>
      <c r="Z4" s="157"/>
      <c r="AA4" s="117">
        <f t="shared" ref="AA4:AA37" si="3">O4</f>
        <v>0</v>
      </c>
      <c r="AB4" s="292">
        <f>(Y4+AA4+AF4)</f>
        <v>0</v>
      </c>
      <c r="AC4" s="292">
        <v>0</v>
      </c>
      <c r="AD4" s="292">
        <f t="shared" ref="AD4:AD37" si="4">IF((AF4+V4+Y4+X4+U4)&lt;AE4,(AE4-(AF4+V4+Y4+X4+U4))*(-1),0)</f>
        <v>0</v>
      </c>
      <c r="AE4" s="305">
        <v>0</v>
      </c>
      <c r="AF4" s="301"/>
      <c r="AG4" s="299"/>
      <c r="AH4" s="157">
        <f t="shared" ref="AH4:AH37" si="5">O4</f>
        <v>0</v>
      </c>
      <c r="AI4" s="560"/>
      <c r="AJ4" s="185"/>
      <c r="AK4" s="162"/>
      <c r="AL4" s="321"/>
      <c r="AM4" s="338">
        <f t="shared" ref="AM4:AM37" si="6">AD4+AI4+AA4</f>
        <v>0</v>
      </c>
      <c r="AN4" s="310">
        <f t="shared" ref="AN4:AN37" si="7">IF((AE4-AI4)&gt; AA4,AI4-AA4,AA4)</f>
        <v>0</v>
      </c>
      <c r="AO4" s="311">
        <f>IF((AM4-AN4)&gt;AN4,(AM4-AN4),AN4)</f>
        <v>0</v>
      </c>
      <c r="AP4" s="508" t="s">
        <v>203</v>
      </c>
      <c r="AQ4" s="566"/>
      <c r="AR4" s="543" t="s">
        <v>555</v>
      </c>
    </row>
    <row r="5" spans="1:44" ht="15.75" thickBot="1" x14ac:dyDescent="0.3">
      <c r="J5" s="576"/>
      <c r="K5" s="580"/>
      <c r="L5" s="588"/>
      <c r="M5" s="297"/>
      <c r="N5" s="107">
        <v>0</v>
      </c>
      <c r="O5" s="294">
        <f>AC5</f>
        <v>0</v>
      </c>
      <c r="P5" s="717"/>
      <c r="Q5" s="20"/>
      <c r="R5" s="2" t="s">
        <v>341</v>
      </c>
      <c r="S5" s="538" t="s">
        <v>240</v>
      </c>
      <c r="T5" s="511">
        <v>2</v>
      </c>
      <c r="U5" s="494"/>
      <c r="V5" s="495">
        <v>2</v>
      </c>
      <c r="W5" s="496">
        <v>-2</v>
      </c>
      <c r="X5" s="497"/>
      <c r="Y5" s="493">
        <f t="shared" si="2"/>
        <v>0</v>
      </c>
      <c r="Z5" s="298"/>
      <c r="AA5" s="117">
        <f t="shared" si="3"/>
        <v>0</v>
      </c>
      <c r="AB5" s="292">
        <f t="shared" ref="AB5:AB37" si="8">(Y5+AA5+AF5)</f>
        <v>0</v>
      </c>
      <c r="AC5" s="292">
        <v>0</v>
      </c>
      <c r="AD5" s="292">
        <f t="shared" si="4"/>
        <v>0</v>
      </c>
      <c r="AE5" s="296"/>
      <c r="AF5" s="302"/>
      <c r="AG5" s="298"/>
      <c r="AH5" s="298">
        <f t="shared" si="5"/>
        <v>0</v>
      </c>
      <c r="AI5" s="377"/>
      <c r="AJ5" s="512"/>
      <c r="AK5" s="564"/>
      <c r="AL5" s="319"/>
      <c r="AM5" s="338">
        <f t="shared" si="6"/>
        <v>0</v>
      </c>
      <c r="AN5" s="310">
        <f t="shared" si="7"/>
        <v>0</v>
      </c>
      <c r="AO5" s="311">
        <f t="shared" ref="AO5:AO37" si="9">IF((AM5-AN5)&gt;AN5,(AM5-AN5),AN5)</f>
        <v>0</v>
      </c>
      <c r="AP5" s="6"/>
      <c r="AQ5" s="377"/>
      <c r="AR5" s="511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201"/>
      <c r="I6" s="112"/>
      <c r="J6" s="577" t="s">
        <v>307</v>
      </c>
      <c r="K6" s="581">
        <v>2</v>
      </c>
      <c r="L6" s="589">
        <v>2</v>
      </c>
      <c r="M6" s="328">
        <v>0</v>
      </c>
      <c r="N6" s="107">
        <v>1</v>
      </c>
      <c r="O6" s="295">
        <f>AC6</f>
        <v>1</v>
      </c>
      <c r="P6" s="717"/>
      <c r="Q6" s="19" t="s">
        <v>336</v>
      </c>
      <c r="S6" s="538" t="s">
        <v>229</v>
      </c>
      <c r="T6" s="511">
        <v>7</v>
      </c>
      <c r="U6" s="525">
        <v>2</v>
      </c>
      <c r="V6" s="318">
        <v>1</v>
      </c>
      <c r="W6" s="315">
        <v>-2</v>
      </c>
      <c r="X6" s="524">
        <v>3</v>
      </c>
      <c r="Y6" s="185">
        <f t="shared" si="2"/>
        <v>1</v>
      </c>
      <c r="Z6" s="298"/>
      <c r="AA6" s="117">
        <f t="shared" si="3"/>
        <v>1</v>
      </c>
      <c r="AB6" s="292">
        <f t="shared" si="8"/>
        <v>2</v>
      </c>
      <c r="AC6" s="292">
        <v>1</v>
      </c>
      <c r="AD6" s="292">
        <f t="shared" si="4"/>
        <v>0</v>
      </c>
      <c r="AE6" s="296">
        <v>1</v>
      </c>
      <c r="AF6" s="302"/>
      <c r="AG6" s="298"/>
      <c r="AH6" s="298">
        <f t="shared" si="5"/>
        <v>1</v>
      </c>
      <c r="AI6" s="377">
        <v>0</v>
      </c>
      <c r="AJ6" s="512">
        <v>1</v>
      </c>
      <c r="AK6" s="564"/>
      <c r="AL6" s="319"/>
      <c r="AM6" s="338">
        <f t="shared" si="6"/>
        <v>1</v>
      </c>
      <c r="AN6" s="310">
        <f t="shared" si="7"/>
        <v>1</v>
      </c>
      <c r="AO6" s="311">
        <f t="shared" si="9"/>
        <v>1</v>
      </c>
      <c r="AP6" s="6" t="s">
        <v>229</v>
      </c>
      <c r="AQ6" s="567" t="s">
        <v>561</v>
      </c>
      <c r="AR6" s="511" t="s">
        <v>495</v>
      </c>
    </row>
    <row r="7" spans="1:44" ht="15.75" thickBot="1" x14ac:dyDescent="0.3">
      <c r="A7" s="111"/>
      <c r="G7" s="215">
        <v>0</v>
      </c>
      <c r="H7" s="270"/>
      <c r="I7" s="111"/>
      <c r="J7" s="576"/>
      <c r="K7" s="580">
        <v>3</v>
      </c>
      <c r="L7" s="588"/>
      <c r="M7" s="328">
        <v>0</v>
      </c>
      <c r="N7" s="107">
        <v>0</v>
      </c>
      <c r="O7" s="295">
        <f>AC7</f>
        <v>1</v>
      </c>
      <c r="P7" s="717"/>
      <c r="Q7" s="20"/>
      <c r="R7" s="2" t="s">
        <v>336</v>
      </c>
      <c r="S7" s="538" t="s">
        <v>241</v>
      </c>
      <c r="T7" s="511">
        <v>5</v>
      </c>
      <c r="U7" s="328">
        <v>1</v>
      </c>
      <c r="V7" s="528">
        <v>2</v>
      </c>
      <c r="W7" s="316">
        <v>-2</v>
      </c>
      <c r="X7" s="526">
        <v>2</v>
      </c>
      <c r="Y7" s="185">
        <f t="shared" si="2"/>
        <v>0</v>
      </c>
      <c r="Z7" s="298"/>
      <c r="AA7" s="117">
        <f t="shared" si="3"/>
        <v>1</v>
      </c>
      <c r="AB7" s="292">
        <f t="shared" si="8"/>
        <v>1</v>
      </c>
      <c r="AC7" s="292">
        <v>1</v>
      </c>
      <c r="AD7" s="292">
        <f t="shared" si="4"/>
        <v>0</v>
      </c>
      <c r="AE7" s="296">
        <v>1</v>
      </c>
      <c r="AF7" s="107">
        <v>0</v>
      </c>
      <c r="AG7" s="64">
        <v>3</v>
      </c>
      <c r="AH7" s="298">
        <f t="shared" si="5"/>
        <v>1</v>
      </c>
      <c r="AI7" s="377"/>
      <c r="AJ7" s="512"/>
      <c r="AK7" s="564"/>
      <c r="AL7" s="319"/>
      <c r="AM7" s="338">
        <f t="shared" si="6"/>
        <v>1</v>
      </c>
      <c r="AN7" s="310">
        <f t="shared" si="7"/>
        <v>1</v>
      </c>
      <c r="AO7" s="311">
        <f t="shared" si="9"/>
        <v>1</v>
      </c>
      <c r="AP7" s="6" t="s">
        <v>241</v>
      </c>
      <c r="AQ7" s="567"/>
      <c r="AR7" s="385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5">
        <v>0</v>
      </c>
      <c r="G8" s="215">
        <v>0</v>
      </c>
      <c r="H8" s="273"/>
      <c r="I8" s="117"/>
      <c r="J8" s="577" t="s">
        <v>339</v>
      </c>
      <c r="K8" s="581">
        <v>1</v>
      </c>
      <c r="L8" s="589"/>
      <c r="M8" s="107">
        <v>0</v>
      </c>
      <c r="N8" s="107">
        <v>0</v>
      </c>
      <c r="O8" s="295">
        <f t="shared" ref="O8:O37" si="10">AC8</f>
        <v>0</v>
      </c>
      <c r="P8" s="717"/>
      <c r="Q8" s="21" t="s">
        <v>234</v>
      </c>
      <c r="R8" s="111" t="s">
        <v>336</v>
      </c>
      <c r="S8" s="539" t="s">
        <v>201</v>
      </c>
      <c r="T8" s="511">
        <v>0</v>
      </c>
      <c r="U8" s="502">
        <v>0</v>
      </c>
      <c r="V8" s="527">
        <v>0</v>
      </c>
      <c r="W8" s="24">
        <f>V3</f>
        <v>44</v>
      </c>
      <c r="X8" s="500">
        <v>0</v>
      </c>
      <c r="Y8" s="493">
        <f t="shared" si="2"/>
        <v>0</v>
      </c>
      <c r="Z8" s="298"/>
      <c r="AA8" s="117">
        <f t="shared" si="3"/>
        <v>0</v>
      </c>
      <c r="AB8" s="292">
        <f t="shared" si="8"/>
        <v>0</v>
      </c>
      <c r="AC8" s="292">
        <v>0</v>
      </c>
      <c r="AD8" s="292">
        <f t="shared" si="4"/>
        <v>0</v>
      </c>
      <c r="AE8" s="296">
        <v>0</v>
      </c>
      <c r="AF8" s="302"/>
      <c r="AG8" s="298"/>
      <c r="AH8" s="298">
        <f t="shared" si="5"/>
        <v>0</v>
      </c>
      <c r="AI8" s="377">
        <v>0</v>
      </c>
      <c r="AJ8" s="512"/>
      <c r="AK8" s="564"/>
      <c r="AL8" s="319"/>
      <c r="AM8" s="118">
        <f t="shared" si="6"/>
        <v>0</v>
      </c>
      <c r="AN8" s="310">
        <f t="shared" si="7"/>
        <v>0</v>
      </c>
      <c r="AO8" s="311">
        <f t="shared" si="9"/>
        <v>0</v>
      </c>
      <c r="AP8" s="6"/>
      <c r="AQ8" s="567"/>
      <c r="AR8" s="385"/>
    </row>
    <row r="9" spans="1:44" ht="15.75" thickBot="1" x14ac:dyDescent="0.3">
      <c r="J9" s="576" t="s">
        <v>353</v>
      </c>
      <c r="K9" s="580"/>
      <c r="L9" s="588"/>
      <c r="M9" s="329"/>
      <c r="N9" s="107">
        <v>0</v>
      </c>
      <c r="O9" s="295">
        <f t="shared" si="10"/>
        <v>0</v>
      </c>
      <c r="P9" s="717"/>
      <c r="Q9" s="21" t="s">
        <v>336</v>
      </c>
      <c r="S9" s="539" t="s">
        <v>260</v>
      </c>
      <c r="T9" s="511">
        <v>2</v>
      </c>
      <c r="U9" s="503"/>
      <c r="V9" s="504">
        <v>2</v>
      </c>
      <c r="W9" s="491">
        <v>-2</v>
      </c>
      <c r="X9" s="505"/>
      <c r="Y9" s="493">
        <f t="shared" si="2"/>
        <v>0</v>
      </c>
      <c r="Z9" s="298"/>
      <c r="AA9" s="117">
        <f t="shared" si="3"/>
        <v>0</v>
      </c>
      <c r="AB9" s="292">
        <f t="shared" si="8"/>
        <v>0</v>
      </c>
      <c r="AC9" s="292">
        <v>0</v>
      </c>
      <c r="AD9" s="292">
        <f t="shared" si="4"/>
        <v>0</v>
      </c>
      <c r="AE9" s="296">
        <v>0</v>
      </c>
      <c r="AF9" s="302"/>
      <c r="AG9" s="298"/>
      <c r="AH9" s="298">
        <f t="shared" si="5"/>
        <v>0</v>
      </c>
      <c r="AI9" s="377">
        <v>0</v>
      </c>
      <c r="AJ9" s="565">
        <v>0</v>
      </c>
      <c r="AK9" s="564"/>
      <c r="AL9" s="319"/>
      <c r="AM9" s="338">
        <f t="shared" si="6"/>
        <v>0</v>
      </c>
      <c r="AN9" s="310">
        <f t="shared" si="7"/>
        <v>0</v>
      </c>
      <c r="AO9" s="311">
        <f t="shared" si="9"/>
        <v>0</v>
      </c>
      <c r="AP9" s="6"/>
      <c r="AQ9" s="568"/>
      <c r="AR9" s="511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612</v>
      </c>
      <c r="J10" s="576" t="s">
        <v>357</v>
      </c>
      <c r="K10" s="580"/>
      <c r="L10" s="588">
        <v>0</v>
      </c>
      <c r="M10" s="330"/>
      <c r="N10" s="107">
        <v>0</v>
      </c>
      <c r="O10" s="295">
        <f t="shared" si="10"/>
        <v>0</v>
      </c>
      <c r="P10" s="717"/>
      <c r="Q10" s="20"/>
      <c r="R10" s="2" t="s">
        <v>341</v>
      </c>
      <c r="S10" s="538" t="s">
        <v>73</v>
      </c>
      <c r="T10" s="511">
        <v>3</v>
      </c>
      <c r="U10" s="506">
        <v>1</v>
      </c>
      <c r="V10" s="495">
        <v>2</v>
      </c>
      <c r="W10" s="496">
        <v>-2</v>
      </c>
      <c r="X10" s="499"/>
      <c r="Y10" s="493">
        <f t="shared" si="2"/>
        <v>0</v>
      </c>
      <c r="Z10" s="298"/>
      <c r="AA10" s="117">
        <f t="shared" si="3"/>
        <v>0</v>
      </c>
      <c r="AB10" s="292">
        <f t="shared" si="8"/>
        <v>0</v>
      </c>
      <c r="AC10" s="292">
        <v>0</v>
      </c>
      <c r="AD10" s="292">
        <f t="shared" si="4"/>
        <v>0</v>
      </c>
      <c r="AE10" s="296">
        <v>0</v>
      </c>
      <c r="AF10" s="302"/>
      <c r="AG10" s="298"/>
      <c r="AH10" s="298">
        <f t="shared" si="5"/>
        <v>0</v>
      </c>
      <c r="AI10" s="377"/>
      <c r="AJ10" s="512"/>
      <c r="AK10" s="564"/>
      <c r="AL10" s="319"/>
      <c r="AM10" s="338">
        <f t="shared" si="6"/>
        <v>0</v>
      </c>
      <c r="AN10" s="310">
        <f t="shared" si="7"/>
        <v>0</v>
      </c>
      <c r="AO10" s="311">
        <f t="shared" si="9"/>
        <v>0</v>
      </c>
      <c r="AP10" s="6" t="s">
        <v>73</v>
      </c>
      <c r="AQ10" s="273" t="s">
        <v>585</v>
      </c>
      <c r="AR10" s="511" t="s">
        <v>495</v>
      </c>
    </row>
    <row r="11" spans="1:44" ht="15.75" thickBot="1" x14ac:dyDescent="0.3">
      <c r="J11" s="576" t="s">
        <v>306</v>
      </c>
      <c r="K11" s="580"/>
      <c r="L11" s="588"/>
      <c r="M11" s="330"/>
      <c r="N11" s="107">
        <v>0</v>
      </c>
      <c r="O11" s="295">
        <f t="shared" si="10"/>
        <v>0</v>
      </c>
      <c r="P11" s="717"/>
      <c r="Q11" s="21" t="s">
        <v>336</v>
      </c>
      <c r="R11" s="16"/>
      <c r="S11" s="538" t="s">
        <v>237</v>
      </c>
      <c r="T11" s="511">
        <v>2</v>
      </c>
      <c r="U11" s="506"/>
      <c r="V11" s="495">
        <v>2</v>
      </c>
      <c r="W11" s="496">
        <v>-2</v>
      </c>
      <c r="X11" s="499"/>
      <c r="Y11" s="493">
        <f t="shared" si="2"/>
        <v>0</v>
      </c>
      <c r="Z11" s="298"/>
      <c r="AA11" s="117">
        <f t="shared" si="3"/>
        <v>0</v>
      </c>
      <c r="AB11" s="292">
        <f t="shared" si="8"/>
        <v>0</v>
      </c>
      <c r="AC11" s="292"/>
      <c r="AD11" s="292">
        <f t="shared" si="4"/>
        <v>0</v>
      </c>
      <c r="AE11" s="296"/>
      <c r="AF11" s="302"/>
      <c r="AG11" s="298"/>
      <c r="AH11" s="298">
        <f t="shared" si="5"/>
        <v>0</v>
      </c>
      <c r="AI11" s="377"/>
      <c r="AJ11" s="512"/>
      <c r="AK11" s="564"/>
      <c r="AL11" s="319"/>
      <c r="AM11" s="338">
        <f t="shared" si="6"/>
        <v>0</v>
      </c>
      <c r="AN11" s="310">
        <f t="shared" si="7"/>
        <v>0</v>
      </c>
      <c r="AO11" s="311">
        <f t="shared" si="9"/>
        <v>0</v>
      </c>
      <c r="AP11" s="6"/>
      <c r="AQ11" s="567"/>
      <c r="AR11" s="511"/>
    </row>
    <row r="12" spans="1:44" ht="15.75" thickBot="1" x14ac:dyDescent="0.3">
      <c r="A12" s="626" t="s">
        <v>55</v>
      </c>
      <c r="B12" s="30">
        <v>13</v>
      </c>
      <c r="C12" s="2"/>
      <c r="E12" s="681" t="s">
        <v>56</v>
      </c>
      <c r="G12" s="264"/>
      <c r="H12" s="515">
        <v>-1</v>
      </c>
      <c r="I12" s="61" t="s">
        <v>616</v>
      </c>
      <c r="J12" s="576" t="s">
        <v>298</v>
      </c>
      <c r="K12" s="580"/>
      <c r="L12" s="588">
        <v>1</v>
      </c>
      <c r="M12" s="330"/>
      <c r="N12" s="107">
        <v>0</v>
      </c>
      <c r="O12" s="295">
        <f t="shared" si="10"/>
        <v>1</v>
      </c>
      <c r="P12" s="717"/>
      <c r="Q12" s="21" t="s">
        <v>336</v>
      </c>
      <c r="R12" s="16"/>
      <c r="S12" s="538" t="s">
        <v>236</v>
      </c>
      <c r="T12" s="511">
        <v>2</v>
      </c>
      <c r="U12" s="506"/>
      <c r="V12" s="495">
        <v>2</v>
      </c>
      <c r="W12" s="496">
        <v>-2</v>
      </c>
      <c r="X12" s="499"/>
      <c r="Y12" s="185">
        <f t="shared" si="2"/>
        <v>0</v>
      </c>
      <c r="Z12" s="298"/>
      <c r="AA12" s="117">
        <f t="shared" si="3"/>
        <v>1</v>
      </c>
      <c r="AB12" s="292">
        <f t="shared" si="8"/>
        <v>1</v>
      </c>
      <c r="AC12" s="292">
        <v>1</v>
      </c>
      <c r="AD12" s="292">
        <f t="shared" si="4"/>
        <v>0</v>
      </c>
      <c r="AE12" s="296">
        <v>1</v>
      </c>
      <c r="AF12" s="302"/>
      <c r="AG12" s="298"/>
      <c r="AH12" s="298">
        <f t="shared" si="5"/>
        <v>1</v>
      </c>
      <c r="AI12" s="377"/>
      <c r="AJ12" s="512">
        <v>0</v>
      </c>
      <c r="AK12" s="564"/>
      <c r="AL12" s="319"/>
      <c r="AM12" s="338">
        <f t="shared" si="6"/>
        <v>1</v>
      </c>
      <c r="AN12" s="310">
        <f t="shared" si="7"/>
        <v>1</v>
      </c>
      <c r="AO12" s="311">
        <f t="shared" si="9"/>
        <v>1</v>
      </c>
      <c r="AP12" s="6" t="s">
        <v>449</v>
      </c>
      <c r="AQ12" s="567" t="s">
        <v>511</v>
      </c>
      <c r="AR12" s="512"/>
    </row>
    <row r="13" spans="1:44" ht="15.75" thickBot="1" x14ac:dyDescent="0.3">
      <c r="A13" s="628"/>
      <c r="B13" s="591">
        <v>12</v>
      </c>
      <c r="C13" s="2" t="s">
        <v>57</v>
      </c>
      <c r="E13" s="682"/>
      <c r="F13" s="174">
        <v>0</v>
      </c>
      <c r="G13" s="177">
        <v>1</v>
      </c>
      <c r="H13" s="273"/>
      <c r="I13" s="111" t="s">
        <v>617</v>
      </c>
      <c r="J13" s="577" t="s">
        <v>303</v>
      </c>
      <c r="K13" s="581"/>
      <c r="L13" s="589"/>
      <c r="M13" s="330"/>
      <c r="N13" s="107">
        <v>0</v>
      </c>
      <c r="O13" s="295">
        <f t="shared" si="10"/>
        <v>0</v>
      </c>
      <c r="P13" s="717"/>
      <c r="Q13" s="21" t="s">
        <v>336</v>
      </c>
      <c r="R13" s="16"/>
      <c r="S13" s="538" t="s">
        <v>232</v>
      </c>
      <c r="T13" s="511">
        <v>2</v>
      </c>
      <c r="U13" s="506"/>
      <c r="V13" s="495">
        <v>2</v>
      </c>
      <c r="W13" s="496">
        <v>-2</v>
      </c>
      <c r="X13" s="499"/>
      <c r="Y13" s="493">
        <f t="shared" si="2"/>
        <v>0</v>
      </c>
      <c r="Z13" s="298"/>
      <c r="AA13" s="117">
        <f t="shared" si="3"/>
        <v>0</v>
      </c>
      <c r="AB13" s="292">
        <f t="shared" si="8"/>
        <v>0</v>
      </c>
      <c r="AC13" s="292"/>
      <c r="AD13" s="292">
        <f t="shared" si="4"/>
        <v>0</v>
      </c>
      <c r="AE13" s="296"/>
      <c r="AF13" s="302"/>
      <c r="AG13" s="300"/>
      <c r="AH13" s="298">
        <f t="shared" si="5"/>
        <v>0</v>
      </c>
      <c r="AI13" s="377"/>
      <c r="AJ13" s="512"/>
      <c r="AK13" s="564"/>
      <c r="AL13" s="319"/>
      <c r="AM13" s="338">
        <f t="shared" si="6"/>
        <v>0</v>
      </c>
      <c r="AN13" s="310">
        <f t="shared" si="7"/>
        <v>0</v>
      </c>
      <c r="AO13" s="311">
        <f t="shared" si="9"/>
        <v>0</v>
      </c>
      <c r="AP13" s="16"/>
      <c r="AQ13" s="567"/>
      <c r="AR13" s="511"/>
    </row>
    <row r="14" spans="1:44" ht="15.75" thickBot="1" x14ac:dyDescent="0.3">
      <c r="A14" s="2" t="s">
        <v>59</v>
      </c>
      <c r="H14" s="42"/>
      <c r="J14" s="576"/>
      <c r="K14" s="580"/>
      <c r="L14" s="588">
        <v>0</v>
      </c>
      <c r="M14" s="330"/>
      <c r="N14" s="293">
        <v>0</v>
      </c>
      <c r="O14" s="295">
        <f t="shared" si="10"/>
        <v>0</v>
      </c>
      <c r="P14" s="717"/>
      <c r="Q14" s="20"/>
      <c r="R14" s="202" t="s">
        <v>340</v>
      </c>
      <c r="S14" s="538" t="s">
        <v>242</v>
      </c>
      <c r="T14" s="511">
        <v>1</v>
      </c>
      <c r="U14" s="506"/>
      <c r="V14" s="495">
        <v>1</v>
      </c>
      <c r="W14" s="496">
        <v>-1</v>
      </c>
      <c r="X14" s="499"/>
      <c r="Y14" s="493">
        <f>SUM(M14:N14)</f>
        <v>0</v>
      </c>
      <c r="Z14" s="298"/>
      <c r="AA14" s="117">
        <f t="shared" si="3"/>
        <v>0</v>
      </c>
      <c r="AB14" s="292">
        <f t="shared" si="8"/>
        <v>0</v>
      </c>
      <c r="AC14" s="292">
        <v>0</v>
      </c>
      <c r="AD14" s="292">
        <f t="shared" si="4"/>
        <v>0</v>
      </c>
      <c r="AE14" s="296">
        <v>0</v>
      </c>
      <c r="AF14" s="302"/>
      <c r="AG14" s="298"/>
      <c r="AH14" s="298">
        <f t="shared" si="5"/>
        <v>0</v>
      </c>
      <c r="AI14" s="377"/>
      <c r="AJ14" s="512">
        <v>1</v>
      </c>
      <c r="AK14" s="564"/>
      <c r="AL14" s="319">
        <v>1</v>
      </c>
      <c r="AM14" s="338">
        <f t="shared" si="6"/>
        <v>0</v>
      </c>
      <c r="AN14" s="310">
        <f t="shared" si="7"/>
        <v>0</v>
      </c>
      <c r="AO14" s="311">
        <f t="shared" si="9"/>
        <v>0</v>
      </c>
      <c r="AP14" s="6" t="s">
        <v>560</v>
      </c>
      <c r="AQ14" s="569" t="s">
        <v>563</v>
      </c>
      <c r="AR14" s="511" t="s">
        <v>471</v>
      </c>
    </row>
    <row r="15" spans="1:44" ht="15.75" thickBot="1" x14ac:dyDescent="0.3">
      <c r="B15" s="21" t="s">
        <v>44</v>
      </c>
      <c r="E15" s="2" t="s">
        <v>60</v>
      </c>
      <c r="G15" s="263" t="s">
        <v>44</v>
      </c>
      <c r="H15" s="482"/>
      <c r="I15" s="273"/>
      <c r="J15" s="577" t="s">
        <v>194</v>
      </c>
      <c r="K15" s="581"/>
      <c r="L15" s="589"/>
      <c r="M15" s="330"/>
      <c r="N15" s="293">
        <v>0</v>
      </c>
      <c r="O15" s="295">
        <f t="shared" si="10"/>
        <v>0</v>
      </c>
      <c r="P15" s="717"/>
      <c r="Q15" s="20"/>
      <c r="R15" s="202" t="s">
        <v>340</v>
      </c>
      <c r="S15" s="538" t="s">
        <v>230</v>
      </c>
      <c r="T15" s="511">
        <v>2</v>
      </c>
      <c r="U15" s="506"/>
      <c r="V15" s="495">
        <v>2</v>
      </c>
      <c r="W15" s="496">
        <v>-2</v>
      </c>
      <c r="X15" s="505"/>
      <c r="Y15" s="493">
        <f t="shared" si="2"/>
        <v>0</v>
      </c>
      <c r="Z15" s="298"/>
      <c r="AA15" s="117">
        <f t="shared" si="3"/>
        <v>0</v>
      </c>
      <c r="AB15" s="292">
        <f t="shared" si="8"/>
        <v>0</v>
      </c>
      <c r="AC15" s="292">
        <v>0</v>
      </c>
      <c r="AD15" s="292">
        <f t="shared" si="4"/>
        <v>0</v>
      </c>
      <c r="AE15" s="296">
        <v>0</v>
      </c>
      <c r="AF15" s="302"/>
      <c r="AG15" s="298"/>
      <c r="AH15" s="298">
        <f t="shared" si="5"/>
        <v>0</v>
      </c>
      <c r="AI15" s="377"/>
      <c r="AJ15" s="512"/>
      <c r="AK15" s="564"/>
      <c r="AL15" s="319"/>
      <c r="AM15" s="338">
        <f t="shared" si="6"/>
        <v>0</v>
      </c>
      <c r="AN15" s="310">
        <f t="shared" si="7"/>
        <v>0</v>
      </c>
      <c r="AO15" s="311">
        <f t="shared" si="9"/>
        <v>0</v>
      </c>
      <c r="AP15" s="6" t="s">
        <v>230</v>
      </c>
      <c r="AQ15" s="567" t="s">
        <v>452</v>
      </c>
      <c r="AR15" s="511"/>
    </row>
    <row r="16" spans="1:44" ht="15.75" thickBot="1" x14ac:dyDescent="0.3">
      <c r="C16" s="21" t="s">
        <v>61</v>
      </c>
      <c r="E16" s="32" t="s">
        <v>62</v>
      </c>
      <c r="J16" s="578"/>
      <c r="K16" s="582"/>
      <c r="L16" s="588">
        <v>1</v>
      </c>
      <c r="M16" s="330"/>
      <c r="N16" s="107">
        <v>0</v>
      </c>
      <c r="O16" s="295">
        <f t="shared" si="10"/>
        <v>1</v>
      </c>
      <c r="P16" s="717"/>
      <c r="Q16" s="21" t="s">
        <v>336</v>
      </c>
      <c r="R16" s="2" t="s">
        <v>341</v>
      </c>
      <c r="S16" s="538" t="s">
        <v>233</v>
      </c>
      <c r="T16" s="511">
        <v>3</v>
      </c>
      <c r="U16" s="506"/>
      <c r="V16" s="495">
        <v>3</v>
      </c>
      <c r="W16" s="496">
        <v>-3</v>
      </c>
      <c r="X16" s="505"/>
      <c r="Y16" s="493">
        <f t="shared" si="2"/>
        <v>0</v>
      </c>
      <c r="Z16" s="298"/>
      <c r="AA16" s="117">
        <f t="shared" si="3"/>
        <v>1</v>
      </c>
      <c r="AB16" s="292">
        <f t="shared" si="8"/>
        <v>1</v>
      </c>
      <c r="AC16" s="292">
        <v>1</v>
      </c>
      <c r="AD16" s="292">
        <f t="shared" si="4"/>
        <v>0</v>
      </c>
      <c r="AE16" s="296">
        <v>1</v>
      </c>
      <c r="AF16" s="302"/>
      <c r="AG16" s="298"/>
      <c r="AH16" s="298">
        <f t="shared" si="5"/>
        <v>1</v>
      </c>
      <c r="AI16" s="377">
        <v>0</v>
      </c>
      <c r="AJ16" s="512">
        <v>1</v>
      </c>
      <c r="AK16" s="564"/>
      <c r="AL16" s="319"/>
      <c r="AM16" s="338">
        <f t="shared" si="6"/>
        <v>1</v>
      </c>
      <c r="AN16" s="310">
        <f t="shared" si="7"/>
        <v>1</v>
      </c>
      <c r="AO16" s="311">
        <f t="shared" si="9"/>
        <v>1</v>
      </c>
      <c r="AP16" s="6" t="s">
        <v>233</v>
      </c>
      <c r="AQ16" s="570" t="s">
        <v>556</v>
      </c>
      <c r="AR16" s="511" t="s">
        <v>564</v>
      </c>
    </row>
    <row r="17" spans="1:44" ht="15.75" thickBot="1" x14ac:dyDescent="0.3">
      <c r="A17" s="2" t="s">
        <v>63</v>
      </c>
      <c r="E17" s="2" t="s">
        <v>64</v>
      </c>
      <c r="G17" s="143"/>
      <c r="H17" s="270"/>
      <c r="I17" s="6"/>
      <c r="J17" s="577" t="s">
        <v>310</v>
      </c>
      <c r="K17" s="581"/>
      <c r="L17" s="589"/>
      <c r="M17" s="330"/>
      <c r="N17" s="107">
        <v>0</v>
      </c>
      <c r="O17" s="295">
        <f t="shared" si="10"/>
        <v>0</v>
      </c>
      <c r="P17" s="717"/>
      <c r="Q17" s="20"/>
      <c r="R17" s="2" t="s">
        <v>342</v>
      </c>
      <c r="S17" s="538" t="s">
        <v>96</v>
      </c>
      <c r="T17" s="511">
        <v>2</v>
      </c>
      <c r="U17" s="506">
        <v>1</v>
      </c>
      <c r="V17" s="495">
        <v>1</v>
      </c>
      <c r="W17" s="496">
        <v>-1</v>
      </c>
      <c r="X17" s="499"/>
      <c r="Y17" s="493">
        <f t="shared" si="2"/>
        <v>0</v>
      </c>
      <c r="Z17" s="298"/>
      <c r="AA17" s="117">
        <f t="shared" si="3"/>
        <v>0</v>
      </c>
      <c r="AB17" s="292">
        <f t="shared" si="8"/>
        <v>0</v>
      </c>
      <c r="AC17" s="292">
        <v>0</v>
      </c>
      <c r="AD17" s="292">
        <f t="shared" si="4"/>
        <v>0</v>
      </c>
      <c r="AE17" s="296"/>
      <c r="AF17" s="302"/>
      <c r="AG17" s="298"/>
      <c r="AH17" s="298">
        <f t="shared" si="5"/>
        <v>0</v>
      </c>
      <c r="AI17" s="377"/>
      <c r="AJ17" s="512"/>
      <c r="AK17" s="564"/>
      <c r="AL17" s="319"/>
      <c r="AM17" s="338">
        <f t="shared" si="6"/>
        <v>0</v>
      </c>
      <c r="AN17" s="310">
        <f t="shared" si="7"/>
        <v>0</v>
      </c>
      <c r="AO17" s="311">
        <f t="shared" si="9"/>
        <v>0</v>
      </c>
      <c r="AP17" s="6" t="s">
        <v>96</v>
      </c>
      <c r="AQ17" s="571" t="s">
        <v>565</v>
      </c>
      <c r="AR17" s="511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7" t="s">
        <v>303</v>
      </c>
      <c r="K18" s="581"/>
      <c r="L18" s="589"/>
      <c r="M18" s="331"/>
      <c r="N18" s="107">
        <v>0</v>
      </c>
      <c r="O18" s="295">
        <f t="shared" si="10"/>
        <v>0</v>
      </c>
      <c r="P18" s="717"/>
      <c r="Q18" s="21" t="s">
        <v>336</v>
      </c>
      <c r="R18" s="16"/>
      <c r="S18" s="538" t="s">
        <v>244</v>
      </c>
      <c r="T18" s="511">
        <v>3</v>
      </c>
      <c r="U18" s="506"/>
      <c r="V18" s="495">
        <v>3</v>
      </c>
      <c r="W18" s="496">
        <v>-3</v>
      </c>
      <c r="X18" s="497"/>
      <c r="Y18" s="493">
        <f t="shared" si="2"/>
        <v>0</v>
      </c>
      <c r="Z18" s="298"/>
      <c r="AA18" s="117">
        <f t="shared" si="3"/>
        <v>0</v>
      </c>
      <c r="AB18" s="292">
        <f t="shared" si="8"/>
        <v>0</v>
      </c>
      <c r="AC18" s="292">
        <v>0</v>
      </c>
      <c r="AD18" s="292">
        <f t="shared" si="4"/>
        <v>0</v>
      </c>
      <c r="AE18" s="296">
        <v>0</v>
      </c>
      <c r="AF18" s="302"/>
      <c r="AG18" s="298"/>
      <c r="AH18" s="298">
        <f t="shared" si="5"/>
        <v>0</v>
      </c>
      <c r="AI18" s="377"/>
      <c r="AJ18" s="512"/>
      <c r="AK18" s="564"/>
      <c r="AL18" s="319"/>
      <c r="AM18" s="338">
        <f t="shared" si="6"/>
        <v>0</v>
      </c>
      <c r="AN18" s="310">
        <f t="shared" si="7"/>
        <v>0</v>
      </c>
      <c r="AO18" s="311">
        <f t="shared" si="9"/>
        <v>0</v>
      </c>
      <c r="AP18" s="6"/>
      <c r="AQ18" s="572"/>
      <c r="AR18" s="511"/>
    </row>
    <row r="19" spans="1:44" ht="15.75" thickBot="1" x14ac:dyDescent="0.3">
      <c r="A19" s="2" t="s">
        <v>66</v>
      </c>
      <c r="H19" s="270"/>
      <c r="J19" s="577" t="s">
        <v>305</v>
      </c>
      <c r="K19" s="581">
        <v>2</v>
      </c>
      <c r="L19" s="589">
        <v>1</v>
      </c>
      <c r="M19" s="118"/>
      <c r="N19" s="107">
        <v>0</v>
      </c>
      <c r="O19" s="295">
        <f t="shared" si="10"/>
        <v>1</v>
      </c>
      <c r="P19" s="717"/>
      <c r="Q19" s="20"/>
      <c r="R19" s="2" t="s">
        <v>335</v>
      </c>
      <c r="S19" s="538" t="s">
        <v>243</v>
      </c>
      <c r="T19" s="511">
        <v>3</v>
      </c>
      <c r="U19" s="506"/>
      <c r="V19" s="495">
        <v>1</v>
      </c>
      <c r="W19" s="496">
        <v>-1</v>
      </c>
      <c r="X19" s="498">
        <v>2</v>
      </c>
      <c r="Y19" s="185">
        <f t="shared" si="2"/>
        <v>0</v>
      </c>
      <c r="Z19" s="298"/>
      <c r="AA19" s="117">
        <f t="shared" si="3"/>
        <v>1</v>
      </c>
      <c r="AB19" s="292">
        <f t="shared" si="8"/>
        <v>1</v>
      </c>
      <c r="AC19" s="292">
        <v>1</v>
      </c>
      <c r="AD19" s="292">
        <f t="shared" si="4"/>
        <v>0</v>
      </c>
      <c r="AE19" s="296">
        <v>1</v>
      </c>
      <c r="AF19" s="302"/>
      <c r="AG19" s="298"/>
      <c r="AH19" s="298">
        <f t="shared" si="5"/>
        <v>1</v>
      </c>
      <c r="AI19" s="377"/>
      <c r="AJ19" s="512"/>
      <c r="AK19" s="564"/>
      <c r="AL19" s="319"/>
      <c r="AM19" s="338">
        <f t="shared" si="6"/>
        <v>1</v>
      </c>
      <c r="AN19" s="310">
        <f t="shared" si="7"/>
        <v>1</v>
      </c>
      <c r="AO19" s="311">
        <f t="shared" si="9"/>
        <v>1</v>
      </c>
      <c r="AP19" s="6" t="s">
        <v>552</v>
      </c>
      <c r="AQ19" s="273" t="s">
        <v>585</v>
      </c>
      <c r="AR19" s="19" t="s">
        <v>203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349</v>
      </c>
      <c r="J20" s="577" t="s">
        <v>194</v>
      </c>
      <c r="K20" s="581"/>
      <c r="L20" s="589">
        <v>0</v>
      </c>
      <c r="M20" s="329"/>
      <c r="N20" s="107">
        <v>0</v>
      </c>
      <c r="O20" s="295">
        <f t="shared" si="10"/>
        <v>0</v>
      </c>
      <c r="P20" s="718"/>
      <c r="Q20" s="603" t="s">
        <v>336</v>
      </c>
      <c r="R20" s="683"/>
      <c r="S20" s="538" t="s">
        <v>85</v>
      </c>
      <c r="T20" s="511">
        <v>3</v>
      </c>
      <c r="U20" s="506"/>
      <c r="V20" s="495">
        <v>3</v>
      </c>
      <c r="W20" s="496">
        <v>-3</v>
      </c>
      <c r="X20" s="507"/>
      <c r="Y20" s="185">
        <f t="shared" si="2"/>
        <v>0</v>
      </c>
      <c r="Z20" s="298"/>
      <c r="AA20" s="117">
        <f t="shared" si="3"/>
        <v>0</v>
      </c>
      <c r="AB20" s="292">
        <f t="shared" si="8"/>
        <v>0</v>
      </c>
      <c r="AC20" s="292">
        <v>0</v>
      </c>
      <c r="AD20" s="292">
        <f t="shared" si="4"/>
        <v>0</v>
      </c>
      <c r="AE20" s="296">
        <v>0</v>
      </c>
      <c r="AF20" s="302"/>
      <c r="AG20" s="298"/>
      <c r="AH20" s="298">
        <f t="shared" si="5"/>
        <v>0</v>
      </c>
      <c r="AI20" s="377"/>
      <c r="AJ20" s="512">
        <v>1</v>
      </c>
      <c r="AK20" s="564"/>
      <c r="AL20" s="319"/>
      <c r="AM20" s="338">
        <f t="shared" si="6"/>
        <v>0</v>
      </c>
      <c r="AN20" s="310">
        <f t="shared" si="7"/>
        <v>0</v>
      </c>
      <c r="AO20" s="311">
        <f t="shared" si="9"/>
        <v>0</v>
      </c>
      <c r="AP20" s="6" t="s">
        <v>87</v>
      </c>
      <c r="AQ20" s="567" t="s">
        <v>448</v>
      </c>
      <c r="AR20" s="592" t="s">
        <v>499</v>
      </c>
    </row>
    <row r="21" spans="1:44" ht="15.75" thickBot="1" x14ac:dyDescent="0.3">
      <c r="B21" s="21" t="s">
        <v>44</v>
      </c>
      <c r="C21" s="2" t="s">
        <v>247</v>
      </c>
      <c r="E21" s="31" t="s">
        <v>58</v>
      </c>
      <c r="G21" s="177"/>
      <c r="I21" s="80" t="s">
        <v>257</v>
      </c>
      <c r="J21" s="576" t="s">
        <v>304</v>
      </c>
      <c r="K21" s="580"/>
      <c r="L21" s="588">
        <v>1</v>
      </c>
      <c r="M21" s="332"/>
      <c r="N21" s="107">
        <v>0</v>
      </c>
      <c r="O21" s="295">
        <f t="shared" si="10"/>
        <v>0</v>
      </c>
      <c r="Q21" s="20"/>
      <c r="R21" s="2" t="s">
        <v>341</v>
      </c>
      <c r="S21" s="538" t="s">
        <v>246</v>
      </c>
      <c r="T21" s="511">
        <v>2</v>
      </c>
      <c r="U21" s="506">
        <v>1</v>
      </c>
      <c r="V21" s="495">
        <v>1</v>
      </c>
      <c r="W21" s="496">
        <v>-1</v>
      </c>
      <c r="X21" s="497"/>
      <c r="Y21" s="185">
        <f t="shared" si="2"/>
        <v>0</v>
      </c>
      <c r="Z21" s="298"/>
      <c r="AA21" s="117">
        <f t="shared" si="3"/>
        <v>0</v>
      </c>
      <c r="AB21" s="292">
        <f t="shared" si="8"/>
        <v>0</v>
      </c>
      <c r="AC21" s="292">
        <v>0</v>
      </c>
      <c r="AD21" s="292">
        <f t="shared" si="4"/>
        <v>0</v>
      </c>
      <c r="AE21" s="296">
        <v>0</v>
      </c>
      <c r="AF21" s="302"/>
      <c r="AG21" s="298"/>
      <c r="AH21" s="298">
        <f t="shared" si="5"/>
        <v>0</v>
      </c>
      <c r="AI21" s="377">
        <v>0</v>
      </c>
      <c r="AJ21" s="512">
        <v>1</v>
      </c>
      <c r="AK21" s="564"/>
      <c r="AL21" s="319"/>
      <c r="AM21" s="338">
        <f t="shared" si="6"/>
        <v>0</v>
      </c>
      <c r="AN21" s="310">
        <f t="shared" si="7"/>
        <v>0</v>
      </c>
      <c r="AO21" s="311">
        <f t="shared" si="9"/>
        <v>0</v>
      </c>
      <c r="AP21" s="6" t="s">
        <v>83</v>
      </c>
      <c r="AQ21" s="567" t="s">
        <v>448</v>
      </c>
      <c r="AR21" s="511"/>
    </row>
    <row r="22" spans="1:44" ht="15.75" thickBot="1" x14ac:dyDescent="0.3">
      <c r="J22" s="576" t="s">
        <v>301</v>
      </c>
      <c r="K22" s="580"/>
      <c r="L22" s="588"/>
      <c r="M22" s="333"/>
      <c r="N22" s="107">
        <v>0</v>
      </c>
      <c r="O22" s="295">
        <f t="shared" si="10"/>
        <v>0</v>
      </c>
      <c r="Q22" s="21" t="s">
        <v>336</v>
      </c>
      <c r="S22" s="538" t="s">
        <v>261</v>
      </c>
      <c r="T22" s="511">
        <v>2</v>
      </c>
      <c r="U22" s="506"/>
      <c r="V22" s="495">
        <v>2</v>
      </c>
      <c r="W22" s="496">
        <v>-2</v>
      </c>
      <c r="X22" s="507"/>
      <c r="Y22" s="493">
        <f t="shared" si="2"/>
        <v>0</v>
      </c>
      <c r="Z22" s="298"/>
      <c r="AA22" s="117">
        <f t="shared" si="3"/>
        <v>0</v>
      </c>
      <c r="AB22" s="292">
        <f t="shared" si="8"/>
        <v>0</v>
      </c>
      <c r="AC22" s="292">
        <v>0</v>
      </c>
      <c r="AD22" s="292">
        <f t="shared" si="4"/>
        <v>0</v>
      </c>
      <c r="AE22" s="296"/>
      <c r="AF22" s="107">
        <v>0</v>
      </c>
      <c r="AG22" s="64">
        <v>2</v>
      </c>
      <c r="AH22" s="298">
        <f t="shared" si="5"/>
        <v>0</v>
      </c>
      <c r="AI22" s="377"/>
      <c r="AJ22" s="565"/>
      <c r="AK22" s="564"/>
      <c r="AL22" s="319"/>
      <c r="AM22" s="338">
        <f t="shared" si="6"/>
        <v>0</v>
      </c>
      <c r="AN22" s="310">
        <f t="shared" si="7"/>
        <v>0</v>
      </c>
      <c r="AO22" s="311">
        <f t="shared" si="9"/>
        <v>0</v>
      </c>
      <c r="AP22" s="16"/>
      <c r="AQ22" s="572"/>
      <c r="AR22" s="511"/>
    </row>
    <row r="23" spans="1:44" ht="15.75" thickBot="1" x14ac:dyDescent="0.3">
      <c r="B23" s="24"/>
      <c r="E23" s="633" t="s">
        <v>290</v>
      </c>
      <c r="F23" s="182"/>
      <c r="H23" s="42"/>
      <c r="I23" s="218"/>
      <c r="J23" s="576" t="s">
        <v>259</v>
      </c>
      <c r="K23" s="580">
        <v>1</v>
      </c>
      <c r="L23" s="588">
        <v>1</v>
      </c>
      <c r="M23" s="328">
        <v>0</v>
      </c>
      <c r="N23" s="107">
        <v>0</v>
      </c>
      <c r="O23" s="295">
        <f t="shared" si="10"/>
        <v>1</v>
      </c>
      <c r="Q23" s="20"/>
      <c r="S23" s="538" t="s">
        <v>248</v>
      </c>
      <c r="T23" s="511">
        <v>2</v>
      </c>
      <c r="U23" s="506"/>
      <c r="V23" s="495">
        <v>1</v>
      </c>
      <c r="W23" s="496">
        <v>-1</v>
      </c>
      <c r="X23" s="533">
        <v>1</v>
      </c>
      <c r="Y23" s="185">
        <f>SUM(M23:N23)</f>
        <v>0</v>
      </c>
      <c r="Z23" s="298"/>
      <c r="AA23" s="117">
        <f t="shared" si="3"/>
        <v>1</v>
      </c>
      <c r="AB23" s="292">
        <f t="shared" si="8"/>
        <v>1</v>
      </c>
      <c r="AC23" s="292">
        <v>1</v>
      </c>
      <c r="AD23" s="292">
        <f t="shared" si="4"/>
        <v>0</v>
      </c>
      <c r="AE23" s="296">
        <v>1</v>
      </c>
      <c r="AF23" s="302"/>
      <c r="AG23" s="298"/>
      <c r="AH23" s="298">
        <f t="shared" si="5"/>
        <v>1</v>
      </c>
      <c r="AI23" s="377">
        <v>0</v>
      </c>
      <c r="AJ23" s="512">
        <v>1</v>
      </c>
      <c r="AK23" s="564"/>
      <c r="AL23" s="319"/>
      <c r="AM23" s="338">
        <f t="shared" si="6"/>
        <v>1</v>
      </c>
      <c r="AN23" s="310">
        <f t="shared" si="7"/>
        <v>1</v>
      </c>
      <c r="AO23" s="311">
        <f t="shared" si="9"/>
        <v>1</v>
      </c>
      <c r="AP23" s="6" t="s">
        <v>569</v>
      </c>
      <c r="AQ23" s="567" t="s">
        <v>566</v>
      </c>
      <c r="AR23" s="511" t="s">
        <v>567</v>
      </c>
    </row>
    <row r="24" spans="1:44" ht="15.75" thickBot="1" x14ac:dyDescent="0.3">
      <c r="C24" s="2" t="s">
        <v>256</v>
      </c>
      <c r="E24" s="634"/>
      <c r="F24" s="174"/>
      <c r="H24" s="42"/>
      <c r="J24" s="576" t="s">
        <v>297</v>
      </c>
      <c r="K24" s="580">
        <v>2</v>
      </c>
      <c r="L24" s="588">
        <v>2</v>
      </c>
      <c r="M24" s="328">
        <v>0</v>
      </c>
      <c r="N24" s="107">
        <v>1</v>
      </c>
      <c r="O24" s="295">
        <f t="shared" si="10"/>
        <v>1</v>
      </c>
      <c r="Q24" s="603" t="s">
        <v>336</v>
      </c>
      <c r="R24" s="683"/>
      <c r="S24" s="538" t="s">
        <v>250</v>
      </c>
      <c r="T24" s="511">
        <v>4</v>
      </c>
      <c r="U24" s="506">
        <v>2</v>
      </c>
      <c r="V24" s="495">
        <v>1</v>
      </c>
      <c r="W24" s="530">
        <v>-2</v>
      </c>
      <c r="X24" s="26"/>
      <c r="Y24" s="552">
        <f t="shared" si="2"/>
        <v>1</v>
      </c>
      <c r="Z24" s="298"/>
      <c r="AA24" s="117">
        <f t="shared" si="3"/>
        <v>1</v>
      </c>
      <c r="AB24" s="292">
        <f t="shared" si="8"/>
        <v>2</v>
      </c>
      <c r="AC24" s="292">
        <v>1</v>
      </c>
      <c r="AD24" s="292">
        <f t="shared" si="4"/>
        <v>0</v>
      </c>
      <c r="AE24" s="296">
        <v>1</v>
      </c>
      <c r="AF24" s="107">
        <v>0</v>
      </c>
      <c r="AG24" s="64">
        <v>2</v>
      </c>
      <c r="AH24" s="298">
        <f t="shared" si="5"/>
        <v>1</v>
      </c>
      <c r="AI24" s="377"/>
      <c r="AJ24" s="512"/>
      <c r="AK24" s="564"/>
      <c r="AL24" s="319"/>
      <c r="AM24" s="338">
        <f t="shared" si="6"/>
        <v>1</v>
      </c>
      <c r="AN24" s="310">
        <f t="shared" si="7"/>
        <v>1</v>
      </c>
      <c r="AO24" s="311">
        <f t="shared" si="9"/>
        <v>1</v>
      </c>
      <c r="AP24" s="6" t="s">
        <v>510</v>
      </c>
      <c r="AQ24" s="573" t="s">
        <v>336</v>
      </c>
      <c r="AR24" s="511" t="s">
        <v>250</v>
      </c>
    </row>
    <row r="25" spans="1:44" ht="15.75" thickBot="1" x14ac:dyDescent="0.3">
      <c r="H25" s="42"/>
      <c r="I25" s="2" t="s">
        <v>588</v>
      </c>
      <c r="J25" s="576" t="s">
        <v>296</v>
      </c>
      <c r="K25" s="580"/>
      <c r="L25" s="588">
        <v>1</v>
      </c>
      <c r="M25" s="529">
        <v>0</v>
      </c>
      <c r="N25" s="107">
        <v>0</v>
      </c>
      <c r="O25" s="295">
        <f t="shared" si="10"/>
        <v>1</v>
      </c>
      <c r="Q25" s="86" t="s">
        <v>336</v>
      </c>
      <c r="S25" s="538" t="s">
        <v>251</v>
      </c>
      <c r="T25" s="511">
        <v>4</v>
      </c>
      <c r="U25" s="506">
        <v>1</v>
      </c>
      <c r="V25" s="495">
        <v>2</v>
      </c>
      <c r="W25" s="530">
        <v>-2</v>
      </c>
      <c r="X25" s="554">
        <v>1</v>
      </c>
      <c r="Y25" s="532">
        <f t="shared" si="2"/>
        <v>0</v>
      </c>
      <c r="Z25" s="298"/>
      <c r="AA25" s="117">
        <f t="shared" si="3"/>
        <v>1</v>
      </c>
      <c r="AB25" s="292">
        <f t="shared" si="8"/>
        <v>1</v>
      </c>
      <c r="AC25" s="292">
        <v>1</v>
      </c>
      <c r="AD25" s="292">
        <f t="shared" si="4"/>
        <v>0</v>
      </c>
      <c r="AE25" s="296">
        <v>1</v>
      </c>
      <c r="AF25" s="302"/>
      <c r="AG25" s="298"/>
      <c r="AH25" s="298">
        <f t="shared" si="5"/>
        <v>1</v>
      </c>
      <c r="AI25" s="377"/>
      <c r="AJ25" s="512"/>
      <c r="AK25" s="564"/>
      <c r="AL25" s="319"/>
      <c r="AM25" s="338">
        <f t="shared" si="6"/>
        <v>1</v>
      </c>
      <c r="AN25" s="310">
        <f t="shared" si="7"/>
        <v>1</v>
      </c>
      <c r="AO25" s="311">
        <f t="shared" si="9"/>
        <v>1</v>
      </c>
      <c r="AP25" s="16" t="s">
        <v>453</v>
      </c>
      <c r="AQ25" s="567" t="s">
        <v>454</v>
      </c>
      <c r="AR25" s="511"/>
    </row>
    <row r="26" spans="1:44" ht="15.75" thickBot="1" x14ac:dyDescent="0.3">
      <c r="E26" s="31" t="s">
        <v>285</v>
      </c>
      <c r="F26" s="174"/>
      <c r="I26" s="111" t="s">
        <v>264</v>
      </c>
      <c r="J26" s="576" t="s">
        <v>302</v>
      </c>
      <c r="K26" s="580">
        <v>1</v>
      </c>
      <c r="L26" s="588">
        <v>1</v>
      </c>
      <c r="M26" s="328">
        <v>0</v>
      </c>
      <c r="N26" s="107">
        <v>0</v>
      </c>
      <c r="O26" s="295">
        <f t="shared" si="10"/>
        <v>1</v>
      </c>
      <c r="Q26" s="20"/>
      <c r="R26" s="2" t="s">
        <v>333</v>
      </c>
      <c r="S26" s="538" t="s">
        <v>252</v>
      </c>
      <c r="T26" s="511">
        <v>3</v>
      </c>
      <c r="U26" s="506">
        <v>1</v>
      </c>
      <c r="V26" s="495">
        <v>1</v>
      </c>
      <c r="W26" s="530">
        <v>-1</v>
      </c>
      <c r="X26" s="26">
        <v>1</v>
      </c>
      <c r="Y26" s="552">
        <f t="shared" si="2"/>
        <v>0</v>
      </c>
      <c r="Z26" s="298"/>
      <c r="AA26" s="117">
        <f t="shared" si="3"/>
        <v>1</v>
      </c>
      <c r="AB26" s="292">
        <f t="shared" si="8"/>
        <v>1</v>
      </c>
      <c r="AC26" s="292">
        <v>1</v>
      </c>
      <c r="AD26" s="292">
        <f t="shared" si="4"/>
        <v>0</v>
      </c>
      <c r="AE26" s="296">
        <v>1</v>
      </c>
      <c r="AF26" s="302"/>
      <c r="AG26" s="300"/>
      <c r="AH26" s="298">
        <f t="shared" si="5"/>
        <v>1</v>
      </c>
      <c r="AI26" s="377"/>
      <c r="AJ26" s="512"/>
      <c r="AK26" s="564"/>
      <c r="AL26" s="319"/>
      <c r="AM26" s="338">
        <f t="shared" si="6"/>
        <v>1</v>
      </c>
      <c r="AN26" s="310">
        <f t="shared" si="7"/>
        <v>1</v>
      </c>
      <c r="AO26" s="311">
        <f t="shared" si="9"/>
        <v>1</v>
      </c>
      <c r="AP26" s="523" t="s">
        <v>252</v>
      </c>
      <c r="AQ26" s="567" t="s">
        <v>596</v>
      </c>
      <c r="AR26" s="511"/>
    </row>
    <row r="27" spans="1:44" ht="15.75" thickBot="1" x14ac:dyDescent="0.3">
      <c r="E27" s="31" t="s">
        <v>291</v>
      </c>
      <c r="G27" s="178"/>
      <c r="I27" s="20"/>
      <c r="J27" s="576" t="s">
        <v>257</v>
      </c>
      <c r="K27" s="580"/>
      <c r="L27" s="588"/>
      <c r="M27" s="334"/>
      <c r="N27" s="107">
        <v>0</v>
      </c>
      <c r="O27" s="295">
        <f t="shared" si="10"/>
        <v>0</v>
      </c>
      <c r="Q27" s="20"/>
      <c r="R27" s="2" t="s">
        <v>333</v>
      </c>
      <c r="S27" s="538" t="s">
        <v>253</v>
      </c>
      <c r="T27" s="511">
        <v>4</v>
      </c>
      <c r="U27" s="506">
        <v>2</v>
      </c>
      <c r="V27" s="495">
        <v>2</v>
      </c>
      <c r="W27" s="530">
        <v>-2</v>
      </c>
      <c r="X27" s="537"/>
      <c r="Y27" s="532">
        <f t="shared" si="2"/>
        <v>0</v>
      </c>
      <c r="Z27" s="298"/>
      <c r="AA27" s="117">
        <f t="shared" si="3"/>
        <v>0</v>
      </c>
      <c r="AB27" s="292">
        <f t="shared" si="8"/>
        <v>0</v>
      </c>
      <c r="AC27" s="292"/>
      <c r="AD27" s="292">
        <f t="shared" si="4"/>
        <v>0</v>
      </c>
      <c r="AE27" s="296"/>
      <c r="AF27" s="302"/>
      <c r="AG27" s="298"/>
      <c r="AH27" s="298">
        <f t="shared" si="5"/>
        <v>0</v>
      </c>
      <c r="AI27" s="377"/>
      <c r="AJ27" s="512"/>
      <c r="AK27" s="564"/>
      <c r="AL27" s="319"/>
      <c r="AM27" s="338">
        <f t="shared" si="6"/>
        <v>0</v>
      </c>
      <c r="AN27" s="310">
        <f t="shared" si="7"/>
        <v>0</v>
      </c>
      <c r="AO27" s="311">
        <f t="shared" si="9"/>
        <v>0</v>
      </c>
      <c r="AP27" s="16"/>
      <c r="AQ27" s="572"/>
      <c r="AR27" s="511"/>
    </row>
    <row r="28" spans="1:44" ht="15.75" thickBot="1" x14ac:dyDescent="0.3">
      <c r="J28" s="577" t="s">
        <v>310</v>
      </c>
      <c r="K28" s="581"/>
      <c r="L28" s="589"/>
      <c r="M28" s="333"/>
      <c r="N28" s="107">
        <v>0</v>
      </c>
      <c r="O28" s="295">
        <f t="shared" si="10"/>
        <v>0</v>
      </c>
      <c r="Q28" s="20"/>
      <c r="S28" s="538" t="s">
        <v>249</v>
      </c>
      <c r="T28" s="511">
        <v>1</v>
      </c>
      <c r="U28" s="506"/>
      <c r="V28" s="495">
        <v>1</v>
      </c>
      <c r="W28" s="530">
        <v>-1</v>
      </c>
      <c r="X28" s="535"/>
      <c r="Y28" s="532">
        <f t="shared" si="2"/>
        <v>0</v>
      </c>
      <c r="Z28" s="298"/>
      <c r="AA28" s="117">
        <f t="shared" si="3"/>
        <v>0</v>
      </c>
      <c r="AB28" s="292">
        <f t="shared" si="8"/>
        <v>0</v>
      </c>
      <c r="AC28" s="292"/>
      <c r="AD28" s="64">
        <f t="shared" si="4"/>
        <v>0</v>
      </c>
      <c r="AE28" s="296"/>
      <c r="AF28" s="302"/>
      <c r="AG28" s="298"/>
      <c r="AH28" s="298">
        <f t="shared" si="5"/>
        <v>0</v>
      </c>
      <c r="AI28" s="377"/>
      <c r="AJ28" s="512"/>
      <c r="AK28" s="564"/>
      <c r="AL28" s="319"/>
      <c r="AM28" s="338">
        <f t="shared" si="6"/>
        <v>0</v>
      </c>
      <c r="AN28" s="310">
        <f t="shared" si="7"/>
        <v>0</v>
      </c>
      <c r="AO28" s="311">
        <f t="shared" si="9"/>
        <v>0</v>
      </c>
      <c r="AQ28" s="572"/>
      <c r="AR28" s="511"/>
    </row>
    <row r="29" spans="1:44" ht="15.75" thickBot="1" x14ac:dyDescent="0.3">
      <c r="E29" s="260" t="s">
        <v>293</v>
      </c>
      <c r="G29" s="6"/>
      <c r="J29" s="577" t="s">
        <v>359</v>
      </c>
      <c r="K29" s="583"/>
      <c r="L29" s="589"/>
      <c r="M29" s="326"/>
      <c r="N29" s="64">
        <v>0</v>
      </c>
      <c r="O29" s="295">
        <f t="shared" si="10"/>
        <v>0</v>
      </c>
      <c r="Q29" s="20"/>
      <c r="R29" s="2" t="s">
        <v>337</v>
      </c>
      <c r="S29" s="540" t="s">
        <v>262</v>
      </c>
      <c r="T29" s="544">
        <v>2</v>
      </c>
      <c r="U29" s="494"/>
      <c r="V29" s="501">
        <v>2</v>
      </c>
      <c r="W29" s="531">
        <v>-2</v>
      </c>
      <c r="X29" s="536"/>
      <c r="Y29" s="532">
        <f t="shared" si="2"/>
        <v>0</v>
      </c>
      <c r="Z29" s="291"/>
      <c r="AA29" s="117">
        <f t="shared" si="3"/>
        <v>0</v>
      </c>
      <c r="AB29" s="64">
        <f t="shared" si="8"/>
        <v>0</v>
      </c>
      <c r="AC29" s="64">
        <v>0</v>
      </c>
      <c r="AD29" s="303">
        <f t="shared" si="4"/>
        <v>0</v>
      </c>
      <c r="AE29" s="306">
        <v>0</v>
      </c>
      <c r="AF29" s="302"/>
      <c r="AG29" s="302"/>
      <c r="AH29" s="302">
        <f t="shared" si="5"/>
        <v>0</v>
      </c>
      <c r="AI29" s="379"/>
      <c r="AJ29" s="509"/>
      <c r="AK29" s="163"/>
      <c r="AL29" s="322"/>
      <c r="AM29" s="338">
        <f t="shared" si="6"/>
        <v>0</v>
      </c>
      <c r="AN29" s="310">
        <f t="shared" si="7"/>
        <v>0</v>
      </c>
      <c r="AO29" s="311">
        <f t="shared" si="9"/>
        <v>0</v>
      </c>
      <c r="AQ29" s="572"/>
      <c r="AR29" s="511"/>
    </row>
    <row r="30" spans="1:44" ht="15.75" thickBot="1" x14ac:dyDescent="0.3">
      <c r="G30" s="270"/>
      <c r="J30" s="578"/>
      <c r="K30" s="584"/>
      <c r="L30" s="588"/>
      <c r="M30" s="335"/>
      <c r="N30" s="247"/>
      <c r="O30" s="295">
        <f t="shared" si="10"/>
        <v>0</v>
      </c>
      <c r="Q30" s="20"/>
      <c r="S30" s="153"/>
      <c r="T30" s="545"/>
      <c r="U30" s="188"/>
      <c r="V30" s="158"/>
      <c r="W30" s="154"/>
      <c r="X30" s="534"/>
      <c r="Y30" s="185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3">
        <f t="shared" si="4"/>
        <v>0</v>
      </c>
      <c r="AE30" s="352"/>
      <c r="AF30" s="354"/>
      <c r="AG30" s="355"/>
      <c r="AH30" s="317">
        <f t="shared" si="5"/>
        <v>0</v>
      </c>
      <c r="AI30" s="561"/>
      <c r="AJ30" s="188"/>
      <c r="AK30" s="188"/>
      <c r="AL30" s="321"/>
      <c r="AM30" s="574">
        <f t="shared" si="6"/>
        <v>0</v>
      </c>
      <c r="AN30" s="310">
        <f t="shared" si="7"/>
        <v>0</v>
      </c>
      <c r="AO30" s="311">
        <f t="shared" si="9"/>
        <v>0</v>
      </c>
      <c r="AQ30" s="572"/>
      <c r="AR30" s="511"/>
    </row>
    <row r="31" spans="1:44" ht="15.75" thickBot="1" x14ac:dyDescent="0.3">
      <c r="A31" s="80"/>
      <c r="B31" s="112"/>
      <c r="C31" s="21" t="s">
        <v>606</v>
      </c>
      <c r="E31" s="2" t="s">
        <v>361</v>
      </c>
      <c r="F31" s="100">
        <v>-1</v>
      </c>
      <c r="H31" s="515">
        <v>-1</v>
      </c>
      <c r="J31" s="576"/>
      <c r="K31" s="511"/>
      <c r="L31" s="588"/>
      <c r="M31" s="336"/>
      <c r="N31" s="248"/>
      <c r="O31" s="295">
        <f t="shared" si="10"/>
        <v>0</v>
      </c>
      <c r="Q31" s="20"/>
      <c r="S31" s="17"/>
      <c r="T31" s="546"/>
      <c r="U31" s="155"/>
      <c r="V31" s="156"/>
      <c r="W31" s="15"/>
      <c r="X31" s="184"/>
      <c r="Y31" s="185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3">
        <f t="shared" si="4"/>
        <v>0</v>
      </c>
      <c r="AE31" s="352"/>
      <c r="AF31" s="356"/>
      <c r="AG31" s="357"/>
      <c r="AH31" s="318">
        <f t="shared" si="5"/>
        <v>0</v>
      </c>
      <c r="AI31" s="377"/>
      <c r="AJ31" s="155"/>
      <c r="AK31" s="155"/>
      <c r="AL31" s="319"/>
      <c r="AM31" s="574">
        <f t="shared" si="6"/>
        <v>0</v>
      </c>
      <c r="AN31" s="310">
        <f t="shared" si="7"/>
        <v>0</v>
      </c>
      <c r="AO31" s="311">
        <f t="shared" si="9"/>
        <v>0</v>
      </c>
      <c r="AQ31" s="572"/>
      <c r="AR31" s="511"/>
    </row>
    <row r="32" spans="1:44" ht="15.75" thickBot="1" x14ac:dyDescent="0.3">
      <c r="A32" s="650"/>
      <c r="B32" s="650"/>
      <c r="J32" s="577" t="s">
        <v>310</v>
      </c>
      <c r="K32" s="585"/>
      <c r="L32" s="588"/>
      <c r="M32" s="513">
        <v>0</v>
      </c>
      <c r="N32" s="252">
        <v>0</v>
      </c>
      <c r="O32" s="295">
        <f t="shared" si="10"/>
        <v>0</v>
      </c>
      <c r="Q32" s="20"/>
      <c r="S32" s="17" t="s">
        <v>346</v>
      </c>
      <c r="T32" s="546"/>
      <c r="U32" s="155">
        <v>2</v>
      </c>
      <c r="V32" s="156">
        <v>2</v>
      </c>
      <c r="W32" s="15">
        <v>-2</v>
      </c>
      <c r="X32" s="117">
        <v>1</v>
      </c>
      <c r="Y32" s="185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3">
        <f t="shared" si="4"/>
        <v>0</v>
      </c>
      <c r="AE32" s="352">
        <v>0</v>
      </c>
      <c r="AF32" s="356"/>
      <c r="AG32" s="357"/>
      <c r="AH32" s="318">
        <f t="shared" si="5"/>
        <v>0</v>
      </c>
      <c r="AI32" s="377">
        <v>0</v>
      </c>
      <c r="AJ32" s="155">
        <v>0</v>
      </c>
      <c r="AK32" s="155"/>
      <c r="AL32" s="319"/>
      <c r="AM32" s="574">
        <f t="shared" si="6"/>
        <v>0</v>
      </c>
      <c r="AN32" s="310">
        <f t="shared" si="7"/>
        <v>0</v>
      </c>
      <c r="AO32" s="311">
        <f t="shared" si="9"/>
        <v>0</v>
      </c>
      <c r="AP32" s="6" t="s">
        <v>450</v>
      </c>
      <c r="AQ32" s="567" t="s">
        <v>451</v>
      </c>
      <c r="AR32" s="511" t="s">
        <v>564</v>
      </c>
    </row>
    <row r="33" spans="1:44" ht="15.75" thickBot="1" x14ac:dyDescent="0.3">
      <c r="A33" s="80"/>
      <c r="G33" s="384">
        <v>-1</v>
      </c>
      <c r="J33" s="578"/>
      <c r="K33" s="585"/>
      <c r="L33" s="588"/>
      <c r="M33" s="336"/>
      <c r="N33" s="249"/>
      <c r="O33" s="295">
        <f t="shared" si="10"/>
        <v>0</v>
      </c>
      <c r="Q33" s="20"/>
      <c r="S33" s="186"/>
      <c r="T33" s="547"/>
      <c r="U33" s="187"/>
      <c r="V33" s="160"/>
      <c r="W33" s="165"/>
      <c r="X33" s="170"/>
      <c r="Y33" s="185">
        <f t="shared" si="2"/>
        <v>0</v>
      </c>
      <c r="Z33" s="65"/>
      <c r="AA33" s="117">
        <f t="shared" si="3"/>
        <v>0</v>
      </c>
      <c r="AB33" s="64">
        <f t="shared" si="8"/>
        <v>0</v>
      </c>
      <c r="AC33" s="64"/>
      <c r="AD33" s="303">
        <f t="shared" si="4"/>
        <v>0</v>
      </c>
      <c r="AE33" s="352"/>
      <c r="AF33" s="356"/>
      <c r="AG33" s="357"/>
      <c r="AH33" s="318">
        <f t="shared" si="5"/>
        <v>0</v>
      </c>
      <c r="AI33" s="377"/>
      <c r="AJ33" s="155"/>
      <c r="AK33" s="155"/>
      <c r="AL33" s="319"/>
      <c r="AM33" s="574">
        <f t="shared" si="6"/>
        <v>0</v>
      </c>
      <c r="AN33" s="310">
        <f t="shared" si="7"/>
        <v>0</v>
      </c>
      <c r="AO33" s="311">
        <f t="shared" si="9"/>
        <v>0</v>
      </c>
      <c r="AP33" s="6"/>
      <c r="AQ33" s="572"/>
      <c r="AR33" s="511"/>
    </row>
    <row r="34" spans="1:44" ht="15.75" thickBot="1" x14ac:dyDescent="0.3">
      <c r="C34" s="2" t="s">
        <v>258</v>
      </c>
      <c r="E34" s="19" t="s">
        <v>300</v>
      </c>
      <c r="J34" s="576" t="s">
        <v>301</v>
      </c>
      <c r="K34" s="511"/>
      <c r="L34" s="588">
        <v>0</v>
      </c>
      <c r="M34" s="336"/>
      <c r="N34" s="250">
        <v>0</v>
      </c>
      <c r="O34" s="295">
        <f t="shared" si="10"/>
        <v>0</v>
      </c>
      <c r="Q34" s="21" t="s">
        <v>336</v>
      </c>
      <c r="S34" s="189" t="s">
        <v>299</v>
      </c>
      <c r="T34" s="548"/>
      <c r="U34" s="190">
        <v>2</v>
      </c>
      <c r="V34" s="191">
        <v>2</v>
      </c>
      <c r="W34" s="192">
        <v>-2</v>
      </c>
      <c r="X34" s="213"/>
      <c r="Y34" s="185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3">
        <f t="shared" si="4"/>
        <v>0</v>
      </c>
      <c r="AE34" s="352">
        <v>0</v>
      </c>
      <c r="AF34" s="356"/>
      <c r="AG34" s="357"/>
      <c r="AH34" s="318">
        <f t="shared" si="5"/>
        <v>0</v>
      </c>
      <c r="AI34" s="377"/>
      <c r="AJ34" s="155">
        <v>1</v>
      </c>
      <c r="AK34" s="155"/>
      <c r="AL34" s="319"/>
      <c r="AM34" s="574">
        <f t="shared" si="6"/>
        <v>0</v>
      </c>
      <c r="AN34" s="310">
        <f t="shared" si="7"/>
        <v>0</v>
      </c>
      <c r="AO34" s="311">
        <f t="shared" si="9"/>
        <v>0</v>
      </c>
      <c r="AP34" s="6" t="s">
        <v>587</v>
      </c>
      <c r="AQ34" s="567" t="s">
        <v>566</v>
      </c>
      <c r="AR34" s="511" t="s">
        <v>500</v>
      </c>
    </row>
    <row r="35" spans="1:44" ht="15.75" thickBot="1" x14ac:dyDescent="0.3">
      <c r="E35" s="23"/>
      <c r="J35" s="576" t="s">
        <v>296</v>
      </c>
      <c r="K35" s="511"/>
      <c r="L35" s="588">
        <v>0</v>
      </c>
      <c r="M35" s="336"/>
      <c r="N35" s="252">
        <v>0</v>
      </c>
      <c r="O35" s="295">
        <f t="shared" si="10"/>
        <v>0</v>
      </c>
      <c r="Q35" s="20"/>
      <c r="S35" s="153" t="s">
        <v>309</v>
      </c>
      <c r="T35" s="549"/>
      <c r="U35" s="162">
        <v>1</v>
      </c>
      <c r="V35" s="158">
        <v>1</v>
      </c>
      <c r="W35" s="154">
        <v>-1</v>
      </c>
      <c r="X35" s="64"/>
      <c r="Y35" s="185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3">
        <f t="shared" si="4"/>
        <v>0</v>
      </c>
      <c r="AE35" s="352">
        <v>0</v>
      </c>
      <c r="AF35" s="356"/>
      <c r="AG35" s="357"/>
      <c r="AH35" s="318">
        <f t="shared" si="5"/>
        <v>0</v>
      </c>
      <c r="AI35" s="377"/>
      <c r="AJ35" s="155"/>
      <c r="AK35" s="155"/>
      <c r="AL35" s="155"/>
      <c r="AM35" s="574">
        <f t="shared" si="6"/>
        <v>0</v>
      </c>
      <c r="AN35" s="310">
        <f t="shared" si="7"/>
        <v>0</v>
      </c>
      <c r="AO35" s="311">
        <f t="shared" si="9"/>
        <v>0</v>
      </c>
      <c r="AP35" s="6" t="s">
        <v>309</v>
      </c>
      <c r="AQ35" s="567"/>
      <c r="AR35" s="511"/>
    </row>
    <row r="36" spans="1:44" ht="15.75" thickBot="1" x14ac:dyDescent="0.3">
      <c r="B36" s="24"/>
      <c r="F36" s="261" t="s">
        <v>44</v>
      </c>
      <c r="G36" s="68">
        <v>-1</v>
      </c>
      <c r="I36" s="112"/>
      <c r="J36" s="576" t="s">
        <v>296</v>
      </c>
      <c r="K36" s="511"/>
      <c r="L36" s="588">
        <v>0</v>
      </c>
      <c r="M36" s="336"/>
      <c r="N36" s="252">
        <v>0</v>
      </c>
      <c r="O36" s="522">
        <f t="shared" si="10"/>
        <v>0</v>
      </c>
      <c r="Q36" s="20"/>
      <c r="S36" s="161" t="s">
        <v>308</v>
      </c>
      <c r="T36" s="550"/>
      <c r="U36" s="163">
        <v>1</v>
      </c>
      <c r="V36" s="255">
        <v>1</v>
      </c>
      <c r="W36" s="18">
        <v>-1</v>
      </c>
      <c r="X36" s="64"/>
      <c r="Y36" s="185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3">
        <f t="shared" si="4"/>
        <v>0</v>
      </c>
      <c r="AE36" s="352">
        <v>0</v>
      </c>
      <c r="AF36" s="356"/>
      <c r="AG36" s="357"/>
      <c r="AH36" s="318">
        <f t="shared" si="5"/>
        <v>0</v>
      </c>
      <c r="AI36" s="377"/>
      <c r="AJ36" s="155"/>
      <c r="AK36" s="155"/>
      <c r="AL36" s="319"/>
      <c r="AM36" s="68">
        <f t="shared" si="6"/>
        <v>0</v>
      </c>
      <c r="AN36" s="310">
        <f t="shared" si="7"/>
        <v>0</v>
      </c>
      <c r="AO36" s="311">
        <f t="shared" si="9"/>
        <v>0</v>
      </c>
      <c r="AP36" s="6" t="s">
        <v>308</v>
      </c>
      <c r="AQ36" s="572"/>
      <c r="AR36" s="511" t="s">
        <v>567</v>
      </c>
    </row>
    <row r="37" spans="1:44" ht="15.75" thickBot="1" x14ac:dyDescent="0.3">
      <c r="B37" s="24">
        <v>2</v>
      </c>
      <c r="D37" s="384">
        <v>1</v>
      </c>
      <c r="E37" s="2" t="s">
        <v>599</v>
      </c>
      <c r="H37" s="515">
        <v>-1</v>
      </c>
      <c r="I37" s="2"/>
      <c r="J37" s="2" t="s">
        <v>611</v>
      </c>
      <c r="K37" s="556"/>
      <c r="L37" s="590">
        <v>0</v>
      </c>
      <c r="M37" s="337"/>
      <c r="N37" s="251">
        <v>0</v>
      </c>
      <c r="O37" s="177">
        <f t="shared" si="10"/>
        <v>0</v>
      </c>
      <c r="Q37" s="20"/>
      <c r="S37" s="253" t="s">
        <v>469</v>
      </c>
      <c r="T37" s="551"/>
      <c r="U37" s="254">
        <v>1</v>
      </c>
      <c r="V37" s="194">
        <v>1</v>
      </c>
      <c r="W37" s="222">
        <v>-1</v>
      </c>
      <c r="X37" s="194"/>
      <c r="Y37" s="24">
        <f t="shared" si="2"/>
        <v>0</v>
      </c>
      <c r="Z37" s="65"/>
      <c r="AA37" s="117">
        <f t="shared" si="3"/>
        <v>0</v>
      </c>
      <c r="AB37" s="64">
        <f t="shared" si="8"/>
        <v>0</v>
      </c>
      <c r="AC37" s="64">
        <v>0</v>
      </c>
      <c r="AD37" s="303">
        <f t="shared" si="4"/>
        <v>0</v>
      </c>
      <c r="AE37" s="352">
        <v>0</v>
      </c>
      <c r="AF37" s="358"/>
      <c r="AG37" s="359"/>
      <c r="AH37" s="353">
        <f t="shared" si="5"/>
        <v>0</v>
      </c>
      <c r="AI37" s="562">
        <v>0</v>
      </c>
      <c r="AJ37" s="563">
        <v>0</v>
      </c>
      <c r="AK37" s="563"/>
      <c r="AL37" s="322"/>
      <c r="AM37" s="68">
        <f t="shared" si="6"/>
        <v>0</v>
      </c>
      <c r="AN37" s="310">
        <f t="shared" si="7"/>
        <v>0</v>
      </c>
      <c r="AO37" s="311">
        <f t="shared" si="9"/>
        <v>0</v>
      </c>
      <c r="AP37" s="6" t="s">
        <v>469</v>
      </c>
      <c r="AQ37" s="571" t="s">
        <v>565</v>
      </c>
      <c r="AR37" s="544" t="s">
        <v>564</v>
      </c>
    </row>
  </sheetData>
  <mergeCells count="19"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E23:E24"/>
    <mergeCell ref="Q24:R24"/>
    <mergeCell ref="P4:P20"/>
    <mergeCell ref="A32:B32"/>
    <mergeCell ref="L2:L3"/>
    <mergeCell ref="K2:K3"/>
    <mergeCell ref="A12:A13"/>
    <mergeCell ref="E12:E13"/>
    <mergeCell ref="Q20:R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AE15" sqref="AE15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45284</v>
      </c>
      <c r="V1" s="603" t="s">
        <v>70</v>
      </c>
      <c r="W1" s="683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9" t="s">
        <v>212</v>
      </c>
      <c r="AE1" s="116" t="s">
        <v>420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90" t="s">
        <v>74</v>
      </c>
      <c r="G2" s="747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265</v>
      </c>
      <c r="U2" s="60" t="s">
        <v>105</v>
      </c>
      <c r="V2" s="726" t="s">
        <v>120</v>
      </c>
      <c r="W2" s="727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60"/>
      <c r="AE2" s="64" t="s">
        <v>98</v>
      </c>
    </row>
    <row r="3" spans="1:31" ht="24.75" thickBot="1" x14ac:dyDescent="0.3">
      <c r="A3" s="61" t="s">
        <v>333</v>
      </c>
      <c r="B3" s="204" t="s">
        <v>332</v>
      </c>
      <c r="C3" s="52" t="s">
        <v>44</v>
      </c>
      <c r="D3" s="23"/>
      <c r="E3" s="39" t="s">
        <v>79</v>
      </c>
      <c r="F3" s="630"/>
      <c r="G3" s="748"/>
      <c r="H3" s="40" t="s">
        <v>80</v>
      </c>
      <c r="J3" s="23">
        <v>15</v>
      </c>
      <c r="M3" s="166" t="s">
        <v>81</v>
      </c>
      <c r="N3" s="44"/>
      <c r="O3" s="757" t="s">
        <v>44</v>
      </c>
      <c r="P3" s="778" t="s">
        <v>218</v>
      </c>
      <c r="Q3" s="779"/>
      <c r="S3" s="57" t="s">
        <v>219</v>
      </c>
      <c r="V3" s="59" t="s">
        <v>104</v>
      </c>
      <c r="W3" s="59" t="s">
        <v>104</v>
      </c>
      <c r="AD3" s="760"/>
    </row>
    <row r="4" spans="1:31" ht="15.75" thickBot="1" x14ac:dyDescent="0.3">
      <c r="G4" s="748"/>
      <c r="H4" s="6"/>
      <c r="L4" s="687" t="s">
        <v>82</v>
      </c>
      <c r="O4" s="758"/>
      <c r="T4" s="55" t="s">
        <v>97</v>
      </c>
      <c r="U4" s="56" t="s">
        <v>98</v>
      </c>
      <c r="X4" s="67" t="s">
        <v>222</v>
      </c>
      <c r="Y4" s="603" t="s">
        <v>194</v>
      </c>
      <c r="Z4" s="605"/>
      <c r="AA4" s="683"/>
      <c r="AD4" s="760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48"/>
      <c r="H5" s="46" t="s">
        <v>75</v>
      </c>
      <c r="K5" s="765" t="s">
        <v>216</v>
      </c>
      <c r="L5" s="780"/>
      <c r="M5" s="2" t="s">
        <v>214</v>
      </c>
      <c r="N5" s="61" t="s">
        <v>213</v>
      </c>
      <c r="O5" s="758"/>
      <c r="P5" s="108" t="s">
        <v>215</v>
      </c>
      <c r="Q5" s="48" t="s">
        <v>44</v>
      </c>
      <c r="R5" s="42" t="s">
        <v>78</v>
      </c>
      <c r="T5" s="88" t="s">
        <v>99</v>
      </c>
      <c r="U5" s="19" t="s">
        <v>98</v>
      </c>
      <c r="Y5" s="768" t="s">
        <v>283</v>
      </c>
      <c r="Z5" s="769"/>
      <c r="AD5" s="760"/>
    </row>
    <row r="6" spans="1:31" ht="15.75" thickBot="1" x14ac:dyDescent="0.3">
      <c r="C6" s="109"/>
      <c r="D6" s="127" t="s">
        <v>44</v>
      </c>
      <c r="E6" s="45" t="s">
        <v>85</v>
      </c>
      <c r="G6" s="748"/>
      <c r="H6" s="46" t="s">
        <v>80</v>
      </c>
      <c r="I6" s="23">
        <v>15</v>
      </c>
      <c r="K6" s="766"/>
      <c r="L6" s="780"/>
      <c r="O6" s="758"/>
      <c r="T6" s="2" t="s">
        <v>100</v>
      </c>
      <c r="U6" s="144">
        <v>3</v>
      </c>
      <c r="V6" s="21">
        <v>-1</v>
      </c>
      <c r="AD6" s="760"/>
    </row>
    <row r="7" spans="1:31" ht="15.75" thickBot="1" x14ac:dyDescent="0.3">
      <c r="C7" s="110"/>
      <c r="G7" s="748"/>
      <c r="H7" s="6"/>
      <c r="K7" s="766"/>
      <c r="L7" s="780"/>
      <c r="N7" s="21" t="s">
        <v>119</v>
      </c>
      <c r="O7" s="758"/>
      <c r="P7" s="73"/>
      <c r="U7" s="104" t="s">
        <v>20</v>
      </c>
      <c r="AD7" s="760"/>
    </row>
    <row r="8" spans="1:31" ht="15.75" thickBot="1" x14ac:dyDescent="0.3">
      <c r="C8" s="130"/>
      <c r="D8" s="127" t="s">
        <v>44</v>
      </c>
      <c r="E8" s="152" t="s">
        <v>242</v>
      </c>
      <c r="F8" s="66" t="s">
        <v>86</v>
      </c>
      <c r="G8" s="748"/>
      <c r="H8" s="50" t="s">
        <v>75</v>
      </c>
      <c r="I8" s="99" t="s">
        <v>44</v>
      </c>
      <c r="J8" s="111">
        <v>115</v>
      </c>
      <c r="K8" s="766"/>
      <c r="L8" s="780"/>
      <c r="O8" s="758"/>
      <c r="P8" s="49"/>
      <c r="S8" s="762" t="s">
        <v>211</v>
      </c>
      <c r="T8" s="763"/>
      <c r="U8" s="763"/>
      <c r="V8" s="763"/>
      <c r="W8" s="763"/>
      <c r="X8" s="763"/>
      <c r="Y8" s="763"/>
      <c r="Z8" s="763"/>
      <c r="AA8" s="763"/>
      <c r="AB8" s="763"/>
      <c r="AC8" s="764"/>
      <c r="AD8" s="760"/>
    </row>
    <row r="9" spans="1:31" ht="15.75" thickBot="1" x14ac:dyDescent="0.3">
      <c r="C9" s="784"/>
      <c r="G9" s="748"/>
      <c r="H9" s="6"/>
      <c r="K9" s="766"/>
      <c r="L9" s="751" t="s">
        <v>217</v>
      </c>
      <c r="M9" s="752"/>
      <c r="N9" s="753"/>
      <c r="O9" s="758"/>
      <c r="P9" s="75"/>
      <c r="AD9" s="760"/>
    </row>
    <row r="10" spans="1:31" ht="15.75" thickBot="1" x14ac:dyDescent="0.3">
      <c r="C10" s="785"/>
      <c r="D10" s="23"/>
      <c r="E10" s="45" t="s">
        <v>87</v>
      </c>
      <c r="F10" s="66" t="s">
        <v>88</v>
      </c>
      <c r="G10" s="748"/>
      <c r="H10" s="51"/>
      <c r="I10" s="21" t="s">
        <v>80</v>
      </c>
      <c r="J10" s="3">
        <v>15</v>
      </c>
      <c r="K10" s="766"/>
      <c r="M10" s="787" t="s">
        <v>89</v>
      </c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9"/>
      <c r="AD10" s="760"/>
    </row>
    <row r="11" spans="1:31" ht="15.75" thickBot="1" x14ac:dyDescent="0.3">
      <c r="C11" s="786"/>
      <c r="G11" s="748"/>
      <c r="H11" s="6"/>
      <c r="K11" s="766"/>
      <c r="R11" s="52" t="s">
        <v>44</v>
      </c>
      <c r="S11" s="70"/>
      <c r="Y11" s="68" t="s">
        <v>120</v>
      </c>
      <c r="Z11" s="776" t="s">
        <v>120</v>
      </c>
      <c r="AA11" s="777"/>
      <c r="AB11" s="52" t="s">
        <v>44</v>
      </c>
      <c r="AC11" s="118" t="s">
        <v>120</v>
      </c>
      <c r="AD11" s="760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48"/>
      <c r="H12" s="128"/>
      <c r="I12" s="19" t="s">
        <v>80</v>
      </c>
      <c r="J12" s="3">
        <v>15</v>
      </c>
      <c r="K12" s="766"/>
      <c r="L12" s="781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8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70" t="s">
        <v>125</v>
      </c>
      <c r="AB12" s="771"/>
      <c r="AC12" s="21" t="s">
        <v>231</v>
      </c>
      <c r="AD12" s="760"/>
    </row>
    <row r="13" spans="1:31" ht="15.75" thickBot="1" x14ac:dyDescent="0.3">
      <c r="C13" s="784"/>
      <c r="G13" s="748"/>
      <c r="K13" s="766"/>
      <c r="L13" s="782"/>
      <c r="M13" s="47"/>
      <c r="Q13" s="750" t="s">
        <v>209</v>
      </c>
      <c r="R13" s="639"/>
      <c r="S13" s="599"/>
      <c r="T13" s="6"/>
      <c r="U13" s="96" t="s">
        <v>131</v>
      </c>
      <c r="X13" s="2" t="s">
        <v>122</v>
      </c>
      <c r="AA13" s="772"/>
      <c r="AB13" s="773"/>
      <c r="AD13" s="760"/>
    </row>
    <row r="14" spans="1:31" ht="15.75" thickBot="1" x14ac:dyDescent="0.3">
      <c r="B14" s="2" t="s">
        <v>333</v>
      </c>
      <c r="C14" s="786"/>
      <c r="D14" s="23"/>
      <c r="G14" s="748"/>
      <c r="H14" s="125"/>
      <c r="I14" s="99" t="s">
        <v>44</v>
      </c>
      <c r="J14" s="111">
        <v>115</v>
      </c>
      <c r="K14" s="766"/>
      <c r="L14" s="782"/>
      <c r="M14" s="21" t="s">
        <v>110</v>
      </c>
      <c r="N14" s="21" t="s">
        <v>112</v>
      </c>
      <c r="R14" s="115" t="s">
        <v>44</v>
      </c>
      <c r="S14" s="599"/>
      <c r="T14" s="77" t="s">
        <v>129</v>
      </c>
      <c r="V14" s="68" t="s">
        <v>44</v>
      </c>
      <c r="X14" s="47"/>
      <c r="Y14" s="21" t="s">
        <v>72</v>
      </c>
      <c r="AA14" s="772"/>
      <c r="AB14" s="773"/>
      <c r="AD14" s="760"/>
    </row>
    <row r="15" spans="1:31" ht="15.75" thickBot="1" x14ac:dyDescent="0.3">
      <c r="C15" s="130" t="s">
        <v>75</v>
      </c>
      <c r="D15" s="52" t="s">
        <v>44</v>
      </c>
      <c r="E15" s="6" t="s">
        <v>233</v>
      </c>
      <c r="F15" s="66" t="s">
        <v>93</v>
      </c>
      <c r="G15" s="748"/>
      <c r="H15" s="2" t="s">
        <v>80</v>
      </c>
      <c r="I15" s="53" t="s">
        <v>80</v>
      </c>
      <c r="K15" s="766"/>
      <c r="L15" s="783"/>
      <c r="Q15" s="750" t="s">
        <v>210</v>
      </c>
      <c r="R15" s="639"/>
      <c r="S15" s="599"/>
      <c r="T15" s="6"/>
      <c r="V15" s="68" t="s">
        <v>44</v>
      </c>
      <c r="X15" s="2" t="s">
        <v>127</v>
      </c>
      <c r="AA15" s="772"/>
      <c r="AB15" s="773"/>
      <c r="AD15" s="760"/>
    </row>
    <row r="16" spans="1:31" ht="15.75" thickBot="1" x14ac:dyDescent="0.3">
      <c r="C16" s="132"/>
      <c r="G16" s="748"/>
      <c r="K16" s="766"/>
      <c r="N16" s="47"/>
      <c r="O16" s="61" t="s">
        <v>108</v>
      </c>
      <c r="R16" s="114" t="s">
        <v>44</v>
      </c>
      <c r="S16" s="599"/>
      <c r="T16" s="76" t="s">
        <v>128</v>
      </c>
      <c r="W16" s="52" t="s">
        <v>44</v>
      </c>
      <c r="X16" s="47"/>
      <c r="Z16" s="76" t="s">
        <v>126</v>
      </c>
      <c r="AA16" s="772"/>
      <c r="AB16" s="773"/>
      <c r="AD16" s="760"/>
    </row>
    <row r="17" spans="3:30" ht="15.75" thickBot="1" x14ac:dyDescent="0.3">
      <c r="C17" s="109"/>
      <c r="E17" s="6" t="s">
        <v>94</v>
      </c>
      <c r="F17" s="745" t="s">
        <v>95</v>
      </c>
      <c r="G17" s="748"/>
      <c r="H17" s="54"/>
      <c r="I17" s="133" t="s">
        <v>80</v>
      </c>
      <c r="K17" s="766"/>
      <c r="S17" s="599"/>
      <c r="V17" s="68" t="s">
        <v>44</v>
      </c>
      <c r="X17" s="2" t="s">
        <v>117</v>
      </c>
      <c r="AA17" s="772"/>
      <c r="AB17" s="773"/>
      <c r="AD17" s="760"/>
    </row>
    <row r="18" spans="3:30" ht="15.75" thickBot="1" x14ac:dyDescent="0.3">
      <c r="C18" s="130"/>
      <c r="D18" s="131" t="s">
        <v>44</v>
      </c>
      <c r="E18" s="6" t="s">
        <v>96</v>
      </c>
      <c r="F18" s="746"/>
      <c r="G18" s="748"/>
      <c r="H18" s="108" t="s">
        <v>75</v>
      </c>
      <c r="I18" s="21" t="s">
        <v>80</v>
      </c>
      <c r="K18" s="766"/>
      <c r="O18" s="64" t="s">
        <v>114</v>
      </c>
      <c r="S18" s="599"/>
      <c r="U18" s="76" t="s">
        <v>132</v>
      </c>
      <c r="X18" s="2" t="s">
        <v>116</v>
      </c>
      <c r="AA18" s="774"/>
      <c r="AB18" s="775"/>
      <c r="AD18" s="760"/>
    </row>
    <row r="19" spans="3:30" ht="15.75" thickBot="1" x14ac:dyDescent="0.3">
      <c r="F19" s="64" t="s">
        <v>208</v>
      </c>
      <c r="G19" s="749"/>
      <c r="K19" s="767"/>
      <c r="Q19" s="68" t="s">
        <v>44</v>
      </c>
      <c r="R19" s="754" t="s">
        <v>123</v>
      </c>
      <c r="S19" s="755"/>
      <c r="T19" s="756"/>
      <c r="V19" s="77" t="s">
        <v>114</v>
      </c>
      <c r="Y19" s="19" t="s">
        <v>124</v>
      </c>
      <c r="AD19" s="761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2023-12-24T08:46:28Z</dcterms:modified>
</cp:coreProperties>
</file>