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7ACA4959-2DCF-43B9-A633-2760651FFEFD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8" l="1"/>
  <c r="AF7" i="7" l="1"/>
  <c r="AG4" i="7" s="1"/>
  <c r="AE7" i="7"/>
  <c r="AG3" i="7" s="1"/>
  <c r="O37" i="8"/>
  <c r="S6" i="7"/>
  <c r="S7" i="7"/>
  <c r="T5" i="7" s="1"/>
  <c r="R18" i="7"/>
  <c r="R20" i="7" s="1"/>
  <c r="S18" i="7"/>
  <c r="T16" i="7" s="1"/>
  <c r="Q23" i="7"/>
  <c r="Z14" i="7"/>
  <c r="Q3" i="7"/>
  <c r="R7" i="7"/>
  <c r="T4" i="7" s="1"/>
  <c r="H2" i="8"/>
  <c r="Y12" i="8"/>
  <c r="V3" i="1"/>
  <c r="Z2" i="7" s="1"/>
  <c r="R2" i="7" l="1"/>
  <c r="AF6" i="7"/>
  <c r="R6" i="7"/>
  <c r="AE6" i="7"/>
  <c r="S20" i="7"/>
  <c r="S2" i="7" s="1"/>
  <c r="T15" i="7"/>
  <c r="T2" i="7" s="1"/>
  <c r="AA2" i="7" s="1"/>
  <c r="Y25" i="8" l="1"/>
  <c r="AD25" i="8" s="1"/>
  <c r="Y37" i="8"/>
  <c r="AD37" i="8" s="1"/>
  <c r="AA37" i="8"/>
  <c r="AL37" i="8" s="1"/>
  <c r="Y36" i="8"/>
  <c r="AD36" i="8" s="1"/>
  <c r="O36" i="8"/>
  <c r="AA36" i="8" s="1"/>
  <c r="AL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L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L29" i="8" s="1"/>
  <c r="Y28" i="8"/>
  <c r="AD28" i="8" s="1"/>
  <c r="O28" i="8"/>
  <c r="AH28" i="8" s="1"/>
  <c r="Y27" i="8"/>
  <c r="AD27" i="8" s="1"/>
  <c r="O27" i="8"/>
  <c r="AH27" i="8" s="1"/>
  <c r="Y26" i="8"/>
  <c r="AD26" i="8" s="1"/>
  <c r="O26" i="8"/>
  <c r="AA26" i="8" s="1"/>
  <c r="AL26" i="8" s="1"/>
  <c r="O25" i="8"/>
  <c r="AA25" i="8" s="1"/>
  <c r="AL25" i="8" s="1"/>
  <c r="Y24" i="8"/>
  <c r="AD24" i="8" s="1"/>
  <c r="O24" i="8"/>
  <c r="AH24" i="8" s="1"/>
  <c r="Y23" i="8"/>
  <c r="AD23" i="8" s="1"/>
  <c r="O23" i="8"/>
  <c r="AA23" i="8" s="1"/>
  <c r="Y22" i="8"/>
  <c r="O22" i="8"/>
  <c r="AA22" i="8" s="1"/>
  <c r="AL22" i="8" s="1"/>
  <c r="Y21" i="8"/>
  <c r="AD21" i="8" s="1"/>
  <c r="O21" i="8"/>
  <c r="AA21" i="8" s="1"/>
  <c r="AL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L18" i="8" s="1"/>
  <c r="Y17" i="8"/>
  <c r="AD17" i="8" s="1"/>
  <c r="O17" i="8"/>
  <c r="AA17" i="8" s="1"/>
  <c r="AL17" i="8" s="1"/>
  <c r="Y16" i="8"/>
  <c r="AD16" i="8" s="1"/>
  <c r="O16" i="8"/>
  <c r="AH16" i="8" s="1"/>
  <c r="Y15" i="8"/>
  <c r="AD15" i="8" s="1"/>
  <c r="O15" i="8"/>
  <c r="AA15" i="8" s="1"/>
  <c r="Y14" i="8"/>
  <c r="AD14" i="8" s="1"/>
  <c r="O14" i="8"/>
  <c r="AA14" i="8" s="1"/>
  <c r="AL14" i="8" s="1"/>
  <c r="Y13" i="8"/>
  <c r="AD13" i="8" s="1"/>
  <c r="O13" i="8"/>
  <c r="AA13" i="8" s="1"/>
  <c r="AL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L10" i="8" s="1"/>
  <c r="Y9" i="8"/>
  <c r="AD9" i="8" s="1"/>
  <c r="O9" i="8"/>
  <c r="AA9" i="8" s="1"/>
  <c r="AL9" i="8" s="1"/>
  <c r="Y8" i="8"/>
  <c r="O8" i="8"/>
  <c r="AH8" i="8" s="1"/>
  <c r="Y7" i="8"/>
  <c r="AD7" i="8" s="1"/>
  <c r="O7" i="8"/>
  <c r="AA7" i="8" s="1"/>
  <c r="AL7" i="8" s="1"/>
  <c r="Y6" i="8"/>
  <c r="AD6" i="8" s="1"/>
  <c r="O6" i="8"/>
  <c r="AA6" i="8" s="1"/>
  <c r="AL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L35" i="8" s="1"/>
  <c r="AK18" i="8"/>
  <c r="AM18" i="8" s="1"/>
  <c r="AH25" i="8"/>
  <c r="AH36" i="8"/>
  <c r="AA27" i="8"/>
  <c r="AL27" i="8" s="1"/>
  <c r="AH15" i="8"/>
  <c r="AK17" i="8"/>
  <c r="AM17" i="8" s="1"/>
  <c r="AA31" i="8"/>
  <c r="AL31" i="8" s="1"/>
  <c r="AK34" i="8"/>
  <c r="AK33" i="8"/>
  <c r="AM33" i="8" s="1"/>
  <c r="AK11" i="8"/>
  <c r="AB22" i="8"/>
  <c r="AA5" i="8"/>
  <c r="AL5" i="8" s="1"/>
  <c r="AA8" i="8"/>
  <c r="AL8" i="8" s="1"/>
  <c r="AH11" i="8"/>
  <c r="AD22" i="8"/>
  <c r="AK22" i="8" s="1"/>
  <c r="AM22" i="8" s="1"/>
  <c r="AK26" i="8"/>
  <c r="AM26" i="8" s="1"/>
  <c r="AA28" i="8"/>
  <c r="AL28" i="8" s="1"/>
  <c r="AD5" i="8"/>
  <c r="AD8" i="8"/>
  <c r="AH13" i="8"/>
  <c r="AH19" i="8"/>
  <c r="AH33" i="8"/>
  <c r="AK35" i="8"/>
  <c r="AM35" i="8" s="1"/>
  <c r="AK36" i="8"/>
  <c r="AM36" i="8" s="1"/>
  <c r="AK25" i="8"/>
  <c r="AM25" i="8" s="1"/>
  <c r="AA20" i="8"/>
  <c r="AB20" i="8" s="1"/>
  <c r="AA16" i="8"/>
  <c r="AH4" i="8"/>
  <c r="AK37" i="8"/>
  <c r="AM37" i="8" s="1"/>
  <c r="AH37" i="8"/>
  <c r="AH21" i="8"/>
  <c r="AA32" i="8"/>
  <c r="AL32" i="8" s="1"/>
  <c r="AA24" i="8"/>
  <c r="AL24" i="8" s="1"/>
  <c r="AB35" i="8"/>
  <c r="AH6" i="8"/>
  <c r="E10" i="7"/>
  <c r="AH9" i="8"/>
  <c r="AB31" i="8"/>
  <c r="AH29" i="8"/>
  <c r="AA12" i="8"/>
  <c r="AK12" i="8" s="1"/>
  <c r="AK4" i="8"/>
  <c r="AB15" i="8"/>
  <c r="AL15" i="8"/>
  <c r="AB10" i="8"/>
  <c r="AK15" i="8"/>
  <c r="AB19" i="8"/>
  <c r="AL19" i="8"/>
  <c r="AK21" i="8"/>
  <c r="AM21" i="8" s="1"/>
  <c r="AB7" i="8"/>
  <c r="AK9" i="8"/>
  <c r="AM9" i="8" s="1"/>
  <c r="AK10" i="8"/>
  <c r="AM10" i="8" s="1"/>
  <c r="AB14" i="8"/>
  <c r="AK19" i="8"/>
  <c r="AL23" i="8"/>
  <c r="AB23" i="8"/>
  <c r="AK29" i="8"/>
  <c r="AM29" i="8" s="1"/>
  <c r="AK30" i="8"/>
  <c r="AL34" i="8"/>
  <c r="AB34" i="8"/>
  <c r="AL4" i="8"/>
  <c r="AB4" i="8"/>
  <c r="AK6" i="8"/>
  <c r="AM6" i="8" s="1"/>
  <c r="AK7" i="8"/>
  <c r="AM7" i="8" s="1"/>
  <c r="AL11" i="8"/>
  <c r="AB11" i="8"/>
  <c r="AK13" i="8"/>
  <c r="AM13" i="8" s="1"/>
  <c r="AK14" i="8"/>
  <c r="AM14" i="8" s="1"/>
  <c r="AB18" i="8"/>
  <c r="AK23" i="8"/>
  <c r="AB26" i="8"/>
  <c r="AL30" i="8"/>
  <c r="AB30" i="8"/>
  <c r="AK8" i="8"/>
  <c r="AM8" i="8" s="1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L3" i="8" s="1"/>
  <c r="O2" i="8"/>
  <c r="AD3" i="8" l="1"/>
  <c r="AB28" i="8"/>
  <c r="AK20" i="8"/>
  <c r="AM34" i="8"/>
  <c r="AB27" i="8"/>
  <c r="AK5" i="8"/>
  <c r="AM5" i="8" s="1"/>
  <c r="AK27" i="8"/>
  <c r="AM27" i="8" s="1"/>
  <c r="AK31" i="8"/>
  <c r="AM31" i="8" s="1"/>
  <c r="AM23" i="8"/>
  <c r="AM11" i="8"/>
  <c r="AB8" i="8"/>
  <c r="AK28" i="8"/>
  <c r="AM28" i="8" s="1"/>
  <c r="AB5" i="8"/>
  <c r="AL20" i="8"/>
  <c r="AK16" i="8"/>
  <c r="AL16" i="8"/>
  <c r="AL12" i="8"/>
  <c r="AM12" i="8" s="1"/>
  <c r="AB16" i="8"/>
  <c r="AB24" i="8"/>
  <c r="AB32" i="8"/>
  <c r="AK32" i="8"/>
  <c r="AM32" i="8" s="1"/>
  <c r="AK24" i="8"/>
  <c r="AM24" i="8" s="1"/>
  <c r="AH3" i="8"/>
  <c r="AA3" i="8"/>
  <c r="AB12" i="8"/>
  <c r="AM15" i="8"/>
  <c r="AM30" i="8"/>
  <c r="Q3" i="8"/>
  <c r="AM19" i="8"/>
  <c r="Z1" i="8"/>
  <c r="AA1" i="8" s="1"/>
  <c r="AM4" i="8"/>
  <c r="AM20" i="8" l="1"/>
  <c r="AL3" i="8"/>
  <c r="AM16" i="8"/>
  <c r="AB3" i="8"/>
  <c r="AK3" i="8"/>
  <c r="N8" i="4"/>
  <c r="AM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<sst xmlns="http://schemas.openxmlformats.org/spreadsheetml/2006/main" count="1129" uniqueCount="633">
  <si>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</si>
  <si>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</si>
  <si>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</si>
  <si>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</si>
  <si>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</si>
  <si>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</si>
  <si>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</si>
  <si>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</si>
  <si>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</si>
  <si>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</si>
  <si>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</si>
  <si>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</si>
  <si>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</si>
  <si>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</si>
  <si>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</si>
  <si>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</si>
  <si>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</si>
  <si>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</si>
  <si>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</si>
  <si>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</si>
  <si>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</si>
  <si>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</si>
  <si>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</si>
  <si>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</si>
  <si>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</si>
  <si>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</si>
  <si>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</si>
  <si>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</si>
  <si>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</si>
  <si>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</si>
  <si>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</si>
  <si>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</si>
  <si>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</si>
  <si>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</si>
  <si>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</si>
  <si>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</si>
  <si>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</si>
  <si>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</si>
  <si>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</si>
  <si>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</si>
  <si>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</si>
  <si>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</si>
  <si>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</si>
  <si>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</si>
  <si>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</si>
  <si>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</si>
  <si>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</si>
  <si>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</si>
  <si>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</si>
  <si>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</si>
  <si>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</si>
  <si>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</si>
  <si>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</si>
  <si>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</si>
  <si>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</si>
  <si>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</si>
  <si>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</si>
  <si>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</si>
  <si>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</si>
  <si>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</si>
  <si>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</si>
  <si>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</si>
  <si>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</si>
  <si>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</si>
  <si>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</si>
  <si>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</si>
  <si>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</si>
  <si>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</si>
  <si>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</si>
  <si>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</si>
  <si>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</si>
  <si>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</si>
  <si>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</si>
  <si>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</si>
  <si>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</si>
  <si>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</si>
  <si>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</si>
  <si>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</si>
  <si>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</si>
  <si>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</si>
  <si>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</si>
  <si>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</si>
  <si>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</si>
  <si>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</si>
  <si>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</si>
  <si>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</si>
  <si>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</si>
  <si>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</si>
  <si>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</si>
  <si>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</si>
  <si>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</si>
  <si>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</si>
  <si>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</si>
  <si>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</si>
  <si>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</si>
  <si>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</si>
  <si>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</si>
  <si>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</si>
  <si>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</si>
  <si>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</si>
  <si>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</si>
  <si>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</si>
  <si>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</si>
  <si>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</si>
  <si>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</si>
  <si>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</si>
  <si>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</si>
  <si>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</si>
  <si>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</si>
  <si>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</si>
  <si>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</si>
  <si>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</si>
  <si>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</si>
  <si>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</si>
  <si>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</si>
  <si>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</si>
  <si>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</si>
  <si>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</si>
  <si>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</si>
  <si>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</si>
  <si>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</si>
  <si>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</si>
  <si>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</si>
  <si>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</si>
  <si>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</si>
  <si>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</si>
  <si>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</si>
  <si>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</si>
  <si>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</si>
  <si>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</si>
  <si>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</si>
  <si>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</si>
  <si>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</si>
  <si>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</si>
  <si>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</si>
  <si>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</si>
  <si>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</si>
  <si>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</si>
  <si>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</si>
  <si>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</si>
  <si>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</si>
  <si>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</si>
  <si>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</si>
  <si>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</si>
  <si>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</si>
  <si>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</si>
  <si>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</si>
  <si>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</si>
  <si>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</si>
  <si>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</si>
  <si>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</si>
  <si>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</si>
  <si>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</si>
  <si>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</si>
  <si>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</si>
  <si>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</si>
  <si>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</si>
  <si>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</si>
  <si>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</si>
  <si>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</si>
  <si>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</si>
  <si>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</si>
  <si>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</si>
  <si>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</si>
  <si>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</si>
  <si>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</si>
  <si>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</si>
  <si>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</si>
  <si>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</si>
  <si>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</si>
  <si>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</si>
  <si>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</si>
  <si>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</si>
  <si>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</si>
  <si>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</si>
  <si>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</si>
  <si>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</si>
  <si>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</si>
  <si>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</si>
  <si>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</si>
  <si>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</si>
  <si>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</si>
  <si>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</si>
  <si>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</si>
  <si>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</si>
  <si>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</si>
  <si>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</si>
  <si>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</si>
  <si>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</si>
  <si>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</si>
  <si>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</si>
  <si>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</si>
  <si>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</si>
  <si>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</si>
  <si>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</si>
  <si>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</si>
  <si>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</si>
  <si>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</si>
  <si>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</si>
  <si>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</si>
  <si>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</si>
  <si>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</si>
  <si>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</si>
  <si>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</si>
  <si>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</si>
  <si>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</si>
  <si>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</si>
  <si>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</si>
  <si>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</si>
  <si>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</si>
  <si>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</si>
  <si>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</si>
  <si>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</si>
  <si>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</si>
  <si>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</si>
  <si>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</si>
  <si>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</si>
  <si>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</si>
  <si>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</si>
  <si>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</si>
  <si>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</si>
  <si>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</si>
  <si>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</si>
  <si>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</si>
  <si>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</si>
  <si>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</si>
  <si>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</si>
  <si>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</si>
  <si>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</si>
  <si>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</si>
  <si>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</si>
  <si>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</si>
  <si>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</si>
  <si>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</si>
  <si>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</si>
  <si>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</si>
  <si>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</si>
  <si>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</si>
  <si>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</si>
  <si>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</si>
  <si>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</si>
  <si>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</si>
  <si>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</si>
  <si>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</si>
  <si>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</si>
  <si>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</si>
  <si>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</si>
  <si>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</si>
  <si>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</si>
  <si>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</si>
  <si>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</si>
  <si>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</si>
  <si>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</si>
  <si>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</si>
  <si>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</si>
  <si>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</si>
  <si>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</si>
  <si>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</si>
  <si>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</si>
  <si>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</si>
  <si>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</si>
  <si>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</si>
  <si>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</si>
  <si>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</si>
  <si>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</si>
  <si>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</si>
  <si>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</si>
  <si>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</si>
  <si>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</si>
  <si>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</si>
  <si>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</si>
  <si>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</si>
  <si>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</si>
  <si>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</si>
  <si>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</si>
  <si>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</si>
  <si>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</si>
  <si>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</si>
  <si>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</si>
  <si>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</si>
  <si>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</si>
  <si>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</si>
  <si>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</si>
  <si>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</si>
  <si>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</si>
  <si>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</si>
  <si>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</si>
  <si>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</si>
  <si>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</si>
  <si>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</si>
  <si>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</si>
  <si>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</si>
  <si>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</si>
  <si>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</si>
  <si>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</si>
  <si>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</si>
  <si>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</si>
  <si>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</si>
  <si>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</si>
  <si>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</si>
  <si>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</si>
  <si>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</si>
  <si>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</si>
  <si>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</si>
  <si>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</si>
  <si>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</si>
  <si>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</si>
  <si>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</si>
  <si>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</si>
  <si>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</si>
  <si>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</si>
  <si>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</si>
  <si>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</si>
  <si>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</si>
  <si>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</si>
  <si>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</si>
  <si>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</si>
  <si>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</si>
  <si>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</si>
  <si>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</si>
  <si>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</si>
  <si>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</si>
  <si>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</si>
  <si>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</si>
  <si>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</si>
  <si>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</si>
  <si>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</si>
  <si>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</si>
  <si>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</si>
  <si>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</si>
  <si>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</si>
  <si>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</si>
  <si>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</si>
  <si>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</si>
  <si>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</si>
  <si>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</si>
  <si>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</si>
  <si>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</si>
  <si>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</si>
  <si>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</si>
  <si>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</si>
  <si>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</si>
  <si>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</si>
  <si>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</si>
  <si>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</si>
  <si>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</si>
  <si>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</si>
  <si>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</si>
  <si>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</si>
  <si>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</si>
  <si>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</si>
  <si>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</si>
  <si>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</si>
  <si>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</si>
  <si>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</si>
  <si>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</si>
  <si>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</si>
  <si>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</si>
  <si>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</si>
  <si>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</si>
  <si>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</si>
  <si>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</si>
  <si>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</si>
  <si>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</si>
  <si>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</si>
  <si>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</si>
  <si>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</si>
  <si>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</si>
  <si>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</si>
  <si>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</si>
  <si>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</si>
  <si>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</si>
  <si>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</si>
  <si>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</si>
  <si>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</si>
  <si>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</si>
  <si>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</si>
  <si>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</si>
  <si>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</si>
  <si>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</si>
  <si>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</si>
  <si>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</si>
  <si>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</si>
  <si>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</si>
  <si>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</si>
  <si>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</si>
  <si>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</si>
  <si>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</si>
  <si>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</si>
  <si>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</si>
  <si>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</si>
  <si>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</si>
  <si>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</si>
  <si>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</si>
  <si>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</si>
  <si>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</si>
  <si>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</si>
  <si>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</si>
  <si>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</si>
  <si>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</si>
  <si>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</si>
  <si>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</si>
  <si>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</si>
  <si>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</si>
  <si>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</si>
  <si>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</si>
  <si>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</si>
  <si>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</si>
  <si>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</si>
  <si>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</si>
  <si>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</si>
  <si>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</si>
  <si>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</si>
  <si>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</si>
  <si>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</si>
  <si>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</si>
  <si>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</si>
  <si>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</si>
  <si>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</si>
  <si>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</si>
  <si>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</si>
  <si>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</si>
  <si>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</si>
  <si>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</si>
  <si>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EmployerLeft_PY</t>
  </si>
  <si>
    <t>EmployerLeft_PM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</si>
  <si>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</si>
  <si>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</si>
  <si>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</si>
  <si>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</si>
  <si>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</si>
  <si>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</si>
  <si>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</si>
  <si>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</si>
  <si>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</si>
  <si>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</si>
  <si>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</si>
  <si>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</si>
  <si>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</si>
  <si>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</si>
  <si>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</si>
  <si>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</si>
  <si>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</si>
  <si>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</si>
  <si>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</si>
  <si>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</si>
  <si>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</si>
  <si>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</si>
  <si>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</si>
  <si>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</si>
  <si>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</si>
  <si>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</si>
  <si>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</si>
  <si>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</si>
  <si>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</si>
  <si>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</si>
  <si>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</si>
  <si>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</si>
  <si>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</si>
  <si>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</si>
  <si>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</si>
  <si>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</si>
  <si>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</si>
  <si>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</si>
  <si>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</si>
  <si>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</si>
  <si>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</si>
  <si>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</si>
  <si>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</si>
  <si>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</si>
  <si>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</si>
  <si>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</si>
  <si>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</si>
  <si>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</si>
  <si>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</si>
  <si>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</si>
  <si>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</si>
  <si>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</si>
  <si>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</si>
  <si>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</si>
  <si>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</si>
  <si>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</si>
  <si>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</si>
  <si>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</si>
  <si>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</si>
  <si>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</si>
  <si>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</si>
  <si>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</si>
  <si>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</si>
  <si>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</si>
  <si>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</si>
  <si>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</si>
  <si>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</si>
  <si>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</si>
  <si>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</si>
  <si>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</si>
  <si>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</si>
  <si>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</si>
  <si>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</si>
  <si>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</si>
  <si>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</si>
  <si>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</si>
  <si>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</si>
  <si>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</si>
  <si>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</si>
  <si>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</si>
  <si>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</si>
  <si>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</si>
  <si>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</si>
  <si>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</si>
  <si>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</si>
  <si>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</si>
  <si>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</si>
  <si>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</si>
  <si>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</si>
  <si>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</si>
  <si>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</si>
  <si>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</si>
  <si>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</si>
  <si>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</si>
  <si>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</si>
  <si>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</si>
  <si>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</si>
  <si>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</si>
  <si>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</si>
  <si>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</si>
  <si>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</si>
  <si>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</si>
  <si>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</si>
  <si>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</si>
  <si>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</si>
  <si>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</si>
  <si>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</si>
  <si>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</si>
  <si>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</si>
  <si>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</si>
  <si>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</si>
  <si>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</si>
  <si>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</si>
  <si>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</si>
  <si>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</si>
  <si>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</si>
  <si>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</si>
  <si>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</si>
  <si>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</si>
  <si>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</si>
  <si>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</si>
  <si>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</si>
  <si>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</si>
  <si>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</si>
  <si>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</si>
  <si>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</si>
  <si>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</si>
  <si>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</si>
  <si>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</si>
  <si>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</si>
  <si>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</si>
  <si>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</si>
  <si>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</si>
  <si>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</si>
  <si>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</si>
  <si>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</si>
  <si>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</si>
  <si>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</si>
  <si>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</si>
  <si>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</si>
  <si>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</si>
  <si>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</si>
  <si>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</si>
  <si>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</si>
  <si>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</si>
  <si>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</si>
  <si>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</si>
  <si>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</si>
  <si>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</si>
  <si>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</si>
  <si>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</si>
  <si>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</si>
  <si>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</si>
  <si>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</si>
  <si>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</si>
  <si>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</si>
  <si>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</si>
  <si>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</si>
  <si>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</si>
  <si>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</si>
  <si>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</si>
  <si>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</si>
  <si>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</si>
  <si>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</si>
  <si>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</si>
  <si>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</si>
  <si>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</si>
  <si>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</si>
  <si>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</si>
  <si>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</si>
  <si>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</si>
  <si>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</si>
  <si>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</si>
  <si>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 xml:space="preserve"> WLFIT_X_N-17_X_Left_UnTagged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</si>
  <si>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</si>
  <si>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</si>
  <si>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</si>
  <si>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</si>
  <si>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</si>
  <si>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</si>
  <si>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</si>
  <si>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</si>
  <si>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</si>
  <si>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</si>
  <si>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</si>
  <si>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X_WB_X_N-21_X_Left_X</t>
  </si>
  <si>
    <t>TN</t>
  </si>
  <si>
    <t>cna</t>
  </si>
  <si>
    <t>aajtak</t>
  </si>
  <si>
    <t>nd tv india</t>
  </si>
  <si>
    <t>rbharat</t>
  </si>
  <si>
    <t>timesnow</t>
  </si>
  <si>
    <t>nd tv 24*7</t>
  </si>
  <si>
    <t>3M40F</t>
  </si>
  <si>
    <t>28F Reserverd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</si>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</sst>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9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53" borderId="9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9" workbookViewId="0">
      <selection activeCell="W7" sqref="W7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7"/>
    <col min="14" max="14" width="12.5703125" style="261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372</v>
      </c>
      <c r="C2" s="498" t="s">
        <v>0</v>
      </c>
      <c r="D2" s="405" t="s">
        <v>1</v>
      </c>
      <c r="E2" s="405" t="s">
        <v>2</v>
      </c>
      <c r="F2" s="106" t="s">
        <v>3</v>
      </c>
      <c r="G2" s="126" t="s">
        <v>4</v>
      </c>
      <c r="H2" s="126" t="s">
        <v>5</v>
      </c>
      <c r="I2" s="412" t="s">
        <v>6</v>
      </c>
      <c r="J2" s="588" t="s">
        <v>7</v>
      </c>
      <c r="K2" s="589"/>
      <c r="L2" s="1" t="s">
        <v>8</v>
      </c>
      <c r="M2" s="328" t="s">
        <v>9</v>
      </c>
      <c r="N2" s="358" t="s">
        <v>10</v>
      </c>
      <c r="O2" s="590" t="s">
        <v>382</v>
      </c>
      <c r="P2" s="591"/>
      <c r="Q2" s="592"/>
      <c r="R2" s="592"/>
      <c r="S2" s="592"/>
      <c r="T2" s="593" t="s">
        <v>383</v>
      </c>
      <c r="V2" s="2" t="s">
        <v>409</v>
      </c>
    </row>
    <row r="3" spans="2:22" ht="15.75" thickBot="1" x14ac:dyDescent="0.3">
      <c r="B3" s="2" t="s">
        <v>373</v>
      </c>
      <c r="C3" s="168" t="s">
        <v>11</v>
      </c>
      <c r="D3" s="585"/>
      <c r="E3" s="346"/>
      <c r="F3" s="270" t="s">
        <v>69</v>
      </c>
      <c r="G3" s="2" t="s">
        <v>398</v>
      </c>
      <c r="H3" s="2" t="s">
        <v>328</v>
      </c>
      <c r="I3" s="61"/>
      <c r="J3" s="280"/>
      <c r="K3" s="281"/>
      <c r="L3" s="277" t="s">
        <v>15</v>
      </c>
      <c r="M3" s="329">
        <v>45275</v>
      </c>
      <c r="N3" s="61" t="s">
        <v>12</v>
      </c>
      <c r="O3" s="6"/>
      <c r="P3" s="187">
        <v>1</v>
      </c>
      <c r="Q3" s="19" t="s">
        <v>208</v>
      </c>
      <c r="R3" s="100" t="s">
        <v>42</v>
      </c>
      <c r="S3" s="24">
        <v>1</v>
      </c>
      <c r="T3" s="594"/>
      <c r="U3" s="19" t="s">
        <v>577</v>
      </c>
      <c r="V3" s="19">
        <f>SUM(P3:P28)</f>
        <v>12</v>
      </c>
    </row>
    <row r="4" spans="2:22" ht="15.75" thickBot="1" x14ac:dyDescent="0.3">
      <c r="B4" s="2" t="s">
        <v>440</v>
      </c>
      <c r="C4" s="168" t="s">
        <v>360</v>
      </c>
      <c r="D4" s="586"/>
      <c r="E4" s="61"/>
      <c r="F4" s="368" t="s">
        <v>42</v>
      </c>
      <c r="G4" s="2"/>
      <c r="H4" s="2"/>
      <c r="I4" s="261"/>
      <c r="J4" s="289"/>
      <c r="K4" s="290"/>
      <c r="L4" s="291"/>
      <c r="M4" s="329"/>
      <c r="N4" s="369" t="s">
        <v>26</v>
      </c>
      <c r="O4" s="6"/>
      <c r="P4" s="319"/>
      <c r="T4" s="594"/>
    </row>
    <row r="5" spans="2:22" ht="15.75" thickBot="1" x14ac:dyDescent="0.3">
      <c r="B5" s="2" t="s">
        <v>410</v>
      </c>
      <c r="C5" s="168" t="s">
        <v>16</v>
      </c>
      <c r="D5" s="587"/>
      <c r="F5" s="372" t="s">
        <v>42</v>
      </c>
      <c r="G5" s="2" t="s">
        <v>398</v>
      </c>
      <c r="H5" s="2"/>
      <c r="I5" s="61"/>
      <c r="J5" s="182"/>
      <c r="K5" s="148"/>
      <c r="L5" s="278"/>
      <c r="M5" s="329">
        <v>45275</v>
      </c>
      <c r="N5" s="374" t="s">
        <v>512</v>
      </c>
      <c r="P5" s="319"/>
      <c r="T5" s="594"/>
      <c r="U5" s="208" t="s">
        <v>227</v>
      </c>
      <c r="V5" s="19">
        <v>6360</v>
      </c>
    </row>
    <row r="6" spans="2:22" ht="15.75" thickBot="1" x14ac:dyDescent="0.3">
      <c r="B6" s="2" t="s">
        <v>416</v>
      </c>
      <c r="C6" s="168" t="s">
        <v>16</v>
      </c>
      <c r="D6" s="382"/>
      <c r="E6" s="61"/>
      <c r="F6" s="373"/>
      <c r="G6" s="2" t="s">
        <v>21</v>
      </c>
      <c r="H6" s="2" t="s">
        <v>328</v>
      </c>
      <c r="I6" s="61"/>
      <c r="J6" s="182"/>
      <c r="K6" s="148"/>
      <c r="L6" s="279" t="s">
        <v>419</v>
      </c>
      <c r="M6" s="329">
        <v>45275</v>
      </c>
      <c r="N6" s="378" t="s">
        <v>512</v>
      </c>
      <c r="P6" s="319"/>
      <c r="Q6" s="16"/>
      <c r="R6" s="6"/>
      <c r="T6" s="594"/>
    </row>
    <row r="7" spans="2:22" ht="15.75" thickBot="1" x14ac:dyDescent="0.3">
      <c r="B7" s="213" t="s">
        <v>370</v>
      </c>
      <c r="C7" s="168" t="s">
        <v>17</v>
      </c>
      <c r="D7" s="61"/>
      <c r="E7" s="61"/>
      <c r="F7" s="270"/>
      <c r="G7" s="2" t="s">
        <v>21</v>
      </c>
      <c r="H7" s="2" t="s">
        <v>558</v>
      </c>
      <c r="I7" s="61"/>
      <c r="J7" s="286"/>
      <c r="K7" s="287"/>
      <c r="L7" s="279"/>
      <c r="M7" s="377"/>
      <c r="N7" s="61" t="s">
        <v>18</v>
      </c>
      <c r="P7" s="319">
        <v>1</v>
      </c>
      <c r="Q7" s="2" t="s">
        <v>208</v>
      </c>
      <c r="R7" s="34" t="s">
        <v>42</v>
      </c>
      <c r="S7" s="24">
        <v>1</v>
      </c>
      <c r="T7" s="594"/>
    </row>
    <row r="8" spans="2:22" ht="15.75" thickBot="1" x14ac:dyDescent="0.3">
      <c r="B8" s="2" t="s">
        <v>441</v>
      </c>
      <c r="C8" s="442" t="s">
        <v>14</v>
      </c>
      <c r="D8" s="61"/>
      <c r="E8" s="61"/>
      <c r="F8" s="379" t="s">
        <v>42</v>
      </c>
      <c r="G8" s="2" t="s">
        <v>21</v>
      </c>
      <c r="H8" s="2"/>
      <c r="I8" s="61"/>
      <c r="J8" s="282"/>
      <c r="K8" s="283"/>
      <c r="L8" s="269"/>
      <c r="M8" s="376"/>
      <c r="N8" s="61" t="s">
        <v>18</v>
      </c>
      <c r="P8" s="319"/>
      <c r="Q8" s="16"/>
      <c r="R8" s="6"/>
      <c r="T8" s="594"/>
    </row>
    <row r="9" spans="2:22" ht="15.75" thickBot="1" x14ac:dyDescent="0.3">
      <c r="B9" s="3" t="s">
        <v>421</v>
      </c>
      <c r="C9" s="442" t="s">
        <v>14</v>
      </c>
      <c r="D9" s="61"/>
      <c r="E9" s="61"/>
      <c r="F9" s="292" t="s">
        <v>228</v>
      </c>
      <c r="G9" s="2" t="s">
        <v>21</v>
      </c>
      <c r="H9" s="2" t="s">
        <v>558</v>
      </c>
      <c r="I9" s="61"/>
      <c r="J9" s="284"/>
      <c r="K9" s="285"/>
      <c r="L9" s="207" t="s">
        <v>15</v>
      </c>
      <c r="M9" s="367">
        <v>45275</v>
      </c>
      <c r="N9" s="346"/>
      <c r="O9" s="496" t="s">
        <v>44</v>
      </c>
      <c r="P9" s="319">
        <v>1</v>
      </c>
      <c r="Q9" s="2" t="s">
        <v>622</v>
      </c>
      <c r="R9" s="34" t="s">
        <v>44</v>
      </c>
      <c r="S9" s="24">
        <v>1</v>
      </c>
      <c r="T9" s="594"/>
    </row>
    <row r="10" spans="2:22" ht="15.75" thickBot="1" x14ac:dyDescent="0.3">
      <c r="B10" s="2" t="s">
        <v>371</v>
      </c>
      <c r="C10" s="168" t="s">
        <v>17</v>
      </c>
      <c r="D10" s="61"/>
      <c r="F10" s="368" t="s">
        <v>627</v>
      </c>
      <c r="G10" s="2" t="s">
        <v>21</v>
      </c>
      <c r="H10" s="2" t="s">
        <v>558</v>
      </c>
      <c r="I10" s="61"/>
      <c r="J10" s="284"/>
      <c r="K10" s="285"/>
      <c r="L10" s="16" t="s">
        <v>15</v>
      </c>
      <c r="M10" s="367">
        <v>45275</v>
      </c>
      <c r="N10" s="374" t="s">
        <v>512</v>
      </c>
      <c r="P10" s="319"/>
      <c r="T10" s="594"/>
    </row>
    <row r="11" spans="2:22" ht="15.75" thickBot="1" x14ac:dyDescent="0.3">
      <c r="B11" s="2" t="s">
        <v>369</v>
      </c>
      <c r="C11" s="442" t="s">
        <v>17</v>
      </c>
      <c r="D11" s="61"/>
      <c r="E11" s="61"/>
      <c r="F11" s="34" t="s">
        <v>400</v>
      </c>
      <c r="G11" s="2" t="s">
        <v>21</v>
      </c>
      <c r="H11" s="2" t="s">
        <v>558</v>
      </c>
      <c r="I11" s="346"/>
      <c r="J11" s="282"/>
      <c r="K11" s="283"/>
      <c r="L11" s="16" t="s">
        <v>15</v>
      </c>
      <c r="M11" s="367">
        <v>45275</v>
      </c>
      <c r="N11" s="370" t="s">
        <v>18</v>
      </c>
      <c r="P11" s="319">
        <v>1</v>
      </c>
      <c r="Q11" s="16"/>
      <c r="R11" s="34" t="s">
        <v>44</v>
      </c>
      <c r="S11" s="24">
        <v>1</v>
      </c>
      <c r="T11" s="594"/>
      <c r="U11" s="208" t="s">
        <v>226</v>
      </c>
      <c r="V11" s="64">
        <v>106</v>
      </c>
    </row>
    <row r="12" spans="2:22" ht="15.75" thickBot="1" x14ac:dyDescent="0.3">
      <c r="B12" s="260" t="s">
        <v>442</v>
      </c>
      <c r="C12" s="442" t="s">
        <v>360</v>
      </c>
      <c r="D12" s="61"/>
      <c r="E12" s="485"/>
      <c r="F12" s="368" t="s">
        <v>42</v>
      </c>
      <c r="G12" s="2"/>
      <c r="H12" s="2"/>
      <c r="I12" s="61"/>
      <c r="J12" s="282"/>
      <c r="K12" s="283"/>
      <c r="L12" s="16"/>
      <c r="M12" s="367"/>
      <c r="N12" s="371" t="s">
        <v>26</v>
      </c>
      <c r="P12" s="319"/>
      <c r="Q12" s="16"/>
      <c r="R12" s="142"/>
      <c r="T12" s="594"/>
    </row>
    <row r="13" spans="2:22" ht="15.75" thickBot="1" x14ac:dyDescent="0.3">
      <c r="B13" s="260" t="s">
        <v>359</v>
      </c>
      <c r="C13" s="168" t="s">
        <v>360</v>
      </c>
      <c r="D13" s="61"/>
      <c r="E13" s="61"/>
      <c r="F13" s="270"/>
      <c r="G13" s="2" t="s">
        <v>398</v>
      </c>
      <c r="H13" s="2" t="s">
        <v>558</v>
      </c>
      <c r="I13" s="61"/>
      <c r="J13" s="183"/>
      <c r="K13" s="149"/>
      <c r="L13" s="348" t="s">
        <v>15</v>
      </c>
      <c r="M13" s="367">
        <v>45275</v>
      </c>
      <c r="N13" s="375" t="s">
        <v>512</v>
      </c>
      <c r="P13" s="319"/>
      <c r="R13" s="142"/>
      <c r="T13" s="594"/>
      <c r="U13" s="2" t="s">
        <v>601</v>
      </c>
      <c r="V13" s="24">
        <v>6</v>
      </c>
    </row>
    <row r="14" spans="2:22" ht="15.75" thickBot="1" x14ac:dyDescent="0.3">
      <c r="P14" s="319"/>
      <c r="T14" s="594"/>
    </row>
    <row r="15" spans="2:22" ht="15.75" thickBot="1" x14ac:dyDescent="0.3">
      <c r="B15" s="2" t="s">
        <v>19</v>
      </c>
      <c r="C15" s="499" t="s">
        <v>20</v>
      </c>
      <c r="D15" s="61"/>
      <c r="E15" s="66"/>
      <c r="F15" s="34" t="s">
        <v>557</v>
      </c>
      <c r="G15" s="136" t="s">
        <v>21</v>
      </c>
      <c r="H15" s="2" t="s">
        <v>558</v>
      </c>
      <c r="I15" s="61"/>
      <c r="J15" s="136"/>
      <c r="K15" s="135"/>
      <c r="L15" s="137" t="s">
        <v>15</v>
      </c>
      <c r="M15" s="582">
        <v>45275</v>
      </c>
      <c r="N15" s="585" t="s">
        <v>22</v>
      </c>
      <c r="O15" s="496" t="s">
        <v>44</v>
      </c>
      <c r="P15" s="319">
        <v>1</v>
      </c>
      <c r="Q15" s="19" t="s">
        <v>208</v>
      </c>
      <c r="R15" s="100" t="s">
        <v>42</v>
      </c>
      <c r="S15" s="24">
        <v>1</v>
      </c>
      <c r="T15" s="594"/>
    </row>
    <row r="16" spans="2:22" ht="15.75" thickBot="1" x14ac:dyDescent="0.3">
      <c r="B16" s="483" t="s">
        <v>374</v>
      </c>
      <c r="C16" s="500" t="s">
        <v>11</v>
      </c>
      <c r="D16" s="381"/>
      <c r="E16" s="261"/>
      <c r="F16" s="271" t="s">
        <v>393</v>
      </c>
      <c r="G16" s="136" t="s">
        <v>21</v>
      </c>
      <c r="H16" s="2" t="s">
        <v>558</v>
      </c>
      <c r="I16" s="61"/>
      <c r="J16" s="197"/>
      <c r="K16" s="138"/>
      <c r="L16" s="198" t="s">
        <v>15</v>
      </c>
      <c r="M16" s="583"/>
      <c r="N16" s="586"/>
      <c r="P16" s="319">
        <v>1</v>
      </c>
      <c r="Q16" s="19" t="s">
        <v>597</v>
      </c>
      <c r="R16" s="538" t="s">
        <v>42</v>
      </c>
      <c r="S16" s="112">
        <v>1</v>
      </c>
      <c r="T16" s="594"/>
    </row>
    <row r="17" spans="2:24" ht="15.75" thickBot="1" x14ac:dyDescent="0.3">
      <c r="B17" s="2"/>
      <c r="C17" s="499" t="s">
        <v>23</v>
      </c>
      <c r="D17" s="61"/>
      <c r="E17" s="485"/>
      <c r="F17" s="21" t="s">
        <v>224</v>
      </c>
      <c r="G17" s="207" t="s">
        <v>394</v>
      </c>
      <c r="H17" s="2" t="s">
        <v>368</v>
      </c>
      <c r="I17" s="406" t="s">
        <v>20</v>
      </c>
      <c r="J17" s="139"/>
      <c r="K17" s="140"/>
      <c r="L17" s="135" t="s">
        <v>15</v>
      </c>
      <c r="M17" s="584"/>
      <c r="N17" s="587"/>
      <c r="O17" s="496" t="s">
        <v>44</v>
      </c>
      <c r="P17" s="319">
        <v>1</v>
      </c>
      <c r="Q17" s="19" t="s">
        <v>208</v>
      </c>
      <c r="R17" s="100" t="s">
        <v>42</v>
      </c>
      <c r="S17" s="24">
        <v>1</v>
      </c>
      <c r="T17" s="594"/>
    </row>
    <row r="18" spans="2:24" ht="15.75" thickBot="1" x14ac:dyDescent="0.3">
      <c r="P18" s="319"/>
      <c r="T18" s="594"/>
    </row>
    <row r="19" spans="2:24" ht="15.75" thickBot="1" x14ac:dyDescent="0.3">
      <c r="B19" s="2" t="s">
        <v>401</v>
      </c>
      <c r="C19" s="168" t="s">
        <v>366</v>
      </c>
      <c r="D19" s="406" t="s">
        <v>20</v>
      </c>
      <c r="E19" s="484"/>
      <c r="F19" s="100"/>
      <c r="G19" s="2" t="s">
        <v>365</v>
      </c>
      <c r="H19" s="2" t="s">
        <v>408</v>
      </c>
      <c r="I19" s="61"/>
      <c r="J19" s="14"/>
      <c r="K19" s="14"/>
      <c r="L19" s="4" t="s">
        <v>24</v>
      </c>
      <c r="M19" s="582">
        <v>45275</v>
      </c>
      <c r="N19" s="411" t="s">
        <v>512</v>
      </c>
      <c r="P19" s="319"/>
      <c r="T19" s="594"/>
    </row>
    <row r="20" spans="2:24" ht="15.75" thickBot="1" x14ac:dyDescent="0.3">
      <c r="B20" s="245" t="s">
        <v>522</v>
      </c>
      <c r="C20" s="168" t="s">
        <v>366</v>
      </c>
      <c r="D20" s="61"/>
      <c r="E20" s="66"/>
      <c r="F20" s="34" t="s">
        <v>423</v>
      </c>
      <c r="G20" s="2" t="s">
        <v>388</v>
      </c>
      <c r="H20" s="2" t="s">
        <v>558</v>
      </c>
      <c r="I20" s="61"/>
      <c r="J20" s="166"/>
      <c r="K20" s="8"/>
      <c r="L20" s="7" t="s">
        <v>25</v>
      </c>
      <c r="M20" s="583"/>
      <c r="N20" s="401" t="s">
        <v>26</v>
      </c>
      <c r="P20" s="319">
        <v>1</v>
      </c>
      <c r="Q20" s="19" t="s">
        <v>208</v>
      </c>
      <c r="R20" s="34" t="s">
        <v>42</v>
      </c>
      <c r="S20" s="24">
        <v>1</v>
      </c>
      <c r="T20" s="594"/>
    </row>
    <row r="21" spans="2:24" ht="15.75" thickBot="1" x14ac:dyDescent="0.3">
      <c r="B21" s="245" t="s">
        <v>27</v>
      </c>
      <c r="C21" s="168" t="s">
        <v>360</v>
      </c>
      <c r="D21" s="61"/>
      <c r="E21" s="66"/>
      <c r="F21" s="34" t="s">
        <v>207</v>
      </c>
      <c r="G21" s="2" t="s">
        <v>21</v>
      </c>
      <c r="H21" s="2" t="s">
        <v>558</v>
      </c>
      <c r="I21" s="61"/>
      <c r="J21" s="8"/>
      <c r="K21" s="8"/>
      <c r="L21" s="7" t="s">
        <v>29</v>
      </c>
      <c r="M21" s="583"/>
      <c r="N21" s="401" t="s">
        <v>18</v>
      </c>
      <c r="P21" s="319">
        <v>1</v>
      </c>
      <c r="Q21" s="19" t="s">
        <v>208</v>
      </c>
      <c r="R21" s="34" t="s">
        <v>42</v>
      </c>
      <c r="S21" s="24">
        <v>1</v>
      </c>
      <c r="T21" s="594"/>
      <c r="U21" s="580" t="s">
        <v>225</v>
      </c>
      <c r="V21" s="581"/>
    </row>
    <row r="22" spans="2:24" ht="15.75" thickBot="1" x14ac:dyDescent="0.3">
      <c r="B22" s="275" t="s">
        <v>397</v>
      </c>
      <c r="C22" s="168" t="s">
        <v>30</v>
      </c>
      <c r="D22" s="61"/>
      <c r="E22" s="61"/>
      <c r="F22" s="264"/>
      <c r="G22" s="2" t="s">
        <v>31</v>
      </c>
      <c r="H22" s="272" t="s">
        <v>396</v>
      </c>
      <c r="I22" s="61"/>
      <c r="J22" s="166"/>
      <c r="K22" s="8"/>
      <c r="L22" s="7" t="s">
        <v>32</v>
      </c>
      <c r="M22" s="583"/>
      <c r="N22" s="381" t="s">
        <v>26</v>
      </c>
      <c r="P22" s="319"/>
      <c r="T22" s="594"/>
      <c r="X22" s="19" t="s">
        <v>620</v>
      </c>
    </row>
    <row r="23" spans="2:24" ht="15.75" thickBot="1" x14ac:dyDescent="0.3">
      <c r="B23" s="2" t="s">
        <v>426</v>
      </c>
      <c r="C23" s="168" t="s">
        <v>16</v>
      </c>
      <c r="D23" s="382"/>
      <c r="E23" s="61"/>
      <c r="F23" s="100"/>
      <c r="G23" s="2" t="s">
        <v>623</v>
      </c>
      <c r="H23" s="2" t="s">
        <v>417</v>
      </c>
      <c r="I23" s="61"/>
      <c r="J23" s="244"/>
      <c r="K23" s="141"/>
      <c r="L23" s="9" t="s">
        <v>32</v>
      </c>
      <c r="M23" s="583"/>
      <c r="N23" s="61" t="s">
        <v>513</v>
      </c>
      <c r="P23" s="319"/>
      <c r="T23" s="594"/>
      <c r="U23" s="2" t="s">
        <v>610</v>
      </c>
      <c r="V23" s="100" t="s">
        <v>44</v>
      </c>
      <c r="W23" s="2" t="s">
        <v>592</v>
      </c>
    </row>
    <row r="24" spans="2:24" ht="15.75" thickBot="1" x14ac:dyDescent="0.3">
      <c r="B24" s="3" t="s">
        <v>523</v>
      </c>
      <c r="C24" s="168" t="s">
        <v>16</v>
      </c>
      <c r="D24" s="382"/>
      <c r="E24" s="485"/>
      <c r="F24" s="407"/>
      <c r="G24" s="243" t="s">
        <v>624</v>
      </c>
      <c r="H24" s="214" t="s">
        <v>399</v>
      </c>
      <c r="I24" s="61"/>
      <c r="J24" s="139"/>
      <c r="K24" s="140"/>
      <c r="L24" s="135" t="s">
        <v>32</v>
      </c>
      <c r="M24" s="583"/>
      <c r="N24" s="61" t="s">
        <v>26</v>
      </c>
      <c r="O24" s="497" t="s">
        <v>44</v>
      </c>
      <c r="P24" s="541"/>
      <c r="S24" s="80"/>
      <c r="T24" s="594"/>
    </row>
    <row r="25" spans="2:24" ht="15.75" thickBot="1" x14ac:dyDescent="0.3">
      <c r="B25" s="3" t="s">
        <v>34</v>
      </c>
      <c r="C25" s="168" t="s">
        <v>16</v>
      </c>
      <c r="D25" s="61" t="s">
        <v>581</v>
      </c>
      <c r="E25" s="261"/>
      <c r="F25" s="259"/>
      <c r="G25" s="2" t="s">
        <v>21</v>
      </c>
      <c r="H25" s="2" t="s">
        <v>583</v>
      </c>
      <c r="I25" s="61"/>
      <c r="J25" s="139"/>
      <c r="K25" s="140"/>
      <c r="L25" s="135" t="s">
        <v>35</v>
      </c>
      <c r="M25" s="583"/>
      <c r="N25" s="61" t="s">
        <v>26</v>
      </c>
      <c r="P25" s="319">
        <v>1</v>
      </c>
      <c r="Q25" s="2" t="s">
        <v>580</v>
      </c>
      <c r="R25" s="100" t="s">
        <v>42</v>
      </c>
      <c r="S25" s="21">
        <v>1</v>
      </c>
      <c r="T25" s="594"/>
      <c r="V25" s="19"/>
    </row>
    <row r="26" spans="2:24" ht="15.75" thickBot="1" x14ac:dyDescent="0.3">
      <c r="B26" s="2" t="s">
        <v>422</v>
      </c>
      <c r="C26" s="168" t="s">
        <v>17</v>
      </c>
      <c r="D26" s="406" t="s">
        <v>20</v>
      </c>
      <c r="E26" s="413"/>
      <c r="F26" s="368"/>
      <c r="G26" s="2" t="s">
        <v>623</v>
      </c>
      <c r="H26" s="2" t="s">
        <v>621</v>
      </c>
      <c r="I26" s="61"/>
      <c r="J26" s="246"/>
      <c r="K26" s="155"/>
      <c r="L26" s="4" t="s">
        <v>36</v>
      </c>
      <c r="M26" s="583"/>
      <c r="N26" s="61" t="s">
        <v>514</v>
      </c>
      <c r="P26" s="319"/>
      <c r="T26" s="594"/>
      <c r="V26" s="542" t="s">
        <v>619</v>
      </c>
    </row>
    <row r="27" spans="2:24" ht="15.75" thickBot="1" x14ac:dyDescent="0.3">
      <c r="B27" s="260" t="s">
        <v>402</v>
      </c>
      <c r="C27" s="168" t="s">
        <v>14</v>
      </c>
      <c r="D27" s="61"/>
      <c r="E27" s="413"/>
      <c r="F27" s="398"/>
      <c r="G27" s="2" t="s">
        <v>625</v>
      </c>
      <c r="H27" s="214" t="s">
        <v>524</v>
      </c>
      <c r="I27" s="61"/>
      <c r="J27" s="408"/>
      <c r="K27" s="409"/>
      <c r="L27" s="410"/>
      <c r="M27" s="583"/>
      <c r="N27" s="61"/>
      <c r="P27" s="319">
        <v>1</v>
      </c>
      <c r="Q27" s="2" t="s">
        <v>578</v>
      </c>
      <c r="R27" s="100" t="s">
        <v>42</v>
      </c>
      <c r="S27" s="24">
        <v>1</v>
      </c>
      <c r="T27" s="594"/>
      <c r="W27" s="2" t="s">
        <v>593</v>
      </c>
    </row>
    <row r="28" spans="2:24" ht="15.75" thickBot="1" x14ac:dyDescent="0.3">
      <c r="B28" s="260" t="s">
        <v>402</v>
      </c>
      <c r="C28" s="495" t="s">
        <v>16</v>
      </c>
      <c r="D28" s="61" t="s">
        <v>582</v>
      </c>
      <c r="E28" s="413"/>
      <c r="F28" s="404"/>
      <c r="G28" s="2" t="s">
        <v>626</v>
      </c>
      <c r="H28" s="214" t="s">
        <v>590</v>
      </c>
      <c r="I28" s="61"/>
      <c r="J28" s="18"/>
      <c r="K28" s="18"/>
      <c r="L28" s="11" t="s">
        <v>37</v>
      </c>
      <c r="M28" s="584"/>
      <c r="N28" s="61" t="s">
        <v>514</v>
      </c>
      <c r="P28" s="320">
        <v>1</v>
      </c>
      <c r="Q28" s="2" t="s">
        <v>208</v>
      </c>
      <c r="R28" s="100" t="s">
        <v>42</v>
      </c>
      <c r="S28" s="21">
        <v>1</v>
      </c>
      <c r="T28" s="595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E26" sqref="E2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88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4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395</v>
      </c>
      <c r="B1" s="79" t="s">
        <v>135</v>
      </c>
      <c r="C1" s="476" t="s">
        <v>142</v>
      </c>
      <c r="G1" s="413" t="s">
        <v>137</v>
      </c>
      <c r="H1" s="97" t="s">
        <v>349</v>
      </c>
      <c r="I1" s="611" t="s">
        <v>375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1" t="s">
        <v>156</v>
      </c>
      <c r="Y1" s="670" t="s">
        <v>539</v>
      </c>
      <c r="Z1" s="427">
        <v>1</v>
      </c>
      <c r="AA1" s="353"/>
      <c r="AB1" s="351"/>
      <c r="AC1" s="100" t="s">
        <v>491</v>
      </c>
      <c r="AD1" s="352"/>
      <c r="AE1" s="380"/>
      <c r="AF1" s="380"/>
      <c r="AG1" s="380"/>
      <c r="AH1" s="380"/>
      <c r="AI1" s="380"/>
      <c r="AJ1" s="380"/>
      <c r="AK1" s="464" t="s">
        <v>461</v>
      </c>
      <c r="AL1" s="380" t="s">
        <v>507</v>
      </c>
      <c r="AM1" s="423"/>
      <c r="AN1" s="652"/>
      <c r="AO1" s="347" t="s">
        <v>478</v>
      </c>
      <c r="AQ1" s="68" t="s">
        <v>351</v>
      </c>
    </row>
    <row r="2" spans="1:43" ht="15.75" customHeight="1" thickBot="1" x14ac:dyDescent="0.3">
      <c r="A2" s="634">
        <f ca="1">TODAY()</f>
        <v>45282</v>
      </c>
      <c r="B2" s="636" t="s">
        <v>376</v>
      </c>
      <c r="C2" s="613" t="s">
        <v>363</v>
      </c>
      <c r="D2" s="638" t="s">
        <v>361</v>
      </c>
      <c r="E2" s="682" t="s">
        <v>65</v>
      </c>
      <c r="F2" s="657" t="s">
        <v>103</v>
      </c>
      <c r="G2" s="414" t="s">
        <v>180</v>
      </c>
      <c r="H2" s="80" t="s">
        <v>33</v>
      </c>
      <c r="I2" s="612"/>
      <c r="J2" s="81" t="s">
        <v>77</v>
      </c>
      <c r="K2" s="684" t="s">
        <v>348</v>
      </c>
      <c r="L2" s="685"/>
      <c r="M2" s="657" t="s">
        <v>103</v>
      </c>
      <c r="N2" s="69" t="s">
        <v>28</v>
      </c>
      <c r="O2" s="661" t="s">
        <v>103</v>
      </c>
      <c r="P2" s="85" t="s">
        <v>148</v>
      </c>
      <c r="Q2" s="613" t="s">
        <v>144</v>
      </c>
      <c r="R2" s="585"/>
      <c r="S2" s="674" t="s">
        <v>149</v>
      </c>
      <c r="T2" s="89"/>
      <c r="U2" s="124"/>
      <c r="V2" s="91"/>
      <c r="W2" s="146"/>
      <c r="X2" s="452" t="s">
        <v>157</v>
      </c>
      <c r="Y2" s="671"/>
      <c r="Z2" s="428">
        <v>1</v>
      </c>
      <c r="AA2" s="312"/>
      <c r="AB2" s="213"/>
      <c r="AC2" s="16"/>
      <c r="AD2" s="16"/>
      <c r="AE2" s="242" t="s">
        <v>471</v>
      </c>
      <c r="AF2" s="80"/>
      <c r="AG2" s="80"/>
      <c r="AH2" s="80"/>
      <c r="AI2" s="80"/>
      <c r="AJ2" s="80"/>
      <c r="AK2" s="462" t="s">
        <v>473</v>
      </c>
      <c r="AL2" s="242" t="s">
        <v>472</v>
      </c>
      <c r="AM2" s="449"/>
      <c r="AN2" s="653"/>
    </row>
    <row r="3" spans="1:43" ht="15.75" thickBot="1" x14ac:dyDescent="0.3">
      <c r="A3" s="635"/>
      <c r="B3" s="637"/>
      <c r="C3" s="614"/>
      <c r="D3" s="639"/>
      <c r="E3" s="683"/>
      <c r="F3" s="658"/>
      <c r="G3" s="415" t="s">
        <v>28</v>
      </c>
      <c r="H3" s="82" t="s">
        <v>140</v>
      </c>
      <c r="I3" s="83" t="s">
        <v>28</v>
      </c>
      <c r="J3" s="84" t="s">
        <v>146</v>
      </c>
      <c r="K3" s="205" t="s">
        <v>139</v>
      </c>
      <c r="L3" s="205" t="s">
        <v>108</v>
      </c>
      <c r="M3" s="658"/>
      <c r="N3" s="69" t="s">
        <v>147</v>
      </c>
      <c r="O3" s="662"/>
      <c r="P3" s="2" t="s">
        <v>155</v>
      </c>
      <c r="Q3" s="614"/>
      <c r="R3" s="587"/>
      <c r="S3" s="675"/>
      <c r="T3" s="89"/>
      <c r="U3" s="124"/>
      <c r="V3" s="120"/>
      <c r="W3" s="145"/>
      <c r="X3" s="452" t="s">
        <v>158</v>
      </c>
      <c r="Y3" s="671"/>
      <c r="Z3" s="429">
        <v>1</v>
      </c>
      <c r="AA3" s="312"/>
      <c r="AB3" s="213"/>
      <c r="AC3" s="100" t="s">
        <v>489</v>
      </c>
      <c r="AD3" s="673" t="s">
        <v>464</v>
      </c>
      <c r="AE3" s="261"/>
      <c r="AF3" s="261"/>
      <c r="AG3" s="16"/>
      <c r="AH3" s="16"/>
      <c r="AI3" s="16"/>
      <c r="AJ3" s="16"/>
      <c r="AK3" s="261"/>
      <c r="AL3" s="16"/>
      <c r="AM3" s="449"/>
      <c r="AN3" s="653"/>
    </row>
    <row r="4" spans="1:43" ht="15.75" thickBot="1" x14ac:dyDescent="0.3">
      <c r="A4" s="242" t="s">
        <v>184</v>
      </c>
      <c r="B4" s="650" t="s">
        <v>379</v>
      </c>
      <c r="C4" s="613" t="s">
        <v>155</v>
      </c>
      <c r="D4" s="356" t="s">
        <v>136</v>
      </c>
      <c r="E4" s="393">
        <v>2</v>
      </c>
      <c r="F4" s="658"/>
      <c r="G4" s="39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8"/>
      <c r="M4" s="658"/>
      <c r="N4" s="178" t="s">
        <v>70</v>
      </c>
      <c r="O4" s="662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2" t="s">
        <v>159</v>
      </c>
      <c r="Y4" s="671"/>
      <c r="Z4" s="430"/>
      <c r="AA4" s="312"/>
      <c r="AB4" s="213"/>
      <c r="AC4" s="16"/>
      <c r="AD4" s="673"/>
      <c r="AE4" s="261"/>
      <c r="AF4" s="261"/>
      <c r="AG4" s="16"/>
      <c r="AH4" s="16"/>
      <c r="AI4" s="16"/>
      <c r="AJ4" s="16"/>
      <c r="AK4" s="261"/>
      <c r="AL4" s="16"/>
      <c r="AM4" s="449"/>
      <c r="AN4" s="653"/>
      <c r="AO4" s="347" t="s">
        <v>91</v>
      </c>
    </row>
    <row r="5" spans="1:43" ht="15.75" thickBot="1" x14ac:dyDescent="0.3">
      <c r="A5" s="611" t="s">
        <v>427</v>
      </c>
      <c r="B5" s="651"/>
      <c r="C5" s="614"/>
      <c r="D5" s="61" t="s">
        <v>154</v>
      </c>
      <c r="E5" s="394">
        <v>1</v>
      </c>
      <c r="F5" s="658"/>
      <c r="G5" s="642" t="s">
        <v>193</v>
      </c>
      <c r="H5" s="642"/>
      <c r="I5" s="642"/>
      <c r="J5" s="642"/>
      <c r="K5" s="642"/>
      <c r="L5" s="643"/>
      <c r="M5" s="658"/>
      <c r="N5" s="21">
        <v>8</v>
      </c>
      <c r="O5" s="662"/>
      <c r="T5" s="89"/>
      <c r="U5" s="124"/>
      <c r="V5" s="120"/>
      <c r="W5" s="146"/>
      <c r="X5" s="452" t="s">
        <v>160</v>
      </c>
      <c r="Y5" s="671"/>
      <c r="Z5" s="430">
        <v>1</v>
      </c>
      <c r="AA5" s="312"/>
      <c r="AB5" s="100" t="s">
        <v>492</v>
      </c>
      <c r="AC5" s="99" t="s">
        <v>475</v>
      </c>
      <c r="AD5" s="16"/>
      <c r="AE5" s="16"/>
      <c r="AF5" s="242" t="s">
        <v>486</v>
      </c>
      <c r="AG5" s="16"/>
      <c r="AH5" s="16"/>
      <c r="AI5" s="16"/>
      <c r="AJ5" s="16"/>
      <c r="AK5" s="261"/>
      <c r="AL5" s="80"/>
      <c r="AM5" s="449"/>
      <c r="AN5" s="653"/>
    </row>
    <row r="6" spans="1:43" ht="15.75" thickBot="1" x14ac:dyDescent="0.3">
      <c r="A6" s="612"/>
      <c r="B6" s="648" t="s">
        <v>178</v>
      </c>
      <c r="C6" s="609"/>
      <c r="D6" s="610"/>
      <c r="F6" s="658"/>
      <c r="G6" s="644"/>
      <c r="H6" s="644"/>
      <c r="I6" s="644"/>
      <c r="J6" s="644"/>
      <c r="K6" s="644"/>
      <c r="L6" s="645"/>
      <c r="M6" s="658"/>
      <c r="O6" s="662"/>
      <c r="T6" s="89"/>
      <c r="U6" s="124"/>
      <c r="V6" s="98" t="s">
        <v>176</v>
      </c>
      <c r="W6" s="146"/>
      <c r="X6" s="452" t="s">
        <v>161</v>
      </c>
      <c r="Y6" s="671"/>
      <c r="Z6" s="428">
        <v>1</v>
      </c>
      <c r="AA6" s="312"/>
      <c r="AB6" s="213"/>
      <c r="AC6" s="16"/>
      <c r="AD6" s="434" t="s">
        <v>244</v>
      </c>
      <c r="AE6" s="261"/>
      <c r="AF6" s="261"/>
      <c r="AG6" s="261"/>
      <c r="AH6" s="261"/>
      <c r="AI6" s="667"/>
      <c r="AJ6" s="462" t="s">
        <v>467</v>
      </c>
      <c r="AK6" s="667" t="s">
        <v>255</v>
      </c>
      <c r="AL6" s="261"/>
      <c r="AM6" s="449"/>
      <c r="AN6" s="653"/>
      <c r="AO6" s="347" t="s">
        <v>479</v>
      </c>
    </row>
    <row r="7" spans="1:43" ht="15.75" thickBot="1" x14ac:dyDescent="0.3">
      <c r="A7" s="236" t="s">
        <v>584</v>
      </c>
      <c r="B7" s="649"/>
      <c r="C7" s="206" t="s">
        <v>380</v>
      </c>
      <c r="D7" s="357" t="s">
        <v>392</v>
      </c>
      <c r="E7" s="270">
        <v>3</v>
      </c>
      <c r="F7" s="658"/>
      <c r="G7" s="416">
        <v>0</v>
      </c>
      <c r="H7" s="150">
        <v>0</v>
      </c>
      <c r="I7" s="209">
        <v>0</v>
      </c>
      <c r="J7" s="30">
        <v>0</v>
      </c>
      <c r="K7" s="585">
        <v>0</v>
      </c>
      <c r="L7" s="216">
        <v>0</v>
      </c>
      <c r="M7" s="658"/>
      <c r="O7" s="662"/>
      <c r="R7" s="99" t="s">
        <v>44</v>
      </c>
      <c r="S7" s="168" t="s">
        <v>184</v>
      </c>
      <c r="T7" s="89"/>
      <c r="U7" s="124"/>
      <c r="V7" s="92"/>
      <c r="W7" s="146"/>
      <c r="X7" s="452" t="s">
        <v>162</v>
      </c>
      <c r="Y7" s="671"/>
      <c r="Z7" s="428">
        <v>1</v>
      </c>
      <c r="AA7" s="312"/>
      <c r="AB7" s="213"/>
      <c r="AC7" s="16"/>
      <c r="AD7" s="16"/>
      <c r="AE7" s="261"/>
      <c r="AF7" s="261"/>
      <c r="AG7" s="673" t="s">
        <v>463</v>
      </c>
      <c r="AH7" s="261"/>
      <c r="AI7" s="667"/>
      <c r="AJ7" s="261"/>
      <c r="AK7" s="667"/>
      <c r="AL7" s="80" t="s">
        <v>505</v>
      </c>
      <c r="AM7" s="449"/>
      <c r="AN7" s="653"/>
      <c r="AP7" s="76" t="s">
        <v>480</v>
      </c>
    </row>
    <row r="8" spans="1:43" ht="15.75" thickBot="1" x14ac:dyDescent="0.3">
      <c r="A8" s="2" t="s">
        <v>377</v>
      </c>
      <c r="B8" s="355" t="s">
        <v>290</v>
      </c>
      <c r="D8" s="346"/>
      <c r="E8" s="248">
        <f>SUM(G7:N9)</f>
        <v>15</v>
      </c>
      <c r="F8" s="658"/>
      <c r="G8" s="643">
        <v>0</v>
      </c>
      <c r="H8" s="640" t="s">
        <v>105</v>
      </c>
      <c r="I8" s="585">
        <v>0</v>
      </c>
      <c r="J8" s="640" t="s">
        <v>105</v>
      </c>
      <c r="K8" s="646"/>
      <c r="L8" s="676"/>
      <c r="M8" s="659"/>
      <c r="N8" s="679">
        <f>N5+N11</f>
        <v>15</v>
      </c>
      <c r="O8" s="662"/>
      <c r="T8" s="103" t="s">
        <v>44</v>
      </c>
      <c r="U8" s="124"/>
      <c r="V8" s="92"/>
      <c r="W8" s="146"/>
      <c r="X8" s="452" t="s">
        <v>163</v>
      </c>
      <c r="Y8" s="671"/>
      <c r="Z8" s="430"/>
      <c r="AA8" s="312"/>
      <c r="AB8" s="213"/>
      <c r="AC8" s="16"/>
      <c r="AD8" s="16"/>
      <c r="AE8" s="261"/>
      <c r="AF8" s="261"/>
      <c r="AG8" s="673"/>
      <c r="AH8" s="261"/>
      <c r="AI8" s="667"/>
      <c r="AJ8" s="261"/>
      <c r="AK8" s="261"/>
      <c r="AL8" s="261"/>
      <c r="AM8" s="449"/>
      <c r="AN8" s="653"/>
    </row>
    <row r="9" spans="1:43" ht="15.75" thickBot="1" x14ac:dyDescent="0.3">
      <c r="A9" s="236" t="s">
        <v>585</v>
      </c>
      <c r="B9" s="106" t="s">
        <v>197</v>
      </c>
      <c r="C9" s="206" t="s">
        <v>499</v>
      </c>
      <c r="D9" s="357" t="s">
        <v>285</v>
      </c>
      <c r="F9" s="658"/>
      <c r="G9" s="645"/>
      <c r="H9" s="641"/>
      <c r="I9" s="587"/>
      <c r="J9" s="641"/>
      <c r="K9" s="647"/>
      <c r="L9" s="677"/>
      <c r="M9" s="660"/>
      <c r="N9" s="680"/>
      <c r="O9" s="663"/>
      <c r="S9" s="674" t="s">
        <v>62</v>
      </c>
      <c r="T9" s="89"/>
      <c r="U9" s="124"/>
      <c r="V9" s="98" t="s">
        <v>176</v>
      </c>
      <c r="W9" s="48"/>
      <c r="X9" s="452" t="s">
        <v>164</v>
      </c>
      <c r="Y9" s="671"/>
      <c r="Z9" s="431"/>
      <c r="AA9" s="312"/>
      <c r="AB9" s="213"/>
      <c r="AC9" s="16"/>
      <c r="AD9" s="434" t="s">
        <v>244</v>
      </c>
      <c r="AE9" s="261"/>
      <c r="AF9" s="261"/>
      <c r="AG9" s="673"/>
      <c r="AH9" s="261"/>
      <c r="AI9" s="667"/>
      <c r="AJ9" s="80"/>
      <c r="AK9" s="667" t="s">
        <v>255</v>
      </c>
      <c r="AL9" s="261"/>
      <c r="AM9" s="449"/>
      <c r="AN9" s="653"/>
      <c r="AP9" s="2" t="s">
        <v>517</v>
      </c>
    </row>
    <row r="10" spans="1:43" ht="15.75" customHeight="1" thickBot="1" x14ac:dyDescent="0.3">
      <c r="A10" s="236" t="s">
        <v>586</v>
      </c>
      <c r="B10" s="105" t="s">
        <v>199</v>
      </c>
      <c r="D10" s="142"/>
      <c r="E10" s="241">
        <f>Boat!W8</f>
        <v>37</v>
      </c>
      <c r="F10" s="658"/>
      <c r="N10" s="439" t="s">
        <v>403</v>
      </c>
      <c r="O10" s="691" t="s">
        <v>103</v>
      </c>
      <c r="P10" s="664" t="s">
        <v>407</v>
      </c>
      <c r="R10" s="74" t="s">
        <v>44</v>
      </c>
      <c r="S10" s="678"/>
      <c r="T10" s="89"/>
      <c r="U10" s="123" t="s">
        <v>177</v>
      </c>
      <c r="V10" s="119" t="s">
        <v>222</v>
      </c>
      <c r="W10" s="146"/>
      <c r="X10" s="452" t="s">
        <v>165</v>
      </c>
      <c r="Y10" s="671"/>
      <c r="Z10" s="430">
        <v>0</v>
      </c>
      <c r="AA10" s="312">
        <v>1</v>
      </c>
      <c r="AB10" s="213"/>
      <c r="AC10" s="100" t="s">
        <v>489</v>
      </c>
      <c r="AD10" s="16"/>
      <c r="AE10" s="242" t="s">
        <v>482</v>
      </c>
      <c r="AF10" s="242" t="s">
        <v>317</v>
      </c>
      <c r="AG10" s="673"/>
      <c r="AH10" s="80"/>
      <c r="AI10" s="667"/>
      <c r="AJ10" s="261"/>
      <c r="AK10" s="667"/>
      <c r="AL10" s="261"/>
      <c r="AM10" s="463" t="s">
        <v>324</v>
      </c>
      <c r="AN10" s="653"/>
      <c r="AO10" s="208" t="s">
        <v>95</v>
      </c>
    </row>
    <row r="11" spans="1:43" ht="24" customHeight="1" thickBot="1" x14ac:dyDescent="0.3">
      <c r="A11" s="227" t="s">
        <v>289</v>
      </c>
      <c r="B11" s="585" t="s">
        <v>287</v>
      </c>
      <c r="C11" s="478" t="s">
        <v>178</v>
      </c>
      <c r="D11" s="174" t="s">
        <v>361</v>
      </c>
      <c r="F11" s="658"/>
      <c r="M11" s="6"/>
      <c r="N11" s="117">
        <v>7</v>
      </c>
      <c r="O11" s="692"/>
      <c r="P11" s="665"/>
      <c r="Q11" s="65"/>
      <c r="R11" s="120" t="s">
        <v>222</v>
      </c>
      <c r="S11" s="678"/>
      <c r="T11" s="102" t="s">
        <v>44</v>
      </c>
      <c r="U11" s="124"/>
      <c r="V11" s="121"/>
      <c r="W11" s="146"/>
      <c r="X11" s="452" t="s">
        <v>166</v>
      </c>
      <c r="Y11" s="671"/>
      <c r="Z11" s="430"/>
      <c r="AA11" s="312">
        <v>1</v>
      </c>
      <c r="AB11" s="99" t="s">
        <v>476</v>
      </c>
      <c r="AC11" s="261"/>
      <c r="AD11" s="16"/>
      <c r="AE11" s="261"/>
      <c r="AF11" s="261" t="s">
        <v>485</v>
      </c>
      <c r="AG11" s="673"/>
      <c r="AH11" s="261"/>
      <c r="AI11" s="70"/>
      <c r="AJ11" s="261"/>
      <c r="AK11" s="261"/>
      <c r="AL11" s="261"/>
      <c r="AM11" s="449"/>
      <c r="AN11" s="653"/>
      <c r="AP11" s="76" t="s">
        <v>493</v>
      </c>
    </row>
    <row r="12" spans="1:43" ht="15.75" thickBot="1" x14ac:dyDescent="0.3">
      <c r="A12" s="231" t="s">
        <v>390</v>
      </c>
      <c r="B12" s="587"/>
      <c r="C12" s="479" t="s">
        <v>391</v>
      </c>
      <c r="D12" s="61" t="s">
        <v>154</v>
      </c>
      <c r="E12" s="228">
        <v>3</v>
      </c>
      <c r="F12" s="658"/>
      <c r="G12" s="346" t="s">
        <v>407</v>
      </c>
      <c r="H12" s="590" t="s">
        <v>438</v>
      </c>
      <c r="I12" s="592"/>
      <c r="J12" s="592"/>
      <c r="K12" s="696"/>
      <c r="L12" s="207"/>
      <c r="M12" s="207"/>
      <c r="N12" s="207"/>
      <c r="O12" s="692"/>
      <c r="P12" s="665"/>
      <c r="R12" s="122" t="s">
        <v>181</v>
      </c>
      <c r="S12" s="675"/>
      <c r="T12" s="101" t="s">
        <v>44</v>
      </c>
      <c r="U12" s="124"/>
      <c r="V12" s="146"/>
      <c r="W12" s="146"/>
      <c r="X12" s="452" t="s">
        <v>167</v>
      </c>
      <c r="Y12" s="671"/>
      <c r="Z12" s="428">
        <v>1</v>
      </c>
      <c r="AA12" s="312">
        <v>1</v>
      </c>
      <c r="AB12" s="213"/>
      <c r="AC12" s="100" t="s">
        <v>490</v>
      </c>
      <c r="AD12" s="681" t="s">
        <v>244</v>
      </c>
      <c r="AE12" s="462" t="s">
        <v>243</v>
      </c>
      <c r="AF12" s="673" t="s">
        <v>230</v>
      </c>
      <c r="AG12" s="673"/>
      <c r="AH12" s="242" t="s">
        <v>263</v>
      </c>
      <c r="AI12" s="242" t="s">
        <v>240</v>
      </c>
      <c r="AJ12" s="261"/>
      <c r="AK12" s="261"/>
      <c r="AL12" s="261"/>
      <c r="AM12" s="668" t="s">
        <v>253</v>
      </c>
      <c r="AN12" s="653"/>
      <c r="AO12" s="347" t="s">
        <v>97</v>
      </c>
    </row>
    <row r="13" spans="1:43" ht="15.75" thickBot="1" x14ac:dyDescent="0.3">
      <c r="B13" s="468" t="s">
        <v>196</v>
      </c>
      <c r="E13" s="469">
        <v>-3</v>
      </c>
      <c r="F13" s="658"/>
      <c r="G13" s="592" t="s">
        <v>439</v>
      </c>
      <c r="H13" s="592"/>
      <c r="I13" s="592"/>
      <c r="J13" s="696"/>
      <c r="M13" s="6"/>
      <c r="N13" s="6"/>
      <c r="O13" s="692"/>
      <c r="P13" s="666"/>
      <c r="T13" s="105" t="s">
        <v>44</v>
      </c>
      <c r="U13" s="124"/>
      <c r="V13" s="146"/>
      <c r="W13" s="146"/>
      <c r="X13" s="452" t="s">
        <v>168</v>
      </c>
      <c r="Y13" s="671"/>
      <c r="Z13" s="428">
        <v>1</v>
      </c>
      <c r="AA13" s="312">
        <v>1</v>
      </c>
      <c r="AB13" s="100" t="s">
        <v>509</v>
      </c>
      <c r="AC13" s="16"/>
      <c r="AD13" s="681"/>
      <c r="AF13" s="673"/>
      <c r="AG13" s="80"/>
      <c r="AH13" s="242" t="s">
        <v>313</v>
      </c>
      <c r="AI13" s="242" t="s">
        <v>312</v>
      </c>
      <c r="AJ13" s="80"/>
      <c r="AK13" s="261"/>
      <c r="AL13" s="261"/>
      <c r="AM13" s="668"/>
      <c r="AN13" s="653"/>
    </row>
    <row r="14" spans="1:43" ht="15.75" thickBot="1" x14ac:dyDescent="0.3">
      <c r="A14" s="471"/>
      <c r="B14" s="472"/>
      <c r="C14" s="480"/>
      <c r="D14" s="473"/>
      <c r="E14" s="474"/>
      <c r="F14" s="658"/>
      <c r="G14" s="592" t="s">
        <v>438</v>
      </c>
      <c r="H14" s="592"/>
      <c r="I14" s="592"/>
      <c r="J14" s="696"/>
      <c r="K14" s="2">
        <v>12</v>
      </c>
      <c r="N14" s="6"/>
      <c r="O14" s="692"/>
      <c r="Q14" s="61" t="s">
        <v>543</v>
      </c>
      <c r="S14" s="168" t="s">
        <v>28</v>
      </c>
      <c r="T14" s="89"/>
      <c r="U14" s="124"/>
      <c r="V14" s="93"/>
      <c r="W14" s="146"/>
      <c r="X14" s="452" t="s">
        <v>169</v>
      </c>
      <c r="Y14" s="671"/>
      <c r="Z14" s="428">
        <v>1</v>
      </c>
      <c r="AA14" s="312"/>
      <c r="AB14" s="213"/>
      <c r="AC14" s="16"/>
      <c r="AD14" s="681"/>
      <c r="AE14" s="261"/>
      <c r="AF14" s="673"/>
      <c r="AG14" s="261"/>
      <c r="AH14" s="261"/>
      <c r="AI14" s="70"/>
      <c r="AJ14" s="261"/>
      <c r="AK14" s="261"/>
      <c r="AL14" s="261"/>
      <c r="AM14" s="668"/>
      <c r="AN14" s="653"/>
    </row>
    <row r="15" spans="1:43" ht="15.75" thickBot="1" x14ac:dyDescent="0.3">
      <c r="A15" s="470" t="s">
        <v>515</v>
      </c>
      <c r="C15" s="585" t="s">
        <v>379</v>
      </c>
      <c r="F15" s="658"/>
      <c r="O15" s="692"/>
      <c r="R15" s="99" t="s">
        <v>44</v>
      </c>
      <c r="T15" s="89"/>
      <c r="U15" s="90"/>
      <c r="V15" s="120"/>
      <c r="W15" s="147" t="s">
        <v>181</v>
      </c>
      <c r="X15" s="452" t="s">
        <v>170</v>
      </c>
      <c r="Y15" s="671"/>
      <c r="Z15" s="430">
        <v>1</v>
      </c>
      <c r="AA15" s="312"/>
      <c r="AB15" s="213"/>
      <c r="AC15" s="76" t="s">
        <v>488</v>
      </c>
      <c r="AD15" s="681"/>
      <c r="AF15" s="673"/>
      <c r="AG15" s="80"/>
      <c r="AH15" s="242" t="s">
        <v>457</v>
      </c>
      <c r="AI15" s="242" t="s">
        <v>251</v>
      </c>
      <c r="AJ15" s="80" t="s">
        <v>264</v>
      </c>
      <c r="AK15" s="261"/>
      <c r="AL15" s="261"/>
      <c r="AM15" s="668"/>
      <c r="AN15" s="653"/>
      <c r="AP15" s="76" t="s">
        <v>74</v>
      </c>
      <c r="AQ15" s="76" t="s">
        <v>503</v>
      </c>
    </row>
    <row r="16" spans="1:43" ht="15.75" thickBot="1" x14ac:dyDescent="0.3">
      <c r="A16" s="2" t="s">
        <v>548</v>
      </c>
      <c r="B16" s="21" t="s">
        <v>413</v>
      </c>
      <c r="C16" s="587"/>
      <c r="D16" s="61" t="s">
        <v>502</v>
      </c>
      <c r="E16" s="228">
        <v>1</v>
      </c>
      <c r="F16" s="658"/>
      <c r="G16" s="346" t="s">
        <v>497</v>
      </c>
      <c r="I16" s="491"/>
      <c r="J16" s="20"/>
      <c r="O16" s="692"/>
      <c r="R16" s="456" t="s">
        <v>185</v>
      </c>
      <c r="T16" s="89"/>
      <c r="U16" s="124"/>
      <c r="V16" s="94"/>
      <c r="W16" s="146"/>
      <c r="X16" s="452" t="s">
        <v>171</v>
      </c>
      <c r="Y16" s="671"/>
      <c r="Z16" s="428">
        <v>1</v>
      </c>
      <c r="AA16" s="312"/>
      <c r="AB16" s="213"/>
      <c r="AC16" s="16"/>
      <c r="AD16" s="16"/>
      <c r="AE16" s="261"/>
      <c r="AF16" s="261"/>
      <c r="AG16" s="261"/>
      <c r="AH16" s="261"/>
      <c r="AI16" s="70"/>
      <c r="AJ16" s="242" t="s">
        <v>468</v>
      </c>
      <c r="AK16" s="261"/>
      <c r="AL16" s="80"/>
      <c r="AM16" s="449" t="s">
        <v>323</v>
      </c>
      <c r="AN16" s="653"/>
      <c r="AP16" s="76" t="s">
        <v>234</v>
      </c>
    </row>
    <row r="17" spans="1:43" ht="15.75" thickBot="1" x14ac:dyDescent="0.3">
      <c r="B17" s="80"/>
      <c r="F17" s="658"/>
      <c r="I17" s="492"/>
      <c r="J17" s="20"/>
      <c r="N17" s="6"/>
      <c r="O17" s="692"/>
      <c r="Q17" s="21" t="s">
        <v>541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2" t="s">
        <v>172</v>
      </c>
      <c r="Y17" s="671"/>
      <c r="Z17" s="430"/>
      <c r="AA17" s="312"/>
      <c r="AB17" s="213"/>
      <c r="AC17" s="76" t="s">
        <v>474</v>
      </c>
      <c r="AD17" s="242" t="s">
        <v>246</v>
      </c>
      <c r="AE17" s="261" t="s">
        <v>510</v>
      </c>
      <c r="AF17" s="261"/>
      <c r="AG17" s="80"/>
      <c r="AH17" s="80" t="s">
        <v>511</v>
      </c>
      <c r="AI17" s="261" t="s">
        <v>233</v>
      </c>
      <c r="AJ17" s="80"/>
      <c r="AK17" s="261"/>
      <c r="AL17" s="80"/>
      <c r="AM17" s="449"/>
      <c r="AN17" s="653"/>
      <c r="AO17" s="208" t="s">
        <v>506</v>
      </c>
      <c r="AQ17" s="99" t="s">
        <v>504</v>
      </c>
    </row>
    <row r="18" spans="1:43" ht="15.75" thickBot="1" x14ac:dyDescent="0.3">
      <c r="A18" s="486" t="s">
        <v>588</v>
      </c>
      <c r="B18" s="21" t="s">
        <v>547</v>
      </c>
      <c r="C18" s="475" t="s">
        <v>527</v>
      </c>
      <c r="D18" s="404" t="s">
        <v>525</v>
      </c>
      <c r="E18" s="99" t="s">
        <v>44</v>
      </c>
      <c r="F18" s="658"/>
      <c r="G18" s="346" t="s">
        <v>538</v>
      </c>
      <c r="I18" s="24"/>
      <c r="J18" s="20"/>
      <c r="O18" s="692"/>
      <c r="Q18" s="112"/>
      <c r="R18" s="686" t="s">
        <v>546</v>
      </c>
      <c r="T18" s="100" t="s">
        <v>44</v>
      </c>
      <c r="U18" s="631" t="s">
        <v>44</v>
      </c>
      <c r="V18" s="120"/>
      <c r="W18" s="147" t="s">
        <v>176</v>
      </c>
      <c r="X18" s="452" t="s">
        <v>173</v>
      </c>
      <c r="Y18" s="671"/>
      <c r="Z18" s="430">
        <v>1</v>
      </c>
      <c r="AA18" s="312"/>
      <c r="AB18" s="76" t="s">
        <v>474</v>
      </c>
      <c r="AC18" s="16"/>
      <c r="AD18" s="16"/>
      <c r="AE18" s="261"/>
      <c r="AF18" s="667" t="s">
        <v>484</v>
      </c>
      <c r="AG18" s="261"/>
      <c r="AH18" s="70"/>
      <c r="AI18" s="70"/>
      <c r="AJ18" s="669" t="s">
        <v>321</v>
      </c>
      <c r="AK18" s="261"/>
      <c r="AL18" s="80"/>
      <c r="AM18" s="449"/>
      <c r="AN18" s="653"/>
      <c r="AP18" s="76" t="s">
        <v>88</v>
      </c>
    </row>
    <row r="19" spans="1:43" ht="15.75" thickBot="1" x14ac:dyDescent="0.3">
      <c r="F19" s="658"/>
      <c r="I19" s="223"/>
      <c r="O19" s="692"/>
      <c r="R19" s="687"/>
      <c r="S19" s="30" t="s">
        <v>544</v>
      </c>
      <c r="U19" s="632"/>
      <c r="V19" s="146"/>
      <c r="W19" s="146"/>
      <c r="X19" s="452" t="s">
        <v>174</v>
      </c>
      <c r="Y19" s="671"/>
      <c r="Z19" s="428">
        <v>1</v>
      </c>
      <c r="AA19" s="312"/>
      <c r="AB19" s="213"/>
      <c r="AC19" s="16"/>
      <c r="AD19" s="16"/>
      <c r="AE19" s="261"/>
      <c r="AF19" s="667"/>
      <c r="AG19" s="261"/>
      <c r="AH19" s="261"/>
      <c r="AI19" s="70"/>
      <c r="AJ19" s="669"/>
      <c r="AK19" s="481" t="s">
        <v>255</v>
      </c>
      <c r="AL19" s="80"/>
      <c r="AM19" s="449"/>
      <c r="AN19" s="653"/>
      <c r="AP19" s="76" t="s">
        <v>477</v>
      </c>
    </row>
    <row r="20" spans="1:43" ht="15.75" thickBot="1" x14ac:dyDescent="0.3">
      <c r="A20" s="235" t="s">
        <v>549</v>
      </c>
      <c r="B20" s="220" t="s">
        <v>520</v>
      </c>
      <c r="C20" s="477" t="s">
        <v>495</v>
      </c>
      <c r="D20" s="21" t="s">
        <v>550</v>
      </c>
      <c r="E20" s="458">
        <v>-1</v>
      </c>
      <c r="F20" s="658"/>
      <c r="G20" s="346" t="s">
        <v>500</v>
      </c>
      <c r="I20" s="223"/>
      <c r="O20" s="692"/>
      <c r="Q20" s="694" t="s">
        <v>48</v>
      </c>
      <c r="T20" s="425" t="s">
        <v>44</v>
      </c>
      <c r="U20" s="633"/>
      <c r="W20" s="426"/>
      <c r="X20" s="453" t="s">
        <v>175</v>
      </c>
      <c r="Y20" s="671"/>
      <c r="Z20" s="432">
        <v>1</v>
      </c>
      <c r="AA20" s="433">
        <v>1</v>
      </c>
      <c r="AB20" s="260"/>
      <c r="AC20" s="435"/>
      <c r="AD20" s="435"/>
      <c r="AE20" s="348"/>
      <c r="AF20" s="424"/>
      <c r="AG20" s="348"/>
      <c r="AH20" s="349"/>
      <c r="AI20" s="350" t="s">
        <v>302</v>
      </c>
      <c r="AJ20" s="348"/>
      <c r="AK20" s="482"/>
      <c r="AL20" s="349" t="s">
        <v>508</v>
      </c>
      <c r="AM20" s="397" t="s">
        <v>253</v>
      </c>
      <c r="AN20" s="653"/>
      <c r="AO20" s="347" t="s">
        <v>469</v>
      </c>
      <c r="AQ20" s="100" t="s">
        <v>470</v>
      </c>
    </row>
    <row r="21" spans="1:43" ht="15.75" thickBot="1" x14ac:dyDescent="0.3">
      <c r="A21" s="235" t="s">
        <v>589</v>
      </c>
      <c r="B21" s="21" t="s">
        <v>547</v>
      </c>
      <c r="D21" s="173" t="s">
        <v>142</v>
      </c>
      <c r="E21" s="270">
        <v>0</v>
      </c>
      <c r="F21" s="658"/>
      <c r="I21" s="223"/>
      <c r="O21" s="692"/>
      <c r="Q21" s="695"/>
      <c r="T21" s="443"/>
      <c r="U21" s="14"/>
      <c r="V21" s="628"/>
      <c r="W21" s="447" t="s">
        <v>176</v>
      </c>
      <c r="X21" s="450" t="s">
        <v>187</v>
      </c>
      <c r="Y21" s="671"/>
      <c r="Z21" s="466">
        <v>3</v>
      </c>
      <c r="AA21" s="467">
        <v>3</v>
      </c>
      <c r="AB21" s="436"/>
      <c r="AC21" s="6"/>
      <c r="AD21" s="434" t="s">
        <v>244</v>
      </c>
      <c r="AE21" s="6"/>
      <c r="AF21" s="6" t="s">
        <v>542</v>
      </c>
      <c r="AG21" s="6"/>
      <c r="AH21" s="242" t="s">
        <v>457</v>
      </c>
      <c r="AI21" s="6"/>
      <c r="AJ21" s="80" t="s">
        <v>319</v>
      </c>
      <c r="AK21" s="261" t="s">
        <v>255</v>
      </c>
      <c r="AL21" s="6"/>
      <c r="AM21" s="449" t="s">
        <v>555</v>
      </c>
      <c r="AN21" s="653"/>
    </row>
    <row r="22" spans="1:43" ht="15.75" thickBot="1" x14ac:dyDescent="0.3">
      <c r="F22" s="658"/>
      <c r="G22" s="346" t="s">
        <v>498</v>
      </c>
      <c r="I22" s="223"/>
      <c r="O22" s="692"/>
      <c r="R22" s="455" t="s">
        <v>44</v>
      </c>
      <c r="T22" s="444" t="s">
        <v>44</v>
      </c>
      <c r="U22" s="15"/>
      <c r="V22" s="629"/>
      <c r="W22" s="447" t="s">
        <v>176</v>
      </c>
      <c r="X22" s="450" t="s">
        <v>188</v>
      </c>
      <c r="Y22" s="671"/>
      <c r="Z22" s="436"/>
      <c r="AA22" s="10"/>
      <c r="AB22" s="436"/>
      <c r="AC22" s="6"/>
      <c r="AD22" s="6"/>
      <c r="AE22" s="6"/>
      <c r="AF22" s="6"/>
      <c r="AG22" s="6"/>
      <c r="AH22" s="6"/>
      <c r="AI22" s="6"/>
      <c r="AJ22" s="667" t="s">
        <v>481</v>
      </c>
      <c r="AK22" s="261"/>
      <c r="AL22" s="80" t="s">
        <v>487</v>
      </c>
      <c r="AM22" s="305"/>
      <c r="AN22" s="653"/>
    </row>
    <row r="23" spans="1:43" ht="15.75" thickBot="1" x14ac:dyDescent="0.3">
      <c r="A23" s="235" t="s">
        <v>560</v>
      </c>
      <c r="B23" s="177" t="s">
        <v>365</v>
      </c>
      <c r="C23" s="476" t="s">
        <v>142</v>
      </c>
      <c r="D23" s="356" t="s">
        <v>136</v>
      </c>
      <c r="E23" s="229">
        <v>1</v>
      </c>
      <c r="F23" s="658"/>
      <c r="I23" s="223"/>
      <c r="O23" s="692"/>
      <c r="Q23" s="694" t="s">
        <v>145</v>
      </c>
      <c r="T23" s="17"/>
      <c r="U23" s="441" t="s">
        <v>44</v>
      </c>
      <c r="V23" s="629"/>
      <c r="W23" s="148"/>
      <c r="X23" s="450" t="s">
        <v>189</v>
      </c>
      <c r="Y23" s="671"/>
      <c r="Z23" s="17"/>
      <c r="AA23" s="10"/>
      <c r="AB23" s="436"/>
      <c r="AC23" s="6"/>
      <c r="AD23" s="6"/>
      <c r="AE23" s="6"/>
      <c r="AF23" s="6"/>
      <c r="AG23" s="6"/>
      <c r="AH23" s="6"/>
      <c r="AI23" s="6"/>
      <c r="AJ23" s="667"/>
      <c r="AK23" s="261"/>
      <c r="AL23" s="80" t="s">
        <v>516</v>
      </c>
      <c r="AM23" s="305"/>
      <c r="AN23" s="653"/>
    </row>
    <row r="24" spans="1:43" ht="15.75" thickBot="1" x14ac:dyDescent="0.3">
      <c r="A24" s="461" t="s">
        <v>437</v>
      </c>
      <c r="B24" s="220" t="s">
        <v>329</v>
      </c>
      <c r="C24" s="478" t="s">
        <v>155</v>
      </c>
      <c r="D24" s="174" t="s">
        <v>269</v>
      </c>
      <c r="E24" s="457">
        <v>1</v>
      </c>
      <c r="F24" s="658"/>
      <c r="G24" s="61" t="s">
        <v>499</v>
      </c>
      <c r="I24" s="223"/>
      <c r="O24" s="692"/>
      <c r="Q24" s="695"/>
      <c r="T24" s="17"/>
      <c r="U24" s="231" t="s">
        <v>44</v>
      </c>
      <c r="V24" s="629"/>
      <c r="W24" s="148"/>
      <c r="X24" s="450" t="s">
        <v>186</v>
      </c>
      <c r="Y24" s="671"/>
      <c r="Z24" s="17"/>
      <c r="AA24" s="10"/>
      <c r="AB24" s="436"/>
      <c r="AC24" s="6"/>
      <c r="AD24" s="6"/>
      <c r="AE24" s="6"/>
      <c r="AF24" s="6"/>
      <c r="AG24" s="6"/>
      <c r="AH24" s="6"/>
      <c r="AI24" s="6"/>
      <c r="AJ24" s="6"/>
      <c r="AK24" s="462" t="s">
        <v>473</v>
      </c>
      <c r="AL24" s="242" t="s">
        <v>472</v>
      </c>
      <c r="AM24" s="305"/>
      <c r="AN24" s="653"/>
    </row>
    <row r="25" spans="1:43" ht="15.75" thickBot="1" x14ac:dyDescent="0.3">
      <c r="F25" s="658"/>
      <c r="I25" s="223"/>
      <c r="O25" s="692"/>
      <c r="P25" s="208" t="s">
        <v>284</v>
      </c>
      <c r="Q25" s="104" t="s">
        <v>20</v>
      </c>
      <c r="T25" s="448" t="s">
        <v>44</v>
      </c>
      <c r="U25" s="421" t="s">
        <v>44</v>
      </c>
      <c r="V25" s="630"/>
      <c r="W25" s="148"/>
      <c r="X25" s="450" t="s">
        <v>190</v>
      </c>
      <c r="Y25" s="671"/>
      <c r="Z25" s="17"/>
      <c r="AA25" s="10"/>
      <c r="AB25" s="436"/>
      <c r="AC25" s="6"/>
      <c r="AD25" s="6"/>
      <c r="AE25" s="242" t="s">
        <v>468</v>
      </c>
      <c r="AF25" s="6"/>
      <c r="AG25" s="6"/>
      <c r="AH25" s="6"/>
      <c r="AI25" s="6"/>
      <c r="AJ25" s="6"/>
      <c r="AK25" s="142"/>
      <c r="AL25" s="6"/>
      <c r="AM25" s="305"/>
      <c r="AN25" s="653"/>
    </row>
    <row r="26" spans="1:43" ht="15.75" thickBot="1" x14ac:dyDescent="0.3">
      <c r="A26" s="235" t="s">
        <v>494</v>
      </c>
      <c r="B26" s="220" t="s">
        <v>418</v>
      </c>
      <c r="C26" s="477" t="s">
        <v>495</v>
      </c>
      <c r="D26" s="61" t="s">
        <v>552</v>
      </c>
      <c r="E26" s="395">
        <v>1</v>
      </c>
      <c r="F26" s="658"/>
      <c r="G26" s="346" t="s">
        <v>496</v>
      </c>
      <c r="I26" s="223"/>
      <c r="O26" s="692"/>
      <c r="P26" s="655" t="s">
        <v>536</v>
      </c>
      <c r="Q26" s="656"/>
      <c r="R26" s="688" t="s">
        <v>545</v>
      </c>
      <c r="T26" s="182"/>
      <c r="U26" s="440"/>
      <c r="V26" s="100" t="s">
        <v>44</v>
      </c>
      <c r="W26" s="148"/>
      <c r="X26" s="450" t="s">
        <v>182</v>
      </c>
      <c r="Y26" s="671"/>
      <c r="Z26" s="17"/>
      <c r="AA26" s="10"/>
      <c r="AB26" s="436"/>
      <c r="AC26" s="76" t="s">
        <v>474</v>
      </c>
      <c r="AD26" s="434" t="s">
        <v>466</v>
      </c>
      <c r="AE26" s="6"/>
      <c r="AF26" s="242" t="s">
        <v>483</v>
      </c>
      <c r="AG26" s="6"/>
      <c r="AH26" s="6"/>
      <c r="AI26" s="242" t="s">
        <v>302</v>
      </c>
      <c r="AJ26" s="6"/>
      <c r="AK26" s="142"/>
      <c r="AL26" s="80" t="s">
        <v>508</v>
      </c>
      <c r="AM26" s="463" t="s">
        <v>465</v>
      </c>
      <c r="AN26" s="653"/>
    </row>
    <row r="27" spans="1:43" ht="15.75" thickBot="1" x14ac:dyDescent="0.3">
      <c r="B27" s="21" t="s">
        <v>414</v>
      </c>
      <c r="D27" s="61" t="s">
        <v>553</v>
      </c>
      <c r="E27" s="270" t="s">
        <v>44</v>
      </c>
      <c r="F27" s="690"/>
      <c r="G27" s="61" t="s">
        <v>554</v>
      </c>
      <c r="I27" s="224"/>
      <c r="O27" s="693"/>
      <c r="R27" s="689"/>
      <c r="S27" s="442" t="s">
        <v>54</v>
      </c>
      <c r="T27" s="446" t="s">
        <v>44</v>
      </c>
      <c r="U27" s="12"/>
      <c r="V27" s="445"/>
      <c r="W27" s="149"/>
      <c r="X27" s="450" t="s">
        <v>540</v>
      </c>
      <c r="Y27" s="672"/>
      <c r="Z27" s="163"/>
      <c r="AA27" s="13"/>
      <c r="AB27" s="437"/>
      <c r="AC27" s="438"/>
      <c r="AD27" s="438"/>
      <c r="AE27" s="438"/>
      <c r="AF27" s="438"/>
      <c r="AG27" s="438"/>
      <c r="AH27" s="438"/>
      <c r="AI27" s="438"/>
      <c r="AJ27" s="438"/>
      <c r="AK27" s="465"/>
      <c r="AL27" s="438"/>
      <c r="AM27" s="397" t="s">
        <v>325</v>
      </c>
      <c r="AN27" s="654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90" t="s">
        <v>316</v>
      </c>
      <c r="C1" s="696"/>
      <c r="D1" s="208"/>
      <c r="J1" s="590" t="s">
        <v>70</v>
      </c>
      <c r="K1" s="696"/>
      <c r="L1" s="199" t="s">
        <v>336</v>
      </c>
      <c r="M1" s="201"/>
      <c r="N1" s="161" t="s">
        <v>337</v>
      </c>
      <c r="O1" s="161" t="s">
        <v>338</v>
      </c>
      <c r="P1" s="161" t="s">
        <v>339</v>
      </c>
      <c r="Q1" s="2" t="s">
        <v>343</v>
      </c>
      <c r="R1" s="161" t="s">
        <v>337</v>
      </c>
    </row>
    <row r="2" spans="2:18" ht="15.75" thickBot="1" x14ac:dyDescent="0.3">
      <c r="B2" s="6" t="s">
        <v>317</v>
      </c>
      <c r="C2">
        <v>1</v>
      </c>
      <c r="I2">
        <v>1</v>
      </c>
      <c r="J2" s="6" t="s">
        <v>246</v>
      </c>
      <c r="K2" s="6" t="s">
        <v>34</v>
      </c>
      <c r="L2" s="200"/>
      <c r="M2" s="723"/>
      <c r="N2" s="154">
        <v>2</v>
      </c>
      <c r="O2" s="155"/>
      <c r="P2" s="5"/>
      <c r="Q2" s="726" t="s">
        <v>44</v>
      </c>
      <c r="R2" s="19">
        <v>0</v>
      </c>
    </row>
    <row r="3" spans="2:18" x14ac:dyDescent="0.25">
      <c r="B3" s="6" t="s">
        <v>318</v>
      </c>
      <c r="C3">
        <v>1</v>
      </c>
      <c r="I3">
        <v>1</v>
      </c>
      <c r="J3" s="6" t="s">
        <v>246</v>
      </c>
      <c r="K3" s="6" t="s">
        <v>333</v>
      </c>
      <c r="M3" s="724"/>
      <c r="N3" s="17">
        <v>1</v>
      </c>
      <c r="O3" s="15"/>
      <c r="P3" s="10"/>
      <c r="Q3" s="727"/>
      <c r="R3" s="223"/>
    </row>
    <row r="4" spans="2:18" ht="15.75" thickBot="1" x14ac:dyDescent="0.3">
      <c r="B4" s="6" t="s">
        <v>319</v>
      </c>
      <c r="C4">
        <v>1</v>
      </c>
      <c r="I4">
        <v>1</v>
      </c>
      <c r="J4" s="6" t="s">
        <v>252</v>
      </c>
      <c r="K4" s="6" t="s">
        <v>334</v>
      </c>
      <c r="M4" s="724"/>
      <c r="N4" s="17"/>
      <c r="O4" s="15">
        <v>1</v>
      </c>
      <c r="P4" s="10"/>
      <c r="Q4" s="727"/>
      <c r="R4" s="223"/>
    </row>
    <row r="5" spans="2:18" ht="15.75" thickBot="1" x14ac:dyDescent="0.3">
      <c r="B5" s="6" t="s">
        <v>320</v>
      </c>
      <c r="C5" s="176">
        <v>1</v>
      </c>
      <c r="I5">
        <v>1</v>
      </c>
      <c r="J5" s="6" t="s">
        <v>230</v>
      </c>
      <c r="K5" s="6" t="s">
        <v>13</v>
      </c>
      <c r="L5" s="200"/>
      <c r="M5" s="724"/>
      <c r="N5" s="17">
        <v>1</v>
      </c>
      <c r="O5" s="15"/>
      <c r="P5" s="10"/>
      <c r="Q5" s="727"/>
      <c r="R5" s="19">
        <v>-1</v>
      </c>
    </row>
    <row r="6" spans="2:18" ht="15.75" thickBot="1" x14ac:dyDescent="0.3">
      <c r="B6" s="6" t="s">
        <v>321</v>
      </c>
      <c r="C6">
        <v>1</v>
      </c>
      <c r="I6">
        <v>1</v>
      </c>
      <c r="J6" s="6" t="s">
        <v>251</v>
      </c>
      <c r="K6" s="6" t="s">
        <v>332</v>
      </c>
      <c r="M6" s="724"/>
      <c r="N6" s="17">
        <v>1</v>
      </c>
      <c r="O6" s="15"/>
      <c r="P6" s="10"/>
      <c r="Q6" s="727"/>
      <c r="R6" s="223"/>
    </row>
    <row r="7" spans="2:18" ht="15.75" thickBot="1" x14ac:dyDescent="0.3">
      <c r="B7" s="6" t="s">
        <v>322</v>
      </c>
      <c r="C7">
        <v>1</v>
      </c>
      <c r="I7">
        <v>1</v>
      </c>
      <c r="J7" s="6" t="s">
        <v>330</v>
      </c>
      <c r="K7" s="6" t="s">
        <v>333</v>
      </c>
      <c r="L7" s="202"/>
      <c r="M7" s="724"/>
      <c r="N7" s="17">
        <v>1</v>
      </c>
      <c r="O7" s="15"/>
      <c r="P7" s="10"/>
      <c r="Q7" s="727"/>
      <c r="R7" s="19">
        <v>-1</v>
      </c>
    </row>
    <row r="8" spans="2:18" ht="15.75" thickBot="1" x14ac:dyDescent="0.3">
      <c r="B8" s="6" t="s">
        <v>323</v>
      </c>
      <c r="C8">
        <v>1</v>
      </c>
      <c r="I8">
        <v>1</v>
      </c>
      <c r="J8" s="6" t="s">
        <v>244</v>
      </c>
      <c r="K8" s="6" t="s">
        <v>331</v>
      </c>
      <c r="M8" s="724"/>
      <c r="N8" s="17">
        <v>1</v>
      </c>
      <c r="O8" s="15"/>
      <c r="P8" s="10"/>
      <c r="Q8" s="727"/>
      <c r="R8" s="223"/>
    </row>
    <row r="9" spans="2:18" ht="15.75" thickBot="1" x14ac:dyDescent="0.3">
      <c r="B9" s="6" t="s">
        <v>324</v>
      </c>
      <c r="C9">
        <v>1</v>
      </c>
      <c r="I9">
        <v>1</v>
      </c>
      <c r="J9" s="6" t="s">
        <v>244</v>
      </c>
      <c r="K9" s="6" t="s">
        <v>335</v>
      </c>
      <c r="L9" s="185"/>
      <c r="M9" s="725"/>
      <c r="N9" s="163"/>
      <c r="O9" s="18"/>
      <c r="P9" s="13">
        <v>1</v>
      </c>
      <c r="Q9" s="728"/>
      <c r="R9" s="224"/>
    </row>
    <row r="10" spans="2:18" x14ac:dyDescent="0.25">
      <c r="B10" s="6" t="s">
        <v>325</v>
      </c>
      <c r="C10">
        <v>1</v>
      </c>
      <c r="K10" s="6"/>
    </row>
    <row r="11" spans="2:18" ht="15.75" thickBot="1" x14ac:dyDescent="0.3">
      <c r="B11" s="6" t="s">
        <v>326</v>
      </c>
      <c r="C11">
        <v>1</v>
      </c>
    </row>
    <row r="12" spans="2:18" ht="15.75" thickBot="1" x14ac:dyDescent="0.3">
      <c r="B12" s="6" t="s">
        <v>244</v>
      </c>
      <c r="C12" s="23">
        <v>3</v>
      </c>
    </row>
    <row r="13" spans="2:18" x14ac:dyDescent="0.25">
      <c r="B13" s="6" t="s">
        <v>312</v>
      </c>
      <c r="C13">
        <v>1</v>
      </c>
    </row>
    <row r="14" spans="2:18" x14ac:dyDescent="0.25">
      <c r="B14" s="6" t="s">
        <v>313</v>
      </c>
      <c r="C14">
        <v>1</v>
      </c>
    </row>
    <row r="15" spans="2:18" ht="15.75" thickBot="1" x14ac:dyDescent="0.3">
      <c r="B15" s="6" t="s">
        <v>327</v>
      </c>
      <c r="C15">
        <v>1</v>
      </c>
    </row>
    <row r="16" spans="2:18" ht="15.75" thickBot="1" x14ac:dyDescent="0.3">
      <c r="B16" s="6" t="s">
        <v>350</v>
      </c>
      <c r="C16" s="23">
        <v>1</v>
      </c>
      <c r="D16" s="23">
        <v>1</v>
      </c>
      <c r="F16" s="19" t="s">
        <v>443</v>
      </c>
    </row>
    <row r="17" spans="2:3" ht="15.75" thickBot="1" x14ac:dyDescent="0.3">
      <c r="B17" s="6" t="s">
        <v>319</v>
      </c>
      <c r="C17" s="23">
        <v>1</v>
      </c>
    </row>
    <row r="18" spans="2:3" x14ac:dyDescent="0.25">
      <c r="B18" s="6" t="s">
        <v>355</v>
      </c>
    </row>
    <row r="19" spans="2:3" x14ac:dyDescent="0.25">
      <c r="B19" s="6" t="s">
        <v>356</v>
      </c>
    </row>
    <row r="20" spans="2:3" x14ac:dyDescent="0.25">
      <c r="B20" s="6" t="s">
        <v>357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K31"/>
  <sheetViews>
    <sheetView topLeftCell="N12" workbookViewId="0">
      <selection activeCell="AA26" sqref="AA26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7" max="37" width="4.42578125" customWidth="1"/>
    <col min="38" max="38" width="2.85546875" bestFit="1" customWidth="1"/>
  </cols>
  <sheetData>
    <row r="1" spans="1:37" ht="15.75" thickBot="1" x14ac:dyDescent="0.3">
      <c r="A1" s="234" t="s">
        <v>134</v>
      </c>
      <c r="B1" s="222" t="s">
        <v>135</v>
      </c>
      <c r="C1" s="230" t="s">
        <v>154</v>
      </c>
      <c r="L1" s="169" t="s">
        <v>276</v>
      </c>
      <c r="M1" s="211" t="s">
        <v>278</v>
      </c>
      <c r="N1" s="211" t="s">
        <v>279</v>
      </c>
      <c r="O1" s="212" t="s">
        <v>298</v>
      </c>
      <c r="P1" s="419" t="s">
        <v>404</v>
      </c>
      <c r="Q1" s="618" t="s">
        <v>181</v>
      </c>
      <c r="R1" s="100" t="s">
        <v>76</v>
      </c>
      <c r="S1" s="100" t="s">
        <v>81</v>
      </c>
      <c r="T1" s="21" t="s">
        <v>576</v>
      </c>
      <c r="U1" s="67" t="s">
        <v>81</v>
      </c>
      <c r="W1" s="68" t="s">
        <v>76</v>
      </c>
      <c r="Z1" s="24" t="s">
        <v>577</v>
      </c>
      <c r="AA1" s="546" t="s">
        <v>446</v>
      </c>
      <c r="AB1" s="625" t="s">
        <v>608</v>
      </c>
      <c r="AC1" s="99" t="s">
        <v>602</v>
      </c>
      <c r="AD1" s="352"/>
      <c r="AF1" s="19" t="s">
        <v>81</v>
      </c>
      <c r="AG1" s="352"/>
      <c r="AH1" s="352"/>
      <c r="AI1" s="67" t="s">
        <v>76</v>
      </c>
      <c r="AJ1" s="352"/>
      <c r="AK1" s="67" t="s">
        <v>81</v>
      </c>
    </row>
    <row r="2" spans="1:37" ht="15.75" customHeight="1" thickBot="1" x14ac:dyDescent="0.3">
      <c r="A2" s="599">
        <f ca="1">TODAY()</f>
        <v>45282</v>
      </c>
      <c r="B2" s="601" t="s">
        <v>386</v>
      </c>
      <c r="C2" s="613" t="s">
        <v>363</v>
      </c>
      <c r="D2" s="603" t="s">
        <v>103</v>
      </c>
      <c r="E2" s="605" t="s">
        <v>65</v>
      </c>
      <c r="F2" s="195" t="s">
        <v>220</v>
      </c>
      <c r="G2" s="611" t="s">
        <v>378</v>
      </c>
      <c r="H2" s="210" t="s">
        <v>220</v>
      </c>
      <c r="I2" s="622" t="s">
        <v>103</v>
      </c>
      <c r="J2" s="417" t="s">
        <v>142</v>
      </c>
      <c r="K2" s="171" t="s">
        <v>44</v>
      </c>
      <c r="L2" s="96" t="s">
        <v>103</v>
      </c>
      <c r="M2" s="2" t="s">
        <v>283</v>
      </c>
      <c r="N2" s="21" t="s">
        <v>280</v>
      </c>
      <c r="O2" s="19" t="s">
        <v>99</v>
      </c>
      <c r="P2" s="420">
        <v>40</v>
      </c>
      <c r="Q2" s="619"/>
      <c r="R2" s="21">
        <f>R7+R20</f>
        <v>1</v>
      </c>
      <c r="S2" s="21">
        <f>S7+S20</f>
        <v>0</v>
      </c>
      <c r="T2" s="176">
        <f>SUM(T4:T16)</f>
        <v>-1</v>
      </c>
      <c r="U2" s="6"/>
      <c r="V2" s="491"/>
      <c r="W2" s="6"/>
      <c r="X2" s="491"/>
      <c r="Z2" s="24">
        <f>BoardRW!V3</f>
        <v>12</v>
      </c>
      <c r="AA2" s="68">
        <f>IF((Z2+T2)&gt;0,0,-1)</f>
        <v>0</v>
      </c>
      <c r="AB2" s="626"/>
      <c r="AC2" s="35"/>
      <c r="AH2" s="6" t="s">
        <v>617</v>
      </c>
      <c r="AI2" s="491">
        <v>1</v>
      </c>
      <c r="AJ2" s="6" t="s">
        <v>461</v>
      </c>
      <c r="AK2" s="491">
        <v>1</v>
      </c>
    </row>
    <row r="3" spans="1:37" ht="15.75" customHeight="1" thickBot="1" x14ac:dyDescent="0.3">
      <c r="A3" s="600"/>
      <c r="B3" s="602"/>
      <c r="C3" s="614"/>
      <c r="D3" s="604"/>
      <c r="E3" s="606"/>
      <c r="G3" s="612"/>
      <c r="H3" s="6"/>
      <c r="I3" s="623"/>
      <c r="K3" s="24">
        <v>2</v>
      </c>
      <c r="N3" s="80" t="s">
        <v>281</v>
      </c>
      <c r="Q3" s="493">
        <f>SUM(X23:X31)</f>
        <v>6</v>
      </c>
      <c r="U3" s="6"/>
      <c r="V3" s="492"/>
      <c r="W3" s="6"/>
      <c r="X3" s="492"/>
      <c r="AB3" s="626"/>
      <c r="AC3" s="35"/>
      <c r="AE3" s="100" t="s">
        <v>603</v>
      </c>
      <c r="AF3" s="20"/>
      <c r="AG3" s="24">
        <f>IF((AE7-SUM(AI2:AI10)&lt;0),AE7-SUM(AK2:AK10),0)</f>
        <v>0</v>
      </c>
      <c r="AH3" s="6" t="s">
        <v>618</v>
      </c>
      <c r="AI3" s="578">
        <v>1</v>
      </c>
      <c r="AJ3" s="6" t="s">
        <v>251</v>
      </c>
      <c r="AK3" s="492">
        <v>1</v>
      </c>
    </row>
    <row r="4" spans="1:37" ht="15.75" customHeight="1" thickBot="1" x14ac:dyDescent="0.3">
      <c r="A4" s="240" t="s">
        <v>387</v>
      </c>
      <c r="B4" s="247"/>
      <c r="C4" s="607" t="s">
        <v>178</v>
      </c>
      <c r="I4" s="623"/>
      <c r="R4" s="493" t="s">
        <v>603</v>
      </c>
      <c r="T4" s="24">
        <f>IF((R7-SUM(X2:X10)&lt;0),R7-SUM(V2:V10),0)</f>
        <v>0</v>
      </c>
      <c r="U4" s="6"/>
      <c r="V4" s="492"/>
      <c r="W4" s="6"/>
      <c r="X4" s="492"/>
      <c r="AB4" s="626"/>
      <c r="AC4" s="35"/>
      <c r="AE4" s="20"/>
      <c r="AF4" s="100" t="s">
        <v>604</v>
      </c>
      <c r="AG4" s="24">
        <f>IF((AF7-SUM(AI2:AI10)&lt;0),AF7-SUM(AK2:AK10),0)</f>
        <v>0</v>
      </c>
      <c r="AH4" s="6" t="s">
        <v>616</v>
      </c>
      <c r="AI4" s="492">
        <v>1</v>
      </c>
      <c r="AJ4" s="6" t="s">
        <v>616</v>
      </c>
      <c r="AK4" s="492">
        <v>1</v>
      </c>
    </row>
    <row r="5" spans="1:37" ht="15.75" thickBot="1" x14ac:dyDescent="0.3">
      <c r="A5" s="225" t="s">
        <v>194</v>
      </c>
      <c r="B5" s="100" t="s">
        <v>363</v>
      </c>
      <c r="C5" s="608"/>
      <c r="D5" s="226" t="s">
        <v>103</v>
      </c>
      <c r="E5" s="99" t="s">
        <v>44</v>
      </c>
      <c r="F5" s="210" t="s">
        <v>220</v>
      </c>
      <c r="G5" s="585" t="s">
        <v>275</v>
      </c>
      <c r="H5" s="210" t="s">
        <v>220</v>
      </c>
      <c r="I5" s="623"/>
      <c r="J5" s="418" t="s">
        <v>272</v>
      </c>
      <c r="K5" s="171" t="s">
        <v>44</v>
      </c>
      <c r="L5" s="96" t="s">
        <v>103</v>
      </c>
      <c r="M5" s="16" t="s">
        <v>352</v>
      </c>
      <c r="N5" s="80" t="s">
        <v>316</v>
      </c>
      <c r="S5" s="493" t="s">
        <v>604</v>
      </c>
      <c r="T5" s="24">
        <f>IF((S7-SUM(V2:V10))&lt;0,S7-SUM(X2:X10),0)</f>
        <v>0</v>
      </c>
      <c r="U5" s="6"/>
      <c r="V5" s="490"/>
      <c r="W5" s="6"/>
      <c r="X5" s="490"/>
      <c r="AB5" s="626"/>
      <c r="AC5" s="2" t="s">
        <v>606</v>
      </c>
      <c r="AD5" s="127" t="s">
        <v>44</v>
      </c>
      <c r="AH5" s="6"/>
      <c r="AI5" s="490"/>
      <c r="AJ5" s="6"/>
      <c r="AK5" s="490"/>
    </row>
    <row r="6" spans="1:37" ht="23.25" customHeight="1" thickBot="1" x14ac:dyDescent="0.3">
      <c r="A6" s="596" t="s">
        <v>289</v>
      </c>
      <c r="B6" s="105" t="s">
        <v>199</v>
      </c>
      <c r="C6" s="609"/>
      <c r="D6" s="610"/>
      <c r="E6" s="96">
        <v>1</v>
      </c>
      <c r="G6" s="586"/>
      <c r="I6" s="623"/>
      <c r="P6" s="61" t="s">
        <v>606</v>
      </c>
      <c r="R6" s="64">
        <f>R7-SUM(X2:X10)+R11</f>
        <v>2</v>
      </c>
      <c r="S6" s="64">
        <f>S7-S12-SUM(V2:V10)</f>
        <v>0</v>
      </c>
      <c r="AB6" s="626"/>
      <c r="AC6" s="35"/>
      <c r="AE6" s="64">
        <f>AE7-SUM(AI1:AI10)+AE11</f>
        <v>1</v>
      </c>
      <c r="AF6" s="64">
        <f>AF7-SUM(AK2:AK10)+AF11</f>
        <v>2</v>
      </c>
      <c r="AI6" s="112"/>
      <c r="AJ6" s="6"/>
      <c r="AK6" s="554"/>
    </row>
    <row r="7" spans="1:37" ht="15.75" customHeight="1" thickBot="1" x14ac:dyDescent="0.3">
      <c r="A7" s="597"/>
      <c r="B7" s="100" t="s">
        <v>155</v>
      </c>
      <c r="C7" s="173" t="s">
        <v>142</v>
      </c>
      <c r="D7" s="30" t="s">
        <v>136</v>
      </c>
      <c r="G7" s="586"/>
      <c r="I7" s="623"/>
      <c r="M7" s="16" t="s">
        <v>353</v>
      </c>
      <c r="N7" s="30" t="s">
        <v>405</v>
      </c>
      <c r="O7" s="2" t="s">
        <v>103</v>
      </c>
      <c r="P7" s="99" t="s">
        <v>563</v>
      </c>
      <c r="Q7" s="127" t="s">
        <v>44</v>
      </c>
      <c r="R7" s="24">
        <f>3-R11</f>
        <v>1</v>
      </c>
      <c r="S7" s="24">
        <f>3-S11</f>
        <v>0</v>
      </c>
      <c r="U7" s="6"/>
      <c r="V7" s="491"/>
      <c r="W7" s="6" t="s">
        <v>518</v>
      </c>
      <c r="X7" s="491">
        <v>1</v>
      </c>
      <c r="AB7" s="626"/>
      <c r="AC7" s="99" t="s">
        <v>607</v>
      </c>
      <c r="AD7" s="127" t="s">
        <v>44</v>
      </c>
      <c r="AE7" s="24">
        <f>8-AE11</f>
        <v>7</v>
      </c>
      <c r="AF7" s="300">
        <f>8-AF11</f>
        <v>6</v>
      </c>
      <c r="AH7" s="6" t="s">
        <v>246</v>
      </c>
      <c r="AI7" s="491">
        <v>1</v>
      </c>
      <c r="AJ7" s="6"/>
      <c r="AK7" s="491"/>
    </row>
    <row r="8" spans="1:37" ht="15.75" thickBot="1" x14ac:dyDescent="0.3">
      <c r="A8" s="598"/>
      <c r="B8" s="216" t="s">
        <v>28</v>
      </c>
      <c r="C8" s="6"/>
      <c r="E8" s="30">
        <v>3</v>
      </c>
      <c r="G8" s="586"/>
      <c r="I8" s="623"/>
      <c r="N8" s="80"/>
      <c r="U8" s="6"/>
      <c r="V8" s="24"/>
      <c r="W8" s="6"/>
      <c r="X8" s="489"/>
      <c r="AB8" s="626"/>
      <c r="AC8" s="544"/>
      <c r="AH8" s="6"/>
      <c r="AI8" s="578"/>
      <c r="AJ8" s="6" t="s">
        <v>613</v>
      </c>
      <c r="AK8" s="492">
        <v>1</v>
      </c>
    </row>
    <row r="9" spans="1:37" ht="15.75" thickBot="1" x14ac:dyDescent="0.3">
      <c r="A9" s="235" t="s">
        <v>429</v>
      </c>
      <c r="B9" s="96" t="s">
        <v>290</v>
      </c>
      <c r="C9" s="226" t="s">
        <v>384</v>
      </c>
      <c r="D9" s="2" t="s">
        <v>142</v>
      </c>
      <c r="G9" s="586"/>
      <c r="H9" s="6"/>
      <c r="I9" s="623"/>
      <c r="M9" s="19" t="s">
        <v>535</v>
      </c>
      <c r="N9" s="80"/>
      <c r="U9" s="6"/>
      <c r="V9" s="24"/>
      <c r="X9" s="489"/>
      <c r="AB9" s="626"/>
      <c r="AC9" s="544"/>
      <c r="AE9" s="20"/>
      <c r="AF9" s="20"/>
      <c r="AH9" s="6" t="s">
        <v>614</v>
      </c>
      <c r="AI9" s="578">
        <v>1</v>
      </c>
      <c r="AJ9" s="6" t="s">
        <v>615</v>
      </c>
      <c r="AK9" s="492">
        <v>1</v>
      </c>
    </row>
    <row r="10" spans="1:37" ht="15.75" thickBot="1" x14ac:dyDescent="0.3">
      <c r="A10" s="236" t="s">
        <v>537</v>
      </c>
      <c r="B10" s="21" t="s">
        <v>388</v>
      </c>
      <c r="C10" s="81"/>
      <c r="D10" s="108"/>
      <c r="E10" s="68">
        <f>Boat!W8</f>
        <v>37</v>
      </c>
      <c r="G10" s="586"/>
      <c r="I10" s="623"/>
      <c r="J10" s="24" t="s">
        <v>378</v>
      </c>
      <c r="K10" s="100" t="s">
        <v>44</v>
      </c>
      <c r="L10" s="30" t="s">
        <v>534</v>
      </c>
      <c r="N10" s="80"/>
      <c r="U10" s="6"/>
      <c r="V10" s="492"/>
      <c r="W10" s="6"/>
      <c r="X10" s="489"/>
      <c r="AB10" s="626"/>
      <c r="AC10" s="544"/>
      <c r="AE10" s="20"/>
      <c r="AF10" s="20"/>
      <c r="AH10" s="6" t="s">
        <v>629</v>
      </c>
      <c r="AI10" s="579">
        <v>2</v>
      </c>
      <c r="AJ10" s="6" t="s">
        <v>253</v>
      </c>
      <c r="AK10" s="492">
        <v>1</v>
      </c>
    </row>
    <row r="11" spans="1:37" ht="15.75" thickBot="1" x14ac:dyDescent="0.3">
      <c r="A11" s="99" t="s">
        <v>184</v>
      </c>
      <c r="B11" s="585" t="s">
        <v>389</v>
      </c>
      <c r="C11" s="175" t="s">
        <v>178</v>
      </c>
      <c r="D11" s="221" t="s">
        <v>269</v>
      </c>
      <c r="G11" s="586"/>
      <c r="I11" s="623"/>
      <c r="J11" s="24" t="s">
        <v>195</v>
      </c>
      <c r="K11" s="30">
        <v>0</v>
      </c>
      <c r="L11" s="19" t="s">
        <v>529</v>
      </c>
      <c r="M11" s="16"/>
      <c r="N11" s="16" t="s">
        <v>420</v>
      </c>
      <c r="P11" s="99" t="s">
        <v>563</v>
      </c>
      <c r="Q11" s="127" t="s">
        <v>44</v>
      </c>
      <c r="R11" s="24">
        <v>2</v>
      </c>
      <c r="S11" s="24">
        <v>3</v>
      </c>
      <c r="U11" s="615" t="s">
        <v>569</v>
      </c>
      <c r="V11" s="616"/>
      <c r="W11" s="616"/>
      <c r="X11" s="617"/>
      <c r="AB11" s="627"/>
      <c r="AC11" s="99" t="s">
        <v>609</v>
      </c>
      <c r="AD11" s="127" t="s">
        <v>44</v>
      </c>
      <c r="AE11" s="24">
        <v>1</v>
      </c>
      <c r="AF11" s="24">
        <v>2</v>
      </c>
      <c r="AG11" s="435"/>
      <c r="AH11" s="615" t="s">
        <v>628</v>
      </c>
      <c r="AI11" s="616"/>
      <c r="AJ11" s="616"/>
      <c r="AK11" s="617"/>
    </row>
    <row r="12" spans="1:37" ht="15.75" thickBot="1" x14ac:dyDescent="0.3">
      <c r="A12" s="231" t="s">
        <v>390</v>
      </c>
      <c r="B12" s="587"/>
      <c r="E12" s="233">
        <v>3</v>
      </c>
      <c r="G12" s="586"/>
      <c r="I12" s="623"/>
      <c r="J12" s="24" t="s">
        <v>526</v>
      </c>
      <c r="K12" s="30">
        <v>0</v>
      </c>
      <c r="L12" s="19" t="s">
        <v>530</v>
      </c>
      <c r="M12" s="16"/>
      <c r="N12" s="16" t="s">
        <v>406</v>
      </c>
      <c r="O12" s="68" t="s">
        <v>44</v>
      </c>
      <c r="U12" s="6"/>
      <c r="V12" s="112"/>
      <c r="W12" s="6"/>
    </row>
    <row r="13" spans="1:37" ht="15.75" thickBot="1" x14ac:dyDescent="0.3">
      <c r="A13" s="461" t="s">
        <v>437</v>
      </c>
      <c r="B13" s="220" t="s">
        <v>329</v>
      </c>
      <c r="C13" s="585" t="s">
        <v>195</v>
      </c>
      <c r="D13" s="20"/>
      <c r="G13" s="586"/>
      <c r="I13" s="623"/>
      <c r="J13" s="108" t="s">
        <v>559</v>
      </c>
      <c r="K13" s="100" t="s">
        <v>44</v>
      </c>
      <c r="L13" s="2" t="s">
        <v>533</v>
      </c>
      <c r="M13" s="30" t="s">
        <v>363</v>
      </c>
      <c r="N13" s="422" t="s">
        <v>532</v>
      </c>
      <c r="U13" s="6"/>
      <c r="V13" s="112"/>
      <c r="W13" s="6"/>
      <c r="Z13" s="545" t="s">
        <v>259</v>
      </c>
    </row>
    <row r="14" spans="1:37" ht="15.75" thickBot="1" x14ac:dyDescent="0.3">
      <c r="A14" s="235" t="s">
        <v>560</v>
      </c>
      <c r="B14" s="177" t="s">
        <v>150</v>
      </c>
      <c r="C14" s="587"/>
      <c r="D14" s="208" t="s">
        <v>154</v>
      </c>
      <c r="E14" s="100">
        <v>2</v>
      </c>
      <c r="F14" s="210" t="s">
        <v>220</v>
      </c>
      <c r="G14" s="587"/>
      <c r="H14" s="210" t="s">
        <v>220</v>
      </c>
      <c r="I14" s="623"/>
      <c r="U14" s="67" t="s">
        <v>81</v>
      </c>
      <c r="V14" s="6"/>
      <c r="W14" s="68" t="s">
        <v>76</v>
      </c>
      <c r="X14"/>
      <c r="Z14" s="68">
        <f>SUM(X23:X31)</f>
        <v>6</v>
      </c>
    </row>
    <row r="15" spans="1:37" ht="15.75" thickBot="1" x14ac:dyDescent="0.3">
      <c r="A15" s="239" t="s">
        <v>530</v>
      </c>
      <c r="B15" s="238" t="s">
        <v>285</v>
      </c>
      <c r="E15" s="34">
        <v>0</v>
      </c>
      <c r="H15" s="276">
        <v>0</v>
      </c>
      <c r="I15" s="623"/>
      <c r="J15" s="108" t="s">
        <v>154</v>
      </c>
      <c r="K15" s="30">
        <v>0</v>
      </c>
      <c r="L15" s="21" t="s">
        <v>531</v>
      </c>
      <c r="M15" s="2" t="s">
        <v>413</v>
      </c>
      <c r="R15" s="493" t="s">
        <v>603</v>
      </c>
      <c r="T15" s="24">
        <f>IF((R18-SUM(X16:X21))&lt;0,R18-SUM(X16:X21),0)</f>
        <v>-1</v>
      </c>
      <c r="V15"/>
      <c r="W15" s="20"/>
      <c r="X15"/>
    </row>
    <row r="16" spans="1:37" ht="15.75" thickBot="1" x14ac:dyDescent="0.3">
      <c r="C16" s="2" t="s">
        <v>430</v>
      </c>
      <c r="D16" s="2" t="s">
        <v>501</v>
      </c>
      <c r="I16" s="623"/>
      <c r="K16" s="100" t="s">
        <v>44</v>
      </c>
      <c r="L16" s="6"/>
      <c r="S16" s="493" t="s">
        <v>604</v>
      </c>
      <c r="T16" s="21">
        <f>IF((S18-SUM(V16:V21))&lt;0,S18-SUM(V16:V21),0)</f>
        <v>0</v>
      </c>
      <c r="U16" s="56" t="s">
        <v>470</v>
      </c>
      <c r="V16" s="491">
        <v>1</v>
      </c>
      <c r="W16" s="19" t="s">
        <v>470</v>
      </c>
      <c r="X16" s="491">
        <v>1</v>
      </c>
    </row>
    <row r="17" spans="1:24" ht="15.75" thickBot="1" x14ac:dyDescent="0.3">
      <c r="A17" s="235" t="s">
        <v>515</v>
      </c>
      <c r="B17" s="220" t="s">
        <v>418</v>
      </c>
      <c r="C17" s="2" t="s">
        <v>415</v>
      </c>
      <c r="D17" s="21" t="s">
        <v>413</v>
      </c>
      <c r="E17" s="30">
        <v>1</v>
      </c>
      <c r="G17" s="2" t="s">
        <v>432</v>
      </c>
      <c r="I17" s="623"/>
      <c r="L17" s="2" t="s">
        <v>435</v>
      </c>
      <c r="M17" s="21" t="s">
        <v>432</v>
      </c>
      <c r="U17" s="223" t="s">
        <v>95</v>
      </c>
      <c r="V17" s="24">
        <v>1</v>
      </c>
      <c r="W17" s="6"/>
      <c r="X17" s="24"/>
    </row>
    <row r="18" spans="1:24" ht="15.75" thickBot="1" x14ac:dyDescent="0.3">
      <c r="G18" s="16"/>
      <c r="I18" s="623"/>
      <c r="L18" s="16"/>
      <c r="M18" s="21"/>
      <c r="O18" s="620" t="s">
        <v>527</v>
      </c>
      <c r="P18" s="621"/>
      <c r="Q18" s="127" t="s">
        <v>44</v>
      </c>
      <c r="R18" s="24">
        <f>5-R26</f>
        <v>4</v>
      </c>
      <c r="S18" s="24">
        <f>5-S26</f>
        <v>5</v>
      </c>
      <c r="U18" s="223" t="s">
        <v>351</v>
      </c>
      <c r="V18" s="24">
        <v>1</v>
      </c>
      <c r="W18" s="19" t="s">
        <v>351</v>
      </c>
      <c r="X18" s="24">
        <v>1</v>
      </c>
    </row>
    <row r="19" spans="1:24" ht="15.75" thickBot="1" x14ac:dyDescent="0.3">
      <c r="I19" s="623"/>
      <c r="M19" s="21" t="s">
        <v>434</v>
      </c>
      <c r="U19" s="19" t="s">
        <v>528</v>
      </c>
      <c r="V19" s="24">
        <v>1</v>
      </c>
      <c r="W19" s="19" t="s">
        <v>234</v>
      </c>
      <c r="X19" s="24">
        <v>1</v>
      </c>
    </row>
    <row r="20" spans="1:24" ht="15.75" thickBot="1" x14ac:dyDescent="0.3">
      <c r="A20" s="235" t="s">
        <v>549</v>
      </c>
      <c r="B20" s="220" t="s">
        <v>520</v>
      </c>
      <c r="C20" s="2" t="s">
        <v>436</v>
      </c>
      <c r="D20" s="2" t="s">
        <v>550</v>
      </c>
      <c r="E20" s="398">
        <v>-1</v>
      </c>
      <c r="G20" s="2" t="s">
        <v>432</v>
      </c>
      <c r="I20" s="623"/>
      <c r="K20" s="19" t="s">
        <v>431</v>
      </c>
      <c r="L20" s="2" t="s">
        <v>433</v>
      </c>
      <c r="M20" s="21" t="s">
        <v>413</v>
      </c>
      <c r="P20" s="61" t="s">
        <v>606</v>
      </c>
      <c r="R20" s="24">
        <f>R18-SUM(X16:X21)+R26</f>
        <v>0</v>
      </c>
      <c r="S20" s="24">
        <f>S18-SUM(V16:V21)+S26</f>
        <v>0</v>
      </c>
      <c r="U20" s="224" t="s">
        <v>234</v>
      </c>
      <c r="V20" s="490">
        <v>1</v>
      </c>
      <c r="W20" s="6" t="s">
        <v>477</v>
      </c>
      <c r="X20" s="490">
        <v>1</v>
      </c>
    </row>
    <row r="21" spans="1:24" ht="15.75" thickBot="1" x14ac:dyDescent="0.3">
      <c r="I21" s="623"/>
      <c r="M21" s="220" t="s">
        <v>418</v>
      </c>
      <c r="U21" s="19"/>
      <c r="V21" s="127">
        <v>0</v>
      </c>
      <c r="W21" s="19" t="s">
        <v>88</v>
      </c>
      <c r="X21" s="490">
        <v>1</v>
      </c>
    </row>
    <row r="22" spans="1:24" ht="15.75" thickBot="1" x14ac:dyDescent="0.3">
      <c r="A22" s="235" t="s">
        <v>494</v>
      </c>
      <c r="B22" s="220" t="s">
        <v>418</v>
      </c>
      <c r="C22" s="2" t="s">
        <v>436</v>
      </c>
      <c r="D22" s="2" t="s">
        <v>551</v>
      </c>
      <c r="E22" s="354">
        <v>1</v>
      </c>
      <c r="G22" s="2" t="s">
        <v>432</v>
      </c>
      <c r="I22" s="623"/>
      <c r="P22" s="99" t="s">
        <v>605</v>
      </c>
    </row>
    <row r="23" spans="1:24" ht="15.75" thickBot="1" x14ac:dyDescent="0.3">
      <c r="C23" s="2" t="s">
        <v>561</v>
      </c>
      <c r="D23" s="21" t="s">
        <v>413</v>
      </c>
      <c r="E23" s="288" t="s">
        <v>44</v>
      </c>
      <c r="I23" s="623"/>
      <c r="Q23" s="24">
        <f>SUM(V23:V31)</f>
        <v>5</v>
      </c>
      <c r="U23" s="351"/>
      <c r="V23" s="187">
        <v>1</v>
      </c>
      <c r="W23" s="54" t="s">
        <v>503</v>
      </c>
      <c r="X23" s="24">
        <v>0</v>
      </c>
    </row>
    <row r="24" spans="1:24" ht="15.75" thickBot="1" x14ac:dyDescent="0.3">
      <c r="I24" s="623"/>
      <c r="U24" s="35"/>
      <c r="V24" s="533">
        <v>0</v>
      </c>
      <c r="W24" s="54" t="s">
        <v>74</v>
      </c>
      <c r="X24" s="24">
        <v>2</v>
      </c>
    </row>
    <row r="25" spans="1:24" ht="15.75" thickBot="1" x14ac:dyDescent="0.3">
      <c r="D25" s="173" t="s">
        <v>142</v>
      </c>
      <c r="E25" s="100" t="s">
        <v>44</v>
      </c>
      <c r="F25" s="2" t="s">
        <v>220</v>
      </c>
      <c r="G25" s="2" t="s">
        <v>274</v>
      </c>
      <c r="H25" s="195" t="s">
        <v>270</v>
      </c>
      <c r="I25" s="623"/>
      <c r="J25" s="418" t="s">
        <v>273</v>
      </c>
      <c r="K25" s="100" t="s">
        <v>44</v>
      </c>
      <c r="L25" s="96" t="s">
        <v>103</v>
      </c>
      <c r="P25" s="412">
        <v>1</v>
      </c>
      <c r="U25" s="35"/>
      <c r="V25" s="533">
        <v>0</v>
      </c>
      <c r="W25" s="54" t="s">
        <v>528</v>
      </c>
      <c r="X25" s="24">
        <v>1</v>
      </c>
    </row>
    <row r="26" spans="1:24" ht="15.75" thickBot="1" x14ac:dyDescent="0.3">
      <c r="A26" s="235" t="s">
        <v>564</v>
      </c>
      <c r="B26" s="21" t="s">
        <v>547</v>
      </c>
      <c r="C26" s="460" t="s">
        <v>155</v>
      </c>
      <c r="D26" s="404" t="s">
        <v>525</v>
      </c>
      <c r="E26" s="459" t="s">
        <v>44</v>
      </c>
      <c r="F26" s="16"/>
      <c r="G26" s="16"/>
      <c r="H26" s="19" t="s">
        <v>220</v>
      </c>
      <c r="I26" s="623"/>
      <c r="K26" s="24">
        <v>15</v>
      </c>
      <c r="L26" s="80" t="s">
        <v>99</v>
      </c>
      <c r="M26" s="404" t="s">
        <v>525</v>
      </c>
      <c r="P26" s="487"/>
      <c r="Q26" s="127" t="s">
        <v>44</v>
      </c>
      <c r="R26" s="24">
        <v>1</v>
      </c>
      <c r="S26" s="24">
        <v>0</v>
      </c>
      <c r="T26" s="61" t="s">
        <v>567</v>
      </c>
      <c r="U26" s="436"/>
      <c r="V26" s="533">
        <v>0</v>
      </c>
      <c r="W26" s="54" t="s">
        <v>95</v>
      </c>
      <c r="X26" s="24">
        <v>1</v>
      </c>
    </row>
    <row r="27" spans="1:24" ht="15.75" thickBot="1" x14ac:dyDescent="0.3">
      <c r="I27" s="623"/>
      <c r="O27" s="2" t="s">
        <v>99</v>
      </c>
      <c r="P27" s="421" t="s">
        <v>44</v>
      </c>
      <c r="R27" s="112"/>
      <c r="S27" s="112"/>
      <c r="U27" s="35"/>
      <c r="V27" s="533">
        <v>0</v>
      </c>
      <c r="W27" s="54" t="s">
        <v>234</v>
      </c>
      <c r="X27" s="24">
        <v>1</v>
      </c>
    </row>
    <row r="28" spans="1:24" ht="15.75" thickBot="1" x14ac:dyDescent="0.3">
      <c r="D28" s="175" t="s">
        <v>178</v>
      </c>
      <c r="E28" s="219">
        <v>2</v>
      </c>
      <c r="I28" s="623"/>
      <c r="Q28" s="6"/>
      <c r="R28" s="112"/>
      <c r="T28" s="142"/>
      <c r="U28" s="35"/>
      <c r="V28" s="533">
        <v>1</v>
      </c>
      <c r="W28" s="54" t="s">
        <v>88</v>
      </c>
      <c r="X28" s="24">
        <v>1</v>
      </c>
    </row>
    <row r="29" spans="1:24" ht="15.75" thickBot="1" x14ac:dyDescent="0.3">
      <c r="D29" s="232" t="s">
        <v>136</v>
      </c>
      <c r="H29" s="195" t="s">
        <v>271</v>
      </c>
      <c r="I29" s="624"/>
      <c r="J29" s="330"/>
      <c r="L29" s="96" t="s">
        <v>277</v>
      </c>
      <c r="M29" s="16" t="s">
        <v>282</v>
      </c>
      <c r="R29" s="488"/>
      <c r="S29" s="112"/>
      <c r="T29" s="80"/>
      <c r="U29" s="543" t="s">
        <v>568</v>
      </c>
      <c r="V29" s="533">
        <v>1</v>
      </c>
      <c r="W29" s="54" t="s">
        <v>506</v>
      </c>
      <c r="X29" s="494">
        <v>0</v>
      </c>
    </row>
    <row r="30" spans="1:24" ht="15.75" thickBot="1" x14ac:dyDescent="0.3">
      <c r="A30" s="237" t="s">
        <v>385</v>
      </c>
      <c r="B30" s="2" t="s">
        <v>411</v>
      </c>
      <c r="U30" s="543" t="s">
        <v>594</v>
      </c>
      <c r="V30" s="533">
        <v>1</v>
      </c>
      <c r="W30" s="54" t="s">
        <v>570</v>
      </c>
      <c r="X30" s="24">
        <v>0</v>
      </c>
    </row>
    <row r="31" spans="1:24" ht="15.75" thickBot="1" x14ac:dyDescent="0.3">
      <c r="U31" s="503"/>
      <c r="V31" s="530">
        <v>1</v>
      </c>
      <c r="W31" s="54" t="s">
        <v>477</v>
      </c>
      <c r="X31" s="24">
        <v>0</v>
      </c>
    </row>
  </sheetData>
  <mergeCells count="18">
    <mergeCell ref="AH11:AK11"/>
    <mergeCell ref="Q1:Q2"/>
    <mergeCell ref="U11:X11"/>
    <mergeCell ref="O18:P18"/>
    <mergeCell ref="I2:I29"/>
    <mergeCell ref="AB1:AB11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P37"/>
  <sheetViews>
    <sheetView tabSelected="1" topLeftCell="H1" workbookViewId="0">
      <selection activeCell="X13" sqref="X13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9" width="5.42578125" style="112" customWidth="1"/>
    <col min="10" max="10" width="18.5703125" bestFit="1" customWidth="1"/>
    <col min="11" max="11" width="15.7109375" bestFit="1" customWidth="1"/>
    <col min="12" max="12" width="27.140625" style="388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3.710937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88" bestFit="1" customWidth="1"/>
    <col min="36" max="36" width="6" style="112" bestFit="1" customWidth="1"/>
    <col min="37" max="37" width="3.85546875" bestFit="1" customWidth="1"/>
    <col min="38" max="38" width="3.140625" bestFit="1" customWidth="1"/>
    <col min="39" max="39" width="4.42578125" bestFit="1" customWidth="1"/>
    <col min="40" max="40" width="15.28515625" bestFit="1" customWidth="1"/>
    <col min="41" max="41" width="11.7109375" style="20" bestFit="1" customWidth="1"/>
    <col min="42" max="42" width="11.7109375" style="65" bestFit="1" customWidth="1"/>
  </cols>
  <sheetData>
    <row r="1" spans="1:42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587</v>
      </c>
      <c r="I1" s="71" t="s">
        <v>630</v>
      </c>
      <c r="J1" s="21" t="s">
        <v>591</v>
      </c>
      <c r="K1" s="95" t="s">
        <v>41</v>
      </c>
      <c r="L1" s="206" t="s">
        <v>201</v>
      </c>
      <c r="M1" s="21" t="s">
        <v>42</v>
      </c>
      <c r="N1" s="61" t="s">
        <v>43</v>
      </c>
      <c r="O1" s="95" t="s">
        <v>229</v>
      </c>
      <c r="P1" s="218" t="s">
        <v>367</v>
      </c>
      <c r="Q1" s="21" t="s">
        <v>412</v>
      </c>
      <c r="S1" s="151">
        <f ca="1">TODAY()</f>
        <v>45282</v>
      </c>
      <c r="T1" s="720"/>
      <c r="U1" s="142"/>
      <c r="V1" s="142"/>
      <c r="W1" s="6"/>
      <c r="X1" s="704" t="s">
        <v>450</v>
      </c>
      <c r="Y1" s="705"/>
      <c r="Z1" s="311">
        <f>68-(W8+Y3+X3+U3)</f>
        <v>0</v>
      </c>
      <c r="AA1" s="102">
        <f>Z1+Z3</f>
        <v>0</v>
      </c>
      <c r="AB1" s="102" t="s">
        <v>449</v>
      </c>
      <c r="AC1" s="102"/>
      <c r="AD1" s="307" t="s">
        <v>44</v>
      </c>
      <c r="AE1" s="706" t="s">
        <v>191</v>
      </c>
      <c r="AF1" s="707"/>
      <c r="AG1" s="708"/>
      <c r="AH1" s="709" t="s">
        <v>297</v>
      </c>
      <c r="AI1" s="710"/>
      <c r="AJ1" s="711"/>
      <c r="AK1" s="701" t="s">
        <v>453</v>
      </c>
      <c r="AL1" s="702"/>
      <c r="AM1" s="703"/>
      <c r="AP1" s="142"/>
    </row>
    <row r="2" spans="1:42" ht="15.75" thickBot="1" x14ac:dyDescent="0.3">
      <c r="F2" s="22" t="s">
        <v>44</v>
      </c>
      <c r="H2" s="531">
        <f>SUM(H4:H37)</f>
        <v>-16</v>
      </c>
      <c r="I2" s="531">
        <f>B31-SUM(I4:I37)</f>
        <v>10</v>
      </c>
      <c r="K2" s="16" t="s">
        <v>235</v>
      </c>
      <c r="L2" s="324">
        <v>-3</v>
      </c>
      <c r="M2" s="712">
        <f>SUM(M5:M30)</f>
        <v>1</v>
      </c>
      <c r="N2" s="714">
        <f>SUM(N4:N29)</f>
        <v>10</v>
      </c>
      <c r="O2" s="716">
        <f>SUM(O4:O29)</f>
        <v>8</v>
      </c>
      <c r="P2" s="679">
        <f>SUM(N30:N37)* (-1)</f>
        <v>-3</v>
      </c>
      <c r="Q2" s="274" t="s">
        <v>242</v>
      </c>
      <c r="R2" s="21" t="s">
        <v>241</v>
      </c>
      <c r="S2" s="2" t="s">
        <v>205</v>
      </c>
      <c r="T2" s="721"/>
      <c r="U2" s="566" t="s">
        <v>266</v>
      </c>
      <c r="V2" s="505" t="s">
        <v>221</v>
      </c>
      <c r="W2" s="718" t="s">
        <v>238</v>
      </c>
      <c r="X2" s="506" t="s">
        <v>447</v>
      </c>
      <c r="Y2" s="504" t="s">
        <v>257</v>
      </c>
      <c r="Z2" s="61" t="s">
        <v>258</v>
      </c>
      <c r="AA2" s="293" t="s">
        <v>444</v>
      </c>
      <c r="AB2" s="310" t="s">
        <v>448</v>
      </c>
      <c r="AC2" s="310" t="s">
        <v>572</v>
      </c>
      <c r="AD2" s="72" t="s">
        <v>446</v>
      </c>
      <c r="AE2" s="261" t="s">
        <v>445</v>
      </c>
      <c r="AF2" s="293" t="s">
        <v>99</v>
      </c>
      <c r="AG2" s="293" t="s">
        <v>316</v>
      </c>
      <c r="AH2" s="293" t="s">
        <v>259</v>
      </c>
      <c r="AI2" s="293" t="s">
        <v>291</v>
      </c>
      <c r="AJ2" s="150" t="s">
        <v>292</v>
      </c>
      <c r="AK2" s="21" t="s">
        <v>452</v>
      </c>
      <c r="AL2" s="21" t="s">
        <v>451</v>
      </c>
      <c r="AM2" s="150" t="s">
        <v>454</v>
      </c>
      <c r="AN2" s="181" t="s">
        <v>295</v>
      </c>
      <c r="AO2" s="21" t="s">
        <v>455</v>
      </c>
      <c r="AP2" s="61" t="s">
        <v>595</v>
      </c>
    </row>
    <row r="3" spans="1:42" ht="15.75" thickBot="1" x14ac:dyDescent="0.3">
      <c r="K3" s="16" t="s">
        <v>236</v>
      </c>
      <c r="L3" s="318">
        <f>V3+X3+Y3+U3</f>
        <v>68</v>
      </c>
      <c r="M3" s="713"/>
      <c r="N3" s="715"/>
      <c r="O3" s="717"/>
      <c r="P3" s="680"/>
      <c r="Q3" s="176">
        <f>(M2+N2)-Y3</f>
        <v>0</v>
      </c>
      <c r="S3" s="161" t="s">
        <v>248</v>
      </c>
      <c r="T3" s="722"/>
      <c r="U3" s="567">
        <f>SUM(U4:U29)</f>
        <v>12</v>
      </c>
      <c r="V3" s="507">
        <f>SUM(V4:V29)</f>
        <v>37</v>
      </c>
      <c r="W3" s="719"/>
      <c r="X3" s="508">
        <f t="shared" ref="X3:AC3" si="0">SUM(X4:X29)</f>
        <v>8</v>
      </c>
      <c r="Y3" s="508">
        <f t="shared" si="0"/>
        <v>11</v>
      </c>
      <c r="Z3" s="59">
        <f t="shared" si="0"/>
        <v>0</v>
      </c>
      <c r="AA3" s="66">
        <f t="shared" si="0"/>
        <v>8</v>
      </c>
      <c r="AB3" s="66">
        <f t="shared" si="0"/>
        <v>19</v>
      </c>
      <c r="AC3" s="66">
        <f t="shared" si="0"/>
        <v>8</v>
      </c>
      <c r="AD3" s="66">
        <f t="shared" ref="AD3:AM3" si="1">SUM(AD4:AD29)</f>
        <v>0</v>
      </c>
      <c r="AE3" s="66">
        <f t="shared" si="1"/>
        <v>8</v>
      </c>
      <c r="AF3" s="66">
        <f t="shared" si="1"/>
        <v>0</v>
      </c>
      <c r="AG3" s="66">
        <f t="shared" si="1"/>
        <v>7</v>
      </c>
      <c r="AH3" s="66">
        <f>SUM(AH4:AH29)</f>
        <v>8</v>
      </c>
      <c r="AI3" s="383">
        <f t="shared" si="1"/>
        <v>2</v>
      </c>
      <c r="AJ3" s="100">
        <f t="shared" si="1"/>
        <v>7</v>
      </c>
      <c r="AK3" s="100">
        <f t="shared" si="1"/>
        <v>10</v>
      </c>
      <c r="AL3" s="316">
        <f t="shared" si="1"/>
        <v>8</v>
      </c>
      <c r="AM3" s="317">
        <f t="shared" si="1"/>
        <v>8</v>
      </c>
      <c r="AP3" s="142"/>
    </row>
    <row r="4" spans="1:42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8">
        <v>0</v>
      </c>
      <c r="H4" s="276"/>
      <c r="I4" s="276"/>
      <c r="J4" s="276"/>
      <c r="K4" s="111" t="s">
        <v>521</v>
      </c>
      <c r="L4" s="399" t="s">
        <v>308</v>
      </c>
      <c r="M4" s="332"/>
      <c r="N4" s="107">
        <v>0</v>
      </c>
      <c r="O4" s="297">
        <f>AC4</f>
        <v>0</v>
      </c>
      <c r="P4" s="698" t="s">
        <v>200</v>
      </c>
      <c r="Q4" s="20"/>
      <c r="R4" s="2" t="s">
        <v>340</v>
      </c>
      <c r="S4" s="528" t="s">
        <v>204</v>
      </c>
      <c r="T4" s="568">
        <v>2</v>
      </c>
      <c r="U4" s="509"/>
      <c r="V4" s="510">
        <v>2</v>
      </c>
      <c r="W4" s="511">
        <v>-2</v>
      </c>
      <c r="X4" s="512"/>
      <c r="Y4" s="513">
        <f t="shared" ref="Y4:Y37" si="2">SUM(M4:N4)</f>
        <v>0</v>
      </c>
      <c r="Z4" s="159"/>
      <c r="AA4" s="117">
        <f t="shared" ref="AA4:AA37" si="3">O4</f>
        <v>0</v>
      </c>
      <c r="AB4" s="295">
        <f>(Y4+AA4+AF4)</f>
        <v>0</v>
      </c>
      <c r="AC4" s="295">
        <v>0</v>
      </c>
      <c r="AD4" s="295">
        <f t="shared" ref="AD4:AD37" si="4">IF((AF4+V4+Y4+X4+U4)&lt;AE4,(AE4-(AF4+V4+Y4+X4+U4))*(-1),0)</f>
        <v>0</v>
      </c>
      <c r="AE4" s="308">
        <v>0</v>
      </c>
      <c r="AF4" s="304"/>
      <c r="AG4" s="302"/>
      <c r="AH4" s="159">
        <f t="shared" ref="AH4:AH37" si="5">O4</f>
        <v>0</v>
      </c>
      <c r="AI4" s="384"/>
      <c r="AJ4" s="390"/>
      <c r="AK4" s="313">
        <f>AD4+AI4+AA4</f>
        <v>0</v>
      </c>
      <c r="AL4" s="314">
        <f>IF((AE4-AI4)&gt; AA4,AI4-AA4,AA4)</f>
        <v>0</v>
      </c>
      <c r="AM4" s="315">
        <f>IF((AK4-AL4)&gt;AL4,(AK4-AL4),AL4)</f>
        <v>0</v>
      </c>
      <c r="AN4" s="528" t="s">
        <v>204</v>
      </c>
      <c r="AO4" s="187"/>
      <c r="AP4" s="142" t="s">
        <v>565</v>
      </c>
    </row>
    <row r="5" spans="1:42" ht="15.75" thickBot="1" x14ac:dyDescent="0.3">
      <c r="L5" s="400"/>
      <c r="M5" s="300"/>
      <c r="N5" s="107">
        <v>0</v>
      </c>
      <c r="O5" s="297">
        <f>AC5</f>
        <v>0</v>
      </c>
      <c r="P5" s="699"/>
      <c r="Q5" s="20"/>
      <c r="R5" s="2" t="s">
        <v>346</v>
      </c>
      <c r="S5" s="563" t="s">
        <v>243</v>
      </c>
      <c r="T5" s="532">
        <v>2</v>
      </c>
      <c r="U5" s="514"/>
      <c r="V5" s="515">
        <v>2</v>
      </c>
      <c r="W5" s="516">
        <v>-2</v>
      </c>
      <c r="X5" s="517"/>
      <c r="Y5" s="513">
        <f t="shared" si="2"/>
        <v>0</v>
      </c>
      <c r="Z5" s="301"/>
      <c r="AA5" s="117">
        <f t="shared" si="3"/>
        <v>0</v>
      </c>
      <c r="AB5" s="295">
        <f t="shared" ref="AB5:AB37" si="6">(Y5+AA5+AF5)</f>
        <v>0</v>
      </c>
      <c r="AC5" s="295">
        <v>0</v>
      </c>
      <c r="AD5" s="295">
        <f t="shared" si="4"/>
        <v>0</v>
      </c>
      <c r="AE5" s="299"/>
      <c r="AF5" s="305"/>
      <c r="AG5" s="301"/>
      <c r="AH5" s="301">
        <f t="shared" si="5"/>
        <v>0</v>
      </c>
      <c r="AI5" s="345"/>
      <c r="AJ5" s="158"/>
      <c r="AK5" s="313">
        <f t="shared" ref="AK5:AK37" si="7">AD5+AI5+AA5</f>
        <v>0</v>
      </c>
      <c r="AL5" s="314">
        <f t="shared" ref="AL5:AL37" si="8">IF((AE5-AI5)&gt; AA5,AI5-AA5,AA5)</f>
        <v>0</v>
      </c>
      <c r="AM5" s="315">
        <f t="shared" ref="AM5:AM37" si="9">IF((AK5-AL5)&gt;AL5,(AK5-AL5),AL5)</f>
        <v>0</v>
      </c>
      <c r="AN5" s="6"/>
      <c r="AO5" s="532"/>
      <c r="AP5" s="142"/>
    </row>
    <row r="6" spans="1:42" ht="15.75" thickBot="1" x14ac:dyDescent="0.3">
      <c r="A6" s="19"/>
      <c r="B6" s="26" t="s">
        <v>44</v>
      </c>
      <c r="C6" s="2" t="s">
        <v>48</v>
      </c>
      <c r="E6" s="27" t="s">
        <v>49</v>
      </c>
      <c r="G6" s="203"/>
      <c r="J6" s="112"/>
      <c r="L6" s="402" t="s">
        <v>311</v>
      </c>
      <c r="M6" s="333">
        <v>0</v>
      </c>
      <c r="N6" s="107">
        <v>0</v>
      </c>
      <c r="O6" s="298">
        <f>AC6</f>
        <v>0</v>
      </c>
      <c r="P6" s="699"/>
      <c r="Q6" s="19" t="s">
        <v>341</v>
      </c>
      <c r="S6" s="563" t="s">
        <v>230</v>
      </c>
      <c r="T6" s="532">
        <v>6</v>
      </c>
      <c r="U6" s="550">
        <v>2</v>
      </c>
      <c r="V6" s="322">
        <v>2</v>
      </c>
      <c r="W6" s="319">
        <v>-2</v>
      </c>
      <c r="X6" s="549">
        <v>2</v>
      </c>
      <c r="Y6" s="187">
        <f t="shared" si="2"/>
        <v>0</v>
      </c>
      <c r="Z6" s="301"/>
      <c r="AA6" s="117">
        <f t="shared" si="3"/>
        <v>0</v>
      </c>
      <c r="AB6" s="295">
        <f t="shared" si="6"/>
        <v>0</v>
      </c>
      <c r="AC6" s="295">
        <v>0</v>
      </c>
      <c r="AD6" s="295">
        <f t="shared" si="4"/>
        <v>0</v>
      </c>
      <c r="AE6" s="299">
        <v>0</v>
      </c>
      <c r="AF6" s="305"/>
      <c r="AG6" s="301"/>
      <c r="AH6" s="301">
        <f t="shared" si="5"/>
        <v>0</v>
      </c>
      <c r="AI6" s="345">
        <v>0</v>
      </c>
      <c r="AJ6" s="158"/>
      <c r="AK6" s="313">
        <f t="shared" si="7"/>
        <v>0</v>
      </c>
      <c r="AL6" s="314">
        <f t="shared" si="8"/>
        <v>0</v>
      </c>
      <c r="AM6" s="315">
        <f t="shared" si="9"/>
        <v>0</v>
      </c>
      <c r="AN6" s="6"/>
      <c r="AO6" s="533" t="s">
        <v>571</v>
      </c>
      <c r="AP6" s="142" t="s">
        <v>503</v>
      </c>
    </row>
    <row r="7" spans="1:42" ht="15.75" thickBot="1" x14ac:dyDescent="0.3">
      <c r="G7" s="217">
        <v>0</v>
      </c>
      <c r="H7" s="273"/>
      <c r="I7" s="776"/>
      <c r="J7" s="117"/>
      <c r="K7" s="111" t="s">
        <v>425</v>
      </c>
      <c r="L7" s="400" t="s">
        <v>310</v>
      </c>
      <c r="M7" s="333">
        <v>0</v>
      </c>
      <c r="N7" s="107">
        <v>0</v>
      </c>
      <c r="O7" s="298">
        <f t="shared" ref="O7:O37" si="10">AC7</f>
        <v>0</v>
      </c>
      <c r="P7" s="699"/>
      <c r="Q7" s="20"/>
      <c r="R7" s="2" t="s">
        <v>341</v>
      </c>
      <c r="S7" s="563" t="s">
        <v>244</v>
      </c>
      <c r="T7" s="532">
        <v>5</v>
      </c>
      <c r="U7" s="333">
        <v>1</v>
      </c>
      <c r="V7" s="553">
        <v>2</v>
      </c>
      <c r="W7" s="320">
        <v>-2</v>
      </c>
      <c r="X7" s="551">
        <v>2</v>
      </c>
      <c r="Y7" s="187">
        <f t="shared" si="2"/>
        <v>0</v>
      </c>
      <c r="Z7" s="301"/>
      <c r="AA7" s="117">
        <f t="shared" si="3"/>
        <v>0</v>
      </c>
      <c r="AB7" s="295">
        <f t="shared" si="6"/>
        <v>0</v>
      </c>
      <c r="AC7" s="295">
        <v>0</v>
      </c>
      <c r="AD7" s="295">
        <f t="shared" si="4"/>
        <v>0</v>
      </c>
      <c r="AE7" s="299">
        <v>0</v>
      </c>
      <c r="AF7" s="107">
        <v>0</v>
      </c>
      <c r="AG7" s="64">
        <v>3</v>
      </c>
      <c r="AH7" s="301">
        <f t="shared" si="5"/>
        <v>0</v>
      </c>
      <c r="AI7" s="345"/>
      <c r="AJ7" s="391"/>
      <c r="AK7" s="313">
        <f t="shared" si="7"/>
        <v>0</v>
      </c>
      <c r="AL7" s="314">
        <f t="shared" si="8"/>
        <v>0</v>
      </c>
      <c r="AM7" s="315">
        <f t="shared" si="9"/>
        <v>0</v>
      </c>
      <c r="AN7" s="6" t="s">
        <v>244</v>
      </c>
      <c r="AO7" s="533"/>
      <c r="AP7" s="261"/>
    </row>
    <row r="8" spans="1:42" ht="15.75" thickBot="1" x14ac:dyDescent="0.3">
      <c r="A8" s="28" t="s">
        <v>50</v>
      </c>
      <c r="B8" s="21" t="s">
        <v>44</v>
      </c>
      <c r="C8" s="23"/>
      <c r="E8" s="2" t="s">
        <v>51</v>
      </c>
      <c r="F8" s="268">
        <v>0</v>
      </c>
      <c r="G8" s="217">
        <v>0</v>
      </c>
      <c r="H8" s="276"/>
      <c r="I8" s="276"/>
      <c r="J8" s="117"/>
      <c r="K8" s="111" t="s">
        <v>424</v>
      </c>
      <c r="L8" s="402" t="s">
        <v>344</v>
      </c>
      <c r="M8" s="107">
        <v>0</v>
      </c>
      <c r="N8" s="107">
        <v>0</v>
      </c>
      <c r="O8" s="298">
        <f t="shared" si="10"/>
        <v>0</v>
      </c>
      <c r="P8" s="699"/>
      <c r="Q8" s="21" t="s">
        <v>237</v>
      </c>
      <c r="R8" s="111" t="s">
        <v>341</v>
      </c>
      <c r="S8" s="564" t="s">
        <v>202</v>
      </c>
      <c r="T8" s="532">
        <v>1</v>
      </c>
      <c r="U8" s="522">
        <v>0</v>
      </c>
      <c r="V8" s="552">
        <v>1</v>
      </c>
      <c r="W8" s="24">
        <f>V3</f>
        <v>37</v>
      </c>
      <c r="X8" s="520">
        <v>0</v>
      </c>
      <c r="Y8" s="513">
        <f t="shared" si="2"/>
        <v>0</v>
      </c>
      <c r="Z8" s="301"/>
      <c r="AA8" s="117">
        <f t="shared" si="3"/>
        <v>0</v>
      </c>
      <c r="AB8" s="295">
        <f t="shared" si="6"/>
        <v>0</v>
      </c>
      <c r="AC8" s="295">
        <v>0</v>
      </c>
      <c r="AD8" s="295">
        <f t="shared" si="4"/>
        <v>0</v>
      </c>
      <c r="AE8" s="299">
        <v>0</v>
      </c>
      <c r="AF8" s="305"/>
      <c r="AG8" s="301"/>
      <c r="AH8" s="301">
        <f t="shared" si="5"/>
        <v>0</v>
      </c>
      <c r="AI8" s="385">
        <v>0</v>
      </c>
      <c r="AJ8" s="158"/>
      <c r="AK8" s="68">
        <f t="shared" si="7"/>
        <v>0</v>
      </c>
      <c r="AL8" s="314">
        <f t="shared" si="8"/>
        <v>0</v>
      </c>
      <c r="AM8" s="315">
        <f t="shared" si="9"/>
        <v>0</v>
      </c>
      <c r="AN8" s="6"/>
      <c r="AO8" s="533"/>
      <c r="AP8" s="261"/>
    </row>
    <row r="9" spans="1:42" ht="15.75" thickBot="1" x14ac:dyDescent="0.3">
      <c r="L9" s="400" t="s">
        <v>358</v>
      </c>
      <c r="M9" s="334"/>
      <c r="N9" s="107">
        <v>0</v>
      </c>
      <c r="O9" s="298">
        <f t="shared" si="10"/>
        <v>0</v>
      </c>
      <c r="P9" s="699"/>
      <c r="Q9" s="21" t="s">
        <v>341</v>
      </c>
      <c r="S9" s="564" t="s">
        <v>263</v>
      </c>
      <c r="T9" s="532">
        <v>2</v>
      </c>
      <c r="U9" s="523"/>
      <c r="V9" s="524">
        <v>2</v>
      </c>
      <c r="W9" s="511">
        <v>-2</v>
      </c>
      <c r="X9" s="525"/>
      <c r="Y9" s="513">
        <f t="shared" si="2"/>
        <v>0</v>
      </c>
      <c r="Z9" s="301"/>
      <c r="AA9" s="117">
        <f t="shared" si="3"/>
        <v>0</v>
      </c>
      <c r="AB9" s="295">
        <f t="shared" si="6"/>
        <v>0</v>
      </c>
      <c r="AC9" s="295">
        <v>0</v>
      </c>
      <c r="AD9" s="295">
        <f t="shared" si="4"/>
        <v>0</v>
      </c>
      <c r="AE9" s="299">
        <v>0</v>
      </c>
      <c r="AF9" s="305"/>
      <c r="AG9" s="301"/>
      <c r="AH9" s="301">
        <f t="shared" si="5"/>
        <v>0</v>
      </c>
      <c r="AI9" s="345">
        <v>0</v>
      </c>
      <c r="AJ9" s="396">
        <v>0</v>
      </c>
      <c r="AK9" s="313">
        <f t="shared" si="7"/>
        <v>0</v>
      </c>
      <c r="AL9" s="314">
        <f t="shared" si="8"/>
        <v>0</v>
      </c>
      <c r="AM9" s="315">
        <f t="shared" si="9"/>
        <v>0</v>
      </c>
      <c r="AN9" s="6"/>
      <c r="AO9" s="534"/>
      <c r="AP9" s="142"/>
    </row>
    <row r="10" spans="1:42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I10" s="24">
        <v>2</v>
      </c>
      <c r="K10" s="111" t="s">
        <v>632</v>
      </c>
      <c r="L10" s="400" t="s">
        <v>362</v>
      </c>
      <c r="M10" s="335"/>
      <c r="N10" s="107">
        <v>1</v>
      </c>
      <c r="O10" s="298">
        <f t="shared" si="10"/>
        <v>1</v>
      </c>
      <c r="P10" s="699"/>
      <c r="Q10" s="20"/>
      <c r="R10" s="2" t="s">
        <v>346</v>
      </c>
      <c r="S10" s="563" t="s">
        <v>74</v>
      </c>
      <c r="T10" s="532">
        <v>3</v>
      </c>
      <c r="U10" s="526">
        <v>1</v>
      </c>
      <c r="V10" s="515">
        <v>1</v>
      </c>
      <c r="W10" s="516">
        <v>-2</v>
      </c>
      <c r="X10" s="519"/>
      <c r="Y10" s="513">
        <f t="shared" si="2"/>
        <v>1</v>
      </c>
      <c r="Z10" s="301"/>
      <c r="AA10" s="117">
        <f t="shared" si="3"/>
        <v>1</v>
      </c>
      <c r="AB10" s="295">
        <f t="shared" si="6"/>
        <v>2</v>
      </c>
      <c r="AC10" s="295">
        <v>1</v>
      </c>
      <c r="AD10" s="295">
        <f t="shared" si="4"/>
        <v>0</v>
      </c>
      <c r="AE10" s="299">
        <v>1</v>
      </c>
      <c r="AF10" s="305"/>
      <c r="AG10" s="301"/>
      <c r="AH10" s="301">
        <f t="shared" si="5"/>
        <v>1</v>
      </c>
      <c r="AI10" s="345"/>
      <c r="AJ10" s="158"/>
      <c r="AK10" s="313">
        <f t="shared" si="7"/>
        <v>1</v>
      </c>
      <c r="AL10" s="314">
        <f t="shared" si="8"/>
        <v>1</v>
      </c>
      <c r="AM10" s="315">
        <f t="shared" si="9"/>
        <v>1</v>
      </c>
      <c r="AN10" s="6" t="s">
        <v>74</v>
      </c>
      <c r="AO10" s="24" t="s">
        <v>596</v>
      </c>
      <c r="AP10" s="142" t="s">
        <v>503</v>
      </c>
    </row>
    <row r="11" spans="1:42" ht="15.75" thickBot="1" x14ac:dyDescent="0.3">
      <c r="L11" s="400" t="s">
        <v>309</v>
      </c>
      <c r="M11" s="335"/>
      <c r="N11" s="107">
        <v>0</v>
      </c>
      <c r="O11" s="298">
        <f t="shared" si="10"/>
        <v>0</v>
      </c>
      <c r="P11" s="699"/>
      <c r="Q11" s="21" t="s">
        <v>341</v>
      </c>
      <c r="R11" s="16"/>
      <c r="S11" s="563" t="s">
        <v>240</v>
      </c>
      <c r="T11" s="532">
        <v>2</v>
      </c>
      <c r="U11" s="526"/>
      <c r="V11" s="515">
        <v>2</v>
      </c>
      <c r="W11" s="516">
        <v>-2</v>
      </c>
      <c r="X11" s="519"/>
      <c r="Y11" s="513">
        <f t="shared" si="2"/>
        <v>0</v>
      </c>
      <c r="Z11" s="301"/>
      <c r="AA11" s="117">
        <f t="shared" si="3"/>
        <v>0</v>
      </c>
      <c r="AB11" s="295">
        <f t="shared" si="6"/>
        <v>0</v>
      </c>
      <c r="AC11" s="295"/>
      <c r="AD11" s="295">
        <f t="shared" si="4"/>
        <v>0</v>
      </c>
      <c r="AE11" s="299"/>
      <c r="AF11" s="305"/>
      <c r="AG11" s="301"/>
      <c r="AH11" s="301">
        <f t="shared" si="5"/>
        <v>0</v>
      </c>
      <c r="AI11" s="345"/>
      <c r="AJ11" s="158"/>
      <c r="AK11" s="313">
        <f t="shared" si="7"/>
        <v>0</v>
      </c>
      <c r="AL11" s="314">
        <f t="shared" si="8"/>
        <v>0</v>
      </c>
      <c r="AM11" s="315">
        <f t="shared" si="9"/>
        <v>0</v>
      </c>
      <c r="AN11" s="6"/>
      <c r="AO11" s="533"/>
      <c r="AP11" s="142"/>
    </row>
    <row r="12" spans="1:42" ht="15.75" thickBot="1" x14ac:dyDescent="0.3">
      <c r="A12" s="643" t="s">
        <v>55</v>
      </c>
      <c r="B12" s="30">
        <v>13</v>
      </c>
      <c r="C12" s="2" t="s">
        <v>56</v>
      </c>
      <c r="E12" s="694" t="s">
        <v>57</v>
      </c>
      <c r="G12" s="266"/>
      <c r="H12" s="540">
        <v>-1</v>
      </c>
      <c r="I12" s="540"/>
      <c r="J12" s="61" t="s">
        <v>556</v>
      </c>
      <c r="L12" s="400" t="s">
        <v>301</v>
      </c>
      <c r="M12" s="335"/>
      <c r="N12" s="107">
        <v>1</v>
      </c>
      <c r="O12" s="298">
        <f t="shared" si="10"/>
        <v>0</v>
      </c>
      <c r="P12" s="699"/>
      <c r="Q12" s="21" t="s">
        <v>341</v>
      </c>
      <c r="R12" s="16"/>
      <c r="S12" s="563" t="s">
        <v>239</v>
      </c>
      <c r="T12" s="532">
        <v>2</v>
      </c>
      <c r="U12" s="526"/>
      <c r="V12" s="515">
        <v>1</v>
      </c>
      <c r="W12" s="516">
        <v>-2</v>
      </c>
      <c r="X12" s="519"/>
      <c r="Y12" s="187">
        <f t="shared" si="2"/>
        <v>1</v>
      </c>
      <c r="Z12" s="301"/>
      <c r="AA12" s="117">
        <f t="shared" si="3"/>
        <v>0</v>
      </c>
      <c r="AB12" s="295">
        <f t="shared" si="6"/>
        <v>1</v>
      </c>
      <c r="AC12" s="295">
        <v>0</v>
      </c>
      <c r="AD12" s="295">
        <f t="shared" si="4"/>
        <v>0</v>
      </c>
      <c r="AE12" s="299">
        <v>0</v>
      </c>
      <c r="AF12" s="305"/>
      <c r="AG12" s="301"/>
      <c r="AH12" s="301">
        <f t="shared" si="5"/>
        <v>0</v>
      </c>
      <c r="AI12" s="345"/>
      <c r="AJ12" s="158">
        <v>1</v>
      </c>
      <c r="AK12" s="313">
        <f t="shared" si="7"/>
        <v>0</v>
      </c>
      <c r="AL12" s="314">
        <f t="shared" si="8"/>
        <v>0</v>
      </c>
      <c r="AM12" s="315">
        <f t="shared" si="9"/>
        <v>0</v>
      </c>
      <c r="AN12" s="6" t="s">
        <v>457</v>
      </c>
      <c r="AO12" s="533" t="s">
        <v>519</v>
      </c>
      <c r="AP12" s="300" t="s">
        <v>575</v>
      </c>
    </row>
    <row r="13" spans="1:42" ht="15.75" thickBot="1" x14ac:dyDescent="0.3">
      <c r="A13" s="645"/>
      <c r="B13" s="153">
        <v>12</v>
      </c>
      <c r="C13" s="2" t="s">
        <v>58</v>
      </c>
      <c r="E13" s="695"/>
      <c r="F13" s="176">
        <v>0</v>
      </c>
      <c r="G13" s="179">
        <v>1</v>
      </c>
      <c r="H13" s="276"/>
      <c r="I13" s="276"/>
      <c r="J13" s="276"/>
      <c r="K13" s="111" t="s">
        <v>314</v>
      </c>
      <c r="L13" s="402" t="s">
        <v>306</v>
      </c>
      <c r="M13" s="335"/>
      <c r="N13" s="107">
        <v>0</v>
      </c>
      <c r="O13" s="298">
        <f t="shared" si="10"/>
        <v>0</v>
      </c>
      <c r="P13" s="699"/>
      <c r="Q13" s="21" t="s">
        <v>341</v>
      </c>
      <c r="R13" s="16"/>
      <c r="S13" s="563" t="s">
        <v>233</v>
      </c>
      <c r="T13" s="532">
        <v>2</v>
      </c>
      <c r="U13" s="526"/>
      <c r="V13" s="515">
        <v>2</v>
      </c>
      <c r="W13" s="516">
        <v>-2</v>
      </c>
      <c r="X13" s="519"/>
      <c r="Y13" s="513">
        <f t="shared" si="2"/>
        <v>0</v>
      </c>
      <c r="Z13" s="301"/>
      <c r="AA13" s="117">
        <f t="shared" si="3"/>
        <v>0</v>
      </c>
      <c r="AB13" s="295">
        <f t="shared" si="6"/>
        <v>0</v>
      </c>
      <c r="AC13" s="295"/>
      <c r="AD13" s="295">
        <f t="shared" si="4"/>
        <v>0</v>
      </c>
      <c r="AE13" s="299"/>
      <c r="AF13" s="305"/>
      <c r="AG13" s="303"/>
      <c r="AH13" s="301">
        <f t="shared" si="5"/>
        <v>0</v>
      </c>
      <c r="AI13" s="345"/>
      <c r="AJ13" s="158"/>
      <c r="AK13" s="313">
        <f t="shared" si="7"/>
        <v>0</v>
      </c>
      <c r="AL13" s="314">
        <f t="shared" si="8"/>
        <v>0</v>
      </c>
      <c r="AM13" s="315">
        <f t="shared" si="9"/>
        <v>0</v>
      </c>
      <c r="AN13" s="16"/>
      <c r="AO13" s="533"/>
      <c r="AP13" s="142"/>
    </row>
    <row r="14" spans="1:42" ht="15.75" thickBot="1" x14ac:dyDescent="0.3">
      <c r="A14" s="2" t="s">
        <v>60</v>
      </c>
      <c r="H14" s="42">
        <v>-1</v>
      </c>
      <c r="I14" s="777"/>
      <c r="K14" s="267"/>
      <c r="L14" s="400"/>
      <c r="M14" s="335"/>
      <c r="N14" s="296">
        <v>0</v>
      </c>
      <c r="O14" s="298">
        <f t="shared" si="10"/>
        <v>0</v>
      </c>
      <c r="P14" s="699"/>
      <c r="Q14" s="20"/>
      <c r="R14" s="204" t="s">
        <v>345</v>
      </c>
      <c r="S14" s="563" t="s">
        <v>245</v>
      </c>
      <c r="T14" s="532">
        <v>1</v>
      </c>
      <c r="U14" s="526"/>
      <c r="V14" s="515">
        <v>1</v>
      </c>
      <c r="W14" s="516">
        <v>-1</v>
      </c>
      <c r="X14" s="519"/>
      <c r="Y14" s="513">
        <f t="shared" si="2"/>
        <v>0</v>
      </c>
      <c r="Z14" s="301"/>
      <c r="AA14" s="117">
        <f t="shared" si="3"/>
        <v>0</v>
      </c>
      <c r="AB14" s="295">
        <f t="shared" si="6"/>
        <v>0</v>
      </c>
      <c r="AC14" s="295">
        <v>0</v>
      </c>
      <c r="AD14" s="295">
        <f t="shared" si="4"/>
        <v>0</v>
      </c>
      <c r="AE14" s="299">
        <v>0</v>
      </c>
      <c r="AF14" s="305"/>
      <c r="AG14" s="301"/>
      <c r="AH14" s="301">
        <f t="shared" si="5"/>
        <v>0</v>
      </c>
      <c r="AI14" s="345"/>
      <c r="AJ14" s="158"/>
      <c r="AK14" s="313">
        <f t="shared" si="7"/>
        <v>0</v>
      </c>
      <c r="AL14" s="314">
        <f t="shared" si="8"/>
        <v>0</v>
      </c>
      <c r="AM14" s="315">
        <f t="shared" si="9"/>
        <v>0</v>
      </c>
      <c r="AN14" s="6" t="s">
        <v>570</v>
      </c>
      <c r="AO14" s="535" t="s">
        <v>573</v>
      </c>
      <c r="AP14" s="142" t="s">
        <v>479</v>
      </c>
    </row>
    <row r="15" spans="1:42" ht="15.75" thickBot="1" x14ac:dyDescent="0.3">
      <c r="B15" s="21" t="s">
        <v>44</v>
      </c>
      <c r="E15" s="2" t="s">
        <v>61</v>
      </c>
      <c r="G15" s="265" t="s">
        <v>44</v>
      </c>
      <c r="H15" s="501">
        <v>-1</v>
      </c>
      <c r="I15" s="501"/>
      <c r="J15" s="276"/>
      <c r="K15" s="195"/>
      <c r="L15" s="402" t="s">
        <v>195</v>
      </c>
      <c r="M15" s="335"/>
      <c r="N15" s="296">
        <v>1</v>
      </c>
      <c r="O15" s="298">
        <f t="shared" si="10"/>
        <v>1</v>
      </c>
      <c r="P15" s="699"/>
      <c r="Q15" s="20"/>
      <c r="R15" s="204" t="s">
        <v>345</v>
      </c>
      <c r="S15" s="563" t="s">
        <v>231</v>
      </c>
      <c r="T15" s="532">
        <v>2</v>
      </c>
      <c r="U15" s="526"/>
      <c r="V15" s="515">
        <v>1</v>
      </c>
      <c r="W15" s="516">
        <v>-2</v>
      </c>
      <c r="X15" s="525"/>
      <c r="Y15" s="513">
        <f t="shared" si="2"/>
        <v>1</v>
      </c>
      <c r="Z15" s="301"/>
      <c r="AA15" s="117">
        <f t="shared" si="3"/>
        <v>1</v>
      </c>
      <c r="AB15" s="295">
        <f t="shared" si="6"/>
        <v>2</v>
      </c>
      <c r="AC15" s="295">
        <v>1</v>
      </c>
      <c r="AD15" s="295">
        <f t="shared" si="4"/>
        <v>0</v>
      </c>
      <c r="AE15" s="299">
        <v>2</v>
      </c>
      <c r="AF15" s="305"/>
      <c r="AG15" s="301"/>
      <c r="AH15" s="301">
        <f t="shared" si="5"/>
        <v>1</v>
      </c>
      <c r="AI15" s="345">
        <v>1</v>
      </c>
      <c r="AJ15" s="158">
        <v>1</v>
      </c>
      <c r="AK15" s="313">
        <f t="shared" si="7"/>
        <v>2</v>
      </c>
      <c r="AL15" s="314">
        <f t="shared" si="8"/>
        <v>1</v>
      </c>
      <c r="AM15" s="315">
        <f t="shared" si="9"/>
        <v>1</v>
      </c>
      <c r="AN15" s="6" t="s">
        <v>231</v>
      </c>
      <c r="AO15" s="533" t="s">
        <v>460</v>
      </c>
      <c r="AP15" s="142"/>
    </row>
    <row r="16" spans="1:42" ht="15.75" thickBot="1" x14ac:dyDescent="0.3">
      <c r="C16" s="21" t="s">
        <v>62</v>
      </c>
      <c r="E16" s="32" t="s">
        <v>63</v>
      </c>
      <c r="L16" s="403"/>
      <c r="M16" s="335"/>
      <c r="N16" s="107">
        <v>1</v>
      </c>
      <c r="O16" s="298">
        <f t="shared" si="10"/>
        <v>1</v>
      </c>
      <c r="P16" s="699"/>
      <c r="Q16" s="21" t="s">
        <v>341</v>
      </c>
      <c r="R16" s="2" t="s">
        <v>346</v>
      </c>
      <c r="S16" s="563" t="s">
        <v>234</v>
      </c>
      <c r="T16" s="532">
        <v>3</v>
      </c>
      <c r="U16" s="526"/>
      <c r="V16" s="515">
        <v>2</v>
      </c>
      <c r="W16" s="516">
        <v>-3</v>
      </c>
      <c r="X16" s="525"/>
      <c r="Y16" s="513">
        <f t="shared" si="2"/>
        <v>1</v>
      </c>
      <c r="Z16" s="301"/>
      <c r="AA16" s="117">
        <f t="shared" si="3"/>
        <v>1</v>
      </c>
      <c r="AB16" s="295">
        <f t="shared" si="6"/>
        <v>2</v>
      </c>
      <c r="AC16" s="295">
        <v>1</v>
      </c>
      <c r="AD16" s="295">
        <f t="shared" si="4"/>
        <v>0</v>
      </c>
      <c r="AE16" s="299">
        <v>1</v>
      </c>
      <c r="AF16" s="305"/>
      <c r="AG16" s="301"/>
      <c r="AH16" s="301">
        <f t="shared" si="5"/>
        <v>1</v>
      </c>
      <c r="AI16" s="345">
        <v>1</v>
      </c>
      <c r="AJ16" s="158">
        <v>1</v>
      </c>
      <c r="AK16" s="313">
        <f t="shared" si="7"/>
        <v>2</v>
      </c>
      <c r="AL16" s="314">
        <f t="shared" si="8"/>
        <v>1</v>
      </c>
      <c r="AM16" s="315">
        <f t="shared" si="9"/>
        <v>1</v>
      </c>
      <c r="AN16" s="6" t="s">
        <v>234</v>
      </c>
      <c r="AO16" s="529" t="s">
        <v>566</v>
      </c>
      <c r="AP16" s="107" t="s">
        <v>574</v>
      </c>
    </row>
    <row r="17" spans="1:42" ht="15.75" thickBot="1" x14ac:dyDescent="0.3">
      <c r="A17" s="2" t="s">
        <v>64</v>
      </c>
      <c r="E17" s="2" t="s">
        <v>65</v>
      </c>
      <c r="G17" s="143"/>
      <c r="H17" s="273">
        <v>-1</v>
      </c>
      <c r="I17" s="778"/>
      <c r="J17" s="6"/>
      <c r="L17" s="402" t="s">
        <v>315</v>
      </c>
      <c r="M17" s="335"/>
      <c r="N17" s="107">
        <v>1</v>
      </c>
      <c r="O17" s="298">
        <f t="shared" si="10"/>
        <v>1</v>
      </c>
      <c r="P17" s="699"/>
      <c r="Q17" s="20"/>
      <c r="R17" s="2" t="s">
        <v>347</v>
      </c>
      <c r="S17" s="563" t="s">
        <v>97</v>
      </c>
      <c r="T17" s="532">
        <v>2</v>
      </c>
      <c r="U17" s="526">
        <v>1</v>
      </c>
      <c r="V17" s="515">
        <v>0</v>
      </c>
      <c r="W17" s="516">
        <v>-1</v>
      </c>
      <c r="X17" s="519"/>
      <c r="Y17" s="513">
        <f t="shared" si="2"/>
        <v>1</v>
      </c>
      <c r="Z17" s="301"/>
      <c r="AA17" s="117">
        <f t="shared" si="3"/>
        <v>1</v>
      </c>
      <c r="AB17" s="295">
        <f t="shared" si="6"/>
        <v>2</v>
      </c>
      <c r="AC17" s="295">
        <v>1</v>
      </c>
      <c r="AD17" s="295">
        <f t="shared" si="4"/>
        <v>0</v>
      </c>
      <c r="AE17" s="299"/>
      <c r="AF17" s="305"/>
      <c r="AG17" s="301"/>
      <c r="AH17" s="301">
        <f t="shared" si="5"/>
        <v>1</v>
      </c>
      <c r="AI17" s="345"/>
      <c r="AJ17" s="158">
        <v>1</v>
      </c>
      <c r="AK17" s="313">
        <f t="shared" si="7"/>
        <v>1</v>
      </c>
      <c r="AL17" s="314">
        <f t="shared" si="8"/>
        <v>1</v>
      </c>
      <c r="AM17" s="315">
        <f t="shared" si="9"/>
        <v>1</v>
      </c>
      <c r="AN17" s="6" t="s">
        <v>97</v>
      </c>
      <c r="AO17" s="530" t="s">
        <v>575</v>
      </c>
      <c r="AP17" s="64" t="s">
        <v>95</v>
      </c>
    </row>
    <row r="18" spans="1:42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J18" s="80"/>
      <c r="L18" s="402" t="s">
        <v>306</v>
      </c>
      <c r="M18" s="336"/>
      <c r="N18" s="107">
        <v>0</v>
      </c>
      <c r="O18" s="298">
        <f t="shared" si="10"/>
        <v>0</v>
      </c>
      <c r="P18" s="699"/>
      <c r="Q18" s="21" t="s">
        <v>341</v>
      </c>
      <c r="R18" s="16"/>
      <c r="S18" s="563" t="s">
        <v>247</v>
      </c>
      <c r="T18" s="532">
        <v>3</v>
      </c>
      <c r="U18" s="526"/>
      <c r="V18" s="515">
        <v>3</v>
      </c>
      <c r="W18" s="516">
        <v>-3</v>
      </c>
      <c r="X18" s="517"/>
      <c r="Y18" s="513">
        <f t="shared" si="2"/>
        <v>0</v>
      </c>
      <c r="Z18" s="301"/>
      <c r="AA18" s="117">
        <f t="shared" si="3"/>
        <v>0</v>
      </c>
      <c r="AB18" s="295">
        <f t="shared" si="6"/>
        <v>0</v>
      </c>
      <c r="AC18" s="295">
        <v>0</v>
      </c>
      <c r="AD18" s="295">
        <f t="shared" si="4"/>
        <v>0</v>
      </c>
      <c r="AE18" s="299">
        <v>0</v>
      </c>
      <c r="AF18" s="305"/>
      <c r="AG18" s="301"/>
      <c r="AH18" s="301">
        <f t="shared" si="5"/>
        <v>0</v>
      </c>
      <c r="AI18" s="345"/>
      <c r="AJ18" s="158"/>
      <c r="AK18" s="313">
        <f t="shared" si="7"/>
        <v>0</v>
      </c>
      <c r="AL18" s="314">
        <f t="shared" si="8"/>
        <v>0</v>
      </c>
      <c r="AM18" s="315">
        <f t="shared" si="9"/>
        <v>0</v>
      </c>
      <c r="AN18" s="6"/>
      <c r="AO18" s="536"/>
      <c r="AP18" s="142"/>
    </row>
    <row r="19" spans="1:42" ht="15.75" thickBot="1" x14ac:dyDescent="0.3">
      <c r="A19" s="2" t="s">
        <v>67</v>
      </c>
      <c r="H19" s="273">
        <v>-2</v>
      </c>
      <c r="I19" s="778"/>
      <c r="L19" s="402" t="s">
        <v>308</v>
      </c>
      <c r="M19" s="118">
        <v>1</v>
      </c>
      <c r="N19" s="107">
        <v>1</v>
      </c>
      <c r="O19" s="298">
        <f t="shared" si="10"/>
        <v>1</v>
      </c>
      <c r="P19" s="699"/>
      <c r="Q19" s="20"/>
      <c r="R19" s="2" t="s">
        <v>340</v>
      </c>
      <c r="S19" s="563" t="s">
        <v>246</v>
      </c>
      <c r="T19" s="532">
        <v>3</v>
      </c>
      <c r="U19" s="526"/>
      <c r="V19" s="515">
        <v>0</v>
      </c>
      <c r="W19" s="516">
        <v>-1</v>
      </c>
      <c r="X19" s="518">
        <v>1</v>
      </c>
      <c r="Y19" s="187">
        <f t="shared" si="2"/>
        <v>2</v>
      </c>
      <c r="Z19" s="301"/>
      <c r="AA19" s="117">
        <f t="shared" si="3"/>
        <v>1</v>
      </c>
      <c r="AB19" s="295">
        <f t="shared" si="6"/>
        <v>3</v>
      </c>
      <c r="AC19" s="295">
        <v>1</v>
      </c>
      <c r="AD19" s="295">
        <f t="shared" si="4"/>
        <v>0</v>
      </c>
      <c r="AE19" s="299">
        <v>0</v>
      </c>
      <c r="AF19" s="305"/>
      <c r="AG19" s="301"/>
      <c r="AH19" s="301">
        <f t="shared" si="5"/>
        <v>1</v>
      </c>
      <c r="AI19" s="345"/>
      <c r="AJ19" s="158"/>
      <c r="AK19" s="313">
        <f t="shared" si="7"/>
        <v>1</v>
      </c>
      <c r="AL19" s="314">
        <f t="shared" si="8"/>
        <v>1</v>
      </c>
      <c r="AM19" s="315">
        <f t="shared" si="9"/>
        <v>1</v>
      </c>
      <c r="AN19" s="6" t="s">
        <v>562</v>
      </c>
      <c r="AO19" s="24" t="s">
        <v>596</v>
      </c>
      <c r="AP19" s="142"/>
    </row>
    <row r="20" spans="1:42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>
        <v>-2</v>
      </c>
      <c r="I20" s="777"/>
      <c r="J20" s="80"/>
      <c r="K20" s="112" t="s">
        <v>354</v>
      </c>
      <c r="L20" s="402" t="s">
        <v>195</v>
      </c>
      <c r="M20" s="334"/>
      <c r="N20" s="107">
        <v>1</v>
      </c>
      <c r="O20" s="298">
        <f t="shared" si="10"/>
        <v>1</v>
      </c>
      <c r="P20" s="700"/>
      <c r="Q20" s="590" t="s">
        <v>341</v>
      </c>
      <c r="R20" s="696"/>
      <c r="S20" s="563" t="s">
        <v>86</v>
      </c>
      <c r="T20" s="532">
        <v>3</v>
      </c>
      <c r="U20" s="526"/>
      <c r="V20" s="515">
        <v>2</v>
      </c>
      <c r="W20" s="516">
        <v>-3</v>
      </c>
      <c r="X20" s="527"/>
      <c r="Y20" s="187">
        <f t="shared" si="2"/>
        <v>1</v>
      </c>
      <c r="Z20" s="301"/>
      <c r="AA20" s="117">
        <f t="shared" si="3"/>
        <v>1</v>
      </c>
      <c r="AB20" s="295">
        <f t="shared" si="6"/>
        <v>2</v>
      </c>
      <c r="AC20" s="295">
        <v>1</v>
      </c>
      <c r="AD20" s="295">
        <f t="shared" si="4"/>
        <v>0</v>
      </c>
      <c r="AE20" s="299">
        <v>1</v>
      </c>
      <c r="AF20" s="305"/>
      <c r="AG20" s="301"/>
      <c r="AH20" s="301">
        <f t="shared" si="5"/>
        <v>1</v>
      </c>
      <c r="AI20" s="345"/>
      <c r="AJ20" s="158"/>
      <c r="AK20" s="313">
        <f t="shared" si="7"/>
        <v>1</v>
      </c>
      <c r="AL20" s="314">
        <f t="shared" si="8"/>
        <v>1</v>
      </c>
      <c r="AM20" s="315">
        <f t="shared" si="9"/>
        <v>1</v>
      </c>
      <c r="AN20" s="6" t="s">
        <v>88</v>
      </c>
      <c r="AO20" s="533" t="s">
        <v>456</v>
      </c>
    </row>
    <row r="21" spans="1:42" ht="15.75" thickBot="1" x14ac:dyDescent="0.3">
      <c r="B21" s="21" t="s">
        <v>44</v>
      </c>
      <c r="C21" s="2" t="s">
        <v>250</v>
      </c>
      <c r="E21" s="31" t="s">
        <v>59</v>
      </c>
      <c r="G21" s="179"/>
      <c r="J21" s="112"/>
      <c r="K21" s="80" t="s">
        <v>260</v>
      </c>
      <c r="L21" s="400" t="s">
        <v>307</v>
      </c>
      <c r="M21" s="337"/>
      <c r="N21" s="107">
        <v>1</v>
      </c>
      <c r="O21" s="298">
        <f t="shared" si="10"/>
        <v>0</v>
      </c>
      <c r="Q21" s="20"/>
      <c r="R21" s="2" t="s">
        <v>346</v>
      </c>
      <c r="S21" s="563" t="s">
        <v>249</v>
      </c>
      <c r="T21" s="532">
        <v>2</v>
      </c>
      <c r="U21" s="526">
        <v>1</v>
      </c>
      <c r="V21" s="515">
        <v>0</v>
      </c>
      <c r="W21" s="516">
        <v>-1</v>
      </c>
      <c r="X21" s="517"/>
      <c r="Y21" s="187">
        <f t="shared" si="2"/>
        <v>1</v>
      </c>
      <c r="Z21" s="301"/>
      <c r="AA21" s="117">
        <f t="shared" si="3"/>
        <v>0</v>
      </c>
      <c r="AB21" s="295">
        <f t="shared" si="6"/>
        <v>1</v>
      </c>
      <c r="AC21" s="295">
        <v>0</v>
      </c>
      <c r="AD21" s="295">
        <f t="shared" si="4"/>
        <v>0</v>
      </c>
      <c r="AE21" s="299">
        <v>1</v>
      </c>
      <c r="AF21" s="305"/>
      <c r="AG21" s="301"/>
      <c r="AH21" s="301">
        <f t="shared" si="5"/>
        <v>0</v>
      </c>
      <c r="AI21" s="345">
        <v>0</v>
      </c>
      <c r="AJ21" s="158">
        <v>1</v>
      </c>
      <c r="AK21" s="313">
        <f t="shared" si="7"/>
        <v>0</v>
      </c>
      <c r="AL21" s="314">
        <f t="shared" si="8"/>
        <v>0</v>
      </c>
      <c r="AM21" s="315">
        <f t="shared" si="9"/>
        <v>0</v>
      </c>
      <c r="AN21" s="6" t="s">
        <v>84</v>
      </c>
      <c r="AO21" s="533" t="s">
        <v>456</v>
      </c>
      <c r="AP21" s="142"/>
    </row>
    <row r="22" spans="1:42" ht="15.75" thickBot="1" x14ac:dyDescent="0.3">
      <c r="L22" s="400" t="s">
        <v>304</v>
      </c>
      <c r="M22" s="338"/>
      <c r="N22" s="107">
        <v>0</v>
      </c>
      <c r="O22" s="298">
        <f t="shared" si="10"/>
        <v>0</v>
      </c>
      <c r="Q22" s="21" t="s">
        <v>341</v>
      </c>
      <c r="S22" s="563" t="s">
        <v>264</v>
      </c>
      <c r="T22" s="532">
        <v>2</v>
      </c>
      <c r="U22" s="526"/>
      <c r="V22" s="515">
        <v>2</v>
      </c>
      <c r="W22" s="516">
        <v>-2</v>
      </c>
      <c r="X22" s="527"/>
      <c r="Y22" s="513">
        <f t="shared" si="2"/>
        <v>0</v>
      </c>
      <c r="Z22" s="301"/>
      <c r="AA22" s="117">
        <f t="shared" si="3"/>
        <v>0</v>
      </c>
      <c r="AB22" s="295">
        <f t="shared" si="6"/>
        <v>0</v>
      </c>
      <c r="AC22" s="295">
        <v>0</v>
      </c>
      <c r="AD22" s="295">
        <f t="shared" si="4"/>
        <v>0</v>
      </c>
      <c r="AE22" s="299"/>
      <c r="AF22" s="107">
        <v>0</v>
      </c>
      <c r="AG22" s="64">
        <v>2</v>
      </c>
      <c r="AH22" s="301">
        <f t="shared" si="5"/>
        <v>0</v>
      </c>
      <c r="AI22" s="345"/>
      <c r="AJ22" s="392"/>
      <c r="AK22" s="313">
        <f t="shared" si="7"/>
        <v>0</v>
      </c>
      <c r="AL22" s="314">
        <f t="shared" si="8"/>
        <v>0</v>
      </c>
      <c r="AM22" s="315">
        <f t="shared" si="9"/>
        <v>0</v>
      </c>
      <c r="AN22" s="16"/>
      <c r="AO22" s="536"/>
      <c r="AP22" s="142"/>
    </row>
    <row r="23" spans="1:42" ht="15.75" thickBot="1" x14ac:dyDescent="0.3">
      <c r="B23" s="24"/>
      <c r="E23" s="650" t="s">
        <v>293</v>
      </c>
      <c r="F23" s="184"/>
      <c r="H23" s="42">
        <v>-1</v>
      </c>
      <c r="I23" s="42">
        <v>1</v>
      </c>
      <c r="J23" s="220"/>
      <c r="L23" s="400" t="s">
        <v>262</v>
      </c>
      <c r="M23" s="333">
        <v>0</v>
      </c>
      <c r="N23" s="107">
        <v>1</v>
      </c>
      <c r="O23" s="298">
        <f t="shared" si="10"/>
        <v>2</v>
      </c>
      <c r="Q23" s="20"/>
      <c r="S23" s="563" t="s">
        <v>251</v>
      </c>
      <c r="T23" s="532">
        <v>2</v>
      </c>
      <c r="U23" s="526"/>
      <c r="V23" s="515">
        <v>0</v>
      </c>
      <c r="W23" s="516">
        <v>-1</v>
      </c>
      <c r="X23" s="558">
        <v>1</v>
      </c>
      <c r="Y23" s="187">
        <f t="shared" si="2"/>
        <v>1</v>
      </c>
      <c r="Z23" s="301"/>
      <c r="AA23" s="117">
        <f t="shared" si="3"/>
        <v>2</v>
      </c>
      <c r="AB23" s="295">
        <f t="shared" si="6"/>
        <v>3</v>
      </c>
      <c r="AC23" s="295">
        <v>2</v>
      </c>
      <c r="AD23" s="295">
        <f t="shared" si="4"/>
        <v>0</v>
      </c>
      <c r="AE23" s="299">
        <v>2</v>
      </c>
      <c r="AF23" s="305"/>
      <c r="AG23" s="301"/>
      <c r="AH23" s="301">
        <f t="shared" si="5"/>
        <v>2</v>
      </c>
      <c r="AI23" s="345">
        <v>0</v>
      </c>
      <c r="AJ23" s="158">
        <v>1</v>
      </c>
      <c r="AK23" s="313">
        <f t="shared" si="7"/>
        <v>2</v>
      </c>
      <c r="AL23" s="314">
        <f t="shared" si="8"/>
        <v>2</v>
      </c>
      <c r="AM23" s="315">
        <f t="shared" si="9"/>
        <v>2</v>
      </c>
      <c r="AN23" s="6" t="s">
        <v>579</v>
      </c>
      <c r="AO23" s="533" t="s">
        <v>576</v>
      </c>
      <c r="AP23" s="142" t="s">
        <v>577</v>
      </c>
    </row>
    <row r="24" spans="1:42" ht="15.75" thickBot="1" x14ac:dyDescent="0.3">
      <c r="C24" s="2" t="s">
        <v>259</v>
      </c>
      <c r="E24" s="651"/>
      <c r="F24" s="176"/>
      <c r="H24" s="42">
        <v>-1</v>
      </c>
      <c r="I24" s="777"/>
      <c r="L24" s="400" t="s">
        <v>300</v>
      </c>
      <c r="M24" s="333">
        <v>0</v>
      </c>
      <c r="N24" s="107">
        <v>0</v>
      </c>
      <c r="O24" s="298">
        <f t="shared" si="10"/>
        <v>0</v>
      </c>
      <c r="Q24" s="590" t="s">
        <v>341</v>
      </c>
      <c r="R24" s="696"/>
      <c r="S24" s="563" t="s">
        <v>253</v>
      </c>
      <c r="T24" s="532">
        <v>4</v>
      </c>
      <c r="U24" s="526">
        <v>2</v>
      </c>
      <c r="V24" s="515">
        <v>2</v>
      </c>
      <c r="W24" s="555">
        <v>-2</v>
      </c>
      <c r="X24" s="26"/>
      <c r="Y24" s="577">
        <f t="shared" si="2"/>
        <v>0</v>
      </c>
      <c r="Z24" s="301"/>
      <c r="AA24" s="117">
        <f t="shared" si="3"/>
        <v>0</v>
      </c>
      <c r="AB24" s="295">
        <f t="shared" si="6"/>
        <v>0</v>
      </c>
      <c r="AC24" s="295">
        <v>0</v>
      </c>
      <c r="AD24" s="295">
        <f t="shared" si="4"/>
        <v>0</v>
      </c>
      <c r="AE24" s="299"/>
      <c r="AF24" s="107">
        <v>0</v>
      </c>
      <c r="AG24" s="64">
        <v>2</v>
      </c>
      <c r="AH24" s="301">
        <f t="shared" si="5"/>
        <v>0</v>
      </c>
      <c r="AI24" s="345"/>
      <c r="AJ24" s="158"/>
      <c r="AK24" s="313">
        <f t="shared" si="7"/>
        <v>0</v>
      </c>
      <c r="AL24" s="314">
        <f t="shared" si="8"/>
        <v>0</v>
      </c>
      <c r="AM24" s="315">
        <f t="shared" si="9"/>
        <v>0</v>
      </c>
      <c r="AN24" s="6" t="s">
        <v>518</v>
      </c>
      <c r="AO24" s="539" t="s">
        <v>341</v>
      </c>
      <c r="AP24" s="142" t="s">
        <v>253</v>
      </c>
    </row>
    <row r="25" spans="1:42" ht="15.75" thickBot="1" x14ac:dyDescent="0.3">
      <c r="H25" s="42">
        <v>-1</v>
      </c>
      <c r="I25" s="42"/>
      <c r="J25" s="2" t="s">
        <v>600</v>
      </c>
      <c r="K25" s="331"/>
      <c r="L25" s="400" t="s">
        <v>299</v>
      </c>
      <c r="M25" s="339"/>
      <c r="N25" s="107">
        <v>0</v>
      </c>
      <c r="O25" s="298">
        <f t="shared" si="10"/>
        <v>0</v>
      </c>
      <c r="Q25" s="86" t="s">
        <v>341</v>
      </c>
      <c r="S25" s="563" t="s">
        <v>254</v>
      </c>
      <c r="T25" s="532">
        <v>4</v>
      </c>
      <c r="U25" s="526">
        <v>1</v>
      </c>
      <c r="V25" s="515">
        <v>2</v>
      </c>
      <c r="W25" s="555">
        <v>-2</v>
      </c>
      <c r="X25" s="775">
        <v>1</v>
      </c>
      <c r="Y25" s="557">
        <f t="shared" si="2"/>
        <v>0</v>
      </c>
      <c r="Z25" s="301"/>
      <c r="AA25" s="117">
        <f t="shared" si="3"/>
        <v>0</v>
      </c>
      <c r="AB25" s="295">
        <f t="shared" si="6"/>
        <v>0</v>
      </c>
      <c r="AC25" s="295">
        <v>0</v>
      </c>
      <c r="AD25" s="295">
        <f t="shared" si="4"/>
        <v>0</v>
      </c>
      <c r="AE25" s="299"/>
      <c r="AF25" s="305"/>
      <c r="AG25" s="301"/>
      <c r="AH25" s="301">
        <f t="shared" si="5"/>
        <v>0</v>
      </c>
      <c r="AI25" s="345"/>
      <c r="AJ25" s="158">
        <v>1</v>
      </c>
      <c r="AK25" s="313">
        <f t="shared" si="7"/>
        <v>0</v>
      </c>
      <c r="AL25" s="314">
        <f t="shared" si="8"/>
        <v>0</v>
      </c>
      <c r="AM25" s="315">
        <f t="shared" si="9"/>
        <v>0</v>
      </c>
      <c r="AN25" s="16" t="s">
        <v>461</v>
      </c>
      <c r="AO25" s="533" t="s">
        <v>462</v>
      </c>
      <c r="AP25" s="142"/>
    </row>
    <row r="26" spans="1:42" ht="15.75" thickBot="1" x14ac:dyDescent="0.3">
      <c r="E26" s="31" t="s">
        <v>288</v>
      </c>
      <c r="F26" s="176"/>
      <c r="K26" s="111" t="s">
        <v>267</v>
      </c>
      <c r="L26" s="400" t="s">
        <v>305</v>
      </c>
      <c r="M26" s="333">
        <v>0</v>
      </c>
      <c r="N26" s="107">
        <v>1</v>
      </c>
      <c r="O26" s="298">
        <f t="shared" si="10"/>
        <v>0</v>
      </c>
      <c r="Q26" s="20"/>
      <c r="R26" s="2" t="s">
        <v>338</v>
      </c>
      <c r="S26" s="563" t="s">
        <v>255</v>
      </c>
      <c r="T26" s="532">
        <v>3</v>
      </c>
      <c r="U26" s="526">
        <v>1</v>
      </c>
      <c r="V26" s="515">
        <v>0</v>
      </c>
      <c r="W26" s="555">
        <v>-1</v>
      </c>
      <c r="X26" s="26">
        <v>1</v>
      </c>
      <c r="Y26" s="577">
        <f t="shared" si="2"/>
        <v>1</v>
      </c>
      <c r="Z26" s="301"/>
      <c r="AA26" s="117">
        <f t="shared" si="3"/>
        <v>0</v>
      </c>
      <c r="AB26" s="295">
        <f t="shared" si="6"/>
        <v>1</v>
      </c>
      <c r="AC26" s="295">
        <v>0</v>
      </c>
      <c r="AD26" s="295">
        <f t="shared" si="4"/>
        <v>0</v>
      </c>
      <c r="AE26" s="299">
        <v>0</v>
      </c>
      <c r="AF26" s="305"/>
      <c r="AG26" s="303"/>
      <c r="AH26" s="301">
        <f t="shared" si="5"/>
        <v>0</v>
      </c>
      <c r="AI26" s="345"/>
      <c r="AJ26" s="158"/>
      <c r="AK26" s="313">
        <f t="shared" si="7"/>
        <v>0</v>
      </c>
      <c r="AL26" s="314">
        <f t="shared" si="8"/>
        <v>0</v>
      </c>
      <c r="AM26" s="315">
        <f t="shared" si="9"/>
        <v>0</v>
      </c>
      <c r="AN26" s="548" t="s">
        <v>255</v>
      </c>
      <c r="AO26" s="533" t="s">
        <v>608</v>
      </c>
      <c r="AP26" s="142"/>
    </row>
    <row r="27" spans="1:42" ht="15.75" thickBot="1" x14ac:dyDescent="0.3">
      <c r="E27" s="31" t="s">
        <v>294</v>
      </c>
      <c r="G27" s="180"/>
      <c r="J27" s="20"/>
      <c r="L27" s="400" t="s">
        <v>260</v>
      </c>
      <c r="M27" s="340"/>
      <c r="N27" s="107">
        <v>0</v>
      </c>
      <c r="O27" s="298">
        <f t="shared" si="10"/>
        <v>0</v>
      </c>
      <c r="Q27" s="20"/>
      <c r="R27" s="2" t="s">
        <v>338</v>
      </c>
      <c r="S27" s="563" t="s">
        <v>256</v>
      </c>
      <c r="T27" s="532">
        <v>4</v>
      </c>
      <c r="U27" s="526">
        <v>2</v>
      </c>
      <c r="V27" s="515">
        <v>2</v>
      </c>
      <c r="W27" s="555">
        <v>-2</v>
      </c>
      <c r="X27" s="562"/>
      <c r="Y27" s="557">
        <f t="shared" si="2"/>
        <v>0</v>
      </c>
      <c r="Z27" s="301"/>
      <c r="AA27" s="117">
        <f t="shared" si="3"/>
        <v>0</v>
      </c>
      <c r="AB27" s="295">
        <f t="shared" si="6"/>
        <v>0</v>
      </c>
      <c r="AC27" s="295"/>
      <c r="AD27" s="295">
        <f t="shared" si="4"/>
        <v>0</v>
      </c>
      <c r="AE27" s="299"/>
      <c r="AF27" s="305"/>
      <c r="AG27" s="301"/>
      <c r="AH27" s="301">
        <f t="shared" si="5"/>
        <v>0</v>
      </c>
      <c r="AI27" s="345"/>
      <c r="AJ27" s="158"/>
      <c r="AK27" s="313">
        <f t="shared" si="7"/>
        <v>0</v>
      </c>
      <c r="AL27" s="314">
        <f t="shared" si="8"/>
        <v>0</v>
      </c>
      <c r="AM27" s="315">
        <f t="shared" si="9"/>
        <v>0</v>
      </c>
      <c r="AN27" s="16"/>
      <c r="AO27" s="536"/>
      <c r="AP27" s="142"/>
    </row>
    <row r="28" spans="1:42" ht="15.75" thickBot="1" x14ac:dyDescent="0.3">
      <c r="L28" s="402" t="s">
        <v>315</v>
      </c>
      <c r="M28" s="338"/>
      <c r="N28" s="107">
        <v>0</v>
      </c>
      <c r="O28" s="298">
        <f t="shared" si="10"/>
        <v>0</v>
      </c>
      <c r="Q28" s="20"/>
      <c r="S28" s="563" t="s">
        <v>252</v>
      </c>
      <c r="T28" s="532">
        <v>1</v>
      </c>
      <c r="U28" s="526"/>
      <c r="V28" s="515">
        <v>1</v>
      </c>
      <c r="W28" s="555">
        <v>-1</v>
      </c>
      <c r="X28" s="560"/>
      <c r="Y28" s="557">
        <f t="shared" si="2"/>
        <v>0</v>
      </c>
      <c r="Z28" s="301"/>
      <c r="AA28" s="117">
        <f t="shared" si="3"/>
        <v>0</v>
      </c>
      <c r="AB28" s="295">
        <f t="shared" si="6"/>
        <v>0</v>
      </c>
      <c r="AC28" s="295"/>
      <c r="AD28" s="64">
        <f t="shared" si="4"/>
        <v>0</v>
      </c>
      <c r="AE28" s="299"/>
      <c r="AF28" s="305"/>
      <c r="AG28" s="301"/>
      <c r="AH28" s="301">
        <f t="shared" si="5"/>
        <v>0</v>
      </c>
      <c r="AI28" s="345"/>
      <c r="AJ28" s="158"/>
      <c r="AK28" s="313">
        <f t="shared" si="7"/>
        <v>0</v>
      </c>
      <c r="AL28" s="314">
        <f t="shared" si="8"/>
        <v>0</v>
      </c>
      <c r="AM28" s="315">
        <f t="shared" si="9"/>
        <v>0</v>
      </c>
      <c r="AO28" s="536"/>
      <c r="AP28" s="142"/>
    </row>
    <row r="29" spans="1:42" ht="15.75" thickBot="1" x14ac:dyDescent="0.3">
      <c r="E29" s="262" t="s">
        <v>296</v>
      </c>
      <c r="G29" s="6"/>
      <c r="J29" s="6"/>
      <c r="K29" s="261"/>
      <c r="L29" s="402" t="s">
        <v>364</v>
      </c>
      <c r="M29" s="330"/>
      <c r="N29" s="64">
        <v>0</v>
      </c>
      <c r="O29" s="298">
        <f t="shared" si="10"/>
        <v>0</v>
      </c>
      <c r="Q29" s="20"/>
      <c r="R29" s="2" t="s">
        <v>342</v>
      </c>
      <c r="S29" s="565" t="s">
        <v>265</v>
      </c>
      <c r="T29" s="569">
        <v>2</v>
      </c>
      <c r="U29" s="514"/>
      <c r="V29" s="521">
        <v>2</v>
      </c>
      <c r="W29" s="556">
        <v>-2</v>
      </c>
      <c r="X29" s="561"/>
      <c r="Y29" s="557">
        <f t="shared" si="2"/>
        <v>0</v>
      </c>
      <c r="Z29" s="294"/>
      <c r="AA29" s="117">
        <f t="shared" si="3"/>
        <v>0</v>
      </c>
      <c r="AB29" s="64">
        <f t="shared" si="6"/>
        <v>0</v>
      </c>
      <c r="AC29" s="64">
        <v>0</v>
      </c>
      <c r="AD29" s="306">
        <f t="shared" si="4"/>
        <v>0</v>
      </c>
      <c r="AE29" s="309">
        <v>0</v>
      </c>
      <c r="AF29" s="305"/>
      <c r="AG29" s="305"/>
      <c r="AH29" s="305">
        <f t="shared" si="5"/>
        <v>0</v>
      </c>
      <c r="AI29" s="389"/>
      <c r="AJ29" s="158"/>
      <c r="AK29" s="313">
        <f t="shared" si="7"/>
        <v>0</v>
      </c>
      <c r="AL29" s="314">
        <f t="shared" si="8"/>
        <v>0</v>
      </c>
      <c r="AM29" s="315">
        <f t="shared" si="9"/>
        <v>0</v>
      </c>
      <c r="AO29" s="536"/>
      <c r="AP29" s="142"/>
    </row>
    <row r="30" spans="1:42" ht="15.75" thickBot="1" x14ac:dyDescent="0.3">
      <c r="G30" s="273"/>
      <c r="L30" s="403"/>
      <c r="M30" s="341"/>
      <c r="N30" s="249"/>
      <c r="O30" s="298">
        <f t="shared" si="10"/>
        <v>0</v>
      </c>
      <c r="Q30" s="20"/>
      <c r="S30" s="154"/>
      <c r="T30" s="570"/>
      <c r="U30" s="190"/>
      <c r="V30" s="160"/>
      <c r="W30" s="155"/>
      <c r="X30" s="559"/>
      <c r="Y30" s="187">
        <f t="shared" si="2"/>
        <v>0</v>
      </c>
      <c r="Z30" s="65"/>
      <c r="AA30" s="117">
        <f t="shared" si="3"/>
        <v>0</v>
      </c>
      <c r="AB30" s="64">
        <f t="shared" si="6"/>
        <v>0</v>
      </c>
      <c r="AC30" s="64"/>
      <c r="AD30" s="306">
        <f t="shared" si="4"/>
        <v>0</v>
      </c>
      <c r="AE30" s="359"/>
      <c r="AF30" s="361"/>
      <c r="AG30" s="362"/>
      <c r="AH30" s="321">
        <f t="shared" si="5"/>
        <v>0</v>
      </c>
      <c r="AI30" s="386"/>
      <c r="AJ30" s="325"/>
      <c r="AK30" s="344">
        <f t="shared" si="7"/>
        <v>0</v>
      </c>
      <c r="AL30" s="314">
        <f t="shared" si="8"/>
        <v>0</v>
      </c>
      <c r="AM30" s="315">
        <f t="shared" si="9"/>
        <v>0</v>
      </c>
      <c r="AO30" s="536"/>
      <c r="AP30" s="142"/>
    </row>
    <row r="31" spans="1:42" ht="15.75" thickBot="1" x14ac:dyDescent="0.3">
      <c r="B31" s="24">
        <v>15</v>
      </c>
      <c r="C31" s="2" t="s">
        <v>381</v>
      </c>
      <c r="E31" s="2" t="s">
        <v>366</v>
      </c>
      <c r="F31" s="100">
        <v>-1</v>
      </c>
      <c r="H31" s="540">
        <v>-1</v>
      </c>
      <c r="J31" s="21" t="s">
        <v>626</v>
      </c>
      <c r="L31" s="400"/>
      <c r="M31" s="342"/>
      <c r="N31" s="250"/>
      <c r="O31" s="298">
        <f t="shared" si="10"/>
        <v>0</v>
      </c>
      <c r="Q31" s="20"/>
      <c r="S31" s="17"/>
      <c r="T31" s="571"/>
      <c r="U31" s="156"/>
      <c r="V31" s="157"/>
      <c r="W31" s="15"/>
      <c r="X31" s="186"/>
      <c r="Y31" s="187">
        <f t="shared" si="2"/>
        <v>0</v>
      </c>
      <c r="Z31" s="65"/>
      <c r="AA31" s="117">
        <f t="shared" si="3"/>
        <v>0</v>
      </c>
      <c r="AB31" s="64">
        <f t="shared" si="6"/>
        <v>0</v>
      </c>
      <c r="AC31" s="64"/>
      <c r="AD31" s="306">
        <f t="shared" si="4"/>
        <v>0</v>
      </c>
      <c r="AE31" s="359"/>
      <c r="AF31" s="363"/>
      <c r="AG31" s="364"/>
      <c r="AH31" s="322">
        <f t="shared" si="5"/>
        <v>0</v>
      </c>
      <c r="AI31" s="345"/>
      <c r="AJ31" s="323"/>
      <c r="AK31" s="344">
        <f t="shared" si="7"/>
        <v>0</v>
      </c>
      <c r="AL31" s="314">
        <f t="shared" si="8"/>
        <v>0</v>
      </c>
      <c r="AM31" s="315">
        <f t="shared" si="9"/>
        <v>0</v>
      </c>
      <c r="AO31" s="536"/>
      <c r="AP31" s="142"/>
    </row>
    <row r="32" spans="1:42" ht="15.75" thickBot="1" x14ac:dyDescent="0.3">
      <c r="H32" s="20">
        <v>-1</v>
      </c>
      <c r="I32"/>
      <c r="J32" s="646" t="s">
        <v>599</v>
      </c>
      <c r="K32" s="697"/>
      <c r="L32" s="403"/>
      <c r="M32" s="537">
        <v>0</v>
      </c>
      <c r="N32" s="254">
        <v>1</v>
      </c>
      <c r="O32" s="298">
        <f t="shared" si="10"/>
        <v>1</v>
      </c>
      <c r="Q32" s="20"/>
      <c r="S32" s="17" t="s">
        <v>351</v>
      </c>
      <c r="T32" s="571"/>
      <c r="U32" s="156">
        <v>2</v>
      </c>
      <c r="V32" s="157">
        <v>1</v>
      </c>
      <c r="W32" s="15">
        <v>-2</v>
      </c>
      <c r="X32" s="117">
        <v>1</v>
      </c>
      <c r="Y32" s="187">
        <f t="shared" si="2"/>
        <v>1</v>
      </c>
      <c r="Z32" s="65"/>
      <c r="AA32" s="117">
        <f t="shared" si="3"/>
        <v>1</v>
      </c>
      <c r="AB32" s="64">
        <f t="shared" si="6"/>
        <v>2</v>
      </c>
      <c r="AC32" s="64">
        <v>1</v>
      </c>
      <c r="AD32" s="306">
        <f t="shared" si="4"/>
        <v>0</v>
      </c>
      <c r="AE32" s="359">
        <v>0</v>
      </c>
      <c r="AF32" s="363"/>
      <c r="AG32" s="364"/>
      <c r="AH32" s="322">
        <f t="shared" si="5"/>
        <v>1</v>
      </c>
      <c r="AI32" s="345">
        <v>0</v>
      </c>
      <c r="AJ32" s="323">
        <v>1</v>
      </c>
      <c r="AK32" s="344">
        <f t="shared" si="7"/>
        <v>1</v>
      </c>
      <c r="AL32" s="314">
        <f t="shared" si="8"/>
        <v>1</v>
      </c>
      <c r="AM32" s="315">
        <f t="shared" si="9"/>
        <v>1</v>
      </c>
      <c r="AN32" s="6" t="s">
        <v>458</v>
      </c>
      <c r="AO32" s="533" t="s">
        <v>459</v>
      </c>
      <c r="AP32" s="107" t="s">
        <v>574</v>
      </c>
    </row>
    <row r="33" spans="2:42" ht="15.75" thickBot="1" x14ac:dyDescent="0.3">
      <c r="G33" s="398">
        <v>-1</v>
      </c>
      <c r="H33" s="42">
        <v>0</v>
      </c>
      <c r="I33" s="42"/>
      <c r="J33" s="21" t="s">
        <v>611</v>
      </c>
      <c r="L33" s="403"/>
      <c r="M33" s="342"/>
      <c r="N33" s="251"/>
      <c r="O33" s="298">
        <f t="shared" si="10"/>
        <v>0</v>
      </c>
      <c r="Q33" s="20"/>
      <c r="S33" s="188"/>
      <c r="T33" s="572"/>
      <c r="U33" s="189"/>
      <c r="V33" s="162"/>
      <c r="W33" s="167"/>
      <c r="X33" s="172"/>
      <c r="Y33" s="187">
        <f t="shared" si="2"/>
        <v>0</v>
      </c>
      <c r="Z33" s="65"/>
      <c r="AA33" s="117">
        <f t="shared" si="3"/>
        <v>0</v>
      </c>
      <c r="AB33" s="64">
        <f t="shared" si="6"/>
        <v>0</v>
      </c>
      <c r="AC33" s="64"/>
      <c r="AD33" s="306">
        <f t="shared" si="4"/>
        <v>0</v>
      </c>
      <c r="AE33" s="359"/>
      <c r="AF33" s="363"/>
      <c r="AG33" s="364"/>
      <c r="AH33" s="322">
        <f t="shared" si="5"/>
        <v>0</v>
      </c>
      <c r="AI33" s="345"/>
      <c r="AJ33" s="323"/>
      <c r="AK33" s="344">
        <f t="shared" si="7"/>
        <v>0</v>
      </c>
      <c r="AL33" s="314">
        <f t="shared" si="8"/>
        <v>0</v>
      </c>
      <c r="AM33" s="315">
        <f t="shared" si="9"/>
        <v>0</v>
      </c>
      <c r="AN33" s="6"/>
      <c r="AO33" s="536"/>
      <c r="AP33" s="142"/>
    </row>
    <row r="34" spans="2:42" ht="15.75" thickBot="1" x14ac:dyDescent="0.3">
      <c r="C34" s="2" t="s">
        <v>261</v>
      </c>
      <c r="E34" s="19" t="s">
        <v>303</v>
      </c>
      <c r="H34" s="42">
        <v>-2</v>
      </c>
      <c r="I34" s="777"/>
      <c r="L34" s="400" t="s">
        <v>304</v>
      </c>
      <c r="M34" s="342"/>
      <c r="N34" s="252">
        <v>1</v>
      </c>
      <c r="O34" s="298">
        <f t="shared" si="10"/>
        <v>1</v>
      </c>
      <c r="Q34" s="21" t="s">
        <v>341</v>
      </c>
      <c r="S34" s="191" t="s">
        <v>302</v>
      </c>
      <c r="T34" s="573"/>
      <c r="U34" s="192">
        <v>2</v>
      </c>
      <c r="V34" s="193">
        <v>1</v>
      </c>
      <c r="W34" s="194">
        <v>-2</v>
      </c>
      <c r="X34" s="215"/>
      <c r="Y34" s="187">
        <f t="shared" si="2"/>
        <v>1</v>
      </c>
      <c r="Z34" s="65"/>
      <c r="AA34" s="117">
        <f t="shared" si="3"/>
        <v>1</v>
      </c>
      <c r="AB34" s="64">
        <f t="shared" si="6"/>
        <v>2</v>
      </c>
      <c r="AC34" s="64">
        <v>1</v>
      </c>
      <c r="AD34" s="306">
        <f t="shared" si="4"/>
        <v>0</v>
      </c>
      <c r="AE34" s="359">
        <v>2</v>
      </c>
      <c r="AF34" s="363"/>
      <c r="AG34" s="364"/>
      <c r="AH34" s="322">
        <f t="shared" si="5"/>
        <v>1</v>
      </c>
      <c r="AI34" s="345"/>
      <c r="AJ34" s="323">
        <v>1</v>
      </c>
      <c r="AK34" s="344">
        <f t="shared" si="7"/>
        <v>1</v>
      </c>
      <c r="AL34" s="314">
        <f t="shared" si="8"/>
        <v>-1</v>
      </c>
      <c r="AM34" s="315">
        <f t="shared" si="9"/>
        <v>2</v>
      </c>
      <c r="AN34" s="6" t="s">
        <v>598</v>
      </c>
      <c r="AO34" s="533" t="s">
        <v>576</v>
      </c>
      <c r="AP34" s="142" t="s">
        <v>508</v>
      </c>
    </row>
    <row r="35" spans="2:42" ht="15.75" thickBot="1" x14ac:dyDescent="0.3">
      <c r="E35" s="23"/>
      <c r="L35" s="400" t="s">
        <v>299</v>
      </c>
      <c r="M35" s="342"/>
      <c r="N35" s="254">
        <v>0</v>
      </c>
      <c r="O35" s="298">
        <f t="shared" si="10"/>
        <v>0</v>
      </c>
      <c r="Q35" s="20"/>
      <c r="S35" s="154" t="s">
        <v>313</v>
      </c>
      <c r="T35" s="574"/>
      <c r="U35" s="164">
        <v>1</v>
      </c>
      <c r="V35" s="160">
        <v>1</v>
      </c>
      <c r="W35" s="155">
        <v>-1</v>
      </c>
      <c r="X35" s="64"/>
      <c r="Y35" s="187">
        <f t="shared" si="2"/>
        <v>0</v>
      </c>
      <c r="Z35" s="65"/>
      <c r="AA35" s="117">
        <f t="shared" si="3"/>
        <v>0</v>
      </c>
      <c r="AB35" s="64">
        <f t="shared" si="6"/>
        <v>0</v>
      </c>
      <c r="AC35" s="64">
        <v>0</v>
      </c>
      <c r="AD35" s="306">
        <f t="shared" si="4"/>
        <v>0</v>
      </c>
      <c r="AE35" s="359">
        <v>0</v>
      </c>
      <c r="AF35" s="363"/>
      <c r="AG35" s="364"/>
      <c r="AH35" s="322">
        <f t="shared" si="5"/>
        <v>0</v>
      </c>
      <c r="AI35" s="345"/>
      <c r="AJ35" s="502">
        <v>0</v>
      </c>
      <c r="AK35" s="344">
        <f t="shared" si="7"/>
        <v>0</v>
      </c>
      <c r="AL35" s="314">
        <f t="shared" si="8"/>
        <v>0</v>
      </c>
      <c r="AM35" s="315">
        <f t="shared" si="9"/>
        <v>0</v>
      </c>
      <c r="AN35" s="6" t="s">
        <v>313</v>
      </c>
      <c r="AO35" s="533"/>
      <c r="AP35" s="142"/>
    </row>
    <row r="36" spans="2:42" ht="15.75" thickBot="1" x14ac:dyDescent="0.3">
      <c r="F36" s="263" t="s">
        <v>44</v>
      </c>
      <c r="G36" s="68">
        <v>-1</v>
      </c>
      <c r="J36" s="112"/>
      <c r="L36" s="400" t="s">
        <v>299</v>
      </c>
      <c r="M36" s="342"/>
      <c r="N36" s="254">
        <v>0</v>
      </c>
      <c r="O36" s="547">
        <f t="shared" si="10"/>
        <v>0</v>
      </c>
      <c r="Q36" s="20"/>
      <c r="S36" s="163" t="s">
        <v>312</v>
      </c>
      <c r="T36" s="575"/>
      <c r="U36" s="165">
        <v>1</v>
      </c>
      <c r="V36" s="257">
        <v>1</v>
      </c>
      <c r="W36" s="18">
        <v>-1</v>
      </c>
      <c r="X36" s="64"/>
      <c r="Y36" s="187">
        <f t="shared" si="2"/>
        <v>0</v>
      </c>
      <c r="Z36" s="65"/>
      <c r="AA36" s="117">
        <f t="shared" si="3"/>
        <v>0</v>
      </c>
      <c r="AB36" s="64">
        <f t="shared" si="6"/>
        <v>0</v>
      </c>
      <c r="AC36" s="64"/>
      <c r="AD36" s="306">
        <f t="shared" si="4"/>
        <v>0</v>
      </c>
      <c r="AE36" s="359"/>
      <c r="AF36" s="363"/>
      <c r="AG36" s="364"/>
      <c r="AH36" s="322">
        <f t="shared" si="5"/>
        <v>0</v>
      </c>
      <c r="AI36" s="345"/>
      <c r="AK36" s="68">
        <f t="shared" si="7"/>
        <v>0</v>
      </c>
      <c r="AL36" s="314">
        <f t="shared" si="8"/>
        <v>0</v>
      </c>
      <c r="AM36" s="315">
        <f t="shared" si="9"/>
        <v>0</v>
      </c>
      <c r="AN36" s="6" t="s">
        <v>312</v>
      </c>
      <c r="AO36" s="536"/>
      <c r="AP36" s="142" t="s">
        <v>577</v>
      </c>
    </row>
    <row r="37" spans="2:42" ht="15.75" thickBot="1" x14ac:dyDescent="0.3">
      <c r="B37" s="24">
        <v>12</v>
      </c>
      <c r="D37" s="398">
        <v>1</v>
      </c>
      <c r="E37" s="2" t="s">
        <v>612</v>
      </c>
      <c r="H37" s="540">
        <v>-1</v>
      </c>
      <c r="I37" s="24">
        <v>2</v>
      </c>
      <c r="J37" s="2" t="s">
        <v>631</v>
      </c>
      <c r="L37" s="402" t="s">
        <v>315</v>
      </c>
      <c r="M37" s="343"/>
      <c r="N37" s="253">
        <v>1</v>
      </c>
      <c r="O37" s="179">
        <f t="shared" si="10"/>
        <v>1</v>
      </c>
      <c r="Q37" s="20"/>
      <c r="S37" s="255" t="s">
        <v>477</v>
      </c>
      <c r="T37" s="576"/>
      <c r="U37" s="256">
        <v>1</v>
      </c>
      <c r="V37" s="196">
        <v>0</v>
      </c>
      <c r="W37" s="224">
        <v>-1</v>
      </c>
      <c r="X37" s="196"/>
      <c r="Y37" s="24">
        <f t="shared" si="2"/>
        <v>1</v>
      </c>
      <c r="Z37" s="65"/>
      <c r="AA37" s="117">
        <f t="shared" si="3"/>
        <v>1</v>
      </c>
      <c r="AB37" s="64">
        <f t="shared" si="6"/>
        <v>2</v>
      </c>
      <c r="AC37" s="64">
        <v>1</v>
      </c>
      <c r="AD37" s="306">
        <f t="shared" si="4"/>
        <v>0</v>
      </c>
      <c r="AE37" s="359">
        <v>1</v>
      </c>
      <c r="AF37" s="365"/>
      <c r="AG37" s="366"/>
      <c r="AH37" s="360">
        <f t="shared" si="5"/>
        <v>1</v>
      </c>
      <c r="AI37" s="387">
        <v>0</v>
      </c>
      <c r="AJ37" s="326">
        <v>1</v>
      </c>
      <c r="AK37" s="344">
        <f t="shared" si="7"/>
        <v>1</v>
      </c>
      <c r="AL37" s="314">
        <f t="shared" si="8"/>
        <v>1</v>
      </c>
      <c r="AM37" s="315">
        <f t="shared" si="9"/>
        <v>1</v>
      </c>
      <c r="AN37" s="6" t="s">
        <v>477</v>
      </c>
      <c r="AO37" s="530" t="s">
        <v>575</v>
      </c>
      <c r="AP37" s="107" t="s">
        <v>574</v>
      </c>
    </row>
  </sheetData>
  <mergeCells count="17">
    <mergeCell ref="AK1:AM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J32:K32"/>
    <mergeCell ref="A12:A13"/>
    <mergeCell ref="E12:E13"/>
    <mergeCell ref="Q20:R20"/>
    <mergeCell ref="E23:E24"/>
    <mergeCell ref="Q24:R24"/>
    <mergeCell ref="P4:P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45282</v>
      </c>
      <c r="V1" s="590" t="s">
        <v>71</v>
      </c>
      <c r="W1" s="696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43" t="s">
        <v>213</v>
      </c>
      <c r="AE1" s="116" t="s">
        <v>428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74" t="s">
        <v>75</v>
      </c>
      <c r="G2" s="731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268</v>
      </c>
      <c r="U2" s="60" t="s">
        <v>106</v>
      </c>
      <c r="V2" s="704" t="s">
        <v>121</v>
      </c>
      <c r="W2" s="705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44"/>
      <c r="AE2" s="64" t="s">
        <v>99</v>
      </c>
    </row>
    <row r="3" spans="1:31" ht="24.75" thickBot="1" x14ac:dyDescent="0.3">
      <c r="A3" s="61" t="s">
        <v>338</v>
      </c>
      <c r="B3" s="206" t="s">
        <v>337</v>
      </c>
      <c r="C3" s="52" t="s">
        <v>44</v>
      </c>
      <c r="D3" s="23"/>
      <c r="E3" s="39" t="s">
        <v>80</v>
      </c>
      <c r="F3" s="647"/>
      <c r="G3" s="732"/>
      <c r="H3" s="40" t="s">
        <v>81</v>
      </c>
      <c r="J3" s="23">
        <v>15</v>
      </c>
      <c r="M3" s="168" t="s">
        <v>82</v>
      </c>
      <c r="N3" s="44"/>
      <c r="O3" s="741" t="s">
        <v>44</v>
      </c>
      <c r="P3" s="762" t="s">
        <v>219</v>
      </c>
      <c r="Q3" s="763"/>
      <c r="S3" s="57" t="s">
        <v>220</v>
      </c>
      <c r="V3" s="59" t="s">
        <v>105</v>
      </c>
      <c r="W3" s="59" t="s">
        <v>105</v>
      </c>
      <c r="AD3" s="744"/>
    </row>
    <row r="4" spans="1:31" ht="15.75" thickBot="1" x14ac:dyDescent="0.3">
      <c r="G4" s="732"/>
      <c r="H4" s="6"/>
      <c r="L4" s="726" t="s">
        <v>83</v>
      </c>
      <c r="O4" s="742"/>
      <c r="T4" s="55" t="s">
        <v>98</v>
      </c>
      <c r="U4" s="56" t="s">
        <v>99</v>
      </c>
      <c r="X4" s="67" t="s">
        <v>223</v>
      </c>
      <c r="Y4" s="590" t="s">
        <v>195</v>
      </c>
      <c r="Z4" s="592"/>
      <c r="AA4" s="696"/>
      <c r="AD4" s="744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32"/>
      <c r="H5" s="46" t="s">
        <v>76</v>
      </c>
      <c r="K5" s="749" t="s">
        <v>217</v>
      </c>
      <c r="L5" s="764"/>
      <c r="M5" s="2" t="s">
        <v>215</v>
      </c>
      <c r="N5" s="61" t="s">
        <v>214</v>
      </c>
      <c r="O5" s="742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52" t="s">
        <v>286</v>
      </c>
      <c r="Z5" s="753"/>
      <c r="AD5" s="744"/>
    </row>
    <row r="6" spans="1:31" ht="15.75" thickBot="1" x14ac:dyDescent="0.3">
      <c r="C6" s="109"/>
      <c r="D6" s="127" t="s">
        <v>44</v>
      </c>
      <c r="E6" s="45" t="s">
        <v>86</v>
      </c>
      <c r="G6" s="732"/>
      <c r="H6" s="46" t="s">
        <v>81</v>
      </c>
      <c r="I6" s="23">
        <v>15</v>
      </c>
      <c r="K6" s="750"/>
      <c r="L6" s="764"/>
      <c r="O6" s="742"/>
      <c r="T6" s="2" t="s">
        <v>101</v>
      </c>
      <c r="U6" s="144">
        <v>3</v>
      </c>
      <c r="V6" s="21">
        <v>-1</v>
      </c>
      <c r="AD6" s="744"/>
    </row>
    <row r="7" spans="1:31" ht="15.75" thickBot="1" x14ac:dyDescent="0.3">
      <c r="C7" s="110"/>
      <c r="G7" s="732"/>
      <c r="H7" s="6"/>
      <c r="K7" s="750"/>
      <c r="L7" s="764"/>
      <c r="N7" s="21" t="s">
        <v>120</v>
      </c>
      <c r="O7" s="742"/>
      <c r="P7" s="73"/>
      <c r="U7" s="104" t="s">
        <v>20</v>
      </c>
      <c r="AD7" s="744"/>
    </row>
    <row r="8" spans="1:31" ht="15.75" thickBot="1" x14ac:dyDescent="0.3">
      <c r="C8" s="130"/>
      <c r="D8" s="127" t="s">
        <v>44</v>
      </c>
      <c r="E8" s="152" t="s">
        <v>245</v>
      </c>
      <c r="F8" s="66" t="s">
        <v>87</v>
      </c>
      <c r="G8" s="732"/>
      <c r="H8" s="50" t="s">
        <v>76</v>
      </c>
      <c r="I8" s="99" t="s">
        <v>44</v>
      </c>
      <c r="J8" s="111">
        <v>115</v>
      </c>
      <c r="K8" s="750"/>
      <c r="L8" s="764"/>
      <c r="O8" s="742"/>
      <c r="P8" s="49"/>
      <c r="S8" s="746" t="s">
        <v>212</v>
      </c>
      <c r="T8" s="747"/>
      <c r="U8" s="747"/>
      <c r="V8" s="747"/>
      <c r="W8" s="747"/>
      <c r="X8" s="747"/>
      <c r="Y8" s="747"/>
      <c r="Z8" s="747"/>
      <c r="AA8" s="747"/>
      <c r="AB8" s="747"/>
      <c r="AC8" s="748"/>
      <c r="AD8" s="744"/>
    </row>
    <row r="9" spans="1:31" ht="15.75" thickBot="1" x14ac:dyDescent="0.3">
      <c r="C9" s="768"/>
      <c r="G9" s="732"/>
      <c r="H9" s="6"/>
      <c r="K9" s="750"/>
      <c r="L9" s="735" t="s">
        <v>218</v>
      </c>
      <c r="M9" s="736"/>
      <c r="N9" s="737"/>
      <c r="O9" s="742"/>
      <c r="P9" s="75"/>
      <c r="AD9" s="744"/>
    </row>
    <row r="10" spans="1:31" ht="15.75" thickBot="1" x14ac:dyDescent="0.3">
      <c r="C10" s="769"/>
      <c r="D10" s="23"/>
      <c r="E10" s="45" t="s">
        <v>88</v>
      </c>
      <c r="F10" s="66" t="s">
        <v>89</v>
      </c>
      <c r="G10" s="732"/>
      <c r="H10" s="51"/>
      <c r="I10" s="21" t="s">
        <v>81</v>
      </c>
      <c r="J10" s="3">
        <v>15</v>
      </c>
      <c r="K10" s="750"/>
      <c r="M10" s="771" t="s">
        <v>90</v>
      </c>
      <c r="N10" s="772"/>
      <c r="O10" s="772"/>
      <c r="P10" s="772"/>
      <c r="Q10" s="772"/>
      <c r="R10" s="772"/>
      <c r="S10" s="772"/>
      <c r="T10" s="772"/>
      <c r="U10" s="772"/>
      <c r="V10" s="772"/>
      <c r="W10" s="772"/>
      <c r="X10" s="772"/>
      <c r="Y10" s="772"/>
      <c r="Z10" s="772"/>
      <c r="AA10" s="772"/>
      <c r="AB10" s="772"/>
      <c r="AC10" s="773"/>
      <c r="AD10" s="744"/>
    </row>
    <row r="11" spans="1:31" ht="15.75" thickBot="1" x14ac:dyDescent="0.3">
      <c r="C11" s="770"/>
      <c r="G11" s="732"/>
      <c r="H11" s="6"/>
      <c r="K11" s="750"/>
      <c r="R11" s="52" t="s">
        <v>44</v>
      </c>
      <c r="S11" s="70"/>
      <c r="Y11" s="68" t="s">
        <v>121</v>
      </c>
      <c r="Z11" s="760" t="s">
        <v>121</v>
      </c>
      <c r="AA11" s="761"/>
      <c r="AB11" s="52" t="s">
        <v>44</v>
      </c>
      <c r="AC11" s="118" t="s">
        <v>121</v>
      </c>
      <c r="AD11" s="744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32"/>
      <c r="H12" s="128"/>
      <c r="I12" s="19" t="s">
        <v>81</v>
      </c>
      <c r="J12" s="3">
        <v>15</v>
      </c>
      <c r="K12" s="750"/>
      <c r="L12" s="765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85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54" t="s">
        <v>126</v>
      </c>
      <c r="AB12" s="755"/>
      <c r="AC12" s="21" t="s">
        <v>232</v>
      </c>
      <c r="AD12" s="744"/>
    </row>
    <row r="13" spans="1:31" ht="15.75" thickBot="1" x14ac:dyDescent="0.3">
      <c r="C13" s="768"/>
      <c r="G13" s="732"/>
      <c r="K13" s="750"/>
      <c r="L13" s="766"/>
      <c r="M13" s="47"/>
      <c r="Q13" s="734" t="s">
        <v>210</v>
      </c>
      <c r="R13" s="656"/>
      <c r="S13" s="586"/>
      <c r="T13" s="6"/>
      <c r="U13" s="96" t="s">
        <v>132</v>
      </c>
      <c r="X13" s="2" t="s">
        <v>123</v>
      </c>
      <c r="AA13" s="756"/>
      <c r="AB13" s="757"/>
      <c r="AD13" s="744"/>
    </row>
    <row r="14" spans="1:31" ht="15.75" thickBot="1" x14ac:dyDescent="0.3">
      <c r="B14" s="2" t="s">
        <v>338</v>
      </c>
      <c r="C14" s="770"/>
      <c r="D14" s="23"/>
      <c r="G14" s="732"/>
      <c r="H14" s="125"/>
      <c r="I14" s="99" t="s">
        <v>44</v>
      </c>
      <c r="J14" s="111">
        <v>115</v>
      </c>
      <c r="K14" s="750"/>
      <c r="L14" s="766"/>
      <c r="M14" s="21" t="s">
        <v>111</v>
      </c>
      <c r="N14" s="21" t="s">
        <v>113</v>
      </c>
      <c r="R14" s="115" t="s">
        <v>44</v>
      </c>
      <c r="S14" s="586"/>
      <c r="T14" s="77" t="s">
        <v>130</v>
      </c>
      <c r="V14" s="68" t="s">
        <v>44</v>
      </c>
      <c r="X14" s="47"/>
      <c r="Y14" s="21" t="s">
        <v>73</v>
      </c>
      <c r="AA14" s="756"/>
      <c r="AB14" s="757"/>
      <c r="AD14" s="744"/>
    </row>
    <row r="15" spans="1:31" ht="15.75" thickBot="1" x14ac:dyDescent="0.3">
      <c r="C15" s="130" t="s">
        <v>76</v>
      </c>
      <c r="D15" s="52" t="s">
        <v>44</v>
      </c>
      <c r="E15" s="6" t="s">
        <v>234</v>
      </c>
      <c r="F15" s="66" t="s">
        <v>94</v>
      </c>
      <c r="G15" s="732"/>
      <c r="H15" s="2" t="s">
        <v>81</v>
      </c>
      <c r="I15" s="53" t="s">
        <v>81</v>
      </c>
      <c r="K15" s="750"/>
      <c r="L15" s="767"/>
      <c r="Q15" s="734" t="s">
        <v>211</v>
      </c>
      <c r="R15" s="656"/>
      <c r="S15" s="586"/>
      <c r="T15" s="6"/>
      <c r="V15" s="68" t="s">
        <v>44</v>
      </c>
      <c r="X15" s="2" t="s">
        <v>128</v>
      </c>
      <c r="AA15" s="756"/>
      <c r="AB15" s="757"/>
      <c r="AD15" s="744"/>
    </row>
    <row r="16" spans="1:31" ht="15.75" thickBot="1" x14ac:dyDescent="0.3">
      <c r="C16" s="132"/>
      <c r="G16" s="732"/>
      <c r="K16" s="750"/>
      <c r="N16" s="47"/>
      <c r="O16" s="61" t="s">
        <v>109</v>
      </c>
      <c r="R16" s="114" t="s">
        <v>44</v>
      </c>
      <c r="S16" s="586"/>
      <c r="T16" s="76" t="s">
        <v>129</v>
      </c>
      <c r="W16" s="52" t="s">
        <v>44</v>
      </c>
      <c r="X16" s="47"/>
      <c r="Z16" s="76" t="s">
        <v>127</v>
      </c>
      <c r="AA16" s="756"/>
      <c r="AB16" s="757"/>
      <c r="AD16" s="744"/>
    </row>
    <row r="17" spans="3:30" ht="15.75" thickBot="1" x14ac:dyDescent="0.3">
      <c r="C17" s="109"/>
      <c r="E17" s="6" t="s">
        <v>95</v>
      </c>
      <c r="F17" s="729" t="s">
        <v>96</v>
      </c>
      <c r="G17" s="732"/>
      <c r="H17" s="54"/>
      <c r="I17" s="133" t="s">
        <v>81</v>
      </c>
      <c r="K17" s="750"/>
      <c r="S17" s="586"/>
      <c r="V17" s="68" t="s">
        <v>44</v>
      </c>
      <c r="X17" s="2" t="s">
        <v>118</v>
      </c>
      <c r="AA17" s="756"/>
      <c r="AB17" s="757"/>
      <c r="AD17" s="744"/>
    </row>
    <row r="18" spans="3:30" ht="15.75" thickBot="1" x14ac:dyDescent="0.3">
      <c r="C18" s="130"/>
      <c r="D18" s="131" t="s">
        <v>44</v>
      </c>
      <c r="E18" s="6" t="s">
        <v>97</v>
      </c>
      <c r="F18" s="730"/>
      <c r="G18" s="732"/>
      <c r="H18" s="108" t="s">
        <v>76</v>
      </c>
      <c r="I18" s="21" t="s">
        <v>81</v>
      </c>
      <c r="K18" s="750"/>
      <c r="O18" s="64" t="s">
        <v>115</v>
      </c>
      <c r="S18" s="586"/>
      <c r="U18" s="76" t="s">
        <v>133</v>
      </c>
      <c r="X18" s="2" t="s">
        <v>117</v>
      </c>
      <c r="AA18" s="758"/>
      <c r="AB18" s="759"/>
      <c r="AD18" s="744"/>
    </row>
    <row r="19" spans="3:30" ht="15.75" thickBot="1" x14ac:dyDescent="0.3">
      <c r="F19" s="64" t="s">
        <v>209</v>
      </c>
      <c r="G19" s="733"/>
      <c r="K19" s="751"/>
      <c r="Q19" s="68" t="s">
        <v>44</v>
      </c>
      <c r="R19" s="738" t="s">
        <v>124</v>
      </c>
      <c r="S19" s="739"/>
      <c r="T19" s="740"/>
      <c r="V19" s="77" t="s">
        <v>115</v>
      </c>
      <c r="Y19" s="19" t="s">
        <v>125</v>
      </c>
      <c r="AD19" s="745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2023-12-22T10:03:59Z</dcterms:modified>
</cp:coreProperties>
</file>