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880D52E-CD72-47A4-A2BD-6B37F4E2240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7" l="1"/>
  <c r="AE6" i="7"/>
  <c r="R6" i="7"/>
  <c r="AF7" i="7"/>
  <c r="AG4" i="7" s="1"/>
  <c r="AE7" i="7"/>
  <c r="AG3" i="7" s="1"/>
  <c r="N37" i="8"/>
  <c r="S6" i="7"/>
  <c r="T5" i="7"/>
  <c r="S7" i="7"/>
  <c r="R18" i="7"/>
  <c r="R20" i="7" s="1"/>
  <c r="R2" i="7" s="1"/>
  <c r="S18" i="7"/>
  <c r="T16" i="7" s="1"/>
  <c r="Q23" i="7"/>
  <c r="Z14" i="7"/>
  <c r="Q3" i="7"/>
  <c r="R7" i="7"/>
  <c r="T4" i="7" s="1"/>
  <c r="H2" i="8"/>
  <c r="W12" i="8"/>
  <c r="V3" i="1"/>
  <c r="Z2" i="7" s="1"/>
  <c r="S20" i="7" l="1"/>
  <c r="S2" i="7" s="1"/>
  <c r="T15" i="7"/>
  <c r="T2" i="7" s="1"/>
  <c r="AA2" i="7" s="1"/>
  <c r="W25" i="8" l="1"/>
  <c r="AB25" i="8" s="1"/>
  <c r="W37" i="8"/>
  <c r="AB37" i="8" s="1"/>
  <c r="Y37" i="8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<sst xmlns="http://schemas.openxmlformats.org/spreadsheetml/2006/main" count="1128" uniqueCount="625">
  <si>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</si>
  <si>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</si>
  <si>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</si>
  <si>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</si>
  <si>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</si>
  <si>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</si>
  <si>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</si>
  <si>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</si>
  <si>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</si>
  <si>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</si>
  <si>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</si>
  <si>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</si>
  <si>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</si>
  <si>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</si>
  <si>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</si>
  <si>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</si>
  <si>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</si>
  <si>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</si>
  <si>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</si>
  <si>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</si>
  <si>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</si>
  <si>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</si>
  <si>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</si>
  <si>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</si>
  <si>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</si>
  <si>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</si>
  <si>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</si>
  <si>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</si>
  <si>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</si>
  <si>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</si>
  <si>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</si>
  <si>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</si>
  <si>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</si>
  <si>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</si>
  <si>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</si>
  <si>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</si>
  <si>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</si>
  <si>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</si>
  <si>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</si>
  <si>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</si>
  <si>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</si>
  <si>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</si>
  <si>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</si>
  <si>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</si>
  <si>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</si>
  <si>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</si>
  <si>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</si>
  <si>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</si>
  <si>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</si>
  <si>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</si>
  <si>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</si>
  <si>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</si>
  <si>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</si>
  <si>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</si>
  <si>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</si>
  <si>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</si>
  <si>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</si>
  <si>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</si>
  <si>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</si>
  <si>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</si>
  <si>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</si>
  <si>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</si>
  <si>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</si>
  <si>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</si>
  <si>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</si>
  <si>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</si>
  <si>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</si>
  <si>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</si>
  <si>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</si>
  <si>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</si>
  <si>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</si>
  <si>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</si>
  <si>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</si>
  <si>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</si>
  <si>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</si>
  <si>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</si>
  <si>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</si>
  <si>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</si>
  <si>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</si>
  <si>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</si>
  <si>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</si>
  <si>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</si>
  <si>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</si>
  <si>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</si>
  <si>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</si>
  <si>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</si>
  <si>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</si>
  <si>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</si>
  <si>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</si>
  <si>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</si>
  <si>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</si>
  <si>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</si>
  <si>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</si>
  <si>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</si>
  <si>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</si>
  <si>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</si>
  <si>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</si>
  <si>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</si>
  <si>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</si>
  <si>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</si>
  <si>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</si>
  <si>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</si>
  <si>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</si>
  <si>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</si>
  <si>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</si>
  <si>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</si>
  <si>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</si>
  <si>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</si>
  <si>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</si>
  <si>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</si>
  <si>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</si>
  <si>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</si>
  <si>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</si>
  <si>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</si>
  <si>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</si>
  <si>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</si>
  <si>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</si>
  <si>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</si>
  <si>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</si>
  <si>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</si>
  <si>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</si>
  <si>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</si>
  <si>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</si>
  <si>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</si>
  <si>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</si>
  <si>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</si>
  <si>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</si>
  <si>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</si>
  <si>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</si>
  <si>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</si>
  <si>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</si>
  <si>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</si>
  <si>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</si>
  <si>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</si>
  <si>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</si>
  <si>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</si>
  <si>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</si>
  <si>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</si>
  <si>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</si>
  <si>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</si>
  <si>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</si>
  <si>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</si>
  <si>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</si>
  <si>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</si>
  <si>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</si>
  <si>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</si>
  <si>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</si>
  <si>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</si>
  <si>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</si>
  <si>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</si>
  <si>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</si>
  <si>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</si>
  <si>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</si>
  <si>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</si>
  <si>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</si>
  <si>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</si>
  <si>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</si>
  <si>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</si>
  <si>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</si>
  <si>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</si>
  <si>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</si>
  <si>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</si>
  <si>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</si>
  <si>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</si>
  <si>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</si>
  <si>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</si>
  <si>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</si>
  <si>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</si>
  <si>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</si>
  <si>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</si>
  <si>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</si>
  <si>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</si>
  <si>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</si>
  <si>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</si>
  <si>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</si>
  <si>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</si>
  <si>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</si>
  <si>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</si>
  <si>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</si>
  <si>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</si>
  <si>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</si>
  <si>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</si>
  <si>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</si>
  <si>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</si>
  <si>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</si>
  <si>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</si>
  <si>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</si>
  <si>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</si>
  <si>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</si>
  <si>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</si>
  <si>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</si>
  <si>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</si>
  <si>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</si>
  <si>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</si>
  <si>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</si>
  <si>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</si>
  <si>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</si>
  <si>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</si>
  <si>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</si>
  <si>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</si>
  <si>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</si>
  <si>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</si>
  <si>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</si>
  <si>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</si>
  <si>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</si>
  <si>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</si>
  <si>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</si>
  <si>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</si>
  <si>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</si>
  <si>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</si>
  <si>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</si>
  <si>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</si>
  <si>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</si>
  <si>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</si>
  <si>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</si>
  <si>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</si>
  <si>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</si>
  <si>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</si>
  <si>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</si>
  <si>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</si>
  <si>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</si>
  <si>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</si>
  <si>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</si>
  <si>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</si>
  <si>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</si>
  <si>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</si>
  <si>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</si>
  <si>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</si>
  <si>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</si>
  <si>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</si>
  <si>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</si>
  <si>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</si>
  <si>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</si>
  <si>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</si>
  <si>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</si>
  <si>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</si>
  <si>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</si>
  <si>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</si>
  <si>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</si>
  <si>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</si>
  <si>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</si>
  <si>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</si>
  <si>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</si>
  <si>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</si>
  <si>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</si>
  <si>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</si>
  <si>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</si>
  <si>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</si>
  <si>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</si>
  <si>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</si>
  <si>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</si>
  <si>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</si>
  <si>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</si>
  <si>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</si>
  <si>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</si>
  <si>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</si>
  <si>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</si>
  <si>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</si>
  <si>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</si>
  <si>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</si>
  <si>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</si>
  <si>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</si>
  <si>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</si>
  <si>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</si>
  <si>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</si>
  <si>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</si>
  <si>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</si>
  <si>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</si>
  <si>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</si>
  <si>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</si>
  <si>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</si>
  <si>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</si>
  <si>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</si>
  <si>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</si>
  <si>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</si>
  <si>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</si>
  <si>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</si>
  <si>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</si>
  <si>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</si>
  <si>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</si>
  <si>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</si>
  <si>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</si>
  <si>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</si>
  <si>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</si>
  <si>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</si>
  <si>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</si>
  <si>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</si>
  <si>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</si>
  <si>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</si>
  <si>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</si>
  <si>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</si>
  <si>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</si>
  <si>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</si>
  <si>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</si>
  <si>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</si>
  <si>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</si>
  <si>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</si>
  <si>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</si>
  <si>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</si>
  <si>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</si>
  <si>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</si>
  <si>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</si>
  <si>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</si>
  <si>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</si>
  <si>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</si>
  <si>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</si>
  <si>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</si>
  <si>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</si>
  <si>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</si>
  <si>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</si>
  <si>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</si>
  <si>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</si>
  <si>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</si>
  <si>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</si>
  <si>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</si>
  <si>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</si>
  <si>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</si>
  <si>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</si>
  <si>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</si>
  <si>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</si>
  <si>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</si>
  <si>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</si>
  <si>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</si>
  <si>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</si>
  <si>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</si>
  <si>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</si>
  <si>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</si>
  <si>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</si>
  <si>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</si>
  <si>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</si>
  <si>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</si>
  <si>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</si>
  <si>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</si>
  <si>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</si>
  <si>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</si>
  <si>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</si>
  <si>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</si>
  <si>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</si>
  <si>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</si>
  <si>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</si>
  <si>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</si>
  <si>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</si>
  <si>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</si>
  <si>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</si>
  <si>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</si>
  <si>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</si>
  <si>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</si>
  <si>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</si>
  <si>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</si>
  <si>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</si>
  <si>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</si>
  <si>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</si>
  <si>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</si>
  <si>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</si>
  <si>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</si>
  <si>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</si>
  <si>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</si>
  <si>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</si>
  <si>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</si>
  <si>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</si>
  <si>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</si>
  <si>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</si>
  <si>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</si>
  <si>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</si>
  <si>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</si>
  <si>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</si>
  <si>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</si>
  <si>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</si>
  <si>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</si>
  <si>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</si>
  <si>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</si>
  <si>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</si>
  <si>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</si>
  <si>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</si>
  <si>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</si>
  <si>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</si>
  <si>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</si>
  <si>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</si>
  <si>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</si>
  <si>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</si>
  <si>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</si>
  <si>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</si>
  <si>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</si>
  <si>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</si>
  <si>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</si>
  <si>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</si>
  <si>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</si>
  <si>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</si>
  <si>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</si>
  <si>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</si>
  <si>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</si>
  <si>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</si>
  <si>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</si>
  <si>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</si>
  <si>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</si>
  <si>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</si>
  <si>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</si>
  <si>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</si>
  <si>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</si>
  <si>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</si>
  <si>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</si>
  <si>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</si>
  <si>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</si>
  <si>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</si>
  <si>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</si>
  <si>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</si>
  <si>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</si>
  <si>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</si>
  <si>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</si>
  <si>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</si>
  <si>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</si>
  <si>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</si>
  <si>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</si>
  <si>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</si>
  <si>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</si>
  <si>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</si>
  <si>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</si>
  <si>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</si>
  <si>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</si>
  <si>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</si>
  <si>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</si>
  <si>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</si>
  <si>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</si>
  <si>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</si>
  <si>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</si>
  <si>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</si>
  <si>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</si>
  <si>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</si>
  <si>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</si>
  <si>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</si>
  <si>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</si>
  <si>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</si>
  <si>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</si>
  <si>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</si>
  <si>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</si>
  <si>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</si>
  <si>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</si>
  <si>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</si>
  <si>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</si>
  <si>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</si>
  <si>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</si>
  <si>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</si>
  <si>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</si>
  <si>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</si>
  <si>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</si>
  <si>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</si>
  <si>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</si>
  <si>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</si>
  <si>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</si>
  <si>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</si>
  <si>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</si>
  <si>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</si>
  <si>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</si>
  <si>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</si>
  <si>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</si>
  <si>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</si>
  <si>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</si>
  <si>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</si>
  <si>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</si>
  <si>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</si>
  <si>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</si>
  <si>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</si>
  <si>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</si>
  <si>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</si>
  <si>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</si>
  <si>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</si>
  <si>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</si>
  <si>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</si>
  <si>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</si>
  <si>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</si>
  <si>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</si>
  <si>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</si>
  <si>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</si>
  <si>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</si>
  <si>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</si>
  <si>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</si>
  <si>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</si>
  <si>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</si>
  <si>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</si>
  <si>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</si>
  <si>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</si>
  <si>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</si>
  <si>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</si>
  <si>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</si>
  <si>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</si>
  <si>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</si>
  <si>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</si>
  <si>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</si>
  <si>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</si>
  <si>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</si>
  <si>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</si>
  <si>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</si>
  <si>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</si>
  <si>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</si>
  <si>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</si>
  <si>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</si>
  <si>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</si>
  <si>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</si>
  <si>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</si>
  <si>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</si>
  <si>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</si>
  <si>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</si>
  <si>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</si>
  <si>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</si>
  <si>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</si>
  <si>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</si>
  <si>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</si>
  <si>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</si>
  <si>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</si>
  <si>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</si>
  <si>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</si>
  <si>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</si>
  <si>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</si>
  <si>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</si>
  <si>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</si>
  <si>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</si>
  <si>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</si>
  <si>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</si>
  <si>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</si>
  <si>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</si>
  <si>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</si>
  <si>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</si>
  <si>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</si>
  <si>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</si>
  <si>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</si>
  <si>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</si>
  <si>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</si>
  <si>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</si>
  <si>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</si>
  <si>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</si>
  <si>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</si>
  <si>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</si>
  <si>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</si>
  <si>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</si>
  <si>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</si>
  <si>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</si>
  <si>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</si>
  <si>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</si>
  <si>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</si>
  <si>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</si>
  <si>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</si>
  <si>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</si>
  <si>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</si>
  <si>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</si>
  <si>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</si>
  <si>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</si>
  <si>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</si>
  <si>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</si>
  <si>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</si>
  <si>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</si>
  <si>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</si>
  <si>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</si>
  <si>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</si>
  <si>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</si>
  <si>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</si>
  <si>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</si>
  <si>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</si>
  <si>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</si>
  <si>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</si>
  <si>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</si>
  <si>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</si>
  <si>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</si>
  <si>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</si>
  <si>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</si>
  <si>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</si>
  <si>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</si>
  <si>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</si>
  <si>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</si>
  <si>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</si>
  <si>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</si>
  <si>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</si>
  <si>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</si>
  <si>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</si>
  <si>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</si>
  <si>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</si>
  <si>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</si>
  <si>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</si>
  <si>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</si>
  <si>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</si>
  <si>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</si>
  <si>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</si>
  <si>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</si>
  <si>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</si>
  <si>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</si>
  <si>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</si>
  <si>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</si>
  <si>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</si>
  <si>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</si>
  <si>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</si>
  <si>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</si>
  <si>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</si>
  <si>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</si>
  <si>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</si>
  <si>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</si>
  <si>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</si>
  <si>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</si>
  <si>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</si>
  <si>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</si>
  <si>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</si>
  <si>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</si>
  <si>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</si>
  <si>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</si>
  <si>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</si>
  <si>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</si>
  <si>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</si>
  <si>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</si>
  <si>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</si>
  <si>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</si>
  <si>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</si>
  <si>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</si>
  <si>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</si>
  <si>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</si>
  <si>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</si>
  <si>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</si>
  <si>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</si>
  <si>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</si>
  <si>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</si>
  <si>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</si>
  <si>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</si>
  <si>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</si>
  <si>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</si>
  <si>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</si>
  <si>
    <t>X_WB_X_N-21_X_Left_X</t>
  </si>
  <si>
    <t>TN</t>
  </si>
  <si>
    <t>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</si>
</sst>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4" sqref="X4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2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3" t="s">
        <v>7</v>
      </c>
      <c r="K2" s="564"/>
      <c r="L2" s="1" t="s">
        <v>8</v>
      </c>
      <c r="M2" s="331" t="s">
        <v>9</v>
      </c>
      <c r="N2" s="361" t="s">
        <v>10</v>
      </c>
      <c r="O2" s="565" t="s">
        <v>384</v>
      </c>
      <c r="P2" s="566"/>
      <c r="Q2" s="567"/>
      <c r="R2" s="567"/>
      <c r="S2" s="567"/>
      <c r="T2" s="568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60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9"/>
      <c r="U3" s="19" t="s">
        <v>586</v>
      </c>
      <c r="V3" s="19">
        <f>SUM(P3:P28)</f>
        <v>12</v>
      </c>
    </row>
    <row r="4" spans="2:22" ht="15.75" thickBot="1" x14ac:dyDescent="0.3">
      <c r="B4" s="2" t="s">
        <v>448</v>
      </c>
      <c r="C4" s="168" t="s">
        <v>361</v>
      </c>
      <c r="D4" s="561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9"/>
    </row>
    <row r="5" spans="2:22" ht="15.75" thickBot="1" x14ac:dyDescent="0.3">
      <c r="B5" s="2" t="s">
        <v>413</v>
      </c>
      <c r="C5" s="168" t="s">
        <v>16</v>
      </c>
      <c r="D5" s="562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520</v>
      </c>
      <c r="P5" s="321"/>
      <c r="T5" s="569"/>
      <c r="U5" s="209" t="s">
        <v>228</v>
      </c>
      <c r="V5" s="19">
        <v>6240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520</v>
      </c>
      <c r="P6" s="321"/>
      <c r="Q6" s="16"/>
      <c r="R6" s="6"/>
      <c r="T6" s="569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567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9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9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567</v>
      </c>
      <c r="I9" s="61"/>
      <c r="J9" s="285"/>
      <c r="K9" s="286"/>
      <c r="L9" s="208" t="s">
        <v>15</v>
      </c>
      <c r="M9" s="370">
        <v>45275</v>
      </c>
      <c r="N9" s="349"/>
      <c r="O9" s="500" t="s">
        <v>44</v>
      </c>
      <c r="P9" s="321">
        <v>1</v>
      </c>
      <c r="R9" s="34" t="s">
        <v>44</v>
      </c>
      <c r="S9" s="24">
        <v>1</v>
      </c>
      <c r="T9" s="569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567</v>
      </c>
      <c r="I10" s="61"/>
      <c r="J10" s="285"/>
      <c r="K10" s="286"/>
      <c r="L10" s="16" t="s">
        <v>15</v>
      </c>
      <c r="M10" s="370">
        <v>45275</v>
      </c>
      <c r="N10" s="377" t="s">
        <v>520</v>
      </c>
      <c r="P10" s="321"/>
      <c r="T10" s="569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567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9"/>
      <c r="U11" s="209" t="s">
        <v>227</v>
      </c>
      <c r="V11" s="64">
        <v>104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9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567</v>
      </c>
      <c r="I13" s="61"/>
      <c r="J13" s="183"/>
      <c r="K13" s="149"/>
      <c r="L13" s="351" t="s">
        <v>15</v>
      </c>
      <c r="M13" s="370">
        <v>45275</v>
      </c>
      <c r="N13" s="378" t="s">
        <v>520</v>
      </c>
      <c r="P13" s="321"/>
      <c r="R13" s="142"/>
      <c r="T13" s="569"/>
      <c r="U13" s="2" t="s">
        <v>610</v>
      </c>
      <c r="V13" s="24">
        <v>3</v>
      </c>
    </row>
    <row r="14" spans="2:22" ht="15.75" thickBot="1" x14ac:dyDescent="0.3">
      <c r="P14" s="321"/>
      <c r="T14" s="569"/>
    </row>
    <row r="15" spans="2:22" ht="15.75" thickBot="1" x14ac:dyDescent="0.3">
      <c r="B15" s="2" t="s">
        <v>19</v>
      </c>
      <c r="C15" s="503" t="s">
        <v>20</v>
      </c>
      <c r="D15" s="61"/>
      <c r="E15" s="66"/>
      <c r="F15" s="34" t="s">
        <v>566</v>
      </c>
      <c r="G15" s="136" t="s">
        <v>21</v>
      </c>
      <c r="H15" s="2" t="s">
        <v>567</v>
      </c>
      <c r="I15" s="61"/>
      <c r="J15" s="136"/>
      <c r="K15" s="135"/>
      <c r="L15" s="137" t="s">
        <v>15</v>
      </c>
      <c r="M15" s="557">
        <v>45275</v>
      </c>
      <c r="N15" s="560" t="s">
        <v>22</v>
      </c>
      <c r="O15" s="500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9"/>
    </row>
    <row r="16" spans="2:22" ht="15.75" thickBot="1" x14ac:dyDescent="0.3">
      <c r="B16" s="486" t="s">
        <v>376</v>
      </c>
      <c r="C16" s="504" t="s">
        <v>11</v>
      </c>
      <c r="D16" s="384"/>
      <c r="E16" s="262"/>
      <c r="F16" s="272" t="s">
        <v>395</v>
      </c>
      <c r="G16" s="136" t="s">
        <v>21</v>
      </c>
      <c r="H16" s="2" t="s">
        <v>567</v>
      </c>
      <c r="I16" s="61"/>
      <c r="J16" s="198"/>
      <c r="K16" s="138"/>
      <c r="L16" s="199" t="s">
        <v>15</v>
      </c>
      <c r="M16" s="558"/>
      <c r="N16" s="561"/>
      <c r="P16" s="321">
        <v>1</v>
      </c>
      <c r="Q16" s="19" t="s">
        <v>606</v>
      </c>
      <c r="R16" s="545" t="s">
        <v>42</v>
      </c>
      <c r="S16" s="112">
        <v>1</v>
      </c>
      <c r="T16" s="569"/>
    </row>
    <row r="17" spans="2:24" ht="15.75" thickBot="1" x14ac:dyDescent="0.3">
      <c r="B17" s="2" t="s">
        <v>224</v>
      </c>
      <c r="C17" s="503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9"/>
      <c r="N17" s="562"/>
      <c r="O17" s="500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9"/>
    </row>
    <row r="18" spans="2:24" ht="15.75" thickBot="1" x14ac:dyDescent="0.3">
      <c r="P18" s="321"/>
      <c r="T18" s="569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7">
        <v>45275</v>
      </c>
      <c r="N19" s="414" t="s">
        <v>520</v>
      </c>
      <c r="P19" s="321"/>
      <c r="T19" s="569"/>
    </row>
    <row r="20" spans="2:24" ht="15.75" thickBot="1" x14ac:dyDescent="0.3">
      <c r="B20" s="246" t="s">
        <v>530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567</v>
      </c>
      <c r="I20" s="61"/>
      <c r="J20" s="166"/>
      <c r="K20" s="8"/>
      <c r="L20" s="7" t="s">
        <v>25</v>
      </c>
      <c r="M20" s="558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9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567</v>
      </c>
      <c r="I21" s="61"/>
      <c r="J21" s="8"/>
      <c r="K21" s="8"/>
      <c r="L21" s="7" t="s">
        <v>29</v>
      </c>
      <c r="M21" s="558"/>
      <c r="N21" s="404" t="s">
        <v>18</v>
      </c>
      <c r="P21" s="321">
        <v>1</v>
      </c>
      <c r="Q21" s="19" t="s">
        <v>208</v>
      </c>
      <c r="R21" s="34" t="s">
        <v>42</v>
      </c>
      <c r="S21" s="24">
        <v>1</v>
      </c>
      <c r="T21" s="569"/>
      <c r="U21" s="555" t="s">
        <v>226</v>
      </c>
      <c r="V21" s="556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8"/>
      <c r="N22" s="384" t="s">
        <v>26</v>
      </c>
      <c r="P22" s="321"/>
      <c r="T22" s="569"/>
      <c r="X22" s="19" t="s">
        <v>621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8"/>
      <c r="N23" s="61" t="s">
        <v>521</v>
      </c>
      <c r="P23" s="321"/>
      <c r="T23" s="569"/>
      <c r="U23" s="2" t="s">
        <v>619</v>
      </c>
      <c r="V23" s="100" t="s">
        <v>44</v>
      </c>
      <c r="W23" s="2" t="s">
        <v>601</v>
      </c>
    </row>
    <row r="24" spans="2:24" ht="15.75" thickBot="1" x14ac:dyDescent="0.3">
      <c r="B24" s="3" t="s">
        <v>531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8"/>
      <c r="N24" s="61" t="s">
        <v>26</v>
      </c>
      <c r="O24" s="501" t="s">
        <v>44</v>
      </c>
      <c r="P24" s="548"/>
      <c r="S24" s="80"/>
      <c r="T24" s="569"/>
    </row>
    <row r="25" spans="2:24" ht="15.75" thickBot="1" x14ac:dyDescent="0.3">
      <c r="B25" s="3" t="s">
        <v>34</v>
      </c>
      <c r="C25" s="168" t="s">
        <v>16</v>
      </c>
      <c r="D25" s="61" t="s">
        <v>590</v>
      </c>
      <c r="E25" s="262"/>
      <c r="F25" s="260" t="s">
        <v>369</v>
      </c>
      <c r="G25" s="2" t="s">
        <v>21</v>
      </c>
      <c r="H25" s="2" t="s">
        <v>592</v>
      </c>
      <c r="I25" s="61"/>
      <c r="J25" s="139"/>
      <c r="K25" s="140"/>
      <c r="L25" s="135" t="s">
        <v>35</v>
      </c>
      <c r="M25" s="558"/>
      <c r="N25" s="61" t="s">
        <v>26</v>
      </c>
      <c r="P25" s="321">
        <v>1</v>
      </c>
      <c r="Q25" s="2" t="s">
        <v>589</v>
      </c>
      <c r="R25" s="100" t="s">
        <v>42</v>
      </c>
      <c r="S25" s="21">
        <v>0</v>
      </c>
      <c r="T25" s="569"/>
      <c r="V25" s="19"/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532</v>
      </c>
      <c r="I26" s="61"/>
      <c r="J26" s="247"/>
      <c r="K26" s="155"/>
      <c r="L26" s="4" t="s">
        <v>36</v>
      </c>
      <c r="M26" s="558"/>
      <c r="N26" s="61" t="s">
        <v>522</v>
      </c>
      <c r="P26" s="321"/>
      <c r="T26" s="569"/>
      <c r="V26" s="549" t="s">
        <v>620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528</v>
      </c>
      <c r="H27" s="215" t="s">
        <v>533</v>
      </c>
      <c r="I27" s="61"/>
      <c r="J27" s="411"/>
      <c r="K27" s="412"/>
      <c r="L27" s="413"/>
      <c r="M27" s="558"/>
      <c r="N27" s="61"/>
      <c r="P27" s="321">
        <v>1</v>
      </c>
      <c r="Q27" s="2" t="s">
        <v>587</v>
      </c>
      <c r="R27" s="100" t="s">
        <v>42</v>
      </c>
      <c r="S27" s="24">
        <v>0</v>
      </c>
      <c r="T27" s="569"/>
      <c r="W27" s="2" t="s">
        <v>602</v>
      </c>
    </row>
    <row r="28" spans="2:24" ht="15.75" thickBot="1" x14ac:dyDescent="0.3">
      <c r="B28" s="261" t="s">
        <v>405</v>
      </c>
      <c r="C28" s="499" t="s">
        <v>16</v>
      </c>
      <c r="D28" s="61" t="s">
        <v>591</v>
      </c>
      <c r="E28" s="416"/>
      <c r="F28" s="407"/>
      <c r="G28" s="2" t="s">
        <v>435</v>
      </c>
      <c r="H28" s="215" t="s">
        <v>599</v>
      </c>
      <c r="I28" s="61"/>
      <c r="J28" s="18"/>
      <c r="K28" s="18"/>
      <c r="L28" s="11" t="s">
        <v>37</v>
      </c>
      <c r="M28" s="559"/>
      <c r="N28" s="61" t="s">
        <v>522</v>
      </c>
      <c r="P28" s="323">
        <v>1</v>
      </c>
      <c r="Q28" s="2" t="s">
        <v>208</v>
      </c>
      <c r="R28" s="100" t="s">
        <v>42</v>
      </c>
      <c r="S28" s="21">
        <v>0</v>
      </c>
      <c r="T28" s="57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abSelected="1" topLeftCell="N1" workbookViewId="0">
      <selection activeCell="AF15" sqref="AF15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74" t="s">
        <v>181</v>
      </c>
      <c r="R1" s="100" t="s">
        <v>76</v>
      </c>
      <c r="S1" s="100" t="s">
        <v>81</v>
      </c>
      <c r="T1" s="21" t="s">
        <v>585</v>
      </c>
      <c r="U1" s="67" t="s">
        <v>81</v>
      </c>
      <c r="W1" s="68" t="s">
        <v>76</v>
      </c>
      <c r="Z1" s="24" t="s">
        <v>586</v>
      </c>
      <c r="AA1" s="553" t="s">
        <v>454</v>
      </c>
      <c r="AB1" s="581" t="s">
        <v>617</v>
      </c>
      <c r="AC1" s="99" t="s">
        <v>611</v>
      </c>
      <c r="AD1" s="355"/>
      <c r="AF1" s="19" t="s">
        <v>81</v>
      </c>
      <c r="AG1" s="355"/>
      <c r="AH1" s="355"/>
      <c r="AI1" s="67" t="s">
        <v>76</v>
      </c>
      <c r="AJ1" s="355"/>
      <c r="AK1" s="67" t="s">
        <v>81</v>
      </c>
    </row>
    <row r="2" spans="1:37" ht="15.75" customHeight="1" thickBot="1" x14ac:dyDescent="0.3">
      <c r="A2" s="587">
        <f ca="1">TODAY()</f>
        <v>45281</v>
      </c>
      <c r="B2" s="589" t="s">
        <v>388</v>
      </c>
      <c r="C2" s="601" t="s">
        <v>364</v>
      </c>
      <c r="D2" s="591" t="s">
        <v>103</v>
      </c>
      <c r="E2" s="593" t="s">
        <v>65</v>
      </c>
      <c r="F2" s="196" t="s">
        <v>220</v>
      </c>
      <c r="G2" s="599" t="s">
        <v>380</v>
      </c>
      <c r="H2" s="211" t="s">
        <v>220</v>
      </c>
      <c r="I2" s="578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5"/>
      <c r="R2" s="21">
        <f>R7+R20</f>
        <v>4</v>
      </c>
      <c r="S2" s="21">
        <f>S7+S20</f>
        <v>4</v>
      </c>
      <c r="T2" s="176">
        <f>SUM(T4:T16)</f>
        <v>0</v>
      </c>
      <c r="U2" s="6"/>
      <c r="V2" s="495">
        <v>1</v>
      </c>
      <c r="W2" s="6" t="s">
        <v>469</v>
      </c>
      <c r="X2" s="495"/>
      <c r="Z2" s="24">
        <f>BoardRW!V3</f>
        <v>12</v>
      </c>
      <c r="AA2" s="68">
        <f>IF((Z2+T2)&gt;0,0,-1)</f>
        <v>0</v>
      </c>
      <c r="AB2" s="582"/>
      <c r="AC2" s="35"/>
      <c r="AH2" s="6"/>
      <c r="AI2" s="495"/>
      <c r="AJ2" s="6"/>
      <c r="AK2" s="495"/>
    </row>
    <row r="3" spans="1:37" ht="15.75" customHeight="1" thickBot="1" x14ac:dyDescent="0.3">
      <c r="A3" s="588"/>
      <c r="B3" s="590"/>
      <c r="C3" s="602"/>
      <c r="D3" s="592"/>
      <c r="E3" s="594"/>
      <c r="G3" s="600"/>
      <c r="H3" s="6"/>
      <c r="I3" s="579"/>
      <c r="K3" s="24">
        <v>2</v>
      </c>
      <c r="N3" s="80" t="s">
        <v>282</v>
      </c>
      <c r="Q3" s="497">
        <f>SUM(X23:X31)</f>
        <v>6</v>
      </c>
      <c r="U3" s="6"/>
      <c r="V3" s="496">
        <v>1</v>
      </c>
      <c r="W3" s="6" t="s">
        <v>252</v>
      </c>
      <c r="X3" s="496"/>
      <c r="AB3" s="582"/>
      <c r="AC3" s="35"/>
      <c r="AE3" s="100" t="s">
        <v>612</v>
      </c>
      <c r="AF3" s="20"/>
      <c r="AG3" s="24">
        <f>IF((AE7-SUM(AI2:AI10)&lt;0),AE7-SUM(AK2:AK10),0)</f>
        <v>0</v>
      </c>
      <c r="AH3" s="6"/>
      <c r="AI3" s="496"/>
      <c r="AJ3" s="6"/>
      <c r="AK3" s="496"/>
    </row>
    <row r="4" spans="1:37" ht="15.75" customHeight="1" thickBot="1" x14ac:dyDescent="0.3">
      <c r="A4" s="241" t="s">
        <v>389</v>
      </c>
      <c r="B4" s="248"/>
      <c r="C4" s="595" t="s">
        <v>178</v>
      </c>
      <c r="I4" s="579"/>
      <c r="R4" s="497" t="s">
        <v>612</v>
      </c>
      <c r="T4" s="24">
        <f>IF((R7-SUM(X2:X10)&lt;0),R7-SUM(V2:V10),0)</f>
        <v>0</v>
      </c>
      <c r="U4" s="6" t="s">
        <v>516</v>
      </c>
      <c r="V4" s="496"/>
      <c r="W4" s="6" t="s">
        <v>516</v>
      </c>
      <c r="X4" s="496">
        <v>1</v>
      </c>
      <c r="AB4" s="582"/>
      <c r="AC4" s="35"/>
      <c r="AE4" s="20"/>
      <c r="AF4" s="100" t="s">
        <v>613</v>
      </c>
      <c r="AG4" s="24">
        <f>IF((AF7-SUM(AI2:AI10)&lt;0),AF7-SUM(AK2:AK10),0)</f>
        <v>0</v>
      </c>
      <c r="AH4" s="6"/>
      <c r="AI4" s="496"/>
      <c r="AJ4" s="6"/>
      <c r="AK4" s="496"/>
    </row>
    <row r="5" spans="1:37" ht="15.75" thickBot="1" x14ac:dyDescent="0.3">
      <c r="A5" s="226" t="s">
        <v>194</v>
      </c>
      <c r="B5" s="100" t="s">
        <v>364</v>
      </c>
      <c r="C5" s="596"/>
      <c r="D5" s="227" t="s">
        <v>103</v>
      </c>
      <c r="E5" s="99" t="s">
        <v>44</v>
      </c>
      <c r="F5" s="211" t="s">
        <v>220</v>
      </c>
      <c r="G5" s="560" t="s">
        <v>276</v>
      </c>
      <c r="H5" s="211" t="s">
        <v>220</v>
      </c>
      <c r="I5" s="579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7" t="s">
        <v>613</v>
      </c>
      <c r="T5" s="24">
        <f>IF((S7-SUM(V2:V10))&lt;0,S7-SUM(X2:X10),0)</f>
        <v>0</v>
      </c>
      <c r="U5" s="6" t="s">
        <v>313</v>
      </c>
      <c r="V5" s="494"/>
      <c r="W5" s="6"/>
      <c r="X5" s="494"/>
      <c r="AB5" s="582"/>
      <c r="AC5" s="2" t="s">
        <v>615</v>
      </c>
      <c r="AD5" s="127" t="s">
        <v>44</v>
      </c>
      <c r="AH5" s="6"/>
      <c r="AI5" s="494">
        <v>0</v>
      </c>
      <c r="AJ5" s="6"/>
      <c r="AK5" s="494"/>
    </row>
    <row r="6" spans="1:37" ht="23.25" customHeight="1" thickBot="1" x14ac:dyDescent="0.3">
      <c r="A6" s="584" t="s">
        <v>290</v>
      </c>
      <c r="B6" s="105" t="s">
        <v>199</v>
      </c>
      <c r="C6" s="597"/>
      <c r="D6" s="598"/>
      <c r="E6" s="96">
        <v>1</v>
      </c>
      <c r="G6" s="561"/>
      <c r="I6" s="579"/>
      <c r="P6" s="61" t="s">
        <v>615</v>
      </c>
      <c r="R6" s="64">
        <f>R7-SUM(X2:X10)+R11</f>
        <v>1</v>
      </c>
      <c r="S6" s="64">
        <f>S7-S12-SUM(V2:V10)</f>
        <v>0</v>
      </c>
      <c r="AB6" s="582"/>
      <c r="AC6" s="35"/>
      <c r="AE6" s="64">
        <f>AE7-SUM(AI1:AI10)+AE11</f>
        <v>6</v>
      </c>
      <c r="AF6" s="64">
        <f>AF7-SUM(AK2:AK10)+AF11</f>
        <v>7</v>
      </c>
      <c r="AI6" s="20"/>
      <c r="AK6" s="342"/>
    </row>
    <row r="7" spans="1:37" ht="15.75" customHeight="1" thickBot="1" x14ac:dyDescent="0.3">
      <c r="A7" s="585"/>
      <c r="B7" s="100" t="s">
        <v>155</v>
      </c>
      <c r="C7" s="173" t="s">
        <v>142</v>
      </c>
      <c r="D7" s="30" t="s">
        <v>136</v>
      </c>
      <c r="G7" s="561"/>
      <c r="I7" s="579"/>
      <c r="M7" s="16" t="s">
        <v>354</v>
      </c>
      <c r="N7" s="30" t="s">
        <v>408</v>
      </c>
      <c r="O7" s="2" t="s">
        <v>103</v>
      </c>
      <c r="P7" s="99" t="s">
        <v>572</v>
      </c>
      <c r="Q7" s="127" t="s">
        <v>44</v>
      </c>
      <c r="R7" s="24">
        <f>3-R11</f>
        <v>2</v>
      </c>
      <c r="S7" s="24">
        <f>3-S11</f>
        <v>3</v>
      </c>
      <c r="U7" s="6" t="s">
        <v>526</v>
      </c>
      <c r="V7" s="495">
        <v>1</v>
      </c>
      <c r="W7" s="6" t="s">
        <v>526</v>
      </c>
      <c r="X7" s="495">
        <v>1</v>
      </c>
      <c r="AB7" s="582"/>
      <c r="AC7" s="99" t="s">
        <v>616</v>
      </c>
      <c r="AD7" s="127" t="s">
        <v>44</v>
      </c>
      <c r="AE7" s="24">
        <f>8-AE11</f>
        <v>2</v>
      </c>
      <c r="AF7" s="301">
        <f>8-AF11</f>
        <v>1</v>
      </c>
      <c r="AH7" s="6" t="s">
        <v>247</v>
      </c>
      <c r="AI7" s="495">
        <v>1</v>
      </c>
      <c r="AJ7" s="6"/>
      <c r="AK7" s="495"/>
    </row>
    <row r="8" spans="1:37" ht="15.75" thickBot="1" x14ac:dyDescent="0.3">
      <c r="A8" s="586"/>
      <c r="B8" s="217" t="s">
        <v>28</v>
      </c>
      <c r="C8" s="6"/>
      <c r="E8" s="30">
        <v>3</v>
      </c>
      <c r="G8" s="561"/>
      <c r="I8" s="579"/>
      <c r="N8" s="80"/>
      <c r="U8" s="6" t="s">
        <v>465</v>
      </c>
      <c r="V8" s="24">
        <v>0</v>
      </c>
      <c r="W8" s="6"/>
      <c r="X8" s="492"/>
      <c r="AB8" s="582"/>
      <c r="AC8" s="551"/>
      <c r="AH8" s="6" t="s">
        <v>624</v>
      </c>
      <c r="AI8" s="24">
        <v>1</v>
      </c>
      <c r="AJ8" s="6" t="s">
        <v>624</v>
      </c>
      <c r="AK8" s="496">
        <v>1</v>
      </c>
    </row>
    <row r="9" spans="1:3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61"/>
      <c r="H9" s="6"/>
      <c r="I9" s="579"/>
      <c r="M9" s="19" t="s">
        <v>544</v>
      </c>
      <c r="N9" s="80"/>
      <c r="U9" s="6" t="s">
        <v>247</v>
      </c>
      <c r="V9" s="24"/>
      <c r="X9" s="492"/>
      <c r="AB9" s="582"/>
      <c r="AC9" s="551"/>
      <c r="AE9" s="20"/>
      <c r="AF9" s="20"/>
      <c r="AH9" s="6"/>
      <c r="AI9" s="24"/>
      <c r="AK9" s="492"/>
    </row>
    <row r="10" spans="1:37" ht="15.75" thickBot="1" x14ac:dyDescent="0.3">
      <c r="A10" s="237" t="s">
        <v>546</v>
      </c>
      <c r="B10" s="21" t="s">
        <v>390</v>
      </c>
      <c r="C10" s="81"/>
      <c r="D10" s="108"/>
      <c r="E10" s="68">
        <f>Boat!U8</f>
        <v>37</v>
      </c>
      <c r="G10" s="561"/>
      <c r="I10" s="579"/>
      <c r="J10" s="24" t="s">
        <v>380</v>
      </c>
      <c r="K10" s="100" t="s">
        <v>44</v>
      </c>
      <c r="L10" s="30" t="s">
        <v>543</v>
      </c>
      <c r="N10" s="80"/>
      <c r="U10" s="6" t="s">
        <v>303</v>
      </c>
      <c r="V10" s="496"/>
      <c r="W10" s="6"/>
      <c r="X10" s="492"/>
      <c r="AB10" s="582"/>
      <c r="AC10" s="551"/>
      <c r="AE10" s="20"/>
      <c r="AF10" s="20"/>
      <c r="AH10" s="6"/>
      <c r="AI10" s="496"/>
      <c r="AJ10" s="6"/>
      <c r="AK10" s="492"/>
    </row>
    <row r="11" spans="1:37" ht="15.75" thickBot="1" x14ac:dyDescent="0.3">
      <c r="A11" s="99" t="s">
        <v>184</v>
      </c>
      <c r="B11" s="560" t="s">
        <v>391</v>
      </c>
      <c r="C11" s="175" t="s">
        <v>178</v>
      </c>
      <c r="D11" s="222" t="s">
        <v>270</v>
      </c>
      <c r="G11" s="561"/>
      <c r="I11" s="579"/>
      <c r="J11" s="24" t="s">
        <v>195</v>
      </c>
      <c r="K11" s="30">
        <v>0</v>
      </c>
      <c r="L11" s="19" t="s">
        <v>538</v>
      </c>
      <c r="M11" s="16"/>
      <c r="N11" s="16" t="s">
        <v>423</v>
      </c>
      <c r="P11" s="99" t="s">
        <v>572</v>
      </c>
      <c r="Q11" s="127" t="s">
        <v>44</v>
      </c>
      <c r="R11" s="24">
        <v>1</v>
      </c>
      <c r="S11" s="24">
        <v>0</v>
      </c>
      <c r="U11" s="571" t="s">
        <v>578</v>
      </c>
      <c r="V11" s="572"/>
      <c r="W11" s="572"/>
      <c r="X11" s="573"/>
      <c r="AB11" s="583"/>
      <c r="AC11" s="99" t="s">
        <v>618</v>
      </c>
      <c r="AD11" s="127" t="s">
        <v>44</v>
      </c>
      <c r="AE11" s="24">
        <v>6</v>
      </c>
      <c r="AF11" s="24">
        <v>7</v>
      </c>
      <c r="AG11" s="438"/>
      <c r="AH11" s="571" t="s">
        <v>578</v>
      </c>
      <c r="AI11" s="572"/>
      <c r="AJ11" s="572"/>
      <c r="AK11" s="573"/>
    </row>
    <row r="12" spans="1:37" ht="15.75" thickBot="1" x14ac:dyDescent="0.3">
      <c r="A12" s="232" t="s">
        <v>392</v>
      </c>
      <c r="B12" s="562"/>
      <c r="E12" s="234">
        <v>3</v>
      </c>
      <c r="G12" s="561"/>
      <c r="I12" s="579"/>
      <c r="J12" s="24" t="s">
        <v>535</v>
      </c>
      <c r="K12" s="30">
        <v>0</v>
      </c>
      <c r="L12" s="19" t="s">
        <v>539</v>
      </c>
      <c r="M12" s="16"/>
      <c r="N12" s="16" t="s">
        <v>409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445</v>
      </c>
      <c r="B13" s="221" t="s">
        <v>330</v>
      </c>
      <c r="C13" s="560" t="s">
        <v>195</v>
      </c>
      <c r="D13" s="20"/>
      <c r="G13" s="561"/>
      <c r="I13" s="579"/>
      <c r="J13" s="108" t="s">
        <v>568</v>
      </c>
      <c r="K13" s="100" t="s">
        <v>44</v>
      </c>
      <c r="L13" s="2" t="s">
        <v>542</v>
      </c>
      <c r="M13" s="30" t="s">
        <v>364</v>
      </c>
      <c r="N13" s="425" t="s">
        <v>541</v>
      </c>
      <c r="U13" s="6"/>
      <c r="V13" s="112"/>
      <c r="W13" s="6"/>
      <c r="Z13" s="552" t="s">
        <v>260</v>
      </c>
    </row>
    <row r="14" spans="1:37" ht="15.75" thickBot="1" x14ac:dyDescent="0.3">
      <c r="A14" s="236" t="s">
        <v>569</v>
      </c>
      <c r="B14" s="177" t="s">
        <v>150</v>
      </c>
      <c r="C14" s="562"/>
      <c r="D14" s="209" t="s">
        <v>154</v>
      </c>
      <c r="E14" s="100">
        <v>2</v>
      </c>
      <c r="F14" s="211" t="s">
        <v>220</v>
      </c>
      <c r="G14" s="562"/>
      <c r="H14" s="211" t="s">
        <v>220</v>
      </c>
      <c r="I14" s="579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40" t="s">
        <v>539</v>
      </c>
      <c r="B15" s="239" t="s">
        <v>286</v>
      </c>
      <c r="E15" s="34">
        <v>0</v>
      </c>
      <c r="H15" s="277">
        <v>0</v>
      </c>
      <c r="I15" s="579"/>
      <c r="J15" s="108" t="s">
        <v>154</v>
      </c>
      <c r="K15" s="30">
        <v>0</v>
      </c>
      <c r="L15" s="21" t="s">
        <v>540</v>
      </c>
      <c r="M15" s="2" t="s">
        <v>416</v>
      </c>
      <c r="R15" s="497" t="s">
        <v>612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438</v>
      </c>
      <c r="D16" s="2" t="s">
        <v>509</v>
      </c>
      <c r="I16" s="579"/>
      <c r="K16" s="100" t="s">
        <v>44</v>
      </c>
      <c r="L16" s="6"/>
      <c r="S16" s="497" t="s">
        <v>613</v>
      </c>
      <c r="T16" s="21">
        <f>IF((S18-SUM(V16:V21))&lt;0,S18-SUM(V16:V21),0)</f>
        <v>0</v>
      </c>
      <c r="U16" s="56" t="s">
        <v>478</v>
      </c>
      <c r="V16" s="495">
        <v>1</v>
      </c>
      <c r="W16" s="6" t="s">
        <v>478</v>
      </c>
      <c r="X16" s="495">
        <v>1</v>
      </c>
    </row>
    <row r="17" spans="1:24" ht="15.75" thickBot="1" x14ac:dyDescent="0.3">
      <c r="A17" s="236" t="s">
        <v>523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9"/>
      <c r="L17" s="2" t="s">
        <v>443</v>
      </c>
      <c r="M17" s="21" t="s">
        <v>440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579"/>
      <c r="L18" s="16"/>
      <c r="M18" s="21"/>
      <c r="O18" s="576" t="s">
        <v>536</v>
      </c>
      <c r="P18" s="577"/>
      <c r="Q18" s="127" t="s">
        <v>44</v>
      </c>
      <c r="R18" s="24">
        <f>5-R26</f>
        <v>3</v>
      </c>
      <c r="S18" s="24">
        <f>5-S26</f>
        <v>4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79"/>
      <c r="M19" s="21" t="s">
        <v>442</v>
      </c>
      <c r="U19" s="224"/>
      <c r="V19" s="24"/>
      <c r="W19" s="6" t="s">
        <v>235</v>
      </c>
      <c r="X19" s="24">
        <v>1</v>
      </c>
    </row>
    <row r="20" spans="1:24" ht="15.75" thickBot="1" x14ac:dyDescent="0.3">
      <c r="A20" s="236" t="s">
        <v>558</v>
      </c>
      <c r="B20" s="221" t="s">
        <v>528</v>
      </c>
      <c r="C20" s="2" t="s">
        <v>444</v>
      </c>
      <c r="D20" s="2" t="s">
        <v>559</v>
      </c>
      <c r="E20" s="401">
        <v>-1</v>
      </c>
      <c r="G20" s="2" t="s">
        <v>440</v>
      </c>
      <c r="I20" s="579"/>
      <c r="K20" s="19" t="s">
        <v>439</v>
      </c>
      <c r="L20" s="2" t="s">
        <v>441</v>
      </c>
      <c r="M20" s="21" t="s">
        <v>416</v>
      </c>
      <c r="P20" s="61" t="s">
        <v>615</v>
      </c>
      <c r="R20" s="24">
        <f>R18-SUM(X16:X21)+R26</f>
        <v>2</v>
      </c>
      <c r="S20" s="24">
        <f>S18-SUM(V16:V21)+S26</f>
        <v>1</v>
      </c>
      <c r="U20" s="225" t="s">
        <v>235</v>
      </c>
      <c r="V20" s="494">
        <v>1</v>
      </c>
      <c r="W20" s="6"/>
      <c r="X20" s="494"/>
    </row>
    <row r="21" spans="1:24" ht="15.75" thickBot="1" x14ac:dyDescent="0.3">
      <c r="I21" s="579"/>
      <c r="M21" s="221" t="s">
        <v>421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502</v>
      </c>
      <c r="B22" s="221" t="s">
        <v>421</v>
      </c>
      <c r="C22" s="2" t="s">
        <v>444</v>
      </c>
      <c r="D22" s="2" t="s">
        <v>560</v>
      </c>
      <c r="E22" s="357">
        <v>1</v>
      </c>
      <c r="G22" s="2" t="s">
        <v>440</v>
      </c>
      <c r="I22" s="579"/>
      <c r="P22" s="99" t="s">
        <v>614</v>
      </c>
    </row>
    <row r="23" spans="1:24" ht="15.75" thickBot="1" x14ac:dyDescent="0.3">
      <c r="C23" s="2" t="s">
        <v>570</v>
      </c>
      <c r="D23" s="21" t="s">
        <v>416</v>
      </c>
      <c r="E23" s="289" t="s">
        <v>44</v>
      </c>
      <c r="I23" s="579"/>
      <c r="Q23" s="24">
        <f>SUM(V23:V31)</f>
        <v>5</v>
      </c>
      <c r="U23" s="354"/>
      <c r="V23" s="188">
        <v>1</v>
      </c>
      <c r="W23" s="54" t="s">
        <v>511</v>
      </c>
      <c r="X23" s="24">
        <v>0</v>
      </c>
    </row>
    <row r="24" spans="1:24" ht="15.75" thickBot="1" x14ac:dyDescent="0.3">
      <c r="I24" s="579"/>
      <c r="U24" s="35"/>
      <c r="V24" s="540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9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40">
        <v>1</v>
      </c>
      <c r="W25" s="54" t="s">
        <v>537</v>
      </c>
      <c r="X25" s="24">
        <v>0</v>
      </c>
    </row>
    <row r="26" spans="1:24" ht="15.75" thickBot="1" x14ac:dyDescent="0.3">
      <c r="A26" s="236" t="s">
        <v>573</v>
      </c>
      <c r="B26" s="21" t="s">
        <v>556</v>
      </c>
      <c r="C26" s="463" t="s">
        <v>155</v>
      </c>
      <c r="D26" s="407" t="s">
        <v>534</v>
      </c>
      <c r="E26" s="462" t="s">
        <v>44</v>
      </c>
      <c r="F26" s="16"/>
      <c r="G26" s="16"/>
      <c r="H26" s="19" t="s">
        <v>220</v>
      </c>
      <c r="I26" s="579"/>
      <c r="K26" s="24">
        <v>15</v>
      </c>
      <c r="L26" s="80" t="s">
        <v>99</v>
      </c>
      <c r="M26" s="407" t="s">
        <v>534</v>
      </c>
      <c r="P26" s="490"/>
      <c r="Q26" s="127" t="s">
        <v>44</v>
      </c>
      <c r="R26" s="24">
        <v>2</v>
      </c>
      <c r="S26" s="24">
        <v>1</v>
      </c>
      <c r="T26" s="61" t="s">
        <v>576</v>
      </c>
      <c r="U26" s="439"/>
      <c r="V26" s="540">
        <v>0</v>
      </c>
      <c r="W26" s="54" t="s">
        <v>95</v>
      </c>
      <c r="X26" s="24">
        <v>1</v>
      </c>
    </row>
    <row r="27" spans="1:24" ht="15.75" thickBot="1" x14ac:dyDescent="0.3">
      <c r="I27" s="579"/>
      <c r="O27" s="2" t="s">
        <v>99</v>
      </c>
      <c r="P27" s="424" t="s">
        <v>44</v>
      </c>
      <c r="R27" s="112"/>
      <c r="S27" s="112"/>
      <c r="U27" s="35"/>
      <c r="V27" s="540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579"/>
      <c r="Q28" s="6"/>
      <c r="R28" s="112"/>
      <c r="T28" s="142"/>
      <c r="U28" s="35"/>
      <c r="V28" s="540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580"/>
      <c r="J29" s="333"/>
      <c r="L29" s="96" t="s">
        <v>278</v>
      </c>
      <c r="M29" s="16" t="s">
        <v>283</v>
      </c>
      <c r="R29" s="491"/>
      <c r="S29" s="112"/>
      <c r="T29" s="80"/>
      <c r="U29" s="550" t="s">
        <v>577</v>
      </c>
      <c r="V29" s="540">
        <v>1</v>
      </c>
      <c r="W29" s="54" t="s">
        <v>514</v>
      </c>
      <c r="X29" s="498">
        <v>0</v>
      </c>
    </row>
    <row r="30" spans="1:24" ht="15.75" thickBot="1" x14ac:dyDescent="0.3">
      <c r="A30" s="238" t="s">
        <v>387</v>
      </c>
      <c r="B30" s="2" t="s">
        <v>414</v>
      </c>
      <c r="U30" s="550" t="s">
        <v>603</v>
      </c>
      <c r="V30" s="540">
        <v>0</v>
      </c>
      <c r="W30" s="54" t="s">
        <v>579</v>
      </c>
      <c r="X30" s="24">
        <v>1</v>
      </c>
    </row>
    <row r="31" spans="1:24" ht="15.75" thickBot="1" x14ac:dyDescent="0.3">
      <c r="U31" s="507"/>
      <c r="V31" s="537">
        <v>0</v>
      </c>
      <c r="W31" s="54" t="s">
        <v>485</v>
      </c>
      <c r="X31" s="24">
        <v>1</v>
      </c>
    </row>
  </sheetData>
  <mergeCells count="18"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  <mergeCell ref="AB1:A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9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5" t="s">
        <v>548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515</v>
      </c>
      <c r="AM1" s="426"/>
      <c r="AN1" s="630"/>
      <c r="AO1" s="350" t="s">
        <v>486</v>
      </c>
      <c r="AQ1" s="68" t="s">
        <v>352</v>
      </c>
    </row>
    <row r="2" spans="1:43" ht="15.75" customHeight="1" thickBot="1" x14ac:dyDescent="0.3">
      <c r="A2" s="654">
        <f ca="1">TODAY()</f>
        <v>45281</v>
      </c>
      <c r="B2" s="656" t="s">
        <v>378</v>
      </c>
      <c r="C2" s="601" t="s">
        <v>364</v>
      </c>
      <c r="D2" s="658" t="s">
        <v>362</v>
      </c>
      <c r="E2" s="603" t="s">
        <v>65</v>
      </c>
      <c r="F2" s="611" t="s">
        <v>103</v>
      </c>
      <c r="G2" s="417" t="s">
        <v>180</v>
      </c>
      <c r="H2" s="80" t="s">
        <v>33</v>
      </c>
      <c r="I2" s="600"/>
      <c r="J2" s="81" t="s">
        <v>77</v>
      </c>
      <c r="K2" s="605" t="s">
        <v>349</v>
      </c>
      <c r="L2" s="606"/>
      <c r="M2" s="611" t="s">
        <v>103</v>
      </c>
      <c r="N2" s="69" t="s">
        <v>28</v>
      </c>
      <c r="O2" s="637" t="s">
        <v>103</v>
      </c>
      <c r="P2" s="85" t="s">
        <v>148</v>
      </c>
      <c r="Q2" s="601" t="s">
        <v>144</v>
      </c>
      <c r="R2" s="560"/>
      <c r="S2" s="624" t="s">
        <v>149</v>
      </c>
      <c r="T2" s="89"/>
      <c r="U2" s="124"/>
      <c r="V2" s="91"/>
      <c r="W2" s="146"/>
      <c r="X2" s="455" t="s">
        <v>157</v>
      </c>
      <c r="Y2" s="646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31"/>
    </row>
    <row r="3" spans="1:43" ht="15.75" thickBot="1" x14ac:dyDescent="0.3">
      <c r="A3" s="655"/>
      <c r="B3" s="657"/>
      <c r="C3" s="602"/>
      <c r="D3" s="659"/>
      <c r="E3" s="604"/>
      <c r="F3" s="612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12"/>
      <c r="N3" s="69" t="s">
        <v>147</v>
      </c>
      <c r="O3" s="638"/>
      <c r="P3" s="2" t="s">
        <v>155</v>
      </c>
      <c r="Q3" s="602"/>
      <c r="R3" s="562"/>
      <c r="S3" s="626"/>
      <c r="T3" s="89"/>
      <c r="U3" s="124"/>
      <c r="V3" s="120"/>
      <c r="W3" s="145"/>
      <c r="X3" s="455" t="s">
        <v>158</v>
      </c>
      <c r="Y3" s="646"/>
      <c r="Z3" s="432">
        <v>1</v>
      </c>
      <c r="AA3" s="313"/>
      <c r="AB3" s="214"/>
      <c r="AC3" s="100" t="s">
        <v>497</v>
      </c>
      <c r="AD3" s="621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31"/>
    </row>
    <row r="4" spans="1:43" ht="15.75" thickBot="1" x14ac:dyDescent="0.3">
      <c r="A4" s="243" t="s">
        <v>184</v>
      </c>
      <c r="B4" s="670" t="s">
        <v>381</v>
      </c>
      <c r="C4" s="601" t="s">
        <v>155</v>
      </c>
      <c r="D4" s="359" t="s">
        <v>136</v>
      </c>
      <c r="E4" s="396">
        <v>2</v>
      </c>
      <c r="F4" s="612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12"/>
      <c r="N4" s="178" t="s">
        <v>70</v>
      </c>
      <c r="O4" s="63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6"/>
      <c r="Z4" s="433"/>
      <c r="AA4" s="313"/>
      <c r="AB4" s="214"/>
      <c r="AC4" s="16"/>
      <c r="AD4" s="621"/>
      <c r="AE4" s="262"/>
      <c r="AF4" s="262"/>
      <c r="AG4" s="16"/>
      <c r="AH4" s="16"/>
      <c r="AI4" s="16"/>
      <c r="AJ4" s="16"/>
      <c r="AK4" s="262"/>
      <c r="AL4" s="16"/>
      <c r="AM4" s="452"/>
      <c r="AN4" s="631"/>
      <c r="AO4" s="350" t="s">
        <v>91</v>
      </c>
    </row>
    <row r="5" spans="1:43" ht="15.75" thickBot="1" x14ac:dyDescent="0.3">
      <c r="A5" s="599" t="s">
        <v>434</v>
      </c>
      <c r="B5" s="671"/>
      <c r="C5" s="602"/>
      <c r="D5" s="61" t="s">
        <v>154</v>
      </c>
      <c r="E5" s="397">
        <v>1</v>
      </c>
      <c r="F5" s="612"/>
      <c r="G5" s="662" t="s">
        <v>193</v>
      </c>
      <c r="H5" s="662"/>
      <c r="I5" s="662"/>
      <c r="J5" s="662"/>
      <c r="K5" s="662"/>
      <c r="L5" s="663"/>
      <c r="M5" s="612"/>
      <c r="N5" s="21">
        <v>8</v>
      </c>
      <c r="O5" s="638"/>
      <c r="T5" s="89"/>
      <c r="U5" s="124"/>
      <c r="V5" s="120"/>
      <c r="W5" s="146"/>
      <c r="X5" s="455" t="s">
        <v>160</v>
      </c>
      <c r="Y5" s="646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31"/>
    </row>
    <row r="6" spans="1:43" ht="15.75" thickBot="1" x14ac:dyDescent="0.3">
      <c r="A6" s="600"/>
      <c r="B6" s="668" t="s">
        <v>178</v>
      </c>
      <c r="C6" s="597"/>
      <c r="D6" s="598"/>
      <c r="F6" s="612"/>
      <c r="G6" s="664"/>
      <c r="H6" s="664"/>
      <c r="I6" s="664"/>
      <c r="J6" s="664"/>
      <c r="K6" s="664"/>
      <c r="L6" s="665"/>
      <c r="M6" s="612"/>
      <c r="O6" s="638"/>
      <c r="T6" s="89"/>
      <c r="U6" s="124"/>
      <c r="V6" s="98" t="s">
        <v>176</v>
      </c>
      <c r="W6" s="146"/>
      <c r="X6" s="455" t="s">
        <v>161</v>
      </c>
      <c r="Y6" s="646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20"/>
      <c r="AJ6" s="465" t="s">
        <v>475</v>
      </c>
      <c r="AK6" s="620" t="s">
        <v>256</v>
      </c>
      <c r="AL6" s="262"/>
      <c r="AM6" s="452"/>
      <c r="AN6" s="631"/>
      <c r="AO6" s="350" t="s">
        <v>487</v>
      </c>
    </row>
    <row r="7" spans="1:43" ht="15.75" thickBot="1" x14ac:dyDescent="0.3">
      <c r="A7" s="237" t="s">
        <v>593</v>
      </c>
      <c r="B7" s="669"/>
      <c r="C7" s="207" t="s">
        <v>382</v>
      </c>
      <c r="D7" s="360" t="s">
        <v>394</v>
      </c>
      <c r="E7" s="271">
        <v>3</v>
      </c>
      <c r="F7" s="612"/>
      <c r="G7" s="419">
        <v>0</v>
      </c>
      <c r="H7" s="150">
        <v>0</v>
      </c>
      <c r="I7" s="210">
        <v>0</v>
      </c>
      <c r="J7" s="30">
        <v>0</v>
      </c>
      <c r="K7" s="560">
        <v>0</v>
      </c>
      <c r="L7" s="217">
        <v>0</v>
      </c>
      <c r="M7" s="612"/>
      <c r="O7" s="638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6"/>
      <c r="Z7" s="431">
        <v>1</v>
      </c>
      <c r="AA7" s="313"/>
      <c r="AB7" s="214"/>
      <c r="AC7" s="16"/>
      <c r="AD7" s="16"/>
      <c r="AE7" s="262"/>
      <c r="AF7" s="262"/>
      <c r="AG7" s="621" t="s">
        <v>471</v>
      </c>
      <c r="AH7" s="262"/>
      <c r="AI7" s="620"/>
      <c r="AJ7" s="262"/>
      <c r="AK7" s="620"/>
      <c r="AL7" s="80" t="s">
        <v>513</v>
      </c>
      <c r="AM7" s="452"/>
      <c r="AN7" s="631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12"/>
      <c r="G8" s="663">
        <v>0</v>
      </c>
      <c r="H8" s="660" t="s">
        <v>105</v>
      </c>
      <c r="I8" s="560">
        <v>0</v>
      </c>
      <c r="J8" s="660" t="s">
        <v>105</v>
      </c>
      <c r="K8" s="666"/>
      <c r="L8" s="622"/>
      <c r="M8" s="635"/>
      <c r="N8" s="627">
        <f>N5+N11</f>
        <v>15</v>
      </c>
      <c r="O8" s="638"/>
      <c r="T8" s="103" t="s">
        <v>44</v>
      </c>
      <c r="U8" s="124"/>
      <c r="V8" s="92"/>
      <c r="W8" s="146"/>
      <c r="X8" s="455" t="s">
        <v>163</v>
      </c>
      <c r="Y8" s="646"/>
      <c r="Z8" s="433"/>
      <c r="AA8" s="313"/>
      <c r="AB8" s="214"/>
      <c r="AC8" s="16"/>
      <c r="AD8" s="16"/>
      <c r="AE8" s="262"/>
      <c r="AF8" s="262"/>
      <c r="AG8" s="621"/>
      <c r="AH8" s="262"/>
      <c r="AI8" s="620"/>
      <c r="AJ8" s="262"/>
      <c r="AK8" s="262"/>
      <c r="AL8" s="262"/>
      <c r="AM8" s="452"/>
      <c r="AN8" s="631"/>
    </row>
    <row r="9" spans="1:43" ht="15.75" thickBot="1" x14ac:dyDescent="0.3">
      <c r="A9" s="237" t="s">
        <v>594</v>
      </c>
      <c r="B9" s="106" t="s">
        <v>197</v>
      </c>
      <c r="C9" s="207" t="s">
        <v>507</v>
      </c>
      <c r="D9" s="360" t="s">
        <v>286</v>
      </c>
      <c r="F9" s="612"/>
      <c r="G9" s="665"/>
      <c r="H9" s="661"/>
      <c r="I9" s="562"/>
      <c r="J9" s="661"/>
      <c r="K9" s="667"/>
      <c r="L9" s="623"/>
      <c r="M9" s="636"/>
      <c r="N9" s="628"/>
      <c r="O9" s="639"/>
      <c r="S9" s="624" t="s">
        <v>62</v>
      </c>
      <c r="T9" s="89"/>
      <c r="U9" s="124"/>
      <c r="V9" s="98" t="s">
        <v>176</v>
      </c>
      <c r="W9" s="48"/>
      <c r="X9" s="455" t="s">
        <v>164</v>
      </c>
      <c r="Y9" s="646"/>
      <c r="Z9" s="434"/>
      <c r="AA9" s="313"/>
      <c r="AB9" s="214"/>
      <c r="AC9" s="16"/>
      <c r="AD9" s="437" t="s">
        <v>245</v>
      </c>
      <c r="AE9" s="262"/>
      <c r="AF9" s="262"/>
      <c r="AG9" s="621"/>
      <c r="AH9" s="262"/>
      <c r="AI9" s="620"/>
      <c r="AJ9" s="80"/>
      <c r="AK9" s="620" t="s">
        <v>256</v>
      </c>
      <c r="AL9" s="262"/>
      <c r="AM9" s="452"/>
      <c r="AN9" s="631"/>
      <c r="AP9" s="2" t="s">
        <v>525</v>
      </c>
    </row>
    <row r="10" spans="1:43" ht="15.75" customHeight="1" thickBot="1" x14ac:dyDescent="0.3">
      <c r="A10" s="237" t="s">
        <v>595</v>
      </c>
      <c r="B10" s="105" t="s">
        <v>199</v>
      </c>
      <c r="D10" s="142"/>
      <c r="E10" s="242">
        <f>Boat!U8</f>
        <v>37</v>
      </c>
      <c r="F10" s="612"/>
      <c r="N10" s="442" t="s">
        <v>406</v>
      </c>
      <c r="O10" s="614" t="s">
        <v>103</v>
      </c>
      <c r="P10" s="640" t="s">
        <v>410</v>
      </c>
      <c r="R10" s="74" t="s">
        <v>44</v>
      </c>
      <c r="S10" s="625"/>
      <c r="T10" s="89"/>
      <c r="U10" s="123" t="s">
        <v>177</v>
      </c>
      <c r="V10" s="119" t="s">
        <v>222</v>
      </c>
      <c r="W10" s="146"/>
      <c r="X10" s="455" t="s">
        <v>165</v>
      </c>
      <c r="Y10" s="646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21"/>
      <c r="AH10" s="80"/>
      <c r="AI10" s="620"/>
      <c r="AJ10" s="262"/>
      <c r="AK10" s="620"/>
      <c r="AL10" s="262"/>
      <c r="AM10" s="466" t="s">
        <v>325</v>
      </c>
      <c r="AN10" s="631"/>
      <c r="AO10" s="209" t="s">
        <v>95</v>
      </c>
    </row>
    <row r="11" spans="1:43" ht="24" customHeight="1" thickBot="1" x14ac:dyDescent="0.3">
      <c r="A11" s="228" t="s">
        <v>290</v>
      </c>
      <c r="B11" s="560" t="s">
        <v>288</v>
      </c>
      <c r="C11" s="481" t="s">
        <v>178</v>
      </c>
      <c r="D11" s="174" t="s">
        <v>362</v>
      </c>
      <c r="F11" s="612"/>
      <c r="M11" s="6"/>
      <c r="N11" s="117">
        <v>7</v>
      </c>
      <c r="O11" s="615"/>
      <c r="P11" s="641"/>
      <c r="Q11" s="65"/>
      <c r="R11" s="120" t="s">
        <v>222</v>
      </c>
      <c r="S11" s="625"/>
      <c r="T11" s="102" t="s">
        <v>44</v>
      </c>
      <c r="U11" s="124"/>
      <c r="V11" s="121"/>
      <c r="W11" s="146"/>
      <c r="X11" s="455" t="s">
        <v>166</v>
      </c>
      <c r="Y11" s="646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21"/>
      <c r="AH11" s="262"/>
      <c r="AI11" s="70"/>
      <c r="AJ11" s="262"/>
      <c r="AK11" s="262"/>
      <c r="AL11" s="262"/>
      <c r="AM11" s="452"/>
      <c r="AN11" s="631"/>
      <c r="AP11" s="76" t="s">
        <v>501</v>
      </c>
    </row>
    <row r="12" spans="1:43" ht="15.75" thickBot="1" x14ac:dyDescent="0.3">
      <c r="A12" s="232" t="s">
        <v>392</v>
      </c>
      <c r="B12" s="562"/>
      <c r="C12" s="482" t="s">
        <v>393</v>
      </c>
      <c r="D12" s="61" t="s">
        <v>154</v>
      </c>
      <c r="E12" s="229">
        <v>3</v>
      </c>
      <c r="F12" s="612"/>
      <c r="G12" s="349" t="s">
        <v>410</v>
      </c>
      <c r="H12" s="565" t="s">
        <v>446</v>
      </c>
      <c r="I12" s="567"/>
      <c r="J12" s="567"/>
      <c r="K12" s="619"/>
      <c r="L12" s="208"/>
      <c r="M12" s="208"/>
      <c r="N12" s="208"/>
      <c r="O12" s="615"/>
      <c r="P12" s="641"/>
      <c r="R12" s="122" t="s">
        <v>181</v>
      </c>
      <c r="S12" s="626"/>
      <c r="T12" s="101" t="s">
        <v>44</v>
      </c>
      <c r="U12" s="124"/>
      <c r="V12" s="146"/>
      <c r="W12" s="146"/>
      <c r="X12" s="455" t="s">
        <v>167</v>
      </c>
      <c r="Y12" s="646"/>
      <c r="Z12" s="431">
        <v>1</v>
      </c>
      <c r="AA12" s="313">
        <v>1</v>
      </c>
      <c r="AB12" s="214"/>
      <c r="AC12" s="100" t="s">
        <v>498</v>
      </c>
      <c r="AD12" s="629" t="s">
        <v>245</v>
      </c>
      <c r="AE12" s="465" t="s">
        <v>244</v>
      </c>
      <c r="AF12" s="621" t="s">
        <v>231</v>
      </c>
      <c r="AG12" s="621"/>
      <c r="AH12" s="243" t="s">
        <v>264</v>
      </c>
      <c r="AI12" s="243" t="s">
        <v>241</v>
      </c>
      <c r="AJ12" s="262"/>
      <c r="AK12" s="262"/>
      <c r="AL12" s="262"/>
      <c r="AM12" s="643" t="s">
        <v>254</v>
      </c>
      <c r="AN12" s="631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12"/>
      <c r="G13" s="567" t="s">
        <v>447</v>
      </c>
      <c r="H13" s="567"/>
      <c r="I13" s="567"/>
      <c r="J13" s="619"/>
      <c r="M13" s="6"/>
      <c r="N13" s="6"/>
      <c r="O13" s="615"/>
      <c r="P13" s="642"/>
      <c r="T13" s="105" t="s">
        <v>44</v>
      </c>
      <c r="U13" s="124"/>
      <c r="V13" s="146"/>
      <c r="W13" s="146"/>
      <c r="X13" s="455" t="s">
        <v>168</v>
      </c>
      <c r="Y13" s="646"/>
      <c r="Z13" s="431">
        <v>1</v>
      </c>
      <c r="AA13" s="313">
        <v>1</v>
      </c>
      <c r="AB13" s="100" t="s">
        <v>517</v>
      </c>
      <c r="AC13" s="16"/>
      <c r="AD13" s="629"/>
      <c r="AF13" s="621"/>
      <c r="AG13" s="80"/>
      <c r="AH13" s="243" t="s">
        <v>314</v>
      </c>
      <c r="AI13" s="243" t="s">
        <v>313</v>
      </c>
      <c r="AJ13" s="80"/>
      <c r="AK13" s="262"/>
      <c r="AL13" s="262"/>
      <c r="AM13" s="643"/>
      <c r="AN13" s="631"/>
    </row>
    <row r="14" spans="1:43" ht="15.75" thickBot="1" x14ac:dyDescent="0.3">
      <c r="A14" s="474"/>
      <c r="B14" s="475"/>
      <c r="C14" s="483"/>
      <c r="D14" s="476"/>
      <c r="E14" s="477"/>
      <c r="F14" s="612"/>
      <c r="G14" s="567" t="s">
        <v>446</v>
      </c>
      <c r="H14" s="567"/>
      <c r="I14" s="567"/>
      <c r="J14" s="619"/>
      <c r="K14" s="2">
        <v>12</v>
      </c>
      <c r="N14" s="6"/>
      <c r="O14" s="615"/>
      <c r="Q14" s="61" t="s">
        <v>552</v>
      </c>
      <c r="S14" s="168" t="s">
        <v>28</v>
      </c>
      <c r="T14" s="89"/>
      <c r="U14" s="124"/>
      <c r="V14" s="93"/>
      <c r="W14" s="146"/>
      <c r="X14" s="455" t="s">
        <v>169</v>
      </c>
      <c r="Y14" s="646"/>
      <c r="Z14" s="431">
        <v>1</v>
      </c>
      <c r="AA14" s="313"/>
      <c r="AB14" s="214"/>
      <c r="AC14" s="16"/>
      <c r="AD14" s="629"/>
      <c r="AE14" s="262"/>
      <c r="AF14" s="621"/>
      <c r="AG14" s="262"/>
      <c r="AH14" s="262"/>
      <c r="AI14" s="70"/>
      <c r="AJ14" s="262"/>
      <c r="AK14" s="262"/>
      <c r="AL14" s="262"/>
      <c r="AM14" s="643"/>
      <c r="AN14" s="631"/>
    </row>
    <row r="15" spans="1:43" ht="15.75" thickBot="1" x14ac:dyDescent="0.3">
      <c r="A15" s="473" t="s">
        <v>523</v>
      </c>
      <c r="C15" s="560" t="s">
        <v>381</v>
      </c>
      <c r="F15" s="612"/>
      <c r="O15" s="615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6"/>
      <c r="Z15" s="433">
        <v>1</v>
      </c>
      <c r="AA15" s="313"/>
      <c r="AB15" s="214"/>
      <c r="AC15" s="76" t="s">
        <v>496</v>
      </c>
      <c r="AD15" s="629"/>
      <c r="AF15" s="621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43"/>
      <c r="AN15" s="631"/>
      <c r="AP15" s="76" t="s">
        <v>74</v>
      </c>
      <c r="AQ15" s="76" t="s">
        <v>511</v>
      </c>
    </row>
    <row r="16" spans="1:43" ht="15.75" thickBot="1" x14ac:dyDescent="0.3">
      <c r="A16" s="2" t="s">
        <v>557</v>
      </c>
      <c r="B16" s="21" t="s">
        <v>416</v>
      </c>
      <c r="C16" s="562"/>
      <c r="D16" s="61" t="s">
        <v>510</v>
      </c>
      <c r="E16" s="229">
        <v>1</v>
      </c>
      <c r="F16" s="612"/>
      <c r="G16" s="349" t="s">
        <v>505</v>
      </c>
      <c r="I16" s="495"/>
      <c r="J16" s="20"/>
      <c r="O16" s="615"/>
      <c r="R16" s="459" t="s">
        <v>185</v>
      </c>
      <c r="T16" s="89"/>
      <c r="U16" s="124"/>
      <c r="V16" s="94"/>
      <c r="W16" s="146"/>
      <c r="X16" s="455" t="s">
        <v>171</v>
      </c>
      <c r="Y16" s="646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31"/>
      <c r="AP16" s="76" t="s">
        <v>235</v>
      </c>
    </row>
    <row r="17" spans="1:43" ht="15.75" thickBot="1" x14ac:dyDescent="0.3">
      <c r="B17" s="80"/>
      <c r="F17" s="612"/>
      <c r="I17" s="496"/>
      <c r="J17" s="20"/>
      <c r="N17" s="6"/>
      <c r="O17" s="615"/>
      <c r="Q17" s="21" t="s">
        <v>550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6"/>
      <c r="Z17" s="433"/>
      <c r="AA17" s="313"/>
      <c r="AB17" s="214"/>
      <c r="AC17" s="76" t="s">
        <v>482</v>
      </c>
      <c r="AD17" s="243" t="s">
        <v>247</v>
      </c>
      <c r="AE17" s="262" t="s">
        <v>518</v>
      </c>
      <c r="AF17" s="262"/>
      <c r="AG17" s="80"/>
      <c r="AH17" s="80" t="s">
        <v>519</v>
      </c>
      <c r="AI17" s="262" t="s">
        <v>234</v>
      </c>
      <c r="AJ17" s="80"/>
      <c r="AK17" s="262"/>
      <c r="AL17" s="80"/>
      <c r="AM17" s="452"/>
      <c r="AN17" s="631"/>
      <c r="AO17" s="209" t="s">
        <v>514</v>
      </c>
      <c r="AQ17" s="99" t="s">
        <v>512</v>
      </c>
    </row>
    <row r="18" spans="1:43" ht="15.75" thickBot="1" x14ac:dyDescent="0.3">
      <c r="A18" s="489" t="s">
        <v>597</v>
      </c>
      <c r="B18" s="21" t="s">
        <v>556</v>
      </c>
      <c r="C18" s="478" t="s">
        <v>536</v>
      </c>
      <c r="D18" s="407" t="s">
        <v>534</v>
      </c>
      <c r="E18" s="99" t="s">
        <v>44</v>
      </c>
      <c r="F18" s="612"/>
      <c r="G18" s="349" t="s">
        <v>547</v>
      </c>
      <c r="I18" s="24"/>
      <c r="J18" s="20"/>
      <c r="O18" s="615"/>
      <c r="Q18" s="112"/>
      <c r="R18" s="607" t="s">
        <v>555</v>
      </c>
      <c r="T18" s="100" t="s">
        <v>44</v>
      </c>
      <c r="U18" s="651" t="s">
        <v>44</v>
      </c>
      <c r="V18" s="120"/>
      <c r="W18" s="147" t="s">
        <v>176</v>
      </c>
      <c r="X18" s="455" t="s">
        <v>173</v>
      </c>
      <c r="Y18" s="646"/>
      <c r="Z18" s="433">
        <v>1</v>
      </c>
      <c r="AA18" s="313"/>
      <c r="AB18" s="76" t="s">
        <v>482</v>
      </c>
      <c r="AC18" s="16"/>
      <c r="AD18" s="16"/>
      <c r="AE18" s="262"/>
      <c r="AF18" s="620" t="s">
        <v>492</v>
      </c>
      <c r="AG18" s="262"/>
      <c r="AH18" s="70"/>
      <c r="AI18" s="70"/>
      <c r="AJ18" s="644" t="s">
        <v>322</v>
      </c>
      <c r="AK18" s="262"/>
      <c r="AL18" s="80"/>
      <c r="AM18" s="452"/>
      <c r="AN18" s="631"/>
      <c r="AP18" s="76" t="s">
        <v>88</v>
      </c>
    </row>
    <row r="19" spans="1:43" ht="15.75" thickBot="1" x14ac:dyDescent="0.3">
      <c r="F19" s="612"/>
      <c r="I19" s="224"/>
      <c r="O19" s="615"/>
      <c r="R19" s="608"/>
      <c r="S19" s="30" t="s">
        <v>553</v>
      </c>
      <c r="U19" s="652"/>
      <c r="V19" s="146"/>
      <c r="W19" s="146"/>
      <c r="X19" s="455" t="s">
        <v>174</v>
      </c>
      <c r="Y19" s="646"/>
      <c r="Z19" s="431">
        <v>1</v>
      </c>
      <c r="AA19" s="313"/>
      <c r="AB19" s="214"/>
      <c r="AC19" s="16"/>
      <c r="AD19" s="16"/>
      <c r="AE19" s="262"/>
      <c r="AF19" s="620"/>
      <c r="AG19" s="262"/>
      <c r="AH19" s="262"/>
      <c r="AI19" s="70"/>
      <c r="AJ19" s="644"/>
      <c r="AK19" s="484" t="s">
        <v>256</v>
      </c>
      <c r="AL19" s="80"/>
      <c r="AM19" s="452"/>
      <c r="AN19" s="631"/>
      <c r="AP19" s="76" t="s">
        <v>485</v>
      </c>
    </row>
    <row r="20" spans="1:43" ht="15.75" thickBot="1" x14ac:dyDescent="0.3">
      <c r="A20" s="236" t="s">
        <v>558</v>
      </c>
      <c r="B20" s="221" t="s">
        <v>528</v>
      </c>
      <c r="C20" s="480" t="s">
        <v>503</v>
      </c>
      <c r="D20" s="21" t="s">
        <v>559</v>
      </c>
      <c r="E20" s="461">
        <v>-1</v>
      </c>
      <c r="F20" s="612"/>
      <c r="G20" s="349" t="s">
        <v>508</v>
      </c>
      <c r="I20" s="224"/>
      <c r="O20" s="615"/>
      <c r="Q20" s="617" t="s">
        <v>48</v>
      </c>
      <c r="T20" s="428" t="s">
        <v>44</v>
      </c>
      <c r="U20" s="653"/>
      <c r="W20" s="429"/>
      <c r="X20" s="456" t="s">
        <v>175</v>
      </c>
      <c r="Y20" s="646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516</v>
      </c>
      <c r="AM20" s="400" t="s">
        <v>254</v>
      </c>
      <c r="AN20" s="631"/>
      <c r="AO20" s="350" t="s">
        <v>477</v>
      </c>
      <c r="AQ20" s="100" t="s">
        <v>478</v>
      </c>
    </row>
    <row r="21" spans="1:43" ht="15.75" thickBot="1" x14ac:dyDescent="0.3">
      <c r="A21" s="236" t="s">
        <v>598</v>
      </c>
      <c r="B21" s="21" t="s">
        <v>556</v>
      </c>
      <c r="D21" s="173" t="s">
        <v>142</v>
      </c>
      <c r="E21" s="271">
        <v>0</v>
      </c>
      <c r="F21" s="612"/>
      <c r="I21" s="224"/>
      <c r="O21" s="615"/>
      <c r="Q21" s="618"/>
      <c r="T21" s="446"/>
      <c r="U21" s="14"/>
      <c r="V21" s="648"/>
      <c r="W21" s="450" t="s">
        <v>176</v>
      </c>
      <c r="X21" s="453" t="s">
        <v>187</v>
      </c>
      <c r="Y21" s="646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551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564</v>
      </c>
      <c r="AN21" s="631"/>
    </row>
    <row r="22" spans="1:43" ht="15.75" thickBot="1" x14ac:dyDescent="0.3">
      <c r="F22" s="612"/>
      <c r="G22" s="349" t="s">
        <v>506</v>
      </c>
      <c r="I22" s="224"/>
      <c r="O22" s="615"/>
      <c r="R22" s="458" t="s">
        <v>44</v>
      </c>
      <c r="T22" s="447" t="s">
        <v>44</v>
      </c>
      <c r="U22" s="15"/>
      <c r="V22" s="649"/>
      <c r="W22" s="450" t="s">
        <v>176</v>
      </c>
      <c r="X22" s="453" t="s">
        <v>188</v>
      </c>
      <c r="Y22" s="646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20" t="s">
        <v>489</v>
      </c>
      <c r="AK22" s="262"/>
      <c r="AL22" s="80" t="s">
        <v>495</v>
      </c>
      <c r="AM22" s="306"/>
      <c r="AN22" s="631"/>
    </row>
    <row r="23" spans="1:43" ht="15.75" thickBot="1" x14ac:dyDescent="0.3">
      <c r="A23" s="236" t="s">
        <v>569</v>
      </c>
      <c r="B23" s="177" t="s">
        <v>366</v>
      </c>
      <c r="C23" s="479" t="s">
        <v>142</v>
      </c>
      <c r="D23" s="359" t="s">
        <v>136</v>
      </c>
      <c r="E23" s="230">
        <v>1</v>
      </c>
      <c r="F23" s="612"/>
      <c r="I23" s="224"/>
      <c r="O23" s="615"/>
      <c r="Q23" s="617" t="s">
        <v>145</v>
      </c>
      <c r="T23" s="17"/>
      <c r="U23" s="444" t="s">
        <v>44</v>
      </c>
      <c r="V23" s="649"/>
      <c r="W23" s="148"/>
      <c r="X23" s="453" t="s">
        <v>189</v>
      </c>
      <c r="Y23" s="646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20"/>
      <c r="AK23" s="262"/>
      <c r="AL23" s="80" t="s">
        <v>524</v>
      </c>
      <c r="AM23" s="306"/>
      <c r="AN23" s="631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12"/>
      <c r="G24" s="61" t="s">
        <v>507</v>
      </c>
      <c r="I24" s="224"/>
      <c r="O24" s="615"/>
      <c r="Q24" s="618"/>
      <c r="T24" s="17"/>
      <c r="U24" s="232" t="s">
        <v>44</v>
      </c>
      <c r="V24" s="649"/>
      <c r="W24" s="148"/>
      <c r="X24" s="453" t="s">
        <v>186</v>
      </c>
      <c r="Y24" s="646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31"/>
    </row>
    <row r="25" spans="1:43" ht="15.75" thickBot="1" x14ac:dyDescent="0.3">
      <c r="F25" s="612"/>
      <c r="I25" s="224"/>
      <c r="O25" s="615"/>
      <c r="P25" s="209" t="s">
        <v>285</v>
      </c>
      <c r="Q25" s="104" t="s">
        <v>20</v>
      </c>
      <c r="T25" s="451" t="s">
        <v>44</v>
      </c>
      <c r="U25" s="424" t="s">
        <v>44</v>
      </c>
      <c r="V25" s="650"/>
      <c r="W25" s="148"/>
      <c r="X25" s="453" t="s">
        <v>190</v>
      </c>
      <c r="Y25" s="646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31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561</v>
      </c>
      <c r="E26" s="398">
        <v>1</v>
      </c>
      <c r="F26" s="612"/>
      <c r="G26" s="349" t="s">
        <v>504</v>
      </c>
      <c r="I26" s="224"/>
      <c r="O26" s="615"/>
      <c r="P26" s="633" t="s">
        <v>545</v>
      </c>
      <c r="Q26" s="634"/>
      <c r="R26" s="609" t="s">
        <v>554</v>
      </c>
      <c r="T26" s="182"/>
      <c r="U26" s="443"/>
      <c r="V26" s="100" t="s">
        <v>44</v>
      </c>
      <c r="W26" s="148"/>
      <c r="X26" s="453" t="s">
        <v>182</v>
      </c>
      <c r="Y26" s="646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516</v>
      </c>
      <c r="AM26" s="466" t="s">
        <v>473</v>
      </c>
      <c r="AN26" s="631"/>
    </row>
    <row r="27" spans="1:43" ht="15.75" thickBot="1" x14ac:dyDescent="0.3">
      <c r="B27" s="21" t="s">
        <v>417</v>
      </c>
      <c r="D27" s="61" t="s">
        <v>562</v>
      </c>
      <c r="E27" s="271" t="s">
        <v>44</v>
      </c>
      <c r="F27" s="613"/>
      <c r="G27" s="61" t="s">
        <v>563</v>
      </c>
      <c r="I27" s="225"/>
      <c r="O27" s="616"/>
      <c r="R27" s="610"/>
      <c r="S27" s="445" t="s">
        <v>54</v>
      </c>
      <c r="T27" s="449" t="s">
        <v>44</v>
      </c>
      <c r="U27" s="12"/>
      <c r="V27" s="448"/>
      <c r="W27" s="149"/>
      <c r="X27" s="453" t="s">
        <v>549</v>
      </c>
      <c r="Y27" s="647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3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8" workbookViewId="0">
      <selection activeCell="AN27" sqref="AN2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596</v>
      </c>
      <c r="I1" s="21" t="s">
        <v>600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45281</v>
      </c>
      <c r="S1" s="142"/>
      <c r="T1" s="142"/>
      <c r="U1" s="6"/>
      <c r="V1" s="675" t="s">
        <v>458</v>
      </c>
      <c r="W1" s="676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7" t="s">
        <v>191</v>
      </c>
      <c r="AD1" s="678"/>
      <c r="AE1" s="679"/>
      <c r="AF1" s="680" t="s">
        <v>298</v>
      </c>
      <c r="AG1" s="681"/>
      <c r="AH1" s="682"/>
      <c r="AI1" s="672" t="s">
        <v>461</v>
      </c>
      <c r="AJ1" s="673"/>
      <c r="AK1" s="674"/>
      <c r="AN1" s="142"/>
    </row>
    <row r="2" spans="1:40" ht="15.75" thickBot="1" x14ac:dyDescent="0.3">
      <c r="F2" s="22" t="s">
        <v>44</v>
      </c>
      <c r="H2" s="538">
        <f>SUM(H4:H37)</f>
        <v>-16</v>
      </c>
      <c r="J2" s="16" t="s">
        <v>236</v>
      </c>
      <c r="K2" s="327">
        <v>-3</v>
      </c>
      <c r="L2" s="683">
        <f>SUM(L5:L30)</f>
        <v>1</v>
      </c>
      <c r="M2" s="685">
        <f>SUM(M4:M29)</f>
        <v>11</v>
      </c>
      <c r="N2" s="687">
        <f>SUM(N4:N29)</f>
        <v>10</v>
      </c>
      <c r="O2" s="627">
        <f>SUM(M30:M37)* (-1)</f>
        <v>-3</v>
      </c>
      <c r="P2" s="275" t="s">
        <v>243</v>
      </c>
      <c r="Q2" s="21" t="s">
        <v>242</v>
      </c>
      <c r="R2" s="2" t="s">
        <v>205</v>
      </c>
      <c r="S2" s="508" t="s">
        <v>267</v>
      </c>
      <c r="T2" s="509" t="s">
        <v>221</v>
      </c>
      <c r="U2" s="689" t="s">
        <v>239</v>
      </c>
      <c r="V2" s="510" t="s">
        <v>455</v>
      </c>
      <c r="W2" s="508" t="s">
        <v>258</v>
      </c>
      <c r="X2" s="61" t="s">
        <v>259</v>
      </c>
      <c r="Y2" s="294" t="s">
        <v>452</v>
      </c>
      <c r="Z2" s="311" t="s">
        <v>456</v>
      </c>
      <c r="AA2" s="311" t="s">
        <v>581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604</v>
      </c>
    </row>
    <row r="3" spans="1:40" ht="15.75" thickBot="1" x14ac:dyDescent="0.3">
      <c r="J3" s="16" t="s">
        <v>237</v>
      </c>
      <c r="K3" s="319">
        <f>T3+V3+W3+S3</f>
        <v>68</v>
      </c>
      <c r="L3" s="684"/>
      <c r="M3" s="686"/>
      <c r="N3" s="688"/>
      <c r="O3" s="628"/>
      <c r="P3" s="176">
        <f>(L2+M2)-W3</f>
        <v>0</v>
      </c>
      <c r="R3" s="161" t="s">
        <v>249</v>
      </c>
      <c r="S3" s="511">
        <f>SUM(S4:S29)</f>
        <v>13</v>
      </c>
      <c r="T3" s="512">
        <f>SUM(T4:T29)</f>
        <v>37</v>
      </c>
      <c r="U3" s="690"/>
      <c r="V3" s="513">
        <f t="shared" ref="V3:AA3" si="0">SUM(V4:V29)</f>
        <v>6</v>
      </c>
      <c r="W3" s="513">
        <f t="shared" si="0"/>
        <v>12</v>
      </c>
      <c r="X3" s="59">
        <f t="shared" si="0"/>
        <v>0</v>
      </c>
      <c r="Y3" s="66">
        <f t="shared" si="0"/>
        <v>10</v>
      </c>
      <c r="Z3" s="66">
        <f t="shared" si="0"/>
        <v>22</v>
      </c>
      <c r="AA3" s="66">
        <f t="shared" si="0"/>
        <v>10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10</v>
      </c>
      <c r="AG3" s="386">
        <f t="shared" si="1"/>
        <v>2</v>
      </c>
      <c r="AH3" s="100">
        <f t="shared" si="1"/>
        <v>6</v>
      </c>
      <c r="AI3" s="100">
        <f t="shared" si="1"/>
        <v>11</v>
      </c>
      <c r="AJ3" s="317">
        <f t="shared" si="1"/>
        <v>10</v>
      </c>
      <c r="AK3" s="318">
        <f t="shared" si="1"/>
        <v>10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529</v>
      </c>
      <c r="K4" s="402" t="s">
        <v>309</v>
      </c>
      <c r="L4" s="335"/>
      <c r="M4" s="107">
        <v>0</v>
      </c>
      <c r="N4" s="298">
        <f>AA4</f>
        <v>0</v>
      </c>
      <c r="O4" s="692" t="s">
        <v>200</v>
      </c>
      <c r="P4" s="20"/>
      <c r="Q4" s="2" t="s">
        <v>341</v>
      </c>
      <c r="R4" s="320" t="s">
        <v>204</v>
      </c>
      <c r="S4" s="514"/>
      <c r="T4" s="515">
        <v>2</v>
      </c>
      <c r="U4" s="516">
        <v>-2</v>
      </c>
      <c r="V4" s="517"/>
      <c r="W4" s="518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5" t="s">
        <v>204</v>
      </c>
      <c r="AM4" s="188"/>
      <c r="AN4" s="142" t="s">
        <v>574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93"/>
      <c r="P5" s="20"/>
      <c r="Q5" s="2" t="s">
        <v>347</v>
      </c>
      <c r="R5" s="321" t="s">
        <v>244</v>
      </c>
      <c r="S5" s="519"/>
      <c r="T5" s="520">
        <v>2</v>
      </c>
      <c r="U5" s="521">
        <v>-2</v>
      </c>
      <c r="V5" s="522"/>
      <c r="W5" s="518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3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93"/>
      <c r="P6" s="19" t="s">
        <v>342</v>
      </c>
      <c r="R6" s="321" t="s">
        <v>231</v>
      </c>
      <c r="S6" s="523">
        <v>2</v>
      </c>
      <c r="T6" s="524">
        <v>2</v>
      </c>
      <c r="U6" s="521">
        <v>-2</v>
      </c>
      <c r="V6" s="525">
        <v>2</v>
      </c>
      <c r="W6" s="518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0" t="s">
        <v>580</v>
      </c>
      <c r="AN6" s="142" t="s">
        <v>511</v>
      </c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93"/>
      <c r="P7" s="20"/>
      <c r="Q7" s="2" t="s">
        <v>342</v>
      </c>
      <c r="R7" s="321" t="s">
        <v>245</v>
      </c>
      <c r="S7" s="526">
        <v>1</v>
      </c>
      <c r="T7" s="527">
        <v>2</v>
      </c>
      <c r="U7" s="528">
        <v>-2</v>
      </c>
      <c r="V7" s="525">
        <v>2</v>
      </c>
      <c r="W7" s="518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0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93"/>
      <c r="P8" s="21" t="s">
        <v>238</v>
      </c>
      <c r="Q8" s="111" t="s">
        <v>342</v>
      </c>
      <c r="R8" s="322" t="s">
        <v>202</v>
      </c>
      <c r="S8" s="529">
        <v>0</v>
      </c>
      <c r="T8" s="26">
        <v>1</v>
      </c>
      <c r="U8" s="29">
        <f>T3</f>
        <v>37</v>
      </c>
      <c r="V8" s="525">
        <v>0</v>
      </c>
      <c r="W8" s="518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0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93"/>
      <c r="P9" s="21" t="s">
        <v>342</v>
      </c>
      <c r="R9" s="322" t="s">
        <v>264</v>
      </c>
      <c r="S9" s="530"/>
      <c r="T9" s="531">
        <v>2</v>
      </c>
      <c r="U9" s="516">
        <v>-2</v>
      </c>
      <c r="V9" s="532"/>
      <c r="W9" s="518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93"/>
      <c r="P10" s="20"/>
      <c r="Q10" s="2" t="s">
        <v>347</v>
      </c>
      <c r="R10" s="321" t="s">
        <v>74</v>
      </c>
      <c r="S10" s="533">
        <v>1</v>
      </c>
      <c r="T10" s="520">
        <v>2</v>
      </c>
      <c r="U10" s="521">
        <v>-2</v>
      </c>
      <c r="V10" s="524"/>
      <c r="W10" s="518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605</v>
      </c>
      <c r="AN10" s="142" t="s">
        <v>511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93"/>
      <c r="P11" s="21" t="s">
        <v>342</v>
      </c>
      <c r="Q11" s="16"/>
      <c r="R11" s="321" t="s">
        <v>241</v>
      </c>
      <c r="S11" s="533"/>
      <c r="T11" s="520">
        <v>2</v>
      </c>
      <c r="U11" s="521">
        <v>-2</v>
      </c>
      <c r="V11" s="524"/>
      <c r="W11" s="518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0"/>
      <c r="AN11" s="142"/>
    </row>
    <row r="12" spans="1:40" ht="15.75" thickBot="1" x14ac:dyDescent="0.3">
      <c r="A12" s="663" t="s">
        <v>55</v>
      </c>
      <c r="B12" s="30">
        <v>13</v>
      </c>
      <c r="C12" s="2" t="s">
        <v>56</v>
      </c>
      <c r="E12" s="617" t="s">
        <v>57</v>
      </c>
      <c r="G12" s="267"/>
      <c r="H12" s="547">
        <v>-1</v>
      </c>
      <c r="I12" s="61" t="s">
        <v>565</v>
      </c>
      <c r="K12" s="403" t="s">
        <v>302</v>
      </c>
      <c r="L12" s="338"/>
      <c r="M12" s="107">
        <v>1</v>
      </c>
      <c r="N12" s="299">
        <f t="shared" si="10"/>
        <v>0</v>
      </c>
      <c r="O12" s="693"/>
      <c r="P12" s="21" t="s">
        <v>342</v>
      </c>
      <c r="Q12" s="16"/>
      <c r="R12" s="321" t="s">
        <v>240</v>
      </c>
      <c r="S12" s="533"/>
      <c r="T12" s="520">
        <v>1</v>
      </c>
      <c r="U12" s="521">
        <v>-2</v>
      </c>
      <c r="V12" s="524"/>
      <c r="W12" s="518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0" t="s">
        <v>527</v>
      </c>
      <c r="AN12" s="301" t="s">
        <v>584</v>
      </c>
    </row>
    <row r="13" spans="1:40" ht="15.75" thickBot="1" x14ac:dyDescent="0.3">
      <c r="A13" s="665"/>
      <c r="B13" s="153">
        <v>12</v>
      </c>
      <c r="C13" s="2" t="s">
        <v>58</v>
      </c>
      <c r="E13" s="618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93"/>
      <c r="P13" s="21" t="s">
        <v>342</v>
      </c>
      <c r="Q13" s="16"/>
      <c r="R13" s="321" t="s">
        <v>234</v>
      </c>
      <c r="S13" s="533"/>
      <c r="T13" s="520">
        <v>2</v>
      </c>
      <c r="U13" s="521">
        <v>-2</v>
      </c>
      <c r="V13" s="524"/>
      <c r="W13" s="518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0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93"/>
      <c r="P14" s="20"/>
      <c r="Q14" s="205" t="s">
        <v>346</v>
      </c>
      <c r="R14" s="321" t="s">
        <v>246</v>
      </c>
      <c r="S14" s="533"/>
      <c r="T14" s="520">
        <v>0</v>
      </c>
      <c r="U14" s="521">
        <v>-1</v>
      </c>
      <c r="V14" s="524"/>
      <c r="W14" s="518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579</v>
      </c>
      <c r="AM14" s="542" t="s">
        <v>582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5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93"/>
      <c r="P15" s="20"/>
      <c r="Q15" s="205" t="s">
        <v>346</v>
      </c>
      <c r="R15" s="321" t="s">
        <v>232</v>
      </c>
      <c r="S15" s="533"/>
      <c r="T15" s="520">
        <v>1</v>
      </c>
      <c r="U15" s="521">
        <v>-2</v>
      </c>
      <c r="V15" s="532"/>
      <c r="W15" s="518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0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93"/>
      <c r="P16" s="21" t="s">
        <v>342</v>
      </c>
      <c r="Q16" s="2" t="s">
        <v>347</v>
      </c>
      <c r="R16" s="321" t="s">
        <v>235</v>
      </c>
      <c r="S16" s="533"/>
      <c r="T16" s="520">
        <v>2</v>
      </c>
      <c r="U16" s="521">
        <v>-3</v>
      </c>
      <c r="V16" s="532"/>
      <c r="W16" s="518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6" t="s">
        <v>575</v>
      </c>
      <c r="AN16" s="107" t="s">
        <v>583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93"/>
      <c r="P17" s="20"/>
      <c r="Q17" s="2" t="s">
        <v>348</v>
      </c>
      <c r="R17" s="321" t="s">
        <v>97</v>
      </c>
      <c r="S17" s="533">
        <v>1</v>
      </c>
      <c r="T17" s="520">
        <v>0</v>
      </c>
      <c r="U17" s="521">
        <v>-1</v>
      </c>
      <c r="V17" s="524"/>
      <c r="W17" s="518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7" t="s">
        <v>584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93"/>
      <c r="P18" s="21" t="s">
        <v>342</v>
      </c>
      <c r="Q18" s="16"/>
      <c r="R18" s="321" t="s">
        <v>248</v>
      </c>
      <c r="S18" s="533"/>
      <c r="T18" s="520">
        <v>3</v>
      </c>
      <c r="U18" s="521">
        <v>-3</v>
      </c>
      <c r="V18" s="522"/>
      <c r="W18" s="518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3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1</v>
      </c>
      <c r="N19" s="299">
        <f t="shared" si="10"/>
        <v>1</v>
      </c>
      <c r="O19" s="693"/>
      <c r="P19" s="20"/>
      <c r="Q19" s="2" t="s">
        <v>341</v>
      </c>
      <c r="R19" s="321" t="s">
        <v>247</v>
      </c>
      <c r="S19" s="533"/>
      <c r="T19" s="520">
        <v>0</v>
      </c>
      <c r="U19" s="521">
        <v>-1</v>
      </c>
      <c r="V19" s="523">
        <v>1</v>
      </c>
      <c r="W19" s="518">
        <f t="shared" si="2"/>
        <v>2</v>
      </c>
      <c r="X19" s="302"/>
      <c r="Y19" s="117">
        <f t="shared" si="3"/>
        <v>1</v>
      </c>
      <c r="Z19" s="296">
        <f t="shared" si="6"/>
        <v>3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571</v>
      </c>
      <c r="AM19" s="24" t="s">
        <v>605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94"/>
      <c r="P20" s="565" t="s">
        <v>342</v>
      </c>
      <c r="Q20" s="619"/>
      <c r="R20" s="321" t="s">
        <v>86</v>
      </c>
      <c r="S20" s="533"/>
      <c r="T20" s="520">
        <v>1</v>
      </c>
      <c r="U20" s="521">
        <v>-3</v>
      </c>
      <c r="V20" s="534"/>
      <c r="W20" s="518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0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3">
        <v>1</v>
      </c>
      <c r="T21" s="520">
        <v>1</v>
      </c>
      <c r="U21" s="521">
        <v>-1</v>
      </c>
      <c r="V21" s="522"/>
      <c r="W21" s="518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0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3"/>
      <c r="T22" s="520">
        <v>2</v>
      </c>
      <c r="U22" s="521">
        <v>-2</v>
      </c>
      <c r="V22" s="534"/>
      <c r="W22" s="518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3"/>
      <c r="AN22" s="142"/>
    </row>
    <row r="23" spans="1:40" ht="15.75" thickBot="1" x14ac:dyDescent="0.3">
      <c r="E23" s="670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3"/>
      <c r="T23" s="520">
        <v>1</v>
      </c>
      <c r="U23" s="521">
        <v>-1</v>
      </c>
      <c r="V23" s="525">
        <v>0</v>
      </c>
      <c r="W23" s="518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588</v>
      </c>
      <c r="AM23" s="540" t="s">
        <v>585</v>
      </c>
      <c r="AN23" s="142" t="s">
        <v>586</v>
      </c>
    </row>
    <row r="24" spans="1:40" ht="15.75" thickBot="1" x14ac:dyDescent="0.3">
      <c r="C24" s="2" t="s">
        <v>260</v>
      </c>
      <c r="E24" s="671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5" t="s">
        <v>342</v>
      </c>
      <c r="Q24" s="619"/>
      <c r="R24" s="321" t="s">
        <v>254</v>
      </c>
      <c r="S24" s="533">
        <v>2</v>
      </c>
      <c r="T24" s="520">
        <v>1</v>
      </c>
      <c r="U24" s="521">
        <v>-2</v>
      </c>
      <c r="V24" s="532"/>
      <c r="W24" s="518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526</v>
      </c>
      <c r="AM24" s="546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609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3">
        <v>2</v>
      </c>
      <c r="T25" s="520">
        <v>1</v>
      </c>
      <c r="U25" s="521">
        <v>-2</v>
      </c>
      <c r="V25" s="534"/>
      <c r="W25" s="518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0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3">
        <v>1</v>
      </c>
      <c r="T26" s="520">
        <v>1</v>
      </c>
      <c r="U26" s="521">
        <v>-2</v>
      </c>
      <c r="V26" s="525">
        <v>1</v>
      </c>
      <c r="W26" s="518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0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3">
        <v>2</v>
      </c>
      <c r="T27" s="520">
        <v>2</v>
      </c>
      <c r="U27" s="521">
        <v>-2</v>
      </c>
      <c r="V27" s="532"/>
      <c r="W27" s="518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3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3"/>
      <c r="T28" s="520">
        <v>1</v>
      </c>
      <c r="U28" s="521">
        <v>-1</v>
      </c>
      <c r="V28" s="532"/>
      <c r="W28" s="518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3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19"/>
      <c r="T29" s="527">
        <v>2</v>
      </c>
      <c r="U29" s="528">
        <v>-2</v>
      </c>
      <c r="V29" s="522"/>
      <c r="W29" s="518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3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3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47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3"/>
      <c r="AN31" s="142"/>
    </row>
    <row r="32" spans="1:40" ht="15.75" thickBot="1" x14ac:dyDescent="0.3">
      <c r="H32">
        <v>-1</v>
      </c>
      <c r="I32" s="666" t="s">
        <v>608</v>
      </c>
      <c r="J32" s="691"/>
      <c r="K32" s="406"/>
      <c r="L32" s="544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0" t="s">
        <v>467</v>
      </c>
      <c r="AN32" s="107" t="s">
        <v>583</v>
      </c>
    </row>
    <row r="33" spans="2:40" ht="15.75" thickBot="1" x14ac:dyDescent="0.3">
      <c r="G33" s="401">
        <v>-1</v>
      </c>
      <c r="H33" s="42">
        <v>0</v>
      </c>
      <c r="I33" s="21" t="s">
        <v>622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3"/>
      <c r="AN33" s="142"/>
    </row>
    <row r="34" spans="2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607</v>
      </c>
      <c r="AM34" s="540" t="s">
        <v>585</v>
      </c>
      <c r="AN34" s="142" t="s">
        <v>516</v>
      </c>
    </row>
    <row r="35" spans="2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6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0"/>
      <c r="AN35" s="142"/>
    </row>
    <row r="36" spans="2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554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3"/>
      <c r="AN36" s="142" t="s">
        <v>586</v>
      </c>
    </row>
    <row r="37" spans="2:40" ht="15.75" thickBot="1" x14ac:dyDescent="0.3">
      <c r="B37" s="24">
        <v>12</v>
      </c>
      <c r="D37" s="401">
        <v>1</v>
      </c>
      <c r="E37" s="2" t="s">
        <v>623</v>
      </c>
      <c r="H37" s="547">
        <v>-1</v>
      </c>
      <c r="K37" s="405" t="s">
        <v>316</v>
      </c>
      <c r="L37" s="346"/>
      <c r="M37" s="254">
        <v>1</v>
      </c>
      <c r="N37" s="179">
        <f t="shared" si="10"/>
        <v>2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2</v>
      </c>
      <c r="Z37" s="64">
        <f t="shared" si="6"/>
        <v>3</v>
      </c>
      <c r="AA37" s="64">
        <v>2</v>
      </c>
      <c r="AB37" s="307">
        <f t="shared" si="4"/>
        <v>0</v>
      </c>
      <c r="AC37" s="362">
        <v>2</v>
      </c>
      <c r="AD37" s="368"/>
      <c r="AE37" s="369"/>
      <c r="AF37" s="363">
        <f t="shared" si="5"/>
        <v>2</v>
      </c>
      <c r="AG37" s="390">
        <v>0</v>
      </c>
      <c r="AH37" s="329">
        <v>1</v>
      </c>
      <c r="AI37" s="347">
        <f t="shared" si="7"/>
        <v>2</v>
      </c>
      <c r="AJ37" s="315">
        <f t="shared" si="8"/>
        <v>2</v>
      </c>
      <c r="AK37" s="316">
        <f t="shared" si="9"/>
        <v>2</v>
      </c>
      <c r="AL37" s="6" t="s">
        <v>485</v>
      </c>
      <c r="AM37" s="537" t="s">
        <v>584</v>
      </c>
      <c r="AN37" s="107" t="s">
        <v>583</v>
      </c>
    </row>
  </sheetData>
  <mergeCells count="16">
    <mergeCell ref="I32:J32"/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5" t="s">
        <v>317</v>
      </c>
      <c r="C1" s="619"/>
      <c r="D1" s="209"/>
      <c r="J1" s="565" t="s">
        <v>70</v>
      </c>
      <c r="K1" s="619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5"/>
      <c r="N2" s="154">
        <v>2</v>
      </c>
      <c r="O2" s="155"/>
      <c r="P2" s="5"/>
      <c r="Q2" s="69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6"/>
      <c r="N3" s="17">
        <v>1</v>
      </c>
      <c r="O3" s="15"/>
      <c r="P3" s="10"/>
      <c r="Q3" s="69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6"/>
      <c r="N4" s="17"/>
      <c r="O4" s="15">
        <v>1</v>
      </c>
      <c r="P4" s="10"/>
      <c r="Q4" s="69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6"/>
      <c r="N5" s="17">
        <v>1</v>
      </c>
      <c r="O5" s="15"/>
      <c r="P5" s="10"/>
      <c r="Q5" s="69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6"/>
      <c r="N6" s="17">
        <v>1</v>
      </c>
      <c r="O6" s="15"/>
      <c r="P6" s="10"/>
      <c r="Q6" s="69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6"/>
      <c r="N7" s="17">
        <v>1</v>
      </c>
      <c r="O7" s="15"/>
      <c r="P7" s="10"/>
      <c r="Q7" s="69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6"/>
      <c r="N8" s="17">
        <v>1</v>
      </c>
      <c r="O8" s="15"/>
      <c r="P8" s="10"/>
      <c r="Q8" s="69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7"/>
      <c r="N9" s="163"/>
      <c r="O9" s="18"/>
      <c r="P9" s="13">
        <v>1</v>
      </c>
      <c r="Q9" s="70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45281</v>
      </c>
      <c r="V1" s="565" t="s">
        <v>71</v>
      </c>
      <c r="W1" s="61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8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7" t="s">
        <v>75</v>
      </c>
      <c r="G2" s="73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5" t="s">
        <v>121</v>
      </c>
      <c r="W2" s="676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9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7"/>
      <c r="G3" s="736"/>
      <c r="H3" s="40" t="s">
        <v>81</v>
      </c>
      <c r="J3" s="23">
        <v>15</v>
      </c>
      <c r="M3" s="168" t="s">
        <v>82</v>
      </c>
      <c r="N3" s="44"/>
      <c r="O3" s="745" t="s">
        <v>44</v>
      </c>
      <c r="P3" s="727" t="s">
        <v>219</v>
      </c>
      <c r="Q3" s="728"/>
      <c r="S3" s="57" t="s">
        <v>220</v>
      </c>
      <c r="V3" s="59" t="s">
        <v>105</v>
      </c>
      <c r="W3" s="59" t="s">
        <v>105</v>
      </c>
      <c r="AD3" s="709"/>
    </row>
    <row r="4" spans="1:31" ht="15.75" thickBot="1" x14ac:dyDescent="0.3">
      <c r="G4" s="736"/>
      <c r="H4" s="6"/>
      <c r="L4" s="698" t="s">
        <v>83</v>
      </c>
      <c r="O4" s="746"/>
      <c r="T4" s="55" t="s">
        <v>98</v>
      </c>
      <c r="U4" s="56" t="s">
        <v>99</v>
      </c>
      <c r="X4" s="67" t="s">
        <v>223</v>
      </c>
      <c r="Y4" s="565" t="s">
        <v>195</v>
      </c>
      <c r="Z4" s="567"/>
      <c r="AA4" s="619"/>
      <c r="AD4" s="70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6"/>
      <c r="H5" s="46" t="s">
        <v>76</v>
      </c>
      <c r="K5" s="714" t="s">
        <v>217</v>
      </c>
      <c r="L5" s="729"/>
      <c r="M5" s="2" t="s">
        <v>215</v>
      </c>
      <c r="N5" s="61" t="s">
        <v>214</v>
      </c>
      <c r="O5" s="74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7" t="s">
        <v>287</v>
      </c>
      <c r="Z5" s="718"/>
      <c r="AD5" s="709"/>
    </row>
    <row r="6" spans="1:31" ht="15.75" thickBot="1" x14ac:dyDescent="0.3">
      <c r="C6" s="109"/>
      <c r="D6" s="127" t="s">
        <v>44</v>
      </c>
      <c r="E6" s="45" t="s">
        <v>86</v>
      </c>
      <c r="G6" s="736"/>
      <c r="H6" s="46" t="s">
        <v>81</v>
      </c>
      <c r="I6" s="23">
        <v>15</v>
      </c>
      <c r="K6" s="715"/>
      <c r="L6" s="729"/>
      <c r="O6" s="746"/>
      <c r="T6" s="2" t="s">
        <v>101</v>
      </c>
      <c r="U6" s="144">
        <v>3</v>
      </c>
      <c r="V6" s="21">
        <v>-1</v>
      </c>
      <c r="AD6" s="709"/>
    </row>
    <row r="7" spans="1:31" ht="15.75" thickBot="1" x14ac:dyDescent="0.3">
      <c r="C7" s="110"/>
      <c r="G7" s="736"/>
      <c r="H7" s="6"/>
      <c r="K7" s="715"/>
      <c r="L7" s="729"/>
      <c r="N7" s="21" t="s">
        <v>120</v>
      </c>
      <c r="O7" s="746"/>
      <c r="P7" s="73"/>
      <c r="U7" s="104" t="s">
        <v>20</v>
      </c>
      <c r="AD7" s="70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6"/>
      <c r="H8" s="50" t="s">
        <v>76</v>
      </c>
      <c r="I8" s="99" t="s">
        <v>44</v>
      </c>
      <c r="J8" s="111">
        <v>115</v>
      </c>
      <c r="K8" s="715"/>
      <c r="L8" s="729"/>
      <c r="O8" s="746"/>
      <c r="P8" s="49"/>
      <c r="S8" s="711" t="s">
        <v>212</v>
      </c>
      <c r="T8" s="712"/>
      <c r="U8" s="712"/>
      <c r="V8" s="712"/>
      <c r="W8" s="712"/>
      <c r="X8" s="712"/>
      <c r="Y8" s="712"/>
      <c r="Z8" s="712"/>
      <c r="AA8" s="712"/>
      <c r="AB8" s="712"/>
      <c r="AC8" s="713"/>
      <c r="AD8" s="709"/>
    </row>
    <row r="9" spans="1:31" ht="15.75" thickBot="1" x14ac:dyDescent="0.3">
      <c r="C9" s="701"/>
      <c r="G9" s="736"/>
      <c r="H9" s="6"/>
      <c r="K9" s="715"/>
      <c r="L9" s="739" t="s">
        <v>218</v>
      </c>
      <c r="M9" s="740"/>
      <c r="N9" s="741"/>
      <c r="O9" s="746"/>
      <c r="P9" s="75"/>
      <c r="AD9" s="709"/>
    </row>
    <row r="10" spans="1:31" ht="15.75" thickBot="1" x14ac:dyDescent="0.3">
      <c r="C10" s="702"/>
      <c r="D10" s="23"/>
      <c r="E10" s="45" t="s">
        <v>88</v>
      </c>
      <c r="F10" s="66" t="s">
        <v>89</v>
      </c>
      <c r="G10" s="736"/>
      <c r="H10" s="51"/>
      <c r="I10" s="21" t="s">
        <v>81</v>
      </c>
      <c r="J10" s="3">
        <v>15</v>
      </c>
      <c r="K10" s="715"/>
      <c r="M10" s="704" t="s">
        <v>90</v>
      </c>
      <c r="N10" s="705"/>
      <c r="O10" s="705"/>
      <c r="P10" s="705"/>
      <c r="Q10" s="705"/>
      <c r="R10" s="705"/>
      <c r="S10" s="705"/>
      <c r="T10" s="705"/>
      <c r="U10" s="705"/>
      <c r="V10" s="705"/>
      <c r="W10" s="705"/>
      <c r="X10" s="705"/>
      <c r="Y10" s="705"/>
      <c r="Z10" s="705"/>
      <c r="AA10" s="705"/>
      <c r="AB10" s="705"/>
      <c r="AC10" s="706"/>
      <c r="AD10" s="709"/>
    </row>
    <row r="11" spans="1:31" ht="15.75" thickBot="1" x14ac:dyDescent="0.3">
      <c r="C11" s="703"/>
      <c r="G11" s="736"/>
      <c r="H11" s="6"/>
      <c r="K11" s="715"/>
      <c r="R11" s="52" t="s">
        <v>44</v>
      </c>
      <c r="S11" s="70"/>
      <c r="Y11" s="68" t="s">
        <v>121</v>
      </c>
      <c r="Z11" s="725" t="s">
        <v>121</v>
      </c>
      <c r="AA11" s="726"/>
      <c r="AB11" s="52" t="s">
        <v>44</v>
      </c>
      <c r="AC11" s="118" t="s">
        <v>121</v>
      </c>
      <c r="AD11" s="70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6"/>
      <c r="H12" s="128"/>
      <c r="I12" s="19" t="s">
        <v>81</v>
      </c>
      <c r="J12" s="3">
        <v>15</v>
      </c>
      <c r="K12" s="715"/>
      <c r="L12" s="73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6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9" t="s">
        <v>126</v>
      </c>
      <c r="AB12" s="720"/>
      <c r="AC12" s="21" t="s">
        <v>233</v>
      </c>
      <c r="AD12" s="709"/>
    </row>
    <row r="13" spans="1:31" ht="15.75" thickBot="1" x14ac:dyDescent="0.3">
      <c r="C13" s="701"/>
      <c r="G13" s="736"/>
      <c r="K13" s="715"/>
      <c r="L13" s="731"/>
      <c r="M13" s="47"/>
      <c r="Q13" s="738" t="s">
        <v>210</v>
      </c>
      <c r="R13" s="634"/>
      <c r="S13" s="561"/>
      <c r="T13" s="6"/>
      <c r="U13" s="96" t="s">
        <v>132</v>
      </c>
      <c r="X13" s="2" t="s">
        <v>123</v>
      </c>
      <c r="AA13" s="721"/>
      <c r="AB13" s="722"/>
      <c r="AD13" s="709"/>
    </row>
    <row r="14" spans="1:31" ht="15.75" thickBot="1" x14ac:dyDescent="0.3">
      <c r="B14" s="2" t="s">
        <v>339</v>
      </c>
      <c r="C14" s="703"/>
      <c r="D14" s="23"/>
      <c r="G14" s="736"/>
      <c r="H14" s="125"/>
      <c r="I14" s="99" t="s">
        <v>44</v>
      </c>
      <c r="J14" s="111">
        <v>115</v>
      </c>
      <c r="K14" s="715"/>
      <c r="L14" s="731"/>
      <c r="M14" s="21" t="s">
        <v>111</v>
      </c>
      <c r="N14" s="21" t="s">
        <v>113</v>
      </c>
      <c r="R14" s="115" t="s">
        <v>44</v>
      </c>
      <c r="S14" s="561"/>
      <c r="T14" s="77" t="s">
        <v>130</v>
      </c>
      <c r="V14" s="68" t="s">
        <v>44</v>
      </c>
      <c r="X14" s="47"/>
      <c r="Y14" s="21" t="s">
        <v>73</v>
      </c>
      <c r="AA14" s="721"/>
      <c r="AB14" s="722"/>
      <c r="AD14" s="70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6"/>
      <c r="H15" s="2" t="s">
        <v>81</v>
      </c>
      <c r="I15" s="53" t="s">
        <v>81</v>
      </c>
      <c r="K15" s="715"/>
      <c r="L15" s="732"/>
      <c r="Q15" s="738" t="s">
        <v>211</v>
      </c>
      <c r="R15" s="634"/>
      <c r="S15" s="561"/>
      <c r="T15" s="6"/>
      <c r="V15" s="68" t="s">
        <v>44</v>
      </c>
      <c r="X15" s="2" t="s">
        <v>128</v>
      </c>
      <c r="AA15" s="721"/>
      <c r="AB15" s="722"/>
      <c r="AD15" s="709"/>
    </row>
    <row r="16" spans="1:31" ht="15.75" thickBot="1" x14ac:dyDescent="0.3">
      <c r="C16" s="132"/>
      <c r="G16" s="736"/>
      <c r="K16" s="715"/>
      <c r="N16" s="47"/>
      <c r="O16" s="61" t="s">
        <v>109</v>
      </c>
      <c r="R16" s="114" t="s">
        <v>44</v>
      </c>
      <c r="S16" s="561"/>
      <c r="T16" s="76" t="s">
        <v>129</v>
      </c>
      <c r="W16" s="52" t="s">
        <v>44</v>
      </c>
      <c r="X16" s="47"/>
      <c r="Z16" s="76" t="s">
        <v>127</v>
      </c>
      <c r="AA16" s="721"/>
      <c r="AB16" s="722"/>
      <c r="AD16" s="709"/>
    </row>
    <row r="17" spans="3:30" ht="15.75" thickBot="1" x14ac:dyDescent="0.3">
      <c r="C17" s="109"/>
      <c r="E17" s="6" t="s">
        <v>95</v>
      </c>
      <c r="F17" s="733" t="s">
        <v>96</v>
      </c>
      <c r="G17" s="736"/>
      <c r="H17" s="54"/>
      <c r="I17" s="133" t="s">
        <v>81</v>
      </c>
      <c r="K17" s="715"/>
      <c r="S17" s="561"/>
      <c r="V17" s="68" t="s">
        <v>44</v>
      </c>
      <c r="X17" s="2" t="s">
        <v>118</v>
      </c>
      <c r="AA17" s="721"/>
      <c r="AB17" s="722"/>
      <c r="AD17" s="709"/>
    </row>
    <row r="18" spans="3:30" ht="15.75" thickBot="1" x14ac:dyDescent="0.3">
      <c r="C18" s="130"/>
      <c r="D18" s="131" t="s">
        <v>44</v>
      </c>
      <c r="E18" s="6" t="s">
        <v>97</v>
      </c>
      <c r="F18" s="734"/>
      <c r="G18" s="736"/>
      <c r="H18" s="108" t="s">
        <v>76</v>
      </c>
      <c r="I18" s="21" t="s">
        <v>81</v>
      </c>
      <c r="K18" s="715"/>
      <c r="O18" s="64" t="s">
        <v>115</v>
      </c>
      <c r="S18" s="561"/>
      <c r="U18" s="76" t="s">
        <v>133</v>
      </c>
      <c r="X18" s="2" t="s">
        <v>117</v>
      </c>
      <c r="AA18" s="723"/>
      <c r="AB18" s="724"/>
      <c r="AD18" s="709"/>
    </row>
    <row r="19" spans="3:30" ht="15.75" thickBot="1" x14ac:dyDescent="0.3">
      <c r="F19" s="64" t="s">
        <v>209</v>
      </c>
      <c r="G19" s="737"/>
      <c r="K19" s="716"/>
      <c r="Q19" s="68" t="s">
        <v>44</v>
      </c>
      <c r="R19" s="742" t="s">
        <v>124</v>
      </c>
      <c r="S19" s="743"/>
      <c r="T19" s="744"/>
      <c r="V19" s="77" t="s">
        <v>115</v>
      </c>
      <c r="Y19" s="19" t="s">
        <v>125</v>
      </c>
      <c r="AD19" s="71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2023-12-21T13:43:34Z</dcterms:modified>
</cp:coreProperties>
</file>