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6F4D35F1-A2F5-4DE3-A6BA-AA4B9CAA26B9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7" l="1"/>
  <c r="R6" i="7" s="1"/>
  <c r="O7" i="8"/>
  <c r="H2" i="8"/>
  <c r="K2" i="8"/>
  <c r="L2" i="8"/>
  <c r="Y14" i="8"/>
  <c r="J2" i="8" l="1"/>
  <c r="AF7" i="7"/>
  <c r="AG4" i="7" s="1"/>
  <c r="AE7" i="7"/>
  <c r="O37" i="8"/>
  <c r="S7" i="7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N26" i="8" s="1"/>
  <c r="O25" i="8"/>
  <c r="AA25" i="8" s="1"/>
  <c r="AN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<sst xmlns="http://schemas.openxmlformats.org/spreadsheetml/2006/main" count="1132" uniqueCount="633">
  <si>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</si>
  <si>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</si>
  <si>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</si>
  <si>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</si>
  <si>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</si>
  <si>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</si>
  <si>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</si>
  <si>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</si>
  <si>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</si>
  <si>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</si>
  <si>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</si>
  <si>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</si>
  <si>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</si>
  <si>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</si>
  <si>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</si>
  <si>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</si>
  <si>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</si>
  <si>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</si>
  <si>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</si>
  <si>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</si>
  <si>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</si>
  <si>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</si>
  <si>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</si>
  <si>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</si>
  <si>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</si>
  <si>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</si>
  <si>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</si>
  <si>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</si>
  <si>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</si>
  <si>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</si>
  <si>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</si>
  <si>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</si>
  <si>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</si>
  <si>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</si>
  <si>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</si>
  <si>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</si>
  <si>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</si>
  <si>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</si>
  <si>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</si>
  <si>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</si>
  <si>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</si>
  <si>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</si>
  <si>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</si>
  <si>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</si>
  <si>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</si>
  <si>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</si>
  <si>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</si>
  <si>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</si>
  <si>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</si>
  <si>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</si>
  <si>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</si>
  <si>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</si>
  <si>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</si>
  <si>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</si>
  <si>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</si>
  <si>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</si>
  <si>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</si>
  <si>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</si>
  <si>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</si>
  <si>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</si>
  <si>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</si>
  <si>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</si>
  <si>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</si>
  <si>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</si>
  <si>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</si>
  <si>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</si>
  <si>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</si>
  <si>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</si>
  <si>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</si>
  <si>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</si>
  <si>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</si>
  <si>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</si>
  <si>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</si>
  <si>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</si>
  <si>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</si>
  <si>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</si>
  <si>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</si>
  <si>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</si>
  <si>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</si>
  <si>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</si>
  <si>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</si>
  <si>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</si>
  <si>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</si>
  <si>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</si>
  <si>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</si>
  <si>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</si>
  <si>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</si>
  <si>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</si>
  <si>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</si>
  <si>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</si>
  <si>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</si>
  <si>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</si>
  <si>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</si>
  <si>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</si>
  <si>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</si>
  <si>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</si>
  <si>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</si>
  <si>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</si>
  <si>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</si>
  <si>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</si>
  <si>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</si>
  <si>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</si>
  <si>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</si>
  <si>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</si>
  <si>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</si>
  <si>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</si>
  <si>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</si>
  <si>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</si>
  <si>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</si>
  <si>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</si>
  <si>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</si>
  <si>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</si>
  <si>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</si>
  <si>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</si>
  <si>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</si>
  <si>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</si>
  <si>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</si>
  <si>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</si>
  <si>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</si>
  <si>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</si>
  <si>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</si>
  <si>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</si>
  <si>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</si>
  <si>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</si>
  <si>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</si>
  <si>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</si>
  <si>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</si>
  <si>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</si>
  <si>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</si>
  <si>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</si>
  <si>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</si>
  <si>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</si>
  <si>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</si>
  <si>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</si>
  <si>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</si>
  <si>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</si>
  <si>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</si>
  <si>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</si>
  <si>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</si>
  <si>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</si>
  <si>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</si>
  <si>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</si>
  <si>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</si>
  <si>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</si>
  <si>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</si>
  <si>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</si>
  <si>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</si>
  <si>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</si>
  <si>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</si>
  <si>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</si>
  <si>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</si>
  <si>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</si>
  <si>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</si>
  <si>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</si>
  <si>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</si>
  <si>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</si>
  <si>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</si>
  <si>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</si>
  <si>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</si>
  <si>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</si>
  <si>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</si>
  <si>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</si>
  <si>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</si>
  <si>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</si>
  <si>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</si>
  <si>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</si>
  <si>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</si>
  <si>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</si>
  <si>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</si>
  <si>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</si>
  <si>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</si>
  <si>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</si>
  <si>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</si>
  <si>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</si>
  <si>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</si>
  <si>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</si>
  <si>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</si>
  <si>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</si>
  <si>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</si>
  <si>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</si>
  <si>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</si>
  <si>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</si>
  <si>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</si>
  <si>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</si>
  <si>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</si>
  <si>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</si>
  <si>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</si>
  <si>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</si>
  <si>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</si>
  <si>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</si>
  <si>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</si>
  <si>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</si>
  <si>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</si>
  <si>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</si>
  <si>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</si>
  <si>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</si>
  <si>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</si>
  <si>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</si>
  <si>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</si>
  <si>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</si>
  <si>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</si>
  <si>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</si>
  <si>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</si>
  <si>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</si>
  <si>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</si>
  <si>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</si>
  <si>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</si>
  <si>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</si>
  <si>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</si>
  <si>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</si>
  <si>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</si>
  <si>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</si>
  <si>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</si>
  <si>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</si>
  <si>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</si>
  <si>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</si>
  <si>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</si>
  <si>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</si>
  <si>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</si>
  <si>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</si>
  <si>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</si>
  <si>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</si>
  <si>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</si>
  <si>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</si>
  <si>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</si>
  <si>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</si>
  <si>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</si>
  <si>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</si>
  <si>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</si>
  <si>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</si>
  <si>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</si>
  <si>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</si>
  <si>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</si>
  <si>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</si>
  <si>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</si>
  <si>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</si>
  <si>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</si>
  <si>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</si>
  <si>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</si>
  <si>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</si>
  <si>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</si>
  <si>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</si>
  <si>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</si>
  <si>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</si>
  <si>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</si>
  <si>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</si>
  <si>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</si>
  <si>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</si>
  <si>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</si>
  <si>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</si>
  <si>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</si>
  <si>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</si>
  <si>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</si>
  <si>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</si>
  <si>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</si>
  <si>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</si>
  <si>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</si>
  <si>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</si>
  <si>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</si>
  <si>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</si>
  <si>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</si>
  <si>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</si>
  <si>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</si>
  <si>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</si>
  <si>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</si>
  <si>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</si>
  <si>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</si>
  <si>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</si>
  <si>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</si>
  <si>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</si>
  <si>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</si>
  <si>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</si>
  <si>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</si>
  <si>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</si>
  <si>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</si>
  <si>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</si>
  <si>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</si>
  <si>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</si>
  <si>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</si>
  <si>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</si>
  <si>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</si>
  <si>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</si>
  <si>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</si>
  <si>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</si>
  <si>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</si>
  <si>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</si>
  <si>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</si>
  <si>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</si>
  <si>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</si>
  <si>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</si>
  <si>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</si>
  <si>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</si>
  <si>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</si>
  <si>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</si>
  <si>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</si>
  <si>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</si>
  <si>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</si>
  <si>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</si>
  <si>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</si>
  <si>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</si>
  <si>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</si>
  <si>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</si>
  <si>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</si>
  <si>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</si>
  <si>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</si>
  <si>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</si>
  <si>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</si>
  <si>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</si>
  <si>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</si>
  <si>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</si>
  <si>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</si>
  <si>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</si>
  <si>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</si>
  <si>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</si>
  <si>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</si>
  <si>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</si>
  <si>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</si>
  <si>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</si>
  <si>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</si>
  <si>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</si>
  <si>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</si>
  <si>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</si>
  <si>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</si>
  <si>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</si>
  <si>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</si>
  <si>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</si>
  <si>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</si>
  <si>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</si>
  <si>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</si>
  <si>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</si>
  <si>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</si>
  <si>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</si>
  <si>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</si>
  <si>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</si>
  <si>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</si>
  <si>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</si>
  <si>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</si>
  <si>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</si>
  <si>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</si>
  <si>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</si>
  <si>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</si>
  <si>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</si>
  <si>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</si>
  <si>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</si>
  <si>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</si>
  <si>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</si>
  <si>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</si>
  <si>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</si>
  <si>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</si>
  <si>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</si>
  <si>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</si>
  <si>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</si>
  <si>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</si>
  <si>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</si>
  <si>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</si>
  <si>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</si>
  <si>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</si>
  <si>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</si>
  <si>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</si>
  <si>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</si>
  <si>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</si>
  <si>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</si>
  <si>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</si>
  <si>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</si>
  <si>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</si>
  <si>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</si>
  <si>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</si>
  <si>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</si>
  <si>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</si>
  <si>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</si>
  <si>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</si>
  <si>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</si>
  <si>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</si>
  <si>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</si>
  <si>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</si>
  <si>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</si>
  <si>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</si>
  <si>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</si>
  <si>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</si>
  <si>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</si>
  <si>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</si>
  <si>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</si>
  <si>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</si>
  <si>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</si>
  <si>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</si>
  <si>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</si>
  <si>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</si>
  <si>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</si>
  <si>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</si>
  <si>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</si>
  <si>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</si>
  <si>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</si>
  <si>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</si>
  <si>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</si>
  <si>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</si>
  <si>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</si>
  <si>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</si>
  <si>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</si>
  <si>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</si>
  <si>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</si>
  <si>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</si>
  <si>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</si>
  <si>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</si>
  <si>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</si>
  <si>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</si>
  <si>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</si>
  <si>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</si>
  <si>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</si>
  <si>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</si>
  <si>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</si>
  <si>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</si>
  <si>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</si>
  <si>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</si>
  <si>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</si>
  <si>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</si>
  <si>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</si>
  <si>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</si>
  <si>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</si>
  <si>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</si>
  <si>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</si>
  <si>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</si>
  <si>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</si>
  <si>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</si>
  <si>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</si>
  <si>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</si>
  <si>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</si>
  <si>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</si>
  <si>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</si>
  <si>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</si>
  <si>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</si>
  <si>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</si>
  <si>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</si>
  <si>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</si>
  <si>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</si>
  <si>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</si>
  <si>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</si>
  <si>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</si>
  <si>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</si>
  <si>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</si>
  <si>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</si>
  <si>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</si>
  <si>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</si>
  <si>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</si>
  <si>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</si>
  <si>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</si>
  <si>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</si>
  <si>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</si>
  <si>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</si>
  <si>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</si>
  <si>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</si>
  <si>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</si>
  <si>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</si>
  <si>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</si>
  <si>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</si>
  <si>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</si>
  <si>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</si>
  <si>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</si>
  <si>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</si>
  <si>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</si>
  <si>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</si>
  <si>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</si>
  <si>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</si>
  <si>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</si>
  <si>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</si>
  <si>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</si>
  <si>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</si>
  <si>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</si>
  <si>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</si>
  <si>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</si>
  <si>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</si>
  <si>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</si>
  <si>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</si>
  <si>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</si>
  <si>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</si>
  <si>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</si>
  <si>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</si>
  <si>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</si>
  <si>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</si>
  <si>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</si>
  <si>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</si>
  <si>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</si>
  <si>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</si>
  <si>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</si>
  <si>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</si>
  <si>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</si>
  <si>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</si>
  <si>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</si>
  <si>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</si>
  <si>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</si>
  <si>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</si>
  <si>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</si>
  <si>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</si>
  <si>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</si>
  <si>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</si>
  <si>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</si>
  <si>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</si>
  <si>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</si>
  <si>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</si>
  <si>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</si>
  <si>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</si>
  <si>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</si>
  <si>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</si>
  <si>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</si>
  <si>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</si>
  <si>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</si>
  <si>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</si>
  <si>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</si>
  <si>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</si>
  <si>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</si>
  <si>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</si>
  <si>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</si>
  <si>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</si>
  <si>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</si>
  <si>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</si>
  <si>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</si>
  <si>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</si>
  <si>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</si>
  <si>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</si>
  <si>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</si>
  <si>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</si>
  <si>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</si>
  <si>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</si>
  <si>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</si>
  <si>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</si>
  <si>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</si>
  <si>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</si>
  <si>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</si>
  <si>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</si>
  <si>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</si>
  <si>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</si>
  <si>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</si>
  <si>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</si>
  <si>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</si>
  <si>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</si>
  <si>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</si>
  <si>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</si>
  <si>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</si>
  <si>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</si>
  <si>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</si>
  <si>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</si>
  <si>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</si>
  <si>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</si>
  <si>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</si>
  <si>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</si>
  <si>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</si>
  <si>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</si>
  <si>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</si>
  <si>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</si>
  <si>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</si>
  <si>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</si>
  <si>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</si>
  <si>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</si>
  <si>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</si>
  <si>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</si>
  <si>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</si>
  <si>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</si>
  <si>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</si>
  <si>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</si>
  <si>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</si>
  <si>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</si>
  <si>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</si>
  <si>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</si>
  <si>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</si>
  <si>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</si>
  <si>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</si>
  <si>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</si>
  <si>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</si>
  <si>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</si>
  <si>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</si>
  <si>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</si>
  <si>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</si>
  <si>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</si>
  <si>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</si>
  <si>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</si>
  <si>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</si>
  <si>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</si>
  <si>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</si>
  <si>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</si>
  <si>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</si>
  <si>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</si>
  <si>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</si>
  <si>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</si>
  <si>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</si>
  <si>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</si>
  <si>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</si>
  <si>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</si>
  <si>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</si>
  <si>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</si>
  <si>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</si>
  <si>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</si>
  <si>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</si>
  <si>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</si>
  <si>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</si>
  <si>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</si>
  <si>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</si>
  <si>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</si>
  <si>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</si>
  <si>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</si>
  <si>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</si>
  <si>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</si>
  <si>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aajtak</t>
  </si>
  <si>
    <t>nd tv india</t>
  </si>
  <si>
    <t>rbharat</t>
  </si>
  <si>
    <t>timesnow</t>
  </si>
  <si>
    <t>nd tv 24*7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</si>
  <si>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</si>
  <si>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</si>
  <si>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</si>
  <si>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</si>
  <si>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</si>
  <si>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</si>
  <si>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</si>
  <si>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</si>
  <si>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</si>
  <si>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</si>
  <si>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</si>
  <si>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</si>
  <si>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</si>
  <si>
    <t>C0HostM</t>
  </si>
  <si>
    <t>CoHostW</t>
  </si>
  <si>
    <t>PTM News</t>
  </si>
  <si>
    <t>NodeW</t>
  </si>
  <si>
    <t xml:space="preserve"> </t>
  </si>
  <si>
    <t>AT - CT_WLFJN_X_N-10_X_Left</t>
  </si>
  <si>
    <t>bharat24</t>
  </si>
  <si>
    <t>asianet</t>
  </si>
  <si>
    <t>manorama</t>
  </si>
  <si>
    <t>France24 E</t>
  </si>
  <si>
    <t>abp</t>
  </si>
  <si>
    <t>Aaj Tak</t>
  </si>
  <si>
    <t>3M8F</t>
  </si>
  <si>
    <t>8F Reserved</t>
  </si>
  <si>
    <t>5F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</si>
</sst>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18" sqref="X18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9" t="s">
        <v>0</v>
      </c>
      <c r="D2" s="387" t="s">
        <v>1</v>
      </c>
      <c r="E2" s="387" t="s">
        <v>2</v>
      </c>
      <c r="F2" s="106" t="s">
        <v>3</v>
      </c>
      <c r="G2" s="126" t="s">
        <v>4</v>
      </c>
      <c r="H2" s="126" t="s">
        <v>5</v>
      </c>
      <c r="I2" s="394" t="s">
        <v>6</v>
      </c>
      <c r="J2" s="602" t="s">
        <v>7</v>
      </c>
      <c r="K2" s="603"/>
      <c r="L2" s="1" t="s">
        <v>8</v>
      </c>
      <c r="M2" s="324" t="s">
        <v>9</v>
      </c>
      <c r="N2" s="351" t="s">
        <v>10</v>
      </c>
      <c r="O2" s="604" t="s">
        <v>376</v>
      </c>
      <c r="P2" s="605"/>
      <c r="Q2" s="606"/>
      <c r="R2" s="606"/>
      <c r="S2" s="606"/>
      <c r="T2" s="607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599"/>
      <c r="E3" s="339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>
        <v>45275</v>
      </c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08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600"/>
      <c r="E4" s="61"/>
      <c r="F4" s="361" t="s">
        <v>42</v>
      </c>
      <c r="G4" s="2"/>
      <c r="H4" s="2"/>
      <c r="I4" s="259"/>
      <c r="J4" s="286"/>
      <c r="K4" s="287"/>
      <c r="L4" s="288"/>
      <c r="M4" s="325"/>
      <c r="N4" s="362" t="s">
        <v>26</v>
      </c>
      <c r="O4" s="6"/>
      <c r="P4" s="315"/>
      <c r="T4" s="608"/>
    </row>
    <row r="5" spans="2:22" ht="15.75" thickBot="1" x14ac:dyDescent="0.3">
      <c r="B5" s="2" t="s">
        <v>404</v>
      </c>
      <c r="C5" s="166" t="s">
        <v>16</v>
      </c>
      <c r="D5" s="601"/>
      <c r="F5" s="365" t="s">
        <v>42</v>
      </c>
      <c r="G5" s="2" t="s">
        <v>392</v>
      </c>
      <c r="H5" s="2"/>
      <c r="I5" s="61"/>
      <c r="J5" s="180"/>
      <c r="K5" s="148"/>
      <c r="L5" s="275"/>
      <c r="M5" s="325">
        <v>45275</v>
      </c>
      <c r="N5" s="367" t="s">
        <v>504</v>
      </c>
      <c r="P5" s="315"/>
      <c r="T5" s="608"/>
      <c r="U5" s="206" t="s">
        <v>226</v>
      </c>
      <c r="V5" s="19">
        <v>6720</v>
      </c>
    </row>
    <row r="6" spans="2:22" ht="15.75" thickBot="1" x14ac:dyDescent="0.3">
      <c r="B6" s="2" t="s">
        <v>410</v>
      </c>
      <c r="C6" s="166" t="s">
        <v>16</v>
      </c>
      <c r="D6" s="375"/>
      <c r="E6" s="61"/>
      <c r="F6" s="366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>
        <v>45275</v>
      </c>
      <c r="N6" s="371" t="s">
        <v>504</v>
      </c>
      <c r="P6" s="315"/>
      <c r="Q6" s="16"/>
      <c r="R6" s="6"/>
      <c r="T6" s="608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0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08"/>
    </row>
    <row r="8" spans="2:22" ht="15.75" thickBot="1" x14ac:dyDescent="0.3">
      <c r="B8" s="2" t="s">
        <v>433</v>
      </c>
      <c r="C8" s="424" t="s">
        <v>14</v>
      </c>
      <c r="D8" s="61"/>
      <c r="E8" s="61"/>
      <c r="F8" s="372" t="s">
        <v>42</v>
      </c>
      <c r="G8" s="2" t="s">
        <v>21</v>
      </c>
      <c r="H8" s="2"/>
      <c r="I8" s="61"/>
      <c r="J8" s="279"/>
      <c r="K8" s="280"/>
      <c r="L8" s="266"/>
      <c r="M8" s="369"/>
      <c r="N8" s="61" t="s">
        <v>18</v>
      </c>
      <c r="P8" s="315"/>
      <c r="Q8" s="16"/>
      <c r="R8" s="6"/>
      <c r="T8" s="608"/>
    </row>
    <row r="9" spans="2:22" ht="15.75" thickBot="1" x14ac:dyDescent="0.3">
      <c r="B9" s="3" t="s">
        <v>415</v>
      </c>
      <c r="C9" s="424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0">
        <v>45275</v>
      </c>
      <c r="N9" s="339"/>
      <c r="O9" s="477" t="s">
        <v>44</v>
      </c>
      <c r="P9" s="315">
        <v>1</v>
      </c>
      <c r="Q9" s="2" t="s">
        <v>606</v>
      </c>
      <c r="R9" s="34" t="s">
        <v>44</v>
      </c>
      <c r="S9" s="24">
        <v>1</v>
      </c>
      <c r="T9" s="608"/>
    </row>
    <row r="10" spans="2:22" ht="15.75" thickBot="1" x14ac:dyDescent="0.3">
      <c r="B10" s="2" t="s">
        <v>366</v>
      </c>
      <c r="C10" s="166" t="s">
        <v>17</v>
      </c>
      <c r="D10" s="61"/>
      <c r="F10" s="361" t="s">
        <v>611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0">
        <v>45275</v>
      </c>
      <c r="N10" s="367" t="s">
        <v>504</v>
      </c>
      <c r="P10" s="315"/>
      <c r="T10" s="608"/>
    </row>
    <row r="11" spans="2:22" ht="15.75" thickBot="1" x14ac:dyDescent="0.3">
      <c r="B11" s="2" t="s">
        <v>364</v>
      </c>
      <c r="C11" s="424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9"/>
      <c r="J11" s="279"/>
      <c r="K11" s="280"/>
      <c r="L11" s="16" t="s">
        <v>15</v>
      </c>
      <c r="M11" s="360">
        <v>45275</v>
      </c>
      <c r="N11" s="363" t="s">
        <v>18</v>
      </c>
      <c r="P11" s="315">
        <v>1</v>
      </c>
      <c r="Q11" s="16"/>
      <c r="R11" s="34" t="s">
        <v>44</v>
      </c>
      <c r="S11" s="24">
        <v>1</v>
      </c>
      <c r="T11" s="608"/>
      <c r="U11" s="206" t="s">
        <v>225</v>
      </c>
      <c r="V11" s="64">
        <v>112</v>
      </c>
    </row>
    <row r="12" spans="2:22" ht="15.75" thickBot="1" x14ac:dyDescent="0.3">
      <c r="B12" s="258" t="s">
        <v>434</v>
      </c>
      <c r="C12" s="424" t="s">
        <v>355</v>
      </c>
      <c r="D12" s="61"/>
      <c r="E12" s="467"/>
      <c r="F12" s="361" t="s">
        <v>42</v>
      </c>
      <c r="G12" s="2"/>
      <c r="H12" s="2"/>
      <c r="I12" s="61"/>
      <c r="J12" s="279"/>
      <c r="K12" s="280"/>
      <c r="L12" s="16"/>
      <c r="M12" s="360"/>
      <c r="N12" s="364" t="s">
        <v>26</v>
      </c>
      <c r="P12" s="315"/>
      <c r="Q12" s="16"/>
      <c r="R12" s="142"/>
      <c r="T12" s="608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1" t="s">
        <v>15</v>
      </c>
      <c r="M13" s="360">
        <v>45275</v>
      </c>
      <c r="N13" s="368" t="s">
        <v>504</v>
      </c>
      <c r="P13" s="315"/>
      <c r="R13" s="142"/>
      <c r="T13" s="608"/>
      <c r="U13" s="2" t="s">
        <v>589</v>
      </c>
      <c r="V13" s="24">
        <v>9</v>
      </c>
    </row>
    <row r="14" spans="2:22" ht="15.75" thickBot="1" x14ac:dyDescent="0.3">
      <c r="P14" s="315"/>
      <c r="T14" s="608"/>
    </row>
    <row r="15" spans="2:22" ht="15.75" thickBot="1" x14ac:dyDescent="0.3">
      <c r="B15" s="2" t="s">
        <v>19</v>
      </c>
      <c r="C15" s="480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6">
        <v>45275</v>
      </c>
      <c r="N15" s="599" t="s">
        <v>22</v>
      </c>
      <c r="O15" s="477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08"/>
    </row>
    <row r="16" spans="2:22" ht="15.75" thickBot="1" x14ac:dyDescent="0.3">
      <c r="B16" s="465" t="s">
        <v>369</v>
      </c>
      <c r="C16" s="481" t="s">
        <v>11</v>
      </c>
      <c r="D16" s="374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597"/>
      <c r="N16" s="600"/>
      <c r="P16" s="315">
        <v>1</v>
      </c>
      <c r="Q16" s="19" t="s">
        <v>586</v>
      </c>
      <c r="R16" s="514" t="s">
        <v>42</v>
      </c>
      <c r="S16" s="112">
        <v>1</v>
      </c>
      <c r="T16" s="608"/>
    </row>
    <row r="17" spans="2:24" ht="15.75" thickBot="1" x14ac:dyDescent="0.3">
      <c r="B17" s="2"/>
      <c r="C17" s="480" t="s">
        <v>23</v>
      </c>
      <c r="D17" s="61"/>
      <c r="E17" s="467"/>
      <c r="F17" s="21" t="s">
        <v>223</v>
      </c>
      <c r="G17" s="205" t="s">
        <v>388</v>
      </c>
      <c r="H17" s="2" t="s">
        <v>363</v>
      </c>
      <c r="I17" s="388" t="s">
        <v>20</v>
      </c>
      <c r="J17" s="139"/>
      <c r="K17" s="140"/>
      <c r="L17" s="135" t="s">
        <v>15</v>
      </c>
      <c r="M17" s="598"/>
      <c r="N17" s="601"/>
      <c r="O17" s="477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08"/>
    </row>
    <row r="18" spans="2:24" ht="15.75" thickBot="1" x14ac:dyDescent="0.3">
      <c r="P18" s="315"/>
      <c r="T18" s="608"/>
    </row>
    <row r="19" spans="2:24" ht="15.75" thickBot="1" x14ac:dyDescent="0.3">
      <c r="B19" s="2" t="s">
        <v>395</v>
      </c>
      <c r="C19" s="166" t="s">
        <v>361</v>
      </c>
      <c r="D19" s="388" t="s">
        <v>20</v>
      </c>
      <c r="E19" s="466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6">
        <v>45275</v>
      </c>
      <c r="N19" s="393" t="s">
        <v>504</v>
      </c>
      <c r="P19" s="315"/>
      <c r="T19" s="608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7"/>
      <c r="N20" s="385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08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7"/>
      <c r="N21" s="385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08"/>
      <c r="U21" s="594" t="s">
        <v>224</v>
      </c>
      <c r="V21" s="595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597"/>
      <c r="N22" s="374" t="s">
        <v>26</v>
      </c>
      <c r="P22" s="315"/>
      <c r="T22" s="608"/>
      <c r="X22" s="19" t="s">
        <v>632</v>
      </c>
    </row>
    <row r="23" spans="2:24" ht="15.75" thickBot="1" x14ac:dyDescent="0.3">
      <c r="B23" s="2" t="s">
        <v>418</v>
      </c>
      <c r="C23" s="166" t="s">
        <v>16</v>
      </c>
      <c r="D23" s="375"/>
      <c r="E23" s="61"/>
      <c r="F23" s="100"/>
      <c r="G23" s="2" t="s">
        <v>607</v>
      </c>
      <c r="H23" s="2" t="s">
        <v>411</v>
      </c>
      <c r="I23" s="61"/>
      <c r="J23" s="242"/>
      <c r="K23" s="141"/>
      <c r="L23" s="9" t="s">
        <v>32</v>
      </c>
      <c r="M23" s="597"/>
      <c r="N23" s="61" t="s">
        <v>505</v>
      </c>
      <c r="P23" s="315"/>
      <c r="T23" s="608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5"/>
      <c r="E24" s="467"/>
      <c r="F24" s="389"/>
      <c r="G24" s="241" t="s">
        <v>608</v>
      </c>
      <c r="H24" s="212" t="s">
        <v>393</v>
      </c>
      <c r="I24" s="61"/>
      <c r="J24" s="139"/>
      <c r="K24" s="140"/>
      <c r="L24" s="135" t="s">
        <v>32</v>
      </c>
      <c r="M24" s="597"/>
      <c r="N24" s="61" t="s">
        <v>26</v>
      </c>
      <c r="O24" s="478" t="s">
        <v>44</v>
      </c>
      <c r="P24" s="516"/>
      <c r="S24" s="80"/>
      <c r="T24" s="608"/>
      <c r="X24" s="19" t="s">
        <v>631</v>
      </c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597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08"/>
      <c r="V25" s="19"/>
    </row>
    <row r="26" spans="2:24" ht="15.75" thickBot="1" x14ac:dyDescent="0.3">
      <c r="B26" s="2" t="s">
        <v>416</v>
      </c>
      <c r="C26" s="166" t="s">
        <v>17</v>
      </c>
      <c r="D26" s="388" t="s">
        <v>20</v>
      </c>
      <c r="E26" s="395"/>
      <c r="F26" s="361"/>
      <c r="G26" s="2" t="s">
        <v>607</v>
      </c>
      <c r="H26" s="2" t="s">
        <v>605</v>
      </c>
      <c r="I26" s="61"/>
      <c r="J26" s="244"/>
      <c r="K26" s="154"/>
      <c r="L26" s="4" t="s">
        <v>36</v>
      </c>
      <c r="M26" s="597"/>
      <c r="N26" s="61" t="s">
        <v>506</v>
      </c>
      <c r="P26" s="315"/>
      <c r="T26" s="608"/>
      <c r="V26" s="517" t="s">
        <v>630</v>
      </c>
    </row>
    <row r="27" spans="2:24" ht="15.75" thickBot="1" x14ac:dyDescent="0.3">
      <c r="B27" s="258" t="s">
        <v>396</v>
      </c>
      <c r="C27" s="166" t="s">
        <v>14</v>
      </c>
      <c r="D27" s="61"/>
      <c r="E27" s="395"/>
      <c r="F27" s="384"/>
      <c r="G27" s="2" t="s">
        <v>609</v>
      </c>
      <c r="H27" s="212" t="s">
        <v>515</v>
      </c>
      <c r="I27" s="61"/>
      <c r="J27" s="390"/>
      <c r="K27" s="391"/>
      <c r="L27" s="392"/>
      <c r="M27" s="597"/>
      <c r="N27" s="61"/>
      <c r="P27" s="315">
        <v>1</v>
      </c>
      <c r="Q27" s="2" t="s">
        <v>568</v>
      </c>
      <c r="R27" s="100" t="s">
        <v>42</v>
      </c>
      <c r="S27" s="24">
        <v>1</v>
      </c>
      <c r="T27" s="608"/>
      <c r="W27" s="2" t="s">
        <v>582</v>
      </c>
    </row>
    <row r="28" spans="2:24" ht="15.75" thickBot="1" x14ac:dyDescent="0.3">
      <c r="B28" s="258" t="s">
        <v>396</v>
      </c>
      <c r="C28" s="476" t="s">
        <v>16</v>
      </c>
      <c r="D28" s="61" t="s">
        <v>572</v>
      </c>
      <c r="E28" s="395"/>
      <c r="F28" s="386"/>
      <c r="G28" s="2" t="s">
        <v>610</v>
      </c>
      <c r="H28" s="212" t="s">
        <v>580</v>
      </c>
      <c r="I28" s="61"/>
      <c r="J28" s="18"/>
      <c r="K28" s="18"/>
      <c r="L28" s="11" t="s">
        <v>37</v>
      </c>
      <c r="M28" s="598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0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6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8" t="s">
        <v>141</v>
      </c>
      <c r="G1" s="395" t="s">
        <v>136</v>
      </c>
      <c r="H1" s="97" t="s">
        <v>344</v>
      </c>
      <c r="I1" s="660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3" t="s">
        <v>155</v>
      </c>
      <c r="Y1" s="654" t="s">
        <v>530</v>
      </c>
      <c r="Z1" s="409">
        <v>1</v>
      </c>
      <c r="AA1" s="346"/>
      <c r="AB1" s="344"/>
      <c r="AC1" s="100" t="s">
        <v>483</v>
      </c>
      <c r="AD1" s="345"/>
      <c r="AE1" s="373"/>
      <c r="AF1" s="373"/>
      <c r="AG1" s="373"/>
      <c r="AH1" s="373"/>
      <c r="AI1" s="373"/>
      <c r="AJ1" s="373"/>
      <c r="AK1" s="446" t="s">
        <v>453</v>
      </c>
      <c r="AL1" s="373" t="s">
        <v>499</v>
      </c>
      <c r="AM1" s="405"/>
      <c r="AN1" s="636"/>
      <c r="AO1" s="340" t="s">
        <v>470</v>
      </c>
      <c r="AQ1" s="68" t="s">
        <v>346</v>
      </c>
    </row>
    <row r="2" spans="1:43" ht="15.75" customHeight="1" thickBot="1" x14ac:dyDescent="0.3">
      <c r="A2" s="618">
        <f ca="1">TODAY()</f>
        <v>45284</v>
      </c>
      <c r="B2" s="620" t="s">
        <v>371</v>
      </c>
      <c r="C2" s="616" t="s">
        <v>358</v>
      </c>
      <c r="D2" s="622" t="s">
        <v>356</v>
      </c>
      <c r="E2" s="670" t="s">
        <v>64</v>
      </c>
      <c r="F2" s="641" t="s">
        <v>102</v>
      </c>
      <c r="G2" s="396" t="s">
        <v>179</v>
      </c>
      <c r="H2" s="80" t="s">
        <v>33</v>
      </c>
      <c r="I2" s="661"/>
      <c r="J2" s="81" t="s">
        <v>76</v>
      </c>
      <c r="K2" s="672" t="s">
        <v>343</v>
      </c>
      <c r="L2" s="673"/>
      <c r="M2" s="641" t="s">
        <v>102</v>
      </c>
      <c r="N2" s="69" t="s">
        <v>28</v>
      </c>
      <c r="O2" s="645" t="s">
        <v>102</v>
      </c>
      <c r="P2" s="85" t="s">
        <v>147</v>
      </c>
      <c r="Q2" s="616" t="s">
        <v>143</v>
      </c>
      <c r="R2" s="599"/>
      <c r="S2" s="658" t="s">
        <v>148</v>
      </c>
      <c r="T2" s="89"/>
      <c r="U2" s="124"/>
      <c r="V2" s="91"/>
      <c r="W2" s="146"/>
      <c r="X2" s="434" t="s">
        <v>156</v>
      </c>
      <c r="Y2" s="655"/>
      <c r="Z2" s="410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4" t="s">
        <v>465</v>
      </c>
      <c r="AL2" s="240" t="s">
        <v>464</v>
      </c>
      <c r="AM2" s="431"/>
      <c r="AN2" s="637"/>
    </row>
    <row r="3" spans="1:43" ht="15.75" thickBot="1" x14ac:dyDescent="0.3">
      <c r="A3" s="619"/>
      <c r="B3" s="621"/>
      <c r="C3" s="617"/>
      <c r="D3" s="623"/>
      <c r="E3" s="671"/>
      <c r="F3" s="642"/>
      <c r="G3" s="397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42"/>
      <c r="N3" s="69" t="s">
        <v>146</v>
      </c>
      <c r="O3" s="646"/>
      <c r="P3" s="2" t="s">
        <v>154</v>
      </c>
      <c r="Q3" s="617"/>
      <c r="R3" s="601"/>
      <c r="S3" s="659"/>
      <c r="T3" s="89"/>
      <c r="U3" s="124"/>
      <c r="V3" s="120"/>
      <c r="W3" s="145"/>
      <c r="X3" s="434" t="s">
        <v>157</v>
      </c>
      <c r="Y3" s="655"/>
      <c r="Z3" s="411">
        <v>1</v>
      </c>
      <c r="AA3" s="309"/>
      <c r="AB3" s="211"/>
      <c r="AC3" s="100" t="s">
        <v>481</v>
      </c>
      <c r="AD3" s="657" t="s">
        <v>456</v>
      </c>
      <c r="AE3" s="259"/>
      <c r="AF3" s="259"/>
      <c r="AG3" s="16"/>
      <c r="AH3" s="16"/>
      <c r="AI3" s="16"/>
      <c r="AJ3" s="16"/>
      <c r="AK3" s="259"/>
      <c r="AL3" s="16"/>
      <c r="AM3" s="431"/>
      <c r="AN3" s="637"/>
    </row>
    <row r="4" spans="1:43" ht="15.75" thickBot="1" x14ac:dyDescent="0.3">
      <c r="A4" s="240" t="s">
        <v>183</v>
      </c>
      <c r="B4" s="634" t="s">
        <v>374</v>
      </c>
      <c r="C4" s="616" t="s">
        <v>154</v>
      </c>
      <c r="D4" s="349" t="s">
        <v>135</v>
      </c>
      <c r="E4" s="380">
        <v>2</v>
      </c>
      <c r="F4" s="642"/>
      <c r="G4" s="383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42"/>
      <c r="N4" s="176" t="s">
        <v>69</v>
      </c>
      <c r="O4" s="646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4" t="s">
        <v>158</v>
      </c>
      <c r="Y4" s="655"/>
      <c r="Z4" s="412"/>
      <c r="AA4" s="309"/>
      <c r="AB4" s="211"/>
      <c r="AC4" s="16"/>
      <c r="AD4" s="657"/>
      <c r="AE4" s="259"/>
      <c r="AF4" s="259"/>
      <c r="AG4" s="16"/>
      <c r="AH4" s="16"/>
      <c r="AI4" s="16"/>
      <c r="AJ4" s="16"/>
      <c r="AK4" s="259"/>
      <c r="AL4" s="16"/>
      <c r="AM4" s="431"/>
      <c r="AN4" s="637"/>
      <c r="AO4" s="340" t="s">
        <v>90</v>
      </c>
    </row>
    <row r="5" spans="1:43" ht="15.75" thickBot="1" x14ac:dyDescent="0.3">
      <c r="A5" s="660" t="s">
        <v>419</v>
      </c>
      <c r="B5" s="635"/>
      <c r="C5" s="617"/>
      <c r="D5" s="61" t="s">
        <v>153</v>
      </c>
      <c r="E5" s="381">
        <v>1</v>
      </c>
      <c r="F5" s="642"/>
      <c r="G5" s="626" t="s">
        <v>192</v>
      </c>
      <c r="H5" s="626"/>
      <c r="I5" s="626"/>
      <c r="J5" s="626"/>
      <c r="K5" s="626"/>
      <c r="L5" s="627"/>
      <c r="M5" s="642"/>
      <c r="N5" s="21">
        <v>8</v>
      </c>
      <c r="O5" s="646"/>
      <c r="T5" s="89"/>
      <c r="U5" s="124"/>
      <c r="V5" s="120"/>
      <c r="W5" s="146"/>
      <c r="X5" s="434" t="s">
        <v>159</v>
      </c>
      <c r="Y5" s="655"/>
      <c r="Z5" s="412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1"/>
      <c r="AN5" s="637"/>
    </row>
    <row r="6" spans="1:43" ht="15.75" thickBot="1" x14ac:dyDescent="0.3">
      <c r="A6" s="661"/>
      <c r="B6" s="632" t="s">
        <v>177</v>
      </c>
      <c r="C6" s="662"/>
      <c r="D6" s="663"/>
      <c r="F6" s="642"/>
      <c r="G6" s="628"/>
      <c r="H6" s="628"/>
      <c r="I6" s="628"/>
      <c r="J6" s="628"/>
      <c r="K6" s="628"/>
      <c r="L6" s="629"/>
      <c r="M6" s="642"/>
      <c r="O6" s="646"/>
      <c r="T6" s="89"/>
      <c r="U6" s="124"/>
      <c r="V6" s="98" t="s">
        <v>175</v>
      </c>
      <c r="W6" s="146"/>
      <c r="X6" s="434" t="s">
        <v>160</v>
      </c>
      <c r="Y6" s="655"/>
      <c r="Z6" s="410">
        <v>1</v>
      </c>
      <c r="AA6" s="309"/>
      <c r="AB6" s="211"/>
      <c r="AC6" s="16"/>
      <c r="AD6" s="416" t="s">
        <v>241</v>
      </c>
      <c r="AE6" s="259"/>
      <c r="AF6" s="259"/>
      <c r="AG6" s="259"/>
      <c r="AH6" s="259"/>
      <c r="AI6" s="651"/>
      <c r="AJ6" s="444" t="s">
        <v>459</v>
      </c>
      <c r="AK6" s="651" t="s">
        <v>252</v>
      </c>
      <c r="AL6" s="259"/>
      <c r="AM6" s="431"/>
      <c r="AN6" s="637"/>
      <c r="AO6" s="340" t="s">
        <v>471</v>
      </c>
    </row>
    <row r="7" spans="1:43" ht="15.75" thickBot="1" x14ac:dyDescent="0.3">
      <c r="A7" s="234" t="s">
        <v>574</v>
      </c>
      <c r="B7" s="633"/>
      <c r="C7" s="204" t="s">
        <v>375</v>
      </c>
      <c r="D7" s="350" t="s">
        <v>386</v>
      </c>
      <c r="E7" s="267">
        <v>3</v>
      </c>
      <c r="F7" s="642"/>
      <c r="G7" s="398">
        <v>0</v>
      </c>
      <c r="H7" s="150">
        <v>0</v>
      </c>
      <c r="I7" s="207">
        <v>0</v>
      </c>
      <c r="J7" s="30">
        <v>0</v>
      </c>
      <c r="K7" s="599">
        <v>0</v>
      </c>
      <c r="L7" s="214">
        <v>0</v>
      </c>
      <c r="M7" s="642"/>
      <c r="O7" s="646"/>
      <c r="R7" s="99" t="s">
        <v>44</v>
      </c>
      <c r="S7" s="166" t="s">
        <v>183</v>
      </c>
      <c r="T7" s="89"/>
      <c r="U7" s="124"/>
      <c r="V7" s="92"/>
      <c r="W7" s="146"/>
      <c r="X7" s="434" t="s">
        <v>161</v>
      </c>
      <c r="Y7" s="655"/>
      <c r="Z7" s="410">
        <v>1</v>
      </c>
      <c r="AA7" s="309"/>
      <c r="AB7" s="211"/>
      <c r="AC7" s="16"/>
      <c r="AD7" s="16"/>
      <c r="AE7" s="259"/>
      <c r="AF7" s="259"/>
      <c r="AG7" s="657" t="s">
        <v>455</v>
      </c>
      <c r="AH7" s="259"/>
      <c r="AI7" s="651"/>
      <c r="AJ7" s="259"/>
      <c r="AK7" s="651"/>
      <c r="AL7" s="80" t="s">
        <v>497</v>
      </c>
      <c r="AM7" s="431"/>
      <c r="AN7" s="637"/>
      <c r="AP7" s="76" t="s">
        <v>472</v>
      </c>
    </row>
    <row r="8" spans="1:43" ht="15.75" thickBot="1" x14ac:dyDescent="0.3">
      <c r="A8" s="2" t="s">
        <v>372</v>
      </c>
      <c r="B8" s="348" t="s">
        <v>287</v>
      </c>
      <c r="D8" s="339"/>
      <c r="E8" s="246">
        <f>SUM(G7:N9)</f>
        <v>15</v>
      </c>
      <c r="F8" s="642"/>
      <c r="G8" s="627">
        <v>0</v>
      </c>
      <c r="H8" s="624" t="s">
        <v>104</v>
      </c>
      <c r="I8" s="599">
        <v>0</v>
      </c>
      <c r="J8" s="624" t="s">
        <v>104</v>
      </c>
      <c r="K8" s="630"/>
      <c r="L8" s="664"/>
      <c r="M8" s="643"/>
      <c r="N8" s="667">
        <f>N5+N11</f>
        <v>15</v>
      </c>
      <c r="O8" s="646"/>
      <c r="T8" s="103" t="s">
        <v>44</v>
      </c>
      <c r="U8" s="124"/>
      <c r="V8" s="92"/>
      <c r="W8" s="146"/>
      <c r="X8" s="434" t="s">
        <v>162</v>
      </c>
      <c r="Y8" s="655"/>
      <c r="Z8" s="412"/>
      <c r="AA8" s="309"/>
      <c r="AB8" s="211"/>
      <c r="AC8" s="16"/>
      <c r="AD8" s="16"/>
      <c r="AE8" s="259"/>
      <c r="AF8" s="259"/>
      <c r="AG8" s="657"/>
      <c r="AH8" s="259"/>
      <c r="AI8" s="651"/>
      <c r="AJ8" s="259"/>
      <c r="AK8" s="259"/>
      <c r="AL8" s="259"/>
      <c r="AM8" s="431"/>
      <c r="AN8" s="637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0" t="s">
        <v>282</v>
      </c>
      <c r="F9" s="642"/>
      <c r="G9" s="629"/>
      <c r="H9" s="625"/>
      <c r="I9" s="601"/>
      <c r="J9" s="625"/>
      <c r="K9" s="631"/>
      <c r="L9" s="665"/>
      <c r="M9" s="644"/>
      <c r="N9" s="668"/>
      <c r="O9" s="647"/>
      <c r="S9" s="658" t="s">
        <v>61</v>
      </c>
      <c r="T9" s="89"/>
      <c r="U9" s="124"/>
      <c r="V9" s="98" t="s">
        <v>175</v>
      </c>
      <c r="W9" s="48"/>
      <c r="X9" s="434" t="s">
        <v>163</v>
      </c>
      <c r="Y9" s="655"/>
      <c r="Z9" s="413"/>
      <c r="AA9" s="309"/>
      <c r="AB9" s="211"/>
      <c r="AC9" s="16"/>
      <c r="AD9" s="416" t="s">
        <v>241</v>
      </c>
      <c r="AE9" s="259"/>
      <c r="AF9" s="259"/>
      <c r="AG9" s="657"/>
      <c r="AH9" s="259"/>
      <c r="AI9" s="651"/>
      <c r="AJ9" s="80"/>
      <c r="AK9" s="651" t="s">
        <v>252</v>
      </c>
      <c r="AL9" s="259"/>
      <c r="AM9" s="431"/>
      <c r="AN9" s="637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36</v>
      </c>
      <c r="F10" s="642"/>
      <c r="N10" s="421" t="s">
        <v>397</v>
      </c>
      <c r="O10" s="679" t="s">
        <v>102</v>
      </c>
      <c r="P10" s="648" t="s">
        <v>401</v>
      </c>
      <c r="R10" s="74" t="s">
        <v>44</v>
      </c>
      <c r="S10" s="666"/>
      <c r="T10" s="89"/>
      <c r="U10" s="123" t="s">
        <v>176</v>
      </c>
      <c r="V10" s="119" t="s">
        <v>221</v>
      </c>
      <c r="W10" s="146"/>
      <c r="X10" s="434" t="s">
        <v>164</v>
      </c>
      <c r="Y10" s="655"/>
      <c r="Z10" s="412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57"/>
      <c r="AH10" s="80"/>
      <c r="AI10" s="651"/>
      <c r="AJ10" s="259"/>
      <c r="AK10" s="651"/>
      <c r="AL10" s="259"/>
      <c r="AM10" s="445" t="s">
        <v>319</v>
      </c>
      <c r="AN10" s="637"/>
      <c r="AO10" s="206" t="s">
        <v>94</v>
      </c>
    </row>
    <row r="11" spans="1:43" ht="24" customHeight="1" thickBot="1" x14ac:dyDescent="0.3">
      <c r="A11" s="225" t="s">
        <v>286</v>
      </c>
      <c r="B11" s="599" t="s">
        <v>284</v>
      </c>
      <c r="C11" s="460" t="s">
        <v>177</v>
      </c>
      <c r="D11" s="172" t="s">
        <v>356</v>
      </c>
      <c r="F11" s="642"/>
      <c r="M11" s="6"/>
      <c r="N11" s="117">
        <v>7</v>
      </c>
      <c r="O11" s="680"/>
      <c r="P11" s="649"/>
      <c r="Q11" s="65"/>
      <c r="R11" s="120" t="s">
        <v>221</v>
      </c>
      <c r="S11" s="666"/>
      <c r="T11" s="102" t="s">
        <v>44</v>
      </c>
      <c r="U11" s="124"/>
      <c r="V11" s="121"/>
      <c r="W11" s="146"/>
      <c r="X11" s="434" t="s">
        <v>165</v>
      </c>
      <c r="Y11" s="655"/>
      <c r="Z11" s="412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57"/>
      <c r="AH11" s="259"/>
      <c r="AI11" s="70"/>
      <c r="AJ11" s="259"/>
      <c r="AK11" s="259"/>
      <c r="AL11" s="259"/>
      <c r="AM11" s="431"/>
      <c r="AN11" s="637"/>
      <c r="AP11" s="76" t="s">
        <v>485</v>
      </c>
    </row>
    <row r="12" spans="1:43" ht="15.75" thickBot="1" x14ac:dyDescent="0.3">
      <c r="A12" s="229" t="s">
        <v>384</v>
      </c>
      <c r="B12" s="601"/>
      <c r="C12" s="461" t="s">
        <v>385</v>
      </c>
      <c r="D12" s="61" t="s">
        <v>153</v>
      </c>
      <c r="E12" s="226">
        <v>3</v>
      </c>
      <c r="F12" s="642"/>
      <c r="G12" s="339" t="s">
        <v>401</v>
      </c>
      <c r="H12" s="604" t="s">
        <v>430</v>
      </c>
      <c r="I12" s="606"/>
      <c r="J12" s="606"/>
      <c r="K12" s="684"/>
      <c r="L12" s="205"/>
      <c r="M12" s="205"/>
      <c r="N12" s="205"/>
      <c r="O12" s="680"/>
      <c r="P12" s="649"/>
      <c r="R12" s="122" t="s">
        <v>180</v>
      </c>
      <c r="S12" s="659"/>
      <c r="T12" s="101" t="s">
        <v>44</v>
      </c>
      <c r="U12" s="124"/>
      <c r="V12" s="146"/>
      <c r="W12" s="146"/>
      <c r="X12" s="434" t="s">
        <v>166</v>
      </c>
      <c r="Y12" s="655"/>
      <c r="Z12" s="410">
        <v>1</v>
      </c>
      <c r="AA12" s="309">
        <v>1</v>
      </c>
      <c r="AB12" s="211"/>
      <c r="AC12" s="100" t="s">
        <v>482</v>
      </c>
      <c r="AD12" s="669" t="s">
        <v>241</v>
      </c>
      <c r="AE12" s="444" t="s">
        <v>240</v>
      </c>
      <c r="AF12" s="657" t="s">
        <v>229</v>
      </c>
      <c r="AG12" s="657"/>
      <c r="AH12" s="240" t="s">
        <v>260</v>
      </c>
      <c r="AI12" s="240" t="s">
        <v>237</v>
      </c>
      <c r="AJ12" s="259"/>
      <c r="AK12" s="259"/>
      <c r="AL12" s="259"/>
      <c r="AM12" s="652" t="s">
        <v>250</v>
      </c>
      <c r="AN12" s="637"/>
      <c r="AO12" s="340" t="s">
        <v>96</v>
      </c>
    </row>
    <row r="13" spans="1:43" ht="15.75" thickBot="1" x14ac:dyDescent="0.3">
      <c r="B13" s="450" t="s">
        <v>195</v>
      </c>
      <c r="E13" s="451">
        <v>-3</v>
      </c>
      <c r="F13" s="642"/>
      <c r="G13" s="606" t="s">
        <v>431</v>
      </c>
      <c r="H13" s="606"/>
      <c r="I13" s="606"/>
      <c r="J13" s="684"/>
      <c r="M13" s="6"/>
      <c r="N13" s="6"/>
      <c r="O13" s="680"/>
      <c r="P13" s="650"/>
      <c r="T13" s="105" t="s">
        <v>44</v>
      </c>
      <c r="U13" s="124"/>
      <c r="V13" s="146"/>
      <c r="W13" s="146"/>
      <c r="X13" s="434" t="s">
        <v>167</v>
      </c>
      <c r="Y13" s="655"/>
      <c r="Z13" s="410">
        <v>1</v>
      </c>
      <c r="AA13" s="309">
        <v>1</v>
      </c>
      <c r="AB13" s="100" t="s">
        <v>501</v>
      </c>
      <c r="AC13" s="16"/>
      <c r="AD13" s="669"/>
      <c r="AF13" s="657"/>
      <c r="AG13" s="80"/>
      <c r="AH13" s="240" t="s">
        <v>309</v>
      </c>
      <c r="AI13" s="240" t="s">
        <v>308</v>
      </c>
      <c r="AJ13" s="80"/>
      <c r="AK13" s="259"/>
      <c r="AL13" s="259"/>
      <c r="AM13" s="652"/>
      <c r="AN13" s="637"/>
    </row>
    <row r="14" spans="1:43" ht="15.75" thickBot="1" x14ac:dyDescent="0.3">
      <c r="A14" s="453"/>
      <c r="B14" s="454"/>
      <c r="C14" s="462"/>
      <c r="D14" s="455"/>
      <c r="E14" s="456"/>
      <c r="F14" s="642"/>
      <c r="G14" s="606" t="s">
        <v>430</v>
      </c>
      <c r="H14" s="606"/>
      <c r="I14" s="606"/>
      <c r="J14" s="684"/>
      <c r="K14" s="2">
        <v>12</v>
      </c>
      <c r="N14" s="6"/>
      <c r="O14" s="680"/>
      <c r="Q14" s="61" t="s">
        <v>534</v>
      </c>
      <c r="S14" s="166" t="s">
        <v>28</v>
      </c>
      <c r="T14" s="89"/>
      <c r="U14" s="124"/>
      <c r="V14" s="93"/>
      <c r="W14" s="146"/>
      <c r="X14" s="434" t="s">
        <v>168</v>
      </c>
      <c r="Y14" s="655"/>
      <c r="Z14" s="410">
        <v>1</v>
      </c>
      <c r="AA14" s="309"/>
      <c r="AB14" s="211"/>
      <c r="AC14" s="16"/>
      <c r="AD14" s="669"/>
      <c r="AE14" s="259"/>
      <c r="AF14" s="657"/>
      <c r="AG14" s="259"/>
      <c r="AH14" s="259"/>
      <c r="AI14" s="70"/>
      <c r="AJ14" s="259"/>
      <c r="AK14" s="259"/>
      <c r="AL14" s="259"/>
      <c r="AM14" s="652"/>
      <c r="AN14" s="637"/>
    </row>
    <row r="15" spans="1:43" ht="15.75" thickBot="1" x14ac:dyDescent="0.3">
      <c r="A15" s="452" t="s">
        <v>507</v>
      </c>
      <c r="C15" s="599" t="s">
        <v>374</v>
      </c>
      <c r="F15" s="642"/>
      <c r="O15" s="680"/>
      <c r="R15" s="99" t="s">
        <v>44</v>
      </c>
      <c r="T15" s="89"/>
      <c r="U15" s="90"/>
      <c r="V15" s="120"/>
      <c r="W15" s="147" t="s">
        <v>180</v>
      </c>
      <c r="X15" s="434" t="s">
        <v>169</v>
      </c>
      <c r="Y15" s="655"/>
      <c r="Z15" s="412">
        <v>1</v>
      </c>
      <c r="AA15" s="309"/>
      <c r="AB15" s="211"/>
      <c r="AC15" s="76" t="s">
        <v>480</v>
      </c>
      <c r="AD15" s="669"/>
      <c r="AF15" s="657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52"/>
      <c r="AN15" s="637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1"/>
      <c r="D16" s="61" t="s">
        <v>494</v>
      </c>
      <c r="E16" s="226">
        <v>1</v>
      </c>
      <c r="F16" s="642"/>
      <c r="G16" s="339" t="s">
        <v>489</v>
      </c>
      <c r="I16" s="472"/>
      <c r="J16" s="20"/>
      <c r="O16" s="680"/>
      <c r="R16" s="438" t="s">
        <v>184</v>
      </c>
      <c r="T16" s="89"/>
      <c r="U16" s="124"/>
      <c r="V16" s="94"/>
      <c r="W16" s="146"/>
      <c r="X16" s="434" t="s">
        <v>170</v>
      </c>
      <c r="Y16" s="655"/>
      <c r="Z16" s="410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1" t="s">
        <v>318</v>
      </c>
      <c r="AN16" s="637"/>
      <c r="AP16" s="76" t="s">
        <v>233</v>
      </c>
    </row>
    <row r="17" spans="1:43" ht="15.75" thickBot="1" x14ac:dyDescent="0.3">
      <c r="B17" s="80"/>
      <c r="F17" s="642"/>
      <c r="I17" s="473"/>
      <c r="J17" s="20"/>
      <c r="N17" s="6"/>
      <c r="O17" s="680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4" t="s">
        <v>171</v>
      </c>
      <c r="Y17" s="655"/>
      <c r="Z17" s="412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1"/>
      <c r="AN17" s="637"/>
      <c r="AO17" s="206" t="s">
        <v>498</v>
      </c>
      <c r="AQ17" s="99" t="s">
        <v>496</v>
      </c>
    </row>
    <row r="18" spans="1:43" ht="15.75" thickBot="1" x14ac:dyDescent="0.3">
      <c r="A18" s="468" t="s">
        <v>578</v>
      </c>
      <c r="B18" s="21" t="s">
        <v>538</v>
      </c>
      <c r="C18" s="457" t="s">
        <v>518</v>
      </c>
      <c r="D18" s="386" t="s">
        <v>516</v>
      </c>
      <c r="E18" s="99" t="s">
        <v>44</v>
      </c>
      <c r="F18" s="642"/>
      <c r="G18" s="339" t="s">
        <v>529</v>
      </c>
      <c r="I18" s="24"/>
      <c r="J18" s="20"/>
      <c r="O18" s="680"/>
      <c r="Q18" s="112"/>
      <c r="R18" s="674" t="s">
        <v>537</v>
      </c>
      <c r="T18" s="100" t="s">
        <v>44</v>
      </c>
      <c r="U18" s="613" t="s">
        <v>44</v>
      </c>
      <c r="V18" s="120"/>
      <c r="W18" s="147" t="s">
        <v>175</v>
      </c>
      <c r="X18" s="434" t="s">
        <v>172</v>
      </c>
      <c r="Y18" s="655"/>
      <c r="Z18" s="412">
        <v>1</v>
      </c>
      <c r="AA18" s="309"/>
      <c r="AB18" s="76" t="s">
        <v>466</v>
      </c>
      <c r="AC18" s="16"/>
      <c r="AD18" s="16"/>
      <c r="AE18" s="259"/>
      <c r="AF18" s="651" t="s">
        <v>476</v>
      </c>
      <c r="AG18" s="259"/>
      <c r="AH18" s="70"/>
      <c r="AI18" s="70"/>
      <c r="AJ18" s="653" t="s">
        <v>316</v>
      </c>
      <c r="AK18" s="259"/>
      <c r="AL18" s="80"/>
      <c r="AM18" s="431"/>
      <c r="AN18" s="637"/>
      <c r="AP18" s="76" t="s">
        <v>87</v>
      </c>
    </row>
    <row r="19" spans="1:43" ht="15.75" thickBot="1" x14ac:dyDescent="0.3">
      <c r="F19" s="642"/>
      <c r="I19" s="221"/>
      <c r="O19" s="680"/>
      <c r="R19" s="675"/>
      <c r="S19" s="30" t="s">
        <v>535</v>
      </c>
      <c r="U19" s="614"/>
      <c r="V19" s="146"/>
      <c r="W19" s="146"/>
      <c r="X19" s="434" t="s">
        <v>173</v>
      </c>
      <c r="Y19" s="655"/>
      <c r="Z19" s="410">
        <v>1</v>
      </c>
      <c r="AA19" s="309"/>
      <c r="AB19" s="211"/>
      <c r="AC19" s="16"/>
      <c r="AD19" s="16"/>
      <c r="AE19" s="259"/>
      <c r="AF19" s="651"/>
      <c r="AG19" s="259"/>
      <c r="AH19" s="259"/>
      <c r="AI19" s="70"/>
      <c r="AJ19" s="653"/>
      <c r="AK19" s="463" t="s">
        <v>252</v>
      </c>
      <c r="AL19" s="80"/>
      <c r="AM19" s="431"/>
      <c r="AN19" s="637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59" t="s">
        <v>487</v>
      </c>
      <c r="D20" s="21" t="s">
        <v>541</v>
      </c>
      <c r="E20" s="440">
        <v>-1</v>
      </c>
      <c r="F20" s="642"/>
      <c r="G20" s="339" t="s">
        <v>492</v>
      </c>
      <c r="I20" s="221"/>
      <c r="O20" s="680"/>
      <c r="Q20" s="682" t="s">
        <v>48</v>
      </c>
      <c r="T20" s="407" t="s">
        <v>44</v>
      </c>
      <c r="U20" s="615"/>
      <c r="W20" s="408"/>
      <c r="X20" s="435" t="s">
        <v>174</v>
      </c>
      <c r="Y20" s="655"/>
      <c r="Z20" s="414">
        <v>1</v>
      </c>
      <c r="AA20" s="415">
        <v>1</v>
      </c>
      <c r="AB20" s="258"/>
      <c r="AC20" s="417"/>
      <c r="AD20" s="417"/>
      <c r="AE20" s="341"/>
      <c r="AF20" s="406"/>
      <c r="AG20" s="341"/>
      <c r="AH20" s="342"/>
      <c r="AI20" s="343" t="s">
        <v>299</v>
      </c>
      <c r="AJ20" s="341"/>
      <c r="AK20" s="464"/>
      <c r="AL20" s="342" t="s">
        <v>500</v>
      </c>
      <c r="AM20" s="383" t="s">
        <v>250</v>
      </c>
      <c r="AN20" s="637"/>
      <c r="AO20" s="340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42"/>
      <c r="I21" s="221"/>
      <c r="O21" s="680"/>
      <c r="Q21" s="683"/>
      <c r="T21" s="425"/>
      <c r="U21" s="14"/>
      <c r="V21" s="610"/>
      <c r="W21" s="429" t="s">
        <v>175</v>
      </c>
      <c r="X21" s="432" t="s">
        <v>186</v>
      </c>
      <c r="Y21" s="655"/>
      <c r="Z21" s="448">
        <v>3</v>
      </c>
      <c r="AA21" s="449">
        <v>3</v>
      </c>
      <c r="AB21" s="418"/>
      <c r="AC21" s="6"/>
      <c r="AD21" s="416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1" t="s">
        <v>546</v>
      </c>
      <c r="AN21" s="637"/>
    </row>
    <row r="22" spans="1:43" ht="15.75" thickBot="1" x14ac:dyDescent="0.3">
      <c r="F22" s="642"/>
      <c r="G22" s="339" t="s">
        <v>490</v>
      </c>
      <c r="I22" s="221"/>
      <c r="O22" s="680"/>
      <c r="R22" s="437" t="s">
        <v>44</v>
      </c>
      <c r="T22" s="426" t="s">
        <v>44</v>
      </c>
      <c r="U22" s="15"/>
      <c r="V22" s="611"/>
      <c r="W22" s="429" t="s">
        <v>175</v>
      </c>
      <c r="X22" s="432" t="s">
        <v>187</v>
      </c>
      <c r="Y22" s="655"/>
      <c r="Z22" s="418"/>
      <c r="AA22" s="10"/>
      <c r="AB22" s="418"/>
      <c r="AC22" s="6"/>
      <c r="AD22" s="6"/>
      <c r="AE22" s="6"/>
      <c r="AF22" s="6"/>
      <c r="AG22" s="6"/>
      <c r="AH22" s="6"/>
      <c r="AI22" s="6"/>
      <c r="AJ22" s="651" t="s">
        <v>473</v>
      </c>
      <c r="AK22" s="259"/>
      <c r="AL22" s="80" t="s">
        <v>479</v>
      </c>
      <c r="AM22" s="302"/>
      <c r="AN22" s="637"/>
    </row>
    <row r="23" spans="1:43" ht="15.75" thickBot="1" x14ac:dyDescent="0.3">
      <c r="A23" s="233" t="s">
        <v>550</v>
      </c>
      <c r="B23" s="175" t="s">
        <v>360</v>
      </c>
      <c r="C23" s="458" t="s">
        <v>141</v>
      </c>
      <c r="D23" s="349" t="s">
        <v>135</v>
      </c>
      <c r="E23" s="227">
        <v>1</v>
      </c>
      <c r="F23" s="642"/>
      <c r="I23" s="221"/>
      <c r="O23" s="680"/>
      <c r="Q23" s="682" t="s">
        <v>144</v>
      </c>
      <c r="T23" s="17"/>
      <c r="U23" s="423" t="s">
        <v>44</v>
      </c>
      <c r="V23" s="611"/>
      <c r="W23" s="148"/>
      <c r="X23" s="432" t="s">
        <v>188</v>
      </c>
      <c r="Y23" s="655"/>
      <c r="Z23" s="17"/>
      <c r="AA23" s="10"/>
      <c r="AB23" s="418"/>
      <c r="AC23" s="6"/>
      <c r="AD23" s="6"/>
      <c r="AE23" s="6"/>
      <c r="AF23" s="6"/>
      <c r="AG23" s="6"/>
      <c r="AH23" s="6"/>
      <c r="AI23" s="6"/>
      <c r="AJ23" s="651"/>
      <c r="AK23" s="259"/>
      <c r="AL23" s="80" t="s">
        <v>508</v>
      </c>
      <c r="AM23" s="302"/>
      <c r="AN23" s="637"/>
    </row>
    <row r="24" spans="1:43" ht="15.75" thickBot="1" x14ac:dyDescent="0.3">
      <c r="A24" s="443" t="s">
        <v>429</v>
      </c>
      <c r="B24" s="218" t="s">
        <v>324</v>
      </c>
      <c r="C24" s="460" t="s">
        <v>154</v>
      </c>
      <c r="D24" s="172" t="s">
        <v>266</v>
      </c>
      <c r="E24" s="439">
        <v>1</v>
      </c>
      <c r="F24" s="642"/>
      <c r="G24" s="61" t="s">
        <v>491</v>
      </c>
      <c r="I24" s="221"/>
      <c r="O24" s="680"/>
      <c r="Q24" s="683"/>
      <c r="T24" s="17"/>
      <c r="U24" s="229" t="s">
        <v>44</v>
      </c>
      <c r="V24" s="611"/>
      <c r="W24" s="148"/>
      <c r="X24" s="432" t="s">
        <v>185</v>
      </c>
      <c r="Y24" s="655"/>
      <c r="Z24" s="17"/>
      <c r="AA24" s="10"/>
      <c r="AB24" s="418"/>
      <c r="AC24" s="6"/>
      <c r="AD24" s="6"/>
      <c r="AE24" s="6"/>
      <c r="AF24" s="6"/>
      <c r="AG24" s="6"/>
      <c r="AH24" s="6"/>
      <c r="AI24" s="6"/>
      <c r="AJ24" s="6"/>
      <c r="AK24" s="444" t="s">
        <v>465</v>
      </c>
      <c r="AL24" s="240" t="s">
        <v>464</v>
      </c>
      <c r="AM24" s="302"/>
      <c r="AN24" s="637"/>
    </row>
    <row r="25" spans="1:43" ht="15.75" thickBot="1" x14ac:dyDescent="0.3">
      <c r="F25" s="642"/>
      <c r="I25" s="221"/>
      <c r="O25" s="680"/>
      <c r="P25" s="206" t="s">
        <v>281</v>
      </c>
      <c r="Q25" s="104" t="s">
        <v>20</v>
      </c>
      <c r="T25" s="430" t="s">
        <v>44</v>
      </c>
      <c r="U25" s="403" t="s">
        <v>44</v>
      </c>
      <c r="V25" s="612"/>
      <c r="W25" s="148"/>
      <c r="X25" s="432" t="s">
        <v>189</v>
      </c>
      <c r="Y25" s="655"/>
      <c r="Z25" s="17"/>
      <c r="AA25" s="10"/>
      <c r="AB25" s="418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37"/>
    </row>
    <row r="26" spans="1:43" ht="15.75" thickBot="1" x14ac:dyDescent="0.3">
      <c r="A26" s="233" t="s">
        <v>486</v>
      </c>
      <c r="B26" s="218" t="s">
        <v>412</v>
      </c>
      <c r="C26" s="459" t="s">
        <v>487</v>
      </c>
      <c r="D26" s="61" t="s">
        <v>543</v>
      </c>
      <c r="E26" s="382">
        <v>1</v>
      </c>
      <c r="F26" s="642"/>
      <c r="G26" s="339" t="s">
        <v>488</v>
      </c>
      <c r="I26" s="221"/>
      <c r="O26" s="680"/>
      <c r="P26" s="639" t="s">
        <v>527</v>
      </c>
      <c r="Q26" s="640"/>
      <c r="R26" s="676" t="s">
        <v>536</v>
      </c>
      <c r="T26" s="180"/>
      <c r="U26" s="422"/>
      <c r="V26" s="100" t="s">
        <v>44</v>
      </c>
      <c r="W26" s="148"/>
      <c r="X26" s="432" t="s">
        <v>181</v>
      </c>
      <c r="Y26" s="655"/>
      <c r="Z26" s="17"/>
      <c r="AA26" s="10"/>
      <c r="AB26" s="418"/>
      <c r="AC26" s="76" t="s">
        <v>466</v>
      </c>
      <c r="AD26" s="416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5" t="s">
        <v>457</v>
      </c>
      <c r="AN26" s="637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78"/>
      <c r="G27" s="61" t="s">
        <v>545</v>
      </c>
      <c r="I27" s="222"/>
      <c r="O27" s="681"/>
      <c r="R27" s="677"/>
      <c r="S27" s="424" t="s">
        <v>54</v>
      </c>
      <c r="T27" s="428" t="s">
        <v>44</v>
      </c>
      <c r="U27" s="12"/>
      <c r="V27" s="427"/>
      <c r="W27" s="149"/>
      <c r="X27" s="432" t="s">
        <v>531</v>
      </c>
      <c r="Y27" s="656"/>
      <c r="Z27" s="161"/>
      <c r="AA27" s="13"/>
      <c r="AB27" s="419"/>
      <c r="AC27" s="420"/>
      <c r="AD27" s="420"/>
      <c r="AE27" s="420"/>
      <c r="AF27" s="420"/>
      <c r="AG27" s="420"/>
      <c r="AH27" s="420"/>
      <c r="AI27" s="420"/>
      <c r="AJ27" s="420"/>
      <c r="AK27" s="447"/>
      <c r="AL27" s="420"/>
      <c r="AM27" s="383" t="s">
        <v>320</v>
      </c>
      <c r="AN27" s="638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4" t="s">
        <v>311</v>
      </c>
      <c r="C1" s="684"/>
      <c r="D1" s="206"/>
      <c r="J1" s="604" t="s">
        <v>69</v>
      </c>
      <c r="K1" s="684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85"/>
      <c r="N2" s="153">
        <v>2</v>
      </c>
      <c r="O2" s="154"/>
      <c r="P2" s="5"/>
      <c r="Q2" s="688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6"/>
      <c r="N3" s="17">
        <v>1</v>
      </c>
      <c r="O3" s="15"/>
      <c r="P3" s="10"/>
      <c r="Q3" s="689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6"/>
      <c r="N4" s="17"/>
      <c r="O4" s="15">
        <v>1</v>
      </c>
      <c r="P4" s="10"/>
      <c r="Q4" s="689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6"/>
      <c r="N6" s="17">
        <v>1</v>
      </c>
      <c r="O6" s="15"/>
      <c r="P6" s="10"/>
      <c r="Q6" s="689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6"/>
      <c r="N8" s="17">
        <v>1</v>
      </c>
      <c r="O8" s="15"/>
      <c r="P8" s="10"/>
      <c r="Q8" s="689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87"/>
      <c r="N9" s="161"/>
      <c r="O9" s="18"/>
      <c r="P9" s="13">
        <v>1</v>
      </c>
      <c r="Q9" s="690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A17" sqref="AA17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1" t="s">
        <v>398</v>
      </c>
      <c r="Q1" s="715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1" t="s">
        <v>438</v>
      </c>
      <c r="AB1" s="709" t="s">
        <v>596</v>
      </c>
      <c r="AC1" s="99" t="s">
        <v>590</v>
      </c>
      <c r="AD1" s="345"/>
      <c r="AF1" s="19" t="s">
        <v>80</v>
      </c>
      <c r="AG1" s="345"/>
      <c r="AH1" s="345"/>
      <c r="AI1" s="67" t="s">
        <v>80</v>
      </c>
      <c r="AJ1" s="558"/>
      <c r="AK1" s="345"/>
      <c r="AL1" s="67" t="s">
        <v>75</v>
      </c>
    </row>
    <row r="2" spans="1:38" ht="15.75" customHeight="1" thickBot="1" x14ac:dyDescent="0.3">
      <c r="A2" s="694">
        <f ca="1">TODAY()</f>
        <v>45284</v>
      </c>
      <c r="B2" s="696" t="s">
        <v>380</v>
      </c>
      <c r="C2" s="616" t="s">
        <v>358</v>
      </c>
      <c r="D2" s="698" t="s">
        <v>102</v>
      </c>
      <c r="E2" s="700" t="s">
        <v>64</v>
      </c>
      <c r="F2" s="193" t="s">
        <v>219</v>
      </c>
      <c r="G2" s="660" t="s">
        <v>373</v>
      </c>
      <c r="H2" s="208" t="s">
        <v>219</v>
      </c>
      <c r="I2" s="706" t="s">
        <v>102</v>
      </c>
      <c r="J2" s="399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2">
        <v>40</v>
      </c>
      <c r="Q2" s="716"/>
      <c r="R2" s="21">
        <f>R7+R20</f>
        <v>4</v>
      </c>
      <c r="S2" s="21">
        <f>S7+S20</f>
        <v>3</v>
      </c>
      <c r="T2" s="174">
        <f>SUM(T4:T16)</f>
        <v>0</v>
      </c>
      <c r="U2" s="6"/>
      <c r="V2" s="472"/>
      <c r="W2" s="6"/>
      <c r="X2" s="472"/>
      <c r="Z2" s="24">
        <f>BoardRW!V3</f>
        <v>12</v>
      </c>
      <c r="AA2" s="68">
        <f>IF((Z2+T2)&gt;0,0,-1)</f>
        <v>0</v>
      </c>
      <c r="AB2" s="710"/>
      <c r="AC2" s="35"/>
      <c r="AH2" s="6" t="s">
        <v>600</v>
      </c>
      <c r="AI2" s="472">
        <v>1</v>
      </c>
      <c r="AJ2" s="559"/>
      <c r="AK2" s="6" t="s">
        <v>229</v>
      </c>
      <c r="AL2" s="472">
        <v>1</v>
      </c>
    </row>
    <row r="3" spans="1:38" ht="15.75" customHeight="1" thickBot="1" x14ac:dyDescent="0.3">
      <c r="A3" s="695"/>
      <c r="B3" s="697"/>
      <c r="C3" s="617"/>
      <c r="D3" s="699"/>
      <c r="E3" s="701"/>
      <c r="G3" s="661"/>
      <c r="H3" s="6"/>
      <c r="I3" s="707"/>
      <c r="K3" s="24">
        <v>2</v>
      </c>
      <c r="N3" s="80" t="s">
        <v>278</v>
      </c>
      <c r="Q3" s="474">
        <f>SUM(X23:X31)</f>
        <v>6</v>
      </c>
      <c r="U3" s="6"/>
      <c r="V3" s="473"/>
      <c r="W3" s="6"/>
      <c r="X3" s="473"/>
      <c r="AB3" s="710"/>
      <c r="AC3" s="35"/>
      <c r="AE3" s="100" t="s">
        <v>591</v>
      </c>
      <c r="AF3" s="20"/>
      <c r="AG3" s="24">
        <f>IF((AE7-SUM(AL2:AL10)&lt;0),AE7-SUM(AI2:AI10),0)</f>
        <v>0</v>
      </c>
      <c r="AH3" s="6" t="s">
        <v>248</v>
      </c>
      <c r="AI3" s="473">
        <v>1</v>
      </c>
      <c r="AJ3" s="559"/>
      <c r="AK3" s="6" t="s">
        <v>604</v>
      </c>
      <c r="AL3" s="553">
        <v>1</v>
      </c>
    </row>
    <row r="4" spans="1:38" ht="15.75" customHeight="1" thickBot="1" x14ac:dyDescent="0.3">
      <c r="A4" s="238" t="s">
        <v>381</v>
      </c>
      <c r="B4" s="245"/>
      <c r="C4" s="702" t="s">
        <v>177</v>
      </c>
      <c r="I4" s="707"/>
      <c r="R4" s="474" t="s">
        <v>591</v>
      </c>
      <c r="T4" s="24">
        <f>IF((R7-SUM(X2:X10)&lt;0),R7-SUM(V2:V10),0)</f>
        <v>0</v>
      </c>
      <c r="U4" s="6"/>
      <c r="V4" s="473"/>
      <c r="W4" s="6"/>
      <c r="X4" s="473"/>
      <c r="AB4" s="710"/>
      <c r="AC4" s="35"/>
      <c r="AE4" s="20"/>
      <c r="AF4" s="100" t="s">
        <v>592</v>
      </c>
      <c r="AG4" s="24">
        <f>IF((AF7-SUM(AI2:AI10)&lt;0),AF7-SUM(AI2:AI10),0)</f>
        <v>0</v>
      </c>
      <c r="AH4" s="6" t="s">
        <v>602</v>
      </c>
      <c r="AI4" s="473">
        <v>1</v>
      </c>
      <c r="AJ4" s="559"/>
      <c r="AK4" s="6" t="s">
        <v>602</v>
      </c>
      <c r="AL4" s="473">
        <v>1</v>
      </c>
    </row>
    <row r="5" spans="1:38" ht="15.75" thickBot="1" x14ac:dyDescent="0.3">
      <c r="A5" s="223" t="s">
        <v>193</v>
      </c>
      <c r="B5" s="100" t="s">
        <v>358</v>
      </c>
      <c r="C5" s="703"/>
      <c r="D5" s="224" t="s">
        <v>102</v>
      </c>
      <c r="E5" s="99" t="s">
        <v>44</v>
      </c>
      <c r="F5" s="208" t="s">
        <v>219</v>
      </c>
      <c r="G5" s="599" t="s">
        <v>272</v>
      </c>
      <c r="H5" s="208" t="s">
        <v>219</v>
      </c>
      <c r="I5" s="707"/>
      <c r="J5" s="400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4" t="s">
        <v>592</v>
      </c>
      <c r="T5" s="24">
        <f>IF((S7-SUM(V2:V10))&lt;0,S7-SUM(X2:X10),0)</f>
        <v>0</v>
      </c>
      <c r="U5" s="6"/>
      <c r="V5" s="471"/>
      <c r="W5" s="6"/>
      <c r="X5" s="471"/>
      <c r="AB5" s="710"/>
      <c r="AC5" s="2" t="s">
        <v>594</v>
      </c>
      <c r="AD5" s="127" t="s">
        <v>44</v>
      </c>
      <c r="AH5" s="6" t="s">
        <v>625</v>
      </c>
      <c r="AI5" s="471">
        <v>1</v>
      </c>
      <c r="AJ5" s="559"/>
      <c r="AK5" s="6" t="s">
        <v>624</v>
      </c>
      <c r="AL5" s="471">
        <v>1</v>
      </c>
    </row>
    <row r="6" spans="1:38" ht="23.25" customHeight="1" thickBot="1" x14ac:dyDescent="0.3">
      <c r="A6" s="691" t="s">
        <v>286</v>
      </c>
      <c r="B6" s="105" t="s">
        <v>198</v>
      </c>
      <c r="C6" s="662"/>
      <c r="D6" s="663"/>
      <c r="E6" s="96">
        <v>1</v>
      </c>
      <c r="G6" s="600"/>
      <c r="I6" s="707"/>
      <c r="P6" s="61" t="s">
        <v>594</v>
      </c>
      <c r="R6" s="64">
        <f>R7-SUM(X2:X10)+R11</f>
        <v>0</v>
      </c>
      <c r="S6" s="64">
        <f>S7+S11-SUM(V2:V10)</f>
        <v>0</v>
      </c>
      <c r="AB6" s="710"/>
      <c r="AC6" s="35"/>
      <c r="AE6" s="64">
        <f>AE7-SUM(AL2:AL10)+AE11</f>
        <v>0</v>
      </c>
      <c r="AF6" s="64">
        <f>AF7-SUM(AI2:AI10)+AF11</f>
        <v>0</v>
      </c>
      <c r="AH6" s="6"/>
      <c r="AI6" s="529"/>
      <c r="AJ6" s="559"/>
      <c r="AL6" s="112"/>
    </row>
    <row r="7" spans="1:38" ht="15.75" customHeight="1" thickBot="1" x14ac:dyDescent="0.3">
      <c r="A7" s="692"/>
      <c r="B7" s="100" t="s">
        <v>154</v>
      </c>
      <c r="C7" s="171" t="s">
        <v>141</v>
      </c>
      <c r="D7" s="30" t="s">
        <v>135</v>
      </c>
      <c r="G7" s="600"/>
      <c r="I7" s="707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3</v>
      </c>
      <c r="S7" s="24">
        <f>3-S11</f>
        <v>3</v>
      </c>
      <c r="U7" s="6"/>
      <c r="V7" s="472"/>
      <c r="W7" s="6"/>
      <c r="X7" s="472"/>
      <c r="AB7" s="710"/>
      <c r="AC7" s="99" t="s">
        <v>595</v>
      </c>
      <c r="AD7" s="127" t="s">
        <v>44</v>
      </c>
      <c r="AE7" s="24">
        <f>8-AE11</f>
        <v>8</v>
      </c>
      <c r="AF7" s="297">
        <f>8-AF11</f>
        <v>8</v>
      </c>
      <c r="AH7" s="6" t="s">
        <v>603</v>
      </c>
      <c r="AI7" s="472">
        <v>1</v>
      </c>
      <c r="AJ7" s="559"/>
      <c r="AK7" s="6" t="s">
        <v>620</v>
      </c>
      <c r="AL7" s="472">
        <v>1</v>
      </c>
    </row>
    <row r="8" spans="1:38" ht="15.75" thickBot="1" x14ac:dyDescent="0.3">
      <c r="A8" s="693"/>
      <c r="B8" s="214" t="s">
        <v>28</v>
      </c>
      <c r="C8" s="6"/>
      <c r="E8" s="30">
        <v>3</v>
      </c>
      <c r="G8" s="600"/>
      <c r="I8" s="707"/>
      <c r="N8" s="80"/>
      <c r="U8" s="6" t="s">
        <v>232</v>
      </c>
      <c r="V8" s="24">
        <v>1</v>
      </c>
      <c r="W8" s="6" t="s">
        <v>629</v>
      </c>
      <c r="X8" s="473">
        <v>1</v>
      </c>
      <c r="AB8" s="710"/>
      <c r="AC8" s="519"/>
      <c r="AH8" s="6" t="s">
        <v>628</v>
      </c>
      <c r="AI8" s="473">
        <v>1</v>
      </c>
      <c r="AJ8" s="559"/>
      <c r="AK8" s="6" t="s">
        <v>628</v>
      </c>
      <c r="AL8" s="472">
        <v>1</v>
      </c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600"/>
      <c r="H9" s="6"/>
      <c r="I9" s="707"/>
      <c r="M9" s="19" t="s">
        <v>526</v>
      </c>
      <c r="N9" s="80"/>
      <c r="U9" s="6" t="s">
        <v>453</v>
      </c>
      <c r="V9" s="24">
        <v>1</v>
      </c>
      <c r="W9" s="6" t="s">
        <v>626</v>
      </c>
      <c r="X9" s="473">
        <v>1</v>
      </c>
      <c r="AB9" s="710"/>
      <c r="AC9" s="519"/>
      <c r="AE9" s="20"/>
      <c r="AF9" s="20"/>
      <c r="AH9" s="6" t="s">
        <v>601</v>
      </c>
      <c r="AI9" s="473">
        <v>1</v>
      </c>
      <c r="AJ9" s="559"/>
      <c r="AK9" s="6" t="s">
        <v>600</v>
      </c>
      <c r="AL9" s="24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36</v>
      </c>
      <c r="G10" s="600"/>
      <c r="I10" s="707"/>
      <c r="J10" s="24" t="s">
        <v>373</v>
      </c>
      <c r="K10" s="100" t="s">
        <v>44</v>
      </c>
      <c r="L10" s="30" t="s">
        <v>525</v>
      </c>
      <c r="N10" s="80"/>
      <c r="U10" s="6" t="s">
        <v>229</v>
      </c>
      <c r="V10" s="473">
        <v>1</v>
      </c>
      <c r="W10" s="6" t="s">
        <v>601</v>
      </c>
      <c r="X10" s="473">
        <v>1</v>
      </c>
      <c r="AB10" s="710"/>
      <c r="AC10" s="519"/>
      <c r="AE10" s="20"/>
      <c r="AF10" s="20"/>
      <c r="AH10" s="6" t="s">
        <v>617</v>
      </c>
      <c r="AI10" s="473">
        <v>1</v>
      </c>
      <c r="AJ10" s="560"/>
      <c r="AK10" s="6" t="s">
        <v>613</v>
      </c>
      <c r="AL10" s="554">
        <v>1</v>
      </c>
    </row>
    <row r="11" spans="1:38" ht="15.75" thickBot="1" x14ac:dyDescent="0.3">
      <c r="A11" s="99" t="s">
        <v>183</v>
      </c>
      <c r="B11" s="599" t="s">
        <v>383</v>
      </c>
      <c r="C11" s="173" t="s">
        <v>177</v>
      </c>
      <c r="D11" s="219" t="s">
        <v>266</v>
      </c>
      <c r="G11" s="600"/>
      <c r="I11" s="707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0</v>
      </c>
      <c r="S11" s="24">
        <v>0</v>
      </c>
      <c r="U11" s="712" t="s">
        <v>559</v>
      </c>
      <c r="V11" s="713"/>
      <c r="W11" s="713"/>
      <c r="X11" s="714"/>
      <c r="AB11" s="711"/>
      <c r="AC11" s="99" t="s">
        <v>597</v>
      </c>
      <c r="AD11" s="127" t="s">
        <v>44</v>
      </c>
      <c r="AE11" s="24">
        <v>0</v>
      </c>
      <c r="AF11" s="24">
        <v>0</v>
      </c>
      <c r="AG11" s="417"/>
      <c r="AH11" s="712" t="s">
        <v>612</v>
      </c>
      <c r="AI11" s="713"/>
      <c r="AJ11" s="713"/>
      <c r="AK11" s="713"/>
      <c r="AL11" s="714"/>
    </row>
    <row r="12" spans="1:38" ht="15.75" thickBot="1" x14ac:dyDescent="0.3">
      <c r="A12" s="229" t="s">
        <v>384</v>
      </c>
      <c r="B12" s="601"/>
      <c r="E12" s="231">
        <v>3</v>
      </c>
      <c r="G12" s="600"/>
      <c r="I12" s="707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3" t="s">
        <v>429</v>
      </c>
      <c r="B13" s="218" t="s">
        <v>324</v>
      </c>
      <c r="C13" s="599" t="s">
        <v>194</v>
      </c>
      <c r="D13" s="20"/>
      <c r="G13" s="600"/>
      <c r="I13" s="707"/>
      <c r="J13" s="108" t="s">
        <v>549</v>
      </c>
      <c r="K13" s="100" t="s">
        <v>44</v>
      </c>
      <c r="L13" s="2" t="s">
        <v>524</v>
      </c>
      <c r="M13" s="30" t="s">
        <v>358</v>
      </c>
      <c r="N13" s="404" t="s">
        <v>523</v>
      </c>
      <c r="U13" s="6"/>
      <c r="V13" s="112"/>
      <c r="W13" s="6"/>
      <c r="Z13" s="520" t="s">
        <v>256</v>
      </c>
    </row>
    <row r="14" spans="1:38" ht="15.75" thickBot="1" x14ac:dyDescent="0.3">
      <c r="A14" s="233" t="s">
        <v>550</v>
      </c>
      <c r="B14" s="175" t="s">
        <v>149</v>
      </c>
      <c r="C14" s="601"/>
      <c r="D14" s="206" t="s">
        <v>153</v>
      </c>
      <c r="E14" s="100">
        <v>2</v>
      </c>
      <c r="F14" s="208" t="s">
        <v>219</v>
      </c>
      <c r="G14" s="601"/>
      <c r="H14" s="208" t="s">
        <v>219</v>
      </c>
      <c r="I14" s="707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707"/>
      <c r="J15" s="108" t="s">
        <v>153</v>
      </c>
      <c r="K15" s="30">
        <v>0</v>
      </c>
      <c r="L15" s="21" t="s">
        <v>522</v>
      </c>
      <c r="M15" s="2" t="s">
        <v>407</v>
      </c>
      <c r="R15" s="474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07"/>
      <c r="K16" s="100" t="s">
        <v>44</v>
      </c>
      <c r="L16" s="6"/>
      <c r="S16" s="474" t="s">
        <v>592</v>
      </c>
      <c r="T16" s="21">
        <f>IF((S18-SUM(V16:V21))&lt;0,S18-SUM(V16:V21),0)</f>
        <v>0</v>
      </c>
      <c r="U16" s="19" t="s">
        <v>87</v>
      </c>
      <c r="V16" s="472">
        <v>1</v>
      </c>
      <c r="W16" s="19"/>
      <c r="X16" s="472"/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07"/>
      <c r="L17" s="2" t="s">
        <v>427</v>
      </c>
      <c r="M17" s="21" t="s">
        <v>424</v>
      </c>
      <c r="U17" s="19" t="s">
        <v>471</v>
      </c>
      <c r="V17" s="24">
        <v>1</v>
      </c>
      <c r="W17" s="6"/>
      <c r="X17" s="24"/>
    </row>
    <row r="18" spans="1:24" ht="15.75" thickBot="1" x14ac:dyDescent="0.3">
      <c r="G18" s="16"/>
      <c r="I18" s="707"/>
      <c r="L18" s="16"/>
      <c r="M18" s="21"/>
      <c r="O18" s="704" t="s">
        <v>518</v>
      </c>
      <c r="P18" s="705"/>
      <c r="Q18" s="127" t="s">
        <v>44</v>
      </c>
      <c r="R18" s="24">
        <f>5-R26</f>
        <v>4</v>
      </c>
      <c r="S18" s="24">
        <f>5-S26</f>
        <v>5</v>
      </c>
      <c r="U18" s="221" t="s">
        <v>346</v>
      </c>
      <c r="V18" s="24">
        <v>1</v>
      </c>
      <c r="W18" s="19" t="s">
        <v>346</v>
      </c>
      <c r="X18" s="24">
        <v>1</v>
      </c>
    </row>
    <row r="19" spans="1:24" ht="15.75" thickBot="1" x14ac:dyDescent="0.3">
      <c r="I19" s="707"/>
      <c r="M19" s="21" t="s">
        <v>426</v>
      </c>
      <c r="U19" s="19" t="s">
        <v>519</v>
      </c>
      <c r="V19" s="24">
        <v>1</v>
      </c>
      <c r="W19" s="19" t="s">
        <v>233</v>
      </c>
      <c r="X19" s="24">
        <v>1</v>
      </c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4">
        <v>-1</v>
      </c>
      <c r="G20" s="2" t="s">
        <v>424</v>
      </c>
      <c r="I20" s="707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1</v>
      </c>
      <c r="S20" s="24">
        <f>S18-SUM(V16:V21)+S26</f>
        <v>0</v>
      </c>
      <c r="U20" s="222" t="s">
        <v>233</v>
      </c>
      <c r="V20" s="471">
        <v>1</v>
      </c>
      <c r="W20" s="6" t="s">
        <v>469</v>
      </c>
      <c r="X20" s="471">
        <v>1</v>
      </c>
    </row>
    <row r="21" spans="1:24" ht="15.75" thickBot="1" x14ac:dyDescent="0.3">
      <c r="I21" s="707"/>
      <c r="M21" s="218" t="s">
        <v>412</v>
      </c>
      <c r="U21" s="19"/>
      <c r="V21" s="127">
        <v>0</v>
      </c>
      <c r="W21" s="19" t="s">
        <v>87</v>
      </c>
      <c r="X21" s="471">
        <v>1</v>
      </c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7">
        <v>1</v>
      </c>
      <c r="G22" s="2" t="s">
        <v>424</v>
      </c>
      <c r="I22" s="707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707"/>
      <c r="Q23" s="24">
        <f>SUM(V23:V31)</f>
        <v>5</v>
      </c>
      <c r="U23" s="344"/>
      <c r="V23" s="185">
        <v>1</v>
      </c>
      <c r="W23" s="54" t="s">
        <v>495</v>
      </c>
      <c r="X23" s="24">
        <v>0</v>
      </c>
    </row>
    <row r="24" spans="1:24" ht="15.75" thickBot="1" x14ac:dyDescent="0.3">
      <c r="I24" s="707"/>
      <c r="U24" s="35"/>
      <c r="V24" s="512">
        <v>0</v>
      </c>
      <c r="W24" s="54" t="s">
        <v>73</v>
      </c>
      <c r="X24" s="24">
        <v>2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707"/>
      <c r="J25" s="400" t="s">
        <v>270</v>
      </c>
      <c r="K25" s="100" t="s">
        <v>44</v>
      </c>
      <c r="L25" s="96" t="s">
        <v>102</v>
      </c>
      <c r="P25" s="394">
        <v>1</v>
      </c>
      <c r="U25" s="35"/>
      <c r="V25" s="512">
        <v>0</v>
      </c>
      <c r="W25" s="54" t="s">
        <v>519</v>
      </c>
      <c r="X25" s="24">
        <v>1</v>
      </c>
    </row>
    <row r="26" spans="1:24" ht="15.75" thickBot="1" x14ac:dyDescent="0.3">
      <c r="A26" s="233" t="s">
        <v>554</v>
      </c>
      <c r="B26" s="21" t="s">
        <v>538</v>
      </c>
      <c r="C26" s="442" t="s">
        <v>154</v>
      </c>
      <c r="D26" s="386" t="s">
        <v>516</v>
      </c>
      <c r="E26" s="441" t="s">
        <v>44</v>
      </c>
      <c r="F26" s="16"/>
      <c r="G26" s="16"/>
      <c r="H26" s="19" t="s">
        <v>219</v>
      </c>
      <c r="I26" s="707"/>
      <c r="K26" s="24">
        <v>15</v>
      </c>
      <c r="L26" s="80" t="s">
        <v>98</v>
      </c>
      <c r="M26" s="386" t="s">
        <v>516</v>
      </c>
      <c r="P26" s="469"/>
      <c r="Q26" s="127" t="s">
        <v>44</v>
      </c>
      <c r="R26" s="24">
        <v>1</v>
      </c>
      <c r="S26" s="24">
        <v>0</v>
      </c>
      <c r="T26" s="61" t="s">
        <v>557</v>
      </c>
      <c r="U26" s="418"/>
      <c r="V26" s="512">
        <v>1</v>
      </c>
      <c r="W26" s="54" t="s">
        <v>94</v>
      </c>
      <c r="X26" s="24">
        <v>0</v>
      </c>
    </row>
    <row r="27" spans="1:24" ht="15.75" thickBot="1" x14ac:dyDescent="0.3">
      <c r="I27" s="707"/>
      <c r="O27" s="2" t="s">
        <v>98</v>
      </c>
      <c r="P27" s="403" t="s">
        <v>44</v>
      </c>
      <c r="R27" s="112"/>
      <c r="S27" s="112"/>
      <c r="U27" s="35"/>
      <c r="V27" s="512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707"/>
      <c r="Q28" s="6"/>
      <c r="R28" s="112"/>
      <c r="T28" s="142"/>
      <c r="U28" s="35"/>
      <c r="V28" s="512">
        <v>1</v>
      </c>
      <c r="W28" s="54" t="s">
        <v>87</v>
      </c>
      <c r="X28" s="24">
        <v>1</v>
      </c>
    </row>
    <row r="29" spans="1:24" ht="15.75" thickBot="1" x14ac:dyDescent="0.3">
      <c r="D29" s="230" t="s">
        <v>135</v>
      </c>
      <c r="H29" s="193" t="s">
        <v>268</v>
      </c>
      <c r="I29" s="708"/>
      <c r="J29" s="326"/>
      <c r="L29" s="96" t="s">
        <v>274</v>
      </c>
      <c r="M29" s="16" t="s">
        <v>279</v>
      </c>
      <c r="R29" s="470"/>
      <c r="S29" s="112"/>
      <c r="T29" s="80"/>
      <c r="U29" s="518" t="s">
        <v>558</v>
      </c>
      <c r="V29" s="512">
        <v>1</v>
      </c>
      <c r="W29" s="54" t="s">
        <v>498</v>
      </c>
      <c r="X29" s="475">
        <v>0</v>
      </c>
    </row>
    <row r="30" spans="1:24" ht="15.75" thickBot="1" x14ac:dyDescent="0.3">
      <c r="A30" s="235" t="s">
        <v>379</v>
      </c>
      <c r="B30" s="2" t="s">
        <v>405</v>
      </c>
      <c r="U30" s="518" t="s">
        <v>583</v>
      </c>
      <c r="V30" s="512">
        <v>0</v>
      </c>
      <c r="W30" s="54" t="s">
        <v>560</v>
      </c>
      <c r="X30" s="24">
        <v>1</v>
      </c>
    </row>
    <row r="31" spans="1:24" ht="15.75" thickBot="1" x14ac:dyDescent="0.3">
      <c r="U31" s="483"/>
      <c r="V31" s="509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workbookViewId="0">
      <selection activeCell="A31" sqref="A31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8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8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621</v>
      </c>
      <c r="I1" s="95" t="s">
        <v>41</v>
      </c>
      <c r="J1" s="204" t="s">
        <v>200</v>
      </c>
      <c r="K1" s="72" t="s">
        <v>614</v>
      </c>
      <c r="L1" s="587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45284</v>
      </c>
      <c r="T1" s="743"/>
      <c r="U1" s="142"/>
      <c r="V1" s="6"/>
      <c r="W1" s="6"/>
      <c r="X1" s="727" t="s">
        <v>442</v>
      </c>
      <c r="Y1" s="728"/>
      <c r="Z1" s="308">
        <f>68-(W8+Y3+X3+U3)</f>
        <v>0</v>
      </c>
      <c r="AA1" s="102">
        <f>Z1+Z3</f>
        <v>0</v>
      </c>
      <c r="AB1" s="102" t="s">
        <v>441</v>
      </c>
      <c r="AC1" s="102"/>
      <c r="AD1" s="304" t="s">
        <v>44</v>
      </c>
      <c r="AE1" s="729" t="s">
        <v>190</v>
      </c>
      <c r="AF1" s="730"/>
      <c r="AG1" s="731"/>
      <c r="AH1" s="732" t="s">
        <v>294</v>
      </c>
      <c r="AI1" s="733"/>
      <c r="AJ1" s="734"/>
      <c r="AK1" s="556"/>
      <c r="AL1" s="556"/>
      <c r="AM1" s="724" t="s">
        <v>445</v>
      </c>
      <c r="AN1" s="725"/>
      <c r="AO1" s="726"/>
      <c r="AR1" s="142"/>
    </row>
    <row r="2" spans="1:44" ht="15.75" thickBot="1" x14ac:dyDescent="0.3">
      <c r="F2" s="22" t="s">
        <v>44</v>
      </c>
      <c r="H2" s="510">
        <f>SUM(H4:H37)</f>
        <v>-3</v>
      </c>
      <c r="J2" s="320">
        <f>K2+L2</f>
        <v>21</v>
      </c>
      <c r="K2" s="722">
        <f>SUM(K4:K29)</f>
        <v>12</v>
      </c>
      <c r="L2" s="720">
        <f>SUM(L4:L37)</f>
        <v>9</v>
      </c>
      <c r="M2" s="735">
        <f>SUM(M5:M30)</f>
        <v>0</v>
      </c>
      <c r="N2" s="737">
        <f>SUM(N4:N29)</f>
        <v>10</v>
      </c>
      <c r="O2" s="739">
        <f>SUM(O4:O29)</f>
        <v>10</v>
      </c>
      <c r="P2" s="667">
        <f>SUM(N30:N37)* (-1)</f>
        <v>-2</v>
      </c>
      <c r="Q2" s="271" t="s">
        <v>239</v>
      </c>
      <c r="R2" s="21" t="s">
        <v>238</v>
      </c>
      <c r="S2" s="2" t="s">
        <v>204</v>
      </c>
      <c r="T2" s="744"/>
      <c r="U2" s="541" t="s">
        <v>263</v>
      </c>
      <c r="V2" s="485" t="s">
        <v>220</v>
      </c>
      <c r="W2" s="741" t="s">
        <v>235</v>
      </c>
      <c r="X2" s="486" t="s">
        <v>439</v>
      </c>
      <c r="Y2" s="484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619</v>
      </c>
      <c r="AL2" s="150" t="s">
        <v>618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68</v>
      </c>
      <c r="K3" s="723"/>
      <c r="L3" s="721"/>
      <c r="M3" s="736"/>
      <c r="N3" s="738"/>
      <c r="O3" s="740"/>
      <c r="P3" s="668"/>
      <c r="Q3" s="174">
        <f>(M2+N2)-Y3</f>
        <v>0</v>
      </c>
      <c r="S3" s="159" t="s">
        <v>245</v>
      </c>
      <c r="T3" s="745"/>
      <c r="U3" s="542">
        <f>SUM(U4:U29)</f>
        <v>12</v>
      </c>
      <c r="V3" s="487">
        <f>SUM(V4:V29)</f>
        <v>36</v>
      </c>
      <c r="W3" s="742"/>
      <c r="X3" s="488">
        <f t="shared" ref="X3:AC3" si="0">SUM(X4:X29)</f>
        <v>10</v>
      </c>
      <c r="Y3" s="488">
        <f t="shared" si="0"/>
        <v>10</v>
      </c>
      <c r="Z3" s="59">
        <f t="shared" si="0"/>
        <v>0</v>
      </c>
      <c r="AA3" s="66">
        <f t="shared" si="0"/>
        <v>10</v>
      </c>
      <c r="AB3" s="66">
        <f t="shared" si="0"/>
        <v>20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6">
        <f t="shared" si="1"/>
        <v>1</v>
      </c>
      <c r="AJ3" s="407">
        <f t="shared" si="1"/>
        <v>11</v>
      </c>
      <c r="AK3" s="407"/>
      <c r="AL3" s="407"/>
      <c r="AM3" s="100">
        <f t="shared" si="1"/>
        <v>11</v>
      </c>
      <c r="AN3" s="312">
        <f t="shared" si="1"/>
        <v>10</v>
      </c>
      <c r="AO3" s="313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76"/>
      <c r="K4" s="580"/>
      <c r="L4" s="588">
        <v>1</v>
      </c>
      <c r="M4" s="327"/>
      <c r="N4" s="107">
        <v>1</v>
      </c>
      <c r="O4" s="294">
        <f>AC4</f>
        <v>1</v>
      </c>
      <c r="P4" s="717" t="s">
        <v>199</v>
      </c>
      <c r="Q4" s="20"/>
      <c r="R4" s="2" t="s">
        <v>335</v>
      </c>
      <c r="S4" s="508" t="s">
        <v>203</v>
      </c>
      <c r="T4" s="543">
        <v>2</v>
      </c>
      <c r="U4" s="489"/>
      <c r="V4" s="490">
        <v>1</v>
      </c>
      <c r="W4" s="491">
        <v>-2</v>
      </c>
      <c r="X4" s="492"/>
      <c r="Y4" s="493">
        <f t="shared" ref="Y4:Y37" si="2">SUM(M4:N4)</f>
        <v>1</v>
      </c>
      <c r="Z4" s="157"/>
      <c r="AA4" s="117">
        <f t="shared" ref="AA4:AA37" si="3">O4</f>
        <v>1</v>
      </c>
      <c r="AB4" s="292">
        <f>(Y4+AA4+AF4)</f>
        <v>2</v>
      </c>
      <c r="AC4" s="292">
        <v>1</v>
      </c>
      <c r="AD4" s="292">
        <f t="shared" ref="AD4:AD37" si="4">IF((AF4+V4+Y4+X4+U4)&lt;AE4,(AE4-(AF4+V4+Y4+X4+U4))*(-1),0)</f>
        <v>0</v>
      </c>
      <c r="AE4" s="305">
        <v>1</v>
      </c>
      <c r="AF4" s="301"/>
      <c r="AG4" s="299"/>
      <c r="AH4" s="157">
        <f t="shared" ref="AH4:AH37" si="5">O4</f>
        <v>1</v>
      </c>
      <c r="AI4" s="561"/>
      <c r="AJ4" s="185"/>
      <c r="AK4" s="162"/>
      <c r="AL4" s="321"/>
      <c r="AM4" s="338">
        <f t="shared" ref="AM4:AM37" si="6">AD4+AI4+AA4</f>
        <v>1</v>
      </c>
      <c r="AN4" s="310">
        <f t="shared" ref="AN4:AN37" si="7">IF((AE4-AI4)&gt; AA4,AI4-AA4,AA4)</f>
        <v>1</v>
      </c>
      <c r="AO4" s="311">
        <f>IF((AM4-AN4)&gt;AN4,(AM4-AN4),AN4)</f>
        <v>1</v>
      </c>
      <c r="AP4" s="508" t="s">
        <v>203</v>
      </c>
      <c r="AQ4" s="567"/>
      <c r="AR4" s="543" t="s">
        <v>555</v>
      </c>
    </row>
    <row r="5" spans="1:44" ht="15.75" thickBot="1" x14ac:dyDescent="0.3">
      <c r="J5" s="577"/>
      <c r="K5" s="581"/>
      <c r="L5" s="589"/>
      <c r="M5" s="297"/>
      <c r="N5" s="107">
        <v>0</v>
      </c>
      <c r="O5" s="294">
        <f>AC5</f>
        <v>0</v>
      </c>
      <c r="P5" s="718"/>
      <c r="Q5" s="20"/>
      <c r="R5" s="2" t="s">
        <v>341</v>
      </c>
      <c r="S5" s="538" t="s">
        <v>240</v>
      </c>
      <c r="T5" s="511">
        <v>2</v>
      </c>
      <c r="U5" s="494"/>
      <c r="V5" s="495">
        <v>2</v>
      </c>
      <c r="W5" s="496">
        <v>-2</v>
      </c>
      <c r="X5" s="497"/>
      <c r="Y5" s="493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7"/>
      <c r="AJ5" s="512"/>
      <c r="AK5" s="565"/>
      <c r="AL5" s="319"/>
      <c r="AM5" s="338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7"/>
      <c r="AR5" s="511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78" t="s">
        <v>307</v>
      </c>
      <c r="K6" s="582">
        <v>2</v>
      </c>
      <c r="L6" s="590"/>
      <c r="M6" s="328">
        <v>0</v>
      </c>
      <c r="N6" s="107">
        <v>1</v>
      </c>
      <c r="O6" s="295">
        <f>AC6</f>
        <v>1</v>
      </c>
      <c r="P6" s="718"/>
      <c r="Q6" s="19" t="s">
        <v>336</v>
      </c>
      <c r="S6" s="538" t="s">
        <v>229</v>
      </c>
      <c r="T6" s="511">
        <v>7</v>
      </c>
      <c r="U6" s="525">
        <v>2</v>
      </c>
      <c r="V6" s="318">
        <v>1</v>
      </c>
      <c r="W6" s="315">
        <v>-2</v>
      </c>
      <c r="X6" s="524">
        <v>3</v>
      </c>
      <c r="Y6" s="185">
        <f t="shared" si="2"/>
        <v>1</v>
      </c>
      <c r="Z6" s="298"/>
      <c r="AA6" s="117">
        <f t="shared" si="3"/>
        <v>1</v>
      </c>
      <c r="AB6" s="292">
        <f t="shared" si="8"/>
        <v>2</v>
      </c>
      <c r="AC6" s="292">
        <v>1</v>
      </c>
      <c r="AD6" s="292">
        <f t="shared" si="4"/>
        <v>0</v>
      </c>
      <c r="AE6" s="296">
        <v>1</v>
      </c>
      <c r="AF6" s="302"/>
      <c r="AG6" s="298"/>
      <c r="AH6" s="298">
        <f t="shared" si="5"/>
        <v>1</v>
      </c>
      <c r="AI6" s="377">
        <v>0</v>
      </c>
      <c r="AJ6" s="512">
        <v>2</v>
      </c>
      <c r="AK6" s="565"/>
      <c r="AL6" s="319"/>
      <c r="AM6" s="338">
        <f t="shared" si="6"/>
        <v>1</v>
      </c>
      <c r="AN6" s="310">
        <f t="shared" si="7"/>
        <v>1</v>
      </c>
      <c r="AO6" s="311">
        <f t="shared" si="9"/>
        <v>1</v>
      </c>
      <c r="AP6" s="6" t="s">
        <v>229</v>
      </c>
      <c r="AQ6" s="568" t="s">
        <v>561</v>
      </c>
      <c r="AR6" s="511" t="s">
        <v>495</v>
      </c>
    </row>
    <row r="7" spans="1:44" ht="15.75" thickBot="1" x14ac:dyDescent="0.3">
      <c r="A7" s="111"/>
      <c r="G7" s="215">
        <v>0</v>
      </c>
      <c r="H7" s="270"/>
      <c r="I7" s="111"/>
      <c r="J7" s="577"/>
      <c r="K7" s="581">
        <v>3</v>
      </c>
      <c r="L7" s="589"/>
      <c r="M7" s="328">
        <v>0</v>
      </c>
      <c r="N7" s="107">
        <v>0</v>
      </c>
      <c r="O7" s="295">
        <f>AC7</f>
        <v>1</v>
      </c>
      <c r="P7" s="718"/>
      <c r="Q7" s="20"/>
      <c r="R7" s="2" t="s">
        <v>336</v>
      </c>
      <c r="S7" s="538" t="s">
        <v>241</v>
      </c>
      <c r="T7" s="511">
        <v>5</v>
      </c>
      <c r="U7" s="328">
        <v>1</v>
      </c>
      <c r="V7" s="528">
        <v>2</v>
      </c>
      <c r="W7" s="316">
        <v>-2</v>
      </c>
      <c r="X7" s="526">
        <v>2</v>
      </c>
      <c r="Y7" s="185">
        <f t="shared" si="2"/>
        <v>0</v>
      </c>
      <c r="Z7" s="298"/>
      <c r="AA7" s="117">
        <f t="shared" si="3"/>
        <v>1</v>
      </c>
      <c r="AB7" s="292">
        <f t="shared" si="8"/>
        <v>1</v>
      </c>
      <c r="AC7" s="292">
        <v>1</v>
      </c>
      <c r="AD7" s="292">
        <f t="shared" si="4"/>
        <v>0</v>
      </c>
      <c r="AE7" s="296">
        <v>1</v>
      </c>
      <c r="AF7" s="107">
        <v>0</v>
      </c>
      <c r="AG7" s="64">
        <v>3</v>
      </c>
      <c r="AH7" s="298">
        <f t="shared" si="5"/>
        <v>1</v>
      </c>
      <c r="AI7" s="377"/>
      <c r="AJ7" s="512"/>
      <c r="AK7" s="565"/>
      <c r="AL7" s="319"/>
      <c r="AM7" s="338">
        <f t="shared" si="6"/>
        <v>1</v>
      </c>
      <c r="AN7" s="310">
        <f t="shared" si="7"/>
        <v>1</v>
      </c>
      <c r="AO7" s="311">
        <f t="shared" si="9"/>
        <v>1</v>
      </c>
      <c r="AP7" s="6" t="s">
        <v>241</v>
      </c>
      <c r="AQ7" s="568"/>
      <c r="AR7" s="385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78" t="s">
        <v>339</v>
      </c>
      <c r="K8" s="582">
        <v>1</v>
      </c>
      <c r="L8" s="590"/>
      <c r="M8" s="107">
        <v>0</v>
      </c>
      <c r="N8" s="107">
        <v>0</v>
      </c>
      <c r="O8" s="295">
        <f t="shared" ref="O8:O37" si="10">AC8</f>
        <v>0</v>
      </c>
      <c r="P8" s="718"/>
      <c r="Q8" s="21" t="s">
        <v>234</v>
      </c>
      <c r="R8" s="111" t="s">
        <v>336</v>
      </c>
      <c r="S8" s="539" t="s">
        <v>201</v>
      </c>
      <c r="T8" s="511">
        <v>0</v>
      </c>
      <c r="U8" s="502">
        <v>0</v>
      </c>
      <c r="V8" s="527">
        <v>0</v>
      </c>
      <c r="W8" s="24">
        <f>V3</f>
        <v>36</v>
      </c>
      <c r="X8" s="500">
        <v>0</v>
      </c>
      <c r="Y8" s="493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7">
        <v>0</v>
      </c>
      <c r="AJ8" s="512"/>
      <c r="AK8" s="565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68"/>
      <c r="AR8" s="385"/>
    </row>
    <row r="9" spans="1:44" ht="15.75" thickBot="1" x14ac:dyDescent="0.3">
      <c r="J9" s="577" t="s">
        <v>353</v>
      </c>
      <c r="K9" s="581"/>
      <c r="L9" s="589"/>
      <c r="M9" s="329"/>
      <c r="N9" s="107">
        <v>0</v>
      </c>
      <c r="O9" s="295">
        <f t="shared" si="10"/>
        <v>0</v>
      </c>
      <c r="P9" s="718"/>
      <c r="Q9" s="21" t="s">
        <v>336</v>
      </c>
      <c r="S9" s="539" t="s">
        <v>260</v>
      </c>
      <c r="T9" s="511">
        <v>2</v>
      </c>
      <c r="U9" s="503"/>
      <c r="V9" s="504">
        <v>2</v>
      </c>
      <c r="W9" s="491">
        <v>-2</v>
      </c>
      <c r="X9" s="505"/>
      <c r="Y9" s="493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7">
        <v>0</v>
      </c>
      <c r="AJ9" s="566">
        <v>0</v>
      </c>
      <c r="AK9" s="565"/>
      <c r="AL9" s="319"/>
      <c r="AM9" s="338">
        <f t="shared" si="6"/>
        <v>0</v>
      </c>
      <c r="AN9" s="310">
        <f t="shared" si="7"/>
        <v>0</v>
      </c>
      <c r="AO9" s="311">
        <f t="shared" si="9"/>
        <v>0</v>
      </c>
      <c r="AP9" s="6"/>
      <c r="AQ9" s="569"/>
      <c r="AR9" s="511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616</v>
      </c>
      <c r="J10" s="577" t="s">
        <v>357</v>
      </c>
      <c r="K10" s="581"/>
      <c r="L10" s="589">
        <v>1</v>
      </c>
      <c r="M10" s="330"/>
      <c r="N10" s="107">
        <v>1</v>
      </c>
      <c r="O10" s="295">
        <f t="shared" si="10"/>
        <v>1</v>
      </c>
      <c r="P10" s="718"/>
      <c r="Q10" s="20"/>
      <c r="R10" s="2" t="s">
        <v>341</v>
      </c>
      <c r="S10" s="538" t="s">
        <v>73</v>
      </c>
      <c r="T10" s="511">
        <v>3</v>
      </c>
      <c r="U10" s="506">
        <v>1</v>
      </c>
      <c r="V10" s="495">
        <v>1</v>
      </c>
      <c r="W10" s="496">
        <v>-2</v>
      </c>
      <c r="X10" s="499"/>
      <c r="Y10" s="493">
        <f t="shared" si="2"/>
        <v>1</v>
      </c>
      <c r="Z10" s="298"/>
      <c r="AA10" s="117">
        <f t="shared" si="3"/>
        <v>1</v>
      </c>
      <c r="AB10" s="292">
        <f t="shared" si="8"/>
        <v>2</v>
      </c>
      <c r="AC10" s="292">
        <v>1</v>
      </c>
      <c r="AD10" s="292">
        <f t="shared" si="4"/>
        <v>0</v>
      </c>
      <c r="AE10" s="296">
        <v>1</v>
      </c>
      <c r="AF10" s="302"/>
      <c r="AG10" s="298"/>
      <c r="AH10" s="298">
        <f t="shared" si="5"/>
        <v>1</v>
      </c>
      <c r="AI10" s="377"/>
      <c r="AJ10" s="512"/>
      <c r="AK10" s="565"/>
      <c r="AL10" s="319"/>
      <c r="AM10" s="338">
        <f t="shared" si="6"/>
        <v>1</v>
      </c>
      <c r="AN10" s="310">
        <f t="shared" si="7"/>
        <v>1</v>
      </c>
      <c r="AO10" s="311">
        <f t="shared" si="9"/>
        <v>1</v>
      </c>
      <c r="AP10" s="6" t="s">
        <v>73</v>
      </c>
      <c r="AQ10" s="273" t="s">
        <v>585</v>
      </c>
      <c r="AR10" s="511" t="s">
        <v>495</v>
      </c>
    </row>
    <row r="11" spans="1:44" ht="15.75" thickBot="1" x14ac:dyDescent="0.3">
      <c r="J11" s="577" t="s">
        <v>306</v>
      </c>
      <c r="K11" s="581"/>
      <c r="L11" s="589"/>
      <c r="M11" s="330"/>
      <c r="N11" s="107">
        <v>0</v>
      </c>
      <c r="O11" s="295">
        <f t="shared" si="10"/>
        <v>0</v>
      </c>
      <c r="P11" s="718"/>
      <c r="Q11" s="21" t="s">
        <v>336</v>
      </c>
      <c r="R11" s="16"/>
      <c r="S11" s="538" t="s">
        <v>237</v>
      </c>
      <c r="T11" s="511">
        <v>2</v>
      </c>
      <c r="U11" s="506"/>
      <c r="V11" s="495">
        <v>2</v>
      </c>
      <c r="W11" s="496">
        <v>-2</v>
      </c>
      <c r="X11" s="499"/>
      <c r="Y11" s="493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7"/>
      <c r="AJ11" s="512"/>
      <c r="AK11" s="565"/>
      <c r="AL11" s="319"/>
      <c r="AM11" s="338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68"/>
      <c r="AR11" s="511"/>
    </row>
    <row r="12" spans="1:44" ht="15.75" thickBot="1" x14ac:dyDescent="0.3">
      <c r="A12" s="627" t="s">
        <v>55</v>
      </c>
      <c r="B12" s="30">
        <v>13</v>
      </c>
      <c r="C12" s="2"/>
      <c r="E12" s="682" t="s">
        <v>56</v>
      </c>
      <c r="G12" s="264"/>
      <c r="H12" s="515">
        <v>-1</v>
      </c>
      <c r="I12" s="61" t="s">
        <v>622</v>
      </c>
      <c r="J12" s="577" t="s">
        <v>298</v>
      </c>
      <c r="K12" s="581"/>
      <c r="L12" s="589">
        <v>1</v>
      </c>
      <c r="M12" s="330"/>
      <c r="N12" s="107">
        <v>1</v>
      </c>
      <c r="O12" s="295">
        <f t="shared" si="10"/>
        <v>0</v>
      </c>
      <c r="P12" s="718"/>
      <c r="Q12" s="21" t="s">
        <v>336</v>
      </c>
      <c r="R12" s="16"/>
      <c r="S12" s="538" t="s">
        <v>236</v>
      </c>
      <c r="T12" s="511">
        <v>2</v>
      </c>
      <c r="U12" s="506"/>
      <c r="V12" s="495">
        <v>1</v>
      </c>
      <c r="W12" s="496">
        <v>-2</v>
      </c>
      <c r="X12" s="499"/>
      <c r="Y12" s="185">
        <f t="shared" si="2"/>
        <v>1</v>
      </c>
      <c r="Z12" s="298"/>
      <c r="AA12" s="117">
        <f t="shared" si="3"/>
        <v>0</v>
      </c>
      <c r="AB12" s="292">
        <f t="shared" si="8"/>
        <v>1</v>
      </c>
      <c r="AC12" s="292">
        <v>0</v>
      </c>
      <c r="AD12" s="292">
        <f t="shared" si="4"/>
        <v>0</v>
      </c>
      <c r="AE12" s="296">
        <v>0</v>
      </c>
      <c r="AF12" s="302"/>
      <c r="AG12" s="298"/>
      <c r="AH12" s="298">
        <f t="shared" si="5"/>
        <v>0</v>
      </c>
      <c r="AI12" s="377"/>
      <c r="AJ12" s="512">
        <v>1</v>
      </c>
      <c r="AK12" s="565"/>
      <c r="AL12" s="319"/>
      <c r="AM12" s="338">
        <f t="shared" si="6"/>
        <v>0</v>
      </c>
      <c r="AN12" s="310">
        <f t="shared" si="7"/>
        <v>0</v>
      </c>
      <c r="AO12" s="311">
        <f t="shared" si="9"/>
        <v>0</v>
      </c>
      <c r="AP12" s="6" t="s">
        <v>449</v>
      </c>
      <c r="AQ12" s="568" t="s">
        <v>511</v>
      </c>
      <c r="AR12" s="512" t="s">
        <v>565</v>
      </c>
    </row>
    <row r="13" spans="1:44" ht="15.75" thickBot="1" x14ac:dyDescent="0.3">
      <c r="A13" s="629"/>
      <c r="B13" s="592">
        <v>12</v>
      </c>
      <c r="C13" s="2" t="s">
        <v>57</v>
      </c>
      <c r="E13" s="683"/>
      <c r="F13" s="174">
        <v>0</v>
      </c>
      <c r="G13" s="177">
        <v>1</v>
      </c>
      <c r="H13" s="273"/>
      <c r="I13" s="111" t="s">
        <v>623</v>
      </c>
      <c r="J13" s="578" t="s">
        <v>303</v>
      </c>
      <c r="K13" s="582"/>
      <c r="L13" s="590"/>
      <c r="M13" s="330"/>
      <c r="N13" s="107">
        <v>0</v>
      </c>
      <c r="O13" s="295">
        <f t="shared" si="10"/>
        <v>0</v>
      </c>
      <c r="P13" s="718"/>
      <c r="Q13" s="21" t="s">
        <v>336</v>
      </c>
      <c r="R13" s="16"/>
      <c r="S13" s="538" t="s">
        <v>232</v>
      </c>
      <c r="T13" s="511">
        <v>2</v>
      </c>
      <c r="U13" s="506"/>
      <c r="V13" s="495">
        <v>2</v>
      </c>
      <c r="W13" s="496">
        <v>-2</v>
      </c>
      <c r="X13" s="499"/>
      <c r="Y13" s="493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7"/>
      <c r="AJ13" s="512">
        <v>1</v>
      </c>
      <c r="AK13" s="565"/>
      <c r="AL13" s="319"/>
      <c r="AM13" s="338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68"/>
      <c r="AR13" s="511"/>
    </row>
    <row r="14" spans="1:44" ht="15.75" thickBot="1" x14ac:dyDescent="0.3">
      <c r="A14" s="2" t="s">
        <v>59</v>
      </c>
      <c r="H14" s="42"/>
      <c r="J14" s="577"/>
      <c r="K14" s="581"/>
      <c r="L14" s="589">
        <v>1</v>
      </c>
      <c r="M14" s="330"/>
      <c r="N14" s="293">
        <v>0</v>
      </c>
      <c r="O14" s="295">
        <f t="shared" si="10"/>
        <v>1</v>
      </c>
      <c r="P14" s="718"/>
      <c r="Q14" s="20"/>
      <c r="R14" s="202" t="s">
        <v>340</v>
      </c>
      <c r="S14" s="538" t="s">
        <v>242</v>
      </c>
      <c r="T14" s="511">
        <v>1</v>
      </c>
      <c r="U14" s="506"/>
      <c r="V14" s="495">
        <v>1</v>
      </c>
      <c r="W14" s="496">
        <v>-1</v>
      </c>
      <c r="X14" s="499"/>
      <c r="Y14" s="493">
        <f>SUM(M14:N14)</f>
        <v>0</v>
      </c>
      <c r="Z14" s="298"/>
      <c r="AA14" s="117">
        <f t="shared" si="3"/>
        <v>1</v>
      </c>
      <c r="AB14" s="292">
        <f t="shared" si="8"/>
        <v>1</v>
      </c>
      <c r="AC14" s="292">
        <v>1</v>
      </c>
      <c r="AD14" s="292">
        <f t="shared" si="4"/>
        <v>0</v>
      </c>
      <c r="AE14" s="296">
        <v>1</v>
      </c>
      <c r="AF14" s="302"/>
      <c r="AG14" s="298"/>
      <c r="AH14" s="298">
        <f t="shared" si="5"/>
        <v>1</v>
      </c>
      <c r="AI14" s="377"/>
      <c r="AJ14" s="512">
        <v>1</v>
      </c>
      <c r="AK14" s="565">
        <v>1</v>
      </c>
      <c r="AL14" s="319">
        <v>1</v>
      </c>
      <c r="AM14" s="338">
        <f t="shared" si="6"/>
        <v>1</v>
      </c>
      <c r="AN14" s="310">
        <f t="shared" si="7"/>
        <v>1</v>
      </c>
      <c r="AO14" s="311">
        <f t="shared" si="9"/>
        <v>1</v>
      </c>
      <c r="AP14" s="6" t="s">
        <v>627</v>
      </c>
      <c r="AQ14" s="570" t="s">
        <v>563</v>
      </c>
      <c r="AR14" s="511" t="s">
        <v>617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2"/>
      <c r="I15" s="273"/>
      <c r="J15" s="578" t="s">
        <v>194</v>
      </c>
      <c r="K15" s="582"/>
      <c r="L15" s="590"/>
      <c r="M15" s="330"/>
      <c r="N15" s="293">
        <v>0</v>
      </c>
      <c r="O15" s="295">
        <f t="shared" si="10"/>
        <v>0</v>
      </c>
      <c r="P15" s="718"/>
      <c r="Q15" s="20"/>
      <c r="R15" s="202" t="s">
        <v>340</v>
      </c>
      <c r="S15" s="538" t="s">
        <v>230</v>
      </c>
      <c r="T15" s="511">
        <v>2</v>
      </c>
      <c r="U15" s="506"/>
      <c r="V15" s="495">
        <v>2</v>
      </c>
      <c r="W15" s="496">
        <v>-2</v>
      </c>
      <c r="X15" s="505"/>
      <c r="Y15" s="493">
        <f t="shared" si="2"/>
        <v>0</v>
      </c>
      <c r="Z15" s="298"/>
      <c r="AA15" s="117">
        <f t="shared" si="3"/>
        <v>0</v>
      </c>
      <c r="AB15" s="292">
        <f t="shared" si="8"/>
        <v>0</v>
      </c>
      <c r="AC15" s="292">
        <v>0</v>
      </c>
      <c r="AD15" s="292">
        <f t="shared" si="4"/>
        <v>0</v>
      </c>
      <c r="AE15" s="296">
        <v>0</v>
      </c>
      <c r="AF15" s="302"/>
      <c r="AG15" s="298"/>
      <c r="AH15" s="298">
        <f t="shared" si="5"/>
        <v>0</v>
      </c>
      <c r="AI15" s="377"/>
      <c r="AJ15" s="512"/>
      <c r="AK15" s="565"/>
      <c r="AL15" s="319"/>
      <c r="AM15" s="338">
        <f t="shared" si="6"/>
        <v>0</v>
      </c>
      <c r="AN15" s="310">
        <f t="shared" si="7"/>
        <v>0</v>
      </c>
      <c r="AO15" s="311">
        <f t="shared" si="9"/>
        <v>0</v>
      </c>
      <c r="AP15" s="6" t="s">
        <v>230</v>
      </c>
      <c r="AQ15" s="568" t="s">
        <v>452</v>
      </c>
      <c r="AR15" s="511"/>
    </row>
    <row r="16" spans="1:44" ht="15.75" thickBot="1" x14ac:dyDescent="0.3">
      <c r="C16" s="21" t="s">
        <v>61</v>
      </c>
      <c r="E16" s="32" t="s">
        <v>62</v>
      </c>
      <c r="J16" s="579"/>
      <c r="K16" s="583"/>
      <c r="L16" s="589">
        <v>1</v>
      </c>
      <c r="M16" s="330"/>
      <c r="N16" s="107">
        <v>1</v>
      </c>
      <c r="O16" s="295">
        <f t="shared" si="10"/>
        <v>1</v>
      </c>
      <c r="P16" s="718"/>
      <c r="Q16" s="21" t="s">
        <v>336</v>
      </c>
      <c r="R16" s="2" t="s">
        <v>341</v>
      </c>
      <c r="S16" s="538" t="s">
        <v>233</v>
      </c>
      <c r="T16" s="511">
        <v>3</v>
      </c>
      <c r="U16" s="506"/>
      <c r="V16" s="495">
        <v>2</v>
      </c>
      <c r="W16" s="496">
        <v>-3</v>
      </c>
      <c r="X16" s="505"/>
      <c r="Y16" s="493">
        <f t="shared" si="2"/>
        <v>1</v>
      </c>
      <c r="Z16" s="298"/>
      <c r="AA16" s="117">
        <f t="shared" si="3"/>
        <v>1</v>
      </c>
      <c r="AB16" s="292">
        <f t="shared" si="8"/>
        <v>2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7">
        <v>1</v>
      </c>
      <c r="AJ16" s="512">
        <v>1</v>
      </c>
      <c r="AK16" s="565"/>
      <c r="AL16" s="319"/>
      <c r="AM16" s="338">
        <f t="shared" si="6"/>
        <v>2</v>
      </c>
      <c r="AN16" s="310">
        <f t="shared" si="7"/>
        <v>1</v>
      </c>
      <c r="AO16" s="311">
        <f t="shared" si="9"/>
        <v>1</v>
      </c>
      <c r="AP16" s="6" t="s">
        <v>233</v>
      </c>
      <c r="AQ16" s="571" t="s">
        <v>556</v>
      </c>
      <c r="AR16" s="511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78" t="s">
        <v>310</v>
      </c>
      <c r="K17" s="582"/>
      <c r="L17" s="590"/>
      <c r="M17" s="330"/>
      <c r="N17" s="107">
        <v>0</v>
      </c>
      <c r="O17" s="295">
        <f t="shared" si="10"/>
        <v>0</v>
      </c>
      <c r="P17" s="718"/>
      <c r="Q17" s="20"/>
      <c r="R17" s="2" t="s">
        <v>342</v>
      </c>
      <c r="S17" s="538" t="s">
        <v>96</v>
      </c>
      <c r="T17" s="511">
        <v>2</v>
      </c>
      <c r="U17" s="506">
        <v>1</v>
      </c>
      <c r="V17" s="495">
        <v>1</v>
      </c>
      <c r="W17" s="496">
        <v>-1</v>
      </c>
      <c r="X17" s="499"/>
      <c r="Y17" s="493">
        <f t="shared" si="2"/>
        <v>0</v>
      </c>
      <c r="Z17" s="298"/>
      <c r="AA17" s="117">
        <f t="shared" si="3"/>
        <v>0</v>
      </c>
      <c r="AB17" s="292">
        <f t="shared" si="8"/>
        <v>0</v>
      </c>
      <c r="AC17" s="292">
        <v>0</v>
      </c>
      <c r="AD17" s="292">
        <f t="shared" si="4"/>
        <v>0</v>
      </c>
      <c r="AE17" s="296"/>
      <c r="AF17" s="302"/>
      <c r="AG17" s="298"/>
      <c r="AH17" s="298">
        <f t="shared" si="5"/>
        <v>0</v>
      </c>
      <c r="AI17" s="377"/>
      <c r="AJ17" s="512"/>
      <c r="AK17" s="565"/>
      <c r="AL17" s="319"/>
      <c r="AM17" s="338">
        <f t="shared" si="6"/>
        <v>0</v>
      </c>
      <c r="AN17" s="310">
        <f t="shared" si="7"/>
        <v>0</v>
      </c>
      <c r="AO17" s="311">
        <f t="shared" si="9"/>
        <v>0</v>
      </c>
      <c r="AP17" s="6" t="s">
        <v>96</v>
      </c>
      <c r="AQ17" s="572" t="s">
        <v>565</v>
      </c>
      <c r="AR17" s="511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8" t="s">
        <v>303</v>
      </c>
      <c r="K18" s="582"/>
      <c r="L18" s="590"/>
      <c r="M18" s="331"/>
      <c r="N18" s="107">
        <v>0</v>
      </c>
      <c r="O18" s="295">
        <f t="shared" si="10"/>
        <v>0</v>
      </c>
      <c r="P18" s="718"/>
      <c r="Q18" s="21" t="s">
        <v>336</v>
      </c>
      <c r="R18" s="16"/>
      <c r="S18" s="538" t="s">
        <v>244</v>
      </c>
      <c r="T18" s="511">
        <v>3</v>
      </c>
      <c r="U18" s="506"/>
      <c r="V18" s="495">
        <v>3</v>
      </c>
      <c r="W18" s="496">
        <v>-3</v>
      </c>
      <c r="X18" s="497"/>
      <c r="Y18" s="493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7"/>
      <c r="AJ18" s="512"/>
      <c r="AK18" s="565"/>
      <c r="AL18" s="319"/>
      <c r="AM18" s="338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3"/>
      <c r="AR18" s="511"/>
    </row>
    <row r="19" spans="1:44" ht="15.75" thickBot="1" x14ac:dyDescent="0.3">
      <c r="A19" s="2" t="s">
        <v>66</v>
      </c>
      <c r="H19" s="270"/>
      <c r="J19" s="578" t="s">
        <v>305</v>
      </c>
      <c r="K19" s="582">
        <v>2</v>
      </c>
      <c r="L19" s="590"/>
      <c r="M19" s="118"/>
      <c r="N19" s="107">
        <v>1</v>
      </c>
      <c r="O19" s="295">
        <f t="shared" si="10"/>
        <v>1</v>
      </c>
      <c r="P19" s="718"/>
      <c r="Q19" s="20"/>
      <c r="R19" s="2" t="s">
        <v>335</v>
      </c>
      <c r="S19" s="538" t="s">
        <v>243</v>
      </c>
      <c r="T19" s="511">
        <v>3</v>
      </c>
      <c r="U19" s="506"/>
      <c r="V19" s="495">
        <v>0</v>
      </c>
      <c r="W19" s="496">
        <v>-1</v>
      </c>
      <c r="X19" s="498">
        <v>2</v>
      </c>
      <c r="Y19" s="185">
        <f t="shared" si="2"/>
        <v>1</v>
      </c>
      <c r="Z19" s="298"/>
      <c r="AA19" s="117">
        <f t="shared" si="3"/>
        <v>1</v>
      </c>
      <c r="AB19" s="292">
        <f t="shared" si="8"/>
        <v>2</v>
      </c>
      <c r="AC19" s="292">
        <v>1</v>
      </c>
      <c r="AD19" s="292">
        <f t="shared" si="4"/>
        <v>0</v>
      </c>
      <c r="AE19" s="296">
        <v>0</v>
      </c>
      <c r="AF19" s="302"/>
      <c r="AG19" s="298"/>
      <c r="AH19" s="298">
        <f t="shared" si="5"/>
        <v>1</v>
      </c>
      <c r="AI19" s="377"/>
      <c r="AJ19" s="512"/>
      <c r="AK19" s="565">
        <v>1</v>
      </c>
      <c r="AL19" s="319"/>
      <c r="AM19" s="338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8" t="s">
        <v>194</v>
      </c>
      <c r="K20" s="582"/>
      <c r="L20" s="590">
        <v>1</v>
      </c>
      <c r="M20" s="329"/>
      <c r="N20" s="107">
        <v>1</v>
      </c>
      <c r="O20" s="295">
        <f t="shared" si="10"/>
        <v>1</v>
      </c>
      <c r="P20" s="719"/>
      <c r="Q20" s="604" t="s">
        <v>336</v>
      </c>
      <c r="R20" s="684"/>
      <c r="S20" s="538" t="s">
        <v>85</v>
      </c>
      <c r="T20" s="511">
        <v>3</v>
      </c>
      <c r="U20" s="506"/>
      <c r="V20" s="495">
        <v>2</v>
      </c>
      <c r="W20" s="496">
        <v>-3</v>
      </c>
      <c r="X20" s="507"/>
      <c r="Y20" s="185">
        <f t="shared" si="2"/>
        <v>1</v>
      </c>
      <c r="Z20" s="298"/>
      <c r="AA20" s="117">
        <f t="shared" si="3"/>
        <v>1</v>
      </c>
      <c r="AB20" s="292">
        <f t="shared" si="8"/>
        <v>2</v>
      </c>
      <c r="AC20" s="292">
        <v>1</v>
      </c>
      <c r="AD20" s="292">
        <f t="shared" si="4"/>
        <v>0</v>
      </c>
      <c r="AE20" s="296">
        <v>1</v>
      </c>
      <c r="AF20" s="302"/>
      <c r="AG20" s="298"/>
      <c r="AH20" s="298">
        <f t="shared" si="5"/>
        <v>1</v>
      </c>
      <c r="AI20" s="377"/>
      <c r="AJ20" s="512">
        <v>1</v>
      </c>
      <c r="AK20" s="565">
        <v>1</v>
      </c>
      <c r="AL20" s="319">
        <v>1</v>
      </c>
      <c r="AM20" s="338">
        <f t="shared" si="6"/>
        <v>1</v>
      </c>
      <c r="AN20" s="310">
        <f t="shared" si="7"/>
        <v>1</v>
      </c>
      <c r="AO20" s="311">
        <f t="shared" si="9"/>
        <v>1</v>
      </c>
      <c r="AP20" s="6" t="s">
        <v>87</v>
      </c>
      <c r="AQ20" s="568" t="s">
        <v>448</v>
      </c>
      <c r="AR20" s="593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77" t="s">
        <v>304</v>
      </c>
      <c r="K21" s="581"/>
      <c r="L21" s="589">
        <v>1</v>
      </c>
      <c r="M21" s="332"/>
      <c r="N21" s="107">
        <v>1</v>
      </c>
      <c r="O21" s="295">
        <f t="shared" si="10"/>
        <v>0</v>
      </c>
      <c r="Q21" s="20"/>
      <c r="R21" s="2" t="s">
        <v>341</v>
      </c>
      <c r="S21" s="538" t="s">
        <v>246</v>
      </c>
      <c r="T21" s="511">
        <v>2</v>
      </c>
      <c r="U21" s="506">
        <v>1</v>
      </c>
      <c r="V21" s="495">
        <v>0</v>
      </c>
      <c r="W21" s="496">
        <v>-1</v>
      </c>
      <c r="X21" s="497"/>
      <c r="Y21" s="185">
        <f t="shared" si="2"/>
        <v>1</v>
      </c>
      <c r="Z21" s="298"/>
      <c r="AA21" s="117">
        <f t="shared" si="3"/>
        <v>0</v>
      </c>
      <c r="AB21" s="292">
        <f t="shared" si="8"/>
        <v>1</v>
      </c>
      <c r="AC21" s="292">
        <v>0</v>
      </c>
      <c r="AD21" s="292">
        <f t="shared" si="4"/>
        <v>0</v>
      </c>
      <c r="AE21" s="296">
        <v>1</v>
      </c>
      <c r="AF21" s="302"/>
      <c r="AG21" s="298"/>
      <c r="AH21" s="298">
        <f t="shared" si="5"/>
        <v>0</v>
      </c>
      <c r="AI21" s="377">
        <v>0</v>
      </c>
      <c r="AJ21" s="512">
        <v>1</v>
      </c>
      <c r="AK21" s="565"/>
      <c r="AL21" s="319"/>
      <c r="AM21" s="338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68" t="s">
        <v>448</v>
      </c>
      <c r="AR21" s="511"/>
    </row>
    <row r="22" spans="1:44" ht="15.75" thickBot="1" x14ac:dyDescent="0.3">
      <c r="J22" s="577" t="s">
        <v>301</v>
      </c>
      <c r="K22" s="581"/>
      <c r="L22" s="589"/>
      <c r="M22" s="333"/>
      <c r="N22" s="107">
        <v>0</v>
      </c>
      <c r="O22" s="295">
        <f t="shared" si="10"/>
        <v>0</v>
      </c>
      <c r="Q22" s="21" t="s">
        <v>336</v>
      </c>
      <c r="S22" s="538" t="s">
        <v>261</v>
      </c>
      <c r="T22" s="511">
        <v>2</v>
      </c>
      <c r="U22" s="506"/>
      <c r="V22" s="495">
        <v>2</v>
      </c>
      <c r="W22" s="496">
        <v>-2</v>
      </c>
      <c r="X22" s="507"/>
      <c r="Y22" s="493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7"/>
      <c r="AJ22" s="566"/>
      <c r="AK22" s="565"/>
      <c r="AL22" s="319"/>
      <c r="AM22" s="338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3"/>
      <c r="AR22" s="511"/>
    </row>
    <row r="23" spans="1:44" ht="15.75" thickBot="1" x14ac:dyDescent="0.3">
      <c r="B23" s="24"/>
      <c r="E23" s="634" t="s">
        <v>290</v>
      </c>
      <c r="F23" s="182"/>
      <c r="H23" s="42"/>
      <c r="I23" s="218"/>
      <c r="J23" s="577" t="s">
        <v>259</v>
      </c>
      <c r="K23" s="581">
        <v>1</v>
      </c>
      <c r="L23" s="589"/>
      <c r="M23" s="328">
        <v>0</v>
      </c>
      <c r="N23" s="107">
        <v>1</v>
      </c>
      <c r="O23" s="295">
        <f t="shared" si="10"/>
        <v>1</v>
      </c>
      <c r="Q23" s="20"/>
      <c r="S23" s="538" t="s">
        <v>248</v>
      </c>
      <c r="T23" s="511">
        <v>2</v>
      </c>
      <c r="U23" s="506"/>
      <c r="V23" s="495">
        <v>0</v>
      </c>
      <c r="W23" s="496">
        <v>-1</v>
      </c>
      <c r="X23" s="533">
        <v>1</v>
      </c>
      <c r="Y23" s="185">
        <f t="shared" si="2"/>
        <v>1</v>
      </c>
      <c r="Z23" s="298"/>
      <c r="AA23" s="117">
        <f t="shared" si="3"/>
        <v>1</v>
      </c>
      <c r="AB23" s="292">
        <f t="shared" si="8"/>
        <v>2</v>
      </c>
      <c r="AC23" s="292">
        <v>1</v>
      </c>
      <c r="AD23" s="292">
        <f t="shared" si="4"/>
        <v>0</v>
      </c>
      <c r="AE23" s="296">
        <v>1</v>
      </c>
      <c r="AF23" s="302"/>
      <c r="AG23" s="298"/>
      <c r="AH23" s="298">
        <f t="shared" si="5"/>
        <v>1</v>
      </c>
      <c r="AI23" s="377">
        <v>0</v>
      </c>
      <c r="AJ23" s="512">
        <v>1</v>
      </c>
      <c r="AK23" s="565"/>
      <c r="AL23" s="319"/>
      <c r="AM23" s="338">
        <f t="shared" si="6"/>
        <v>1</v>
      </c>
      <c r="AN23" s="310">
        <f t="shared" si="7"/>
        <v>1</v>
      </c>
      <c r="AO23" s="311">
        <f t="shared" si="9"/>
        <v>1</v>
      </c>
      <c r="AP23" s="6" t="s">
        <v>569</v>
      </c>
      <c r="AQ23" s="568" t="s">
        <v>566</v>
      </c>
      <c r="AR23" s="511" t="s">
        <v>567</v>
      </c>
    </row>
    <row r="24" spans="1:44" ht="15.75" thickBot="1" x14ac:dyDescent="0.3">
      <c r="C24" s="2" t="s">
        <v>256</v>
      </c>
      <c r="E24" s="635"/>
      <c r="F24" s="174"/>
      <c r="H24" s="42"/>
      <c r="J24" s="577" t="s">
        <v>297</v>
      </c>
      <c r="K24" s="581">
        <v>2</v>
      </c>
      <c r="L24" s="589"/>
      <c r="M24" s="328">
        <v>0</v>
      </c>
      <c r="N24" s="107">
        <v>0</v>
      </c>
      <c r="O24" s="295">
        <f t="shared" si="10"/>
        <v>0</v>
      </c>
      <c r="Q24" s="604" t="s">
        <v>336</v>
      </c>
      <c r="R24" s="684"/>
      <c r="S24" s="538" t="s">
        <v>250</v>
      </c>
      <c r="T24" s="511">
        <v>4</v>
      </c>
      <c r="U24" s="506">
        <v>2</v>
      </c>
      <c r="V24" s="495">
        <v>2</v>
      </c>
      <c r="W24" s="530">
        <v>-2</v>
      </c>
      <c r="X24" s="26"/>
      <c r="Y24" s="552">
        <f t="shared" si="2"/>
        <v>0</v>
      </c>
      <c r="Z24" s="298"/>
      <c r="AA24" s="117">
        <f t="shared" si="3"/>
        <v>0</v>
      </c>
      <c r="AB24" s="292">
        <f t="shared" si="8"/>
        <v>0</v>
      </c>
      <c r="AC24" s="292">
        <v>0</v>
      </c>
      <c r="AD24" s="292">
        <f t="shared" si="4"/>
        <v>0</v>
      </c>
      <c r="AE24" s="296">
        <v>0</v>
      </c>
      <c r="AF24" s="107">
        <v>0</v>
      </c>
      <c r="AG24" s="64">
        <v>2</v>
      </c>
      <c r="AH24" s="298">
        <f t="shared" si="5"/>
        <v>0</v>
      </c>
      <c r="AI24" s="377"/>
      <c r="AJ24" s="512"/>
      <c r="AK24" s="565"/>
      <c r="AL24" s="319"/>
      <c r="AM24" s="338">
        <f t="shared" si="6"/>
        <v>0</v>
      </c>
      <c r="AN24" s="310">
        <f t="shared" si="7"/>
        <v>0</v>
      </c>
      <c r="AO24" s="311">
        <f t="shared" si="9"/>
        <v>0</v>
      </c>
      <c r="AP24" s="6" t="s">
        <v>510</v>
      </c>
      <c r="AQ24" s="574" t="s">
        <v>336</v>
      </c>
      <c r="AR24" s="511" t="s">
        <v>250</v>
      </c>
    </row>
    <row r="25" spans="1:44" ht="15.75" thickBot="1" x14ac:dyDescent="0.3">
      <c r="H25" s="42"/>
      <c r="I25" s="2" t="s">
        <v>588</v>
      </c>
      <c r="J25" s="577" t="s">
        <v>296</v>
      </c>
      <c r="K25" s="581"/>
      <c r="L25" s="589">
        <v>1</v>
      </c>
      <c r="M25" s="529">
        <v>0</v>
      </c>
      <c r="N25" s="107">
        <v>1</v>
      </c>
      <c r="O25" s="295">
        <f t="shared" si="10"/>
        <v>0</v>
      </c>
      <c r="Q25" s="86" t="s">
        <v>336</v>
      </c>
      <c r="S25" s="538" t="s">
        <v>251</v>
      </c>
      <c r="T25" s="511">
        <v>4</v>
      </c>
      <c r="U25" s="506">
        <v>1</v>
      </c>
      <c r="V25" s="495">
        <v>1</v>
      </c>
      <c r="W25" s="530">
        <v>-2</v>
      </c>
      <c r="X25" s="555">
        <v>1</v>
      </c>
      <c r="Y25" s="532">
        <f t="shared" si="2"/>
        <v>1</v>
      </c>
      <c r="Z25" s="298"/>
      <c r="AA25" s="117">
        <f t="shared" si="3"/>
        <v>0</v>
      </c>
      <c r="AB25" s="292">
        <f t="shared" si="8"/>
        <v>1</v>
      </c>
      <c r="AC25" s="292">
        <v>0</v>
      </c>
      <c r="AD25" s="292">
        <f t="shared" si="4"/>
        <v>0</v>
      </c>
      <c r="AE25" s="296">
        <v>0</v>
      </c>
      <c r="AF25" s="302"/>
      <c r="AG25" s="298"/>
      <c r="AH25" s="298">
        <f t="shared" si="5"/>
        <v>0</v>
      </c>
      <c r="AI25" s="377"/>
      <c r="AJ25" s="512">
        <v>1</v>
      </c>
      <c r="AK25" s="565"/>
      <c r="AL25" s="319"/>
      <c r="AM25" s="338">
        <f t="shared" si="6"/>
        <v>0</v>
      </c>
      <c r="AN25" s="310">
        <f t="shared" si="7"/>
        <v>0</v>
      </c>
      <c r="AO25" s="311">
        <f t="shared" si="9"/>
        <v>0</v>
      </c>
      <c r="AP25" s="16" t="s">
        <v>453</v>
      </c>
      <c r="AQ25" s="568" t="s">
        <v>454</v>
      </c>
      <c r="AR25" s="511"/>
    </row>
    <row r="26" spans="1:44" ht="15.75" thickBot="1" x14ac:dyDescent="0.3">
      <c r="E26" s="31" t="s">
        <v>285</v>
      </c>
      <c r="F26" s="174"/>
      <c r="I26" s="111" t="s">
        <v>264</v>
      </c>
      <c r="J26" s="577" t="s">
        <v>302</v>
      </c>
      <c r="K26" s="581">
        <v>1</v>
      </c>
      <c r="L26" s="589"/>
      <c r="M26" s="328">
        <v>0</v>
      </c>
      <c r="N26" s="107">
        <v>0</v>
      </c>
      <c r="O26" s="295">
        <f t="shared" si="10"/>
        <v>1</v>
      </c>
      <c r="Q26" s="20"/>
      <c r="R26" s="2" t="s">
        <v>333</v>
      </c>
      <c r="S26" s="538" t="s">
        <v>252</v>
      </c>
      <c r="T26" s="511">
        <v>3</v>
      </c>
      <c r="U26" s="506">
        <v>1</v>
      </c>
      <c r="V26" s="495">
        <v>1</v>
      </c>
      <c r="W26" s="530">
        <v>-1</v>
      </c>
      <c r="X26" s="26">
        <v>1</v>
      </c>
      <c r="Y26" s="552">
        <f t="shared" si="2"/>
        <v>0</v>
      </c>
      <c r="Z26" s="298"/>
      <c r="AA26" s="117">
        <f t="shared" si="3"/>
        <v>1</v>
      </c>
      <c r="AB26" s="292">
        <f t="shared" si="8"/>
        <v>1</v>
      </c>
      <c r="AC26" s="292">
        <v>1</v>
      </c>
      <c r="AD26" s="292">
        <f t="shared" si="4"/>
        <v>0</v>
      </c>
      <c r="AE26" s="296">
        <v>1</v>
      </c>
      <c r="AF26" s="302"/>
      <c r="AG26" s="300"/>
      <c r="AH26" s="298">
        <f t="shared" si="5"/>
        <v>1</v>
      </c>
      <c r="AI26" s="377"/>
      <c r="AJ26" s="512">
        <v>1</v>
      </c>
      <c r="AK26" s="565"/>
      <c r="AL26" s="319"/>
      <c r="AM26" s="338">
        <f t="shared" si="6"/>
        <v>1</v>
      </c>
      <c r="AN26" s="310">
        <f t="shared" si="7"/>
        <v>1</v>
      </c>
      <c r="AO26" s="311">
        <f t="shared" si="9"/>
        <v>1</v>
      </c>
      <c r="AP26" s="523" t="s">
        <v>252</v>
      </c>
      <c r="AQ26" s="568" t="s">
        <v>596</v>
      </c>
      <c r="AR26" s="511"/>
    </row>
    <row r="27" spans="1:44" ht="15.75" thickBot="1" x14ac:dyDescent="0.3">
      <c r="E27" s="31" t="s">
        <v>291</v>
      </c>
      <c r="G27" s="178"/>
      <c r="I27" s="20"/>
      <c r="J27" s="577" t="s">
        <v>257</v>
      </c>
      <c r="K27" s="581"/>
      <c r="L27" s="589"/>
      <c r="M27" s="334"/>
      <c r="N27" s="107">
        <v>0</v>
      </c>
      <c r="O27" s="295">
        <f t="shared" si="10"/>
        <v>0</v>
      </c>
      <c r="Q27" s="20"/>
      <c r="R27" s="2" t="s">
        <v>333</v>
      </c>
      <c r="S27" s="538" t="s">
        <v>253</v>
      </c>
      <c r="T27" s="511">
        <v>4</v>
      </c>
      <c r="U27" s="506">
        <v>2</v>
      </c>
      <c r="V27" s="495">
        <v>2</v>
      </c>
      <c r="W27" s="530">
        <v>-2</v>
      </c>
      <c r="X27" s="537"/>
      <c r="Y27" s="532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7"/>
      <c r="AJ27" s="512"/>
      <c r="AK27" s="565"/>
      <c r="AL27" s="319"/>
      <c r="AM27" s="338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3"/>
      <c r="AR27" s="511"/>
    </row>
    <row r="28" spans="1:44" ht="15.75" thickBot="1" x14ac:dyDescent="0.3">
      <c r="J28" s="578" t="s">
        <v>310</v>
      </c>
      <c r="K28" s="582"/>
      <c r="L28" s="590"/>
      <c r="M28" s="333"/>
      <c r="N28" s="107">
        <v>0</v>
      </c>
      <c r="O28" s="295">
        <f t="shared" si="10"/>
        <v>0</v>
      </c>
      <c r="Q28" s="20"/>
      <c r="S28" s="538" t="s">
        <v>249</v>
      </c>
      <c r="T28" s="511">
        <v>1</v>
      </c>
      <c r="U28" s="506"/>
      <c r="V28" s="495">
        <v>1</v>
      </c>
      <c r="W28" s="530">
        <v>-1</v>
      </c>
      <c r="X28" s="535"/>
      <c r="Y28" s="532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7"/>
      <c r="AJ28" s="512"/>
      <c r="AK28" s="565"/>
      <c r="AL28" s="319"/>
      <c r="AM28" s="338">
        <f t="shared" si="6"/>
        <v>0</v>
      </c>
      <c r="AN28" s="310">
        <f t="shared" si="7"/>
        <v>0</v>
      </c>
      <c r="AO28" s="311">
        <f t="shared" si="9"/>
        <v>0</v>
      </c>
      <c r="AQ28" s="573"/>
      <c r="AR28" s="511"/>
    </row>
    <row r="29" spans="1:44" ht="15.75" thickBot="1" x14ac:dyDescent="0.3">
      <c r="E29" s="260" t="s">
        <v>293</v>
      </c>
      <c r="G29" s="6"/>
      <c r="J29" s="578" t="s">
        <v>359</v>
      </c>
      <c r="K29" s="584"/>
      <c r="L29" s="590"/>
      <c r="M29" s="326"/>
      <c r="N29" s="64">
        <v>0</v>
      </c>
      <c r="O29" s="295">
        <f t="shared" si="10"/>
        <v>0</v>
      </c>
      <c r="Q29" s="20"/>
      <c r="R29" s="2" t="s">
        <v>337</v>
      </c>
      <c r="S29" s="540" t="s">
        <v>262</v>
      </c>
      <c r="T29" s="544">
        <v>2</v>
      </c>
      <c r="U29" s="494"/>
      <c r="V29" s="501">
        <v>2</v>
      </c>
      <c r="W29" s="531">
        <v>-2</v>
      </c>
      <c r="X29" s="536"/>
      <c r="Y29" s="532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79"/>
      <c r="AJ29" s="509"/>
      <c r="AK29" s="163"/>
      <c r="AL29" s="322"/>
      <c r="AM29" s="338">
        <f t="shared" si="6"/>
        <v>0</v>
      </c>
      <c r="AN29" s="310">
        <f t="shared" si="7"/>
        <v>0</v>
      </c>
      <c r="AO29" s="311">
        <f t="shared" si="9"/>
        <v>0</v>
      </c>
      <c r="AQ29" s="573"/>
      <c r="AR29" s="511"/>
    </row>
    <row r="30" spans="1:44" ht="15.75" thickBot="1" x14ac:dyDescent="0.3">
      <c r="G30" s="270"/>
      <c r="J30" s="579"/>
      <c r="K30" s="585"/>
      <c r="L30" s="589"/>
      <c r="M30" s="335"/>
      <c r="N30" s="247"/>
      <c r="O30" s="295">
        <f t="shared" si="10"/>
        <v>0</v>
      </c>
      <c r="Q30" s="20"/>
      <c r="S30" s="153"/>
      <c r="T30" s="545"/>
      <c r="U30" s="188"/>
      <c r="V30" s="158"/>
      <c r="W30" s="154"/>
      <c r="X30" s="534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2"/>
      <c r="AF30" s="354"/>
      <c r="AG30" s="355"/>
      <c r="AH30" s="317">
        <f t="shared" si="5"/>
        <v>0</v>
      </c>
      <c r="AI30" s="562"/>
      <c r="AJ30" s="188"/>
      <c r="AK30" s="188"/>
      <c r="AL30" s="321"/>
      <c r="AM30" s="575">
        <f t="shared" si="6"/>
        <v>0</v>
      </c>
      <c r="AN30" s="310">
        <f t="shared" si="7"/>
        <v>0</v>
      </c>
      <c r="AO30" s="311">
        <f t="shared" si="9"/>
        <v>0</v>
      </c>
      <c r="AQ30" s="573"/>
      <c r="AR30" s="511"/>
    </row>
    <row r="31" spans="1:44" ht="15.75" thickBot="1" x14ac:dyDescent="0.3">
      <c r="A31" s="80"/>
      <c r="B31" s="112"/>
      <c r="C31" s="21" t="s">
        <v>610</v>
      </c>
      <c r="E31" s="2" t="s">
        <v>361</v>
      </c>
      <c r="F31" s="100">
        <v>-1</v>
      </c>
      <c r="H31" s="515">
        <v>-1</v>
      </c>
      <c r="J31" s="577"/>
      <c r="K31" s="511"/>
      <c r="L31" s="589"/>
      <c r="M31" s="336"/>
      <c r="N31" s="248"/>
      <c r="O31" s="295">
        <f t="shared" si="10"/>
        <v>0</v>
      </c>
      <c r="Q31" s="20"/>
      <c r="S31" s="17"/>
      <c r="T31" s="546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2"/>
      <c r="AF31" s="356"/>
      <c r="AG31" s="357"/>
      <c r="AH31" s="318">
        <f t="shared" si="5"/>
        <v>0</v>
      </c>
      <c r="AI31" s="377"/>
      <c r="AJ31" s="155"/>
      <c r="AK31" s="155"/>
      <c r="AL31" s="319"/>
      <c r="AM31" s="575">
        <f t="shared" si="6"/>
        <v>0</v>
      </c>
      <c r="AN31" s="310">
        <f t="shared" si="7"/>
        <v>0</v>
      </c>
      <c r="AO31" s="311">
        <f t="shared" si="9"/>
        <v>0</v>
      </c>
      <c r="AQ31" s="573"/>
      <c r="AR31" s="511"/>
    </row>
    <row r="32" spans="1:44" ht="15.75" thickBot="1" x14ac:dyDescent="0.3">
      <c r="A32" s="651"/>
      <c r="B32" s="651"/>
      <c r="J32" s="578" t="s">
        <v>310</v>
      </c>
      <c r="K32" s="586"/>
      <c r="L32" s="589"/>
      <c r="M32" s="513">
        <v>0</v>
      </c>
      <c r="N32" s="252">
        <v>1</v>
      </c>
      <c r="O32" s="295">
        <f t="shared" si="10"/>
        <v>1</v>
      </c>
      <c r="Q32" s="20"/>
      <c r="S32" s="17" t="s">
        <v>346</v>
      </c>
      <c r="T32" s="546"/>
      <c r="U32" s="155">
        <v>2</v>
      </c>
      <c r="V32" s="156">
        <v>1</v>
      </c>
      <c r="W32" s="15">
        <v>-2</v>
      </c>
      <c r="X32" s="117">
        <v>1</v>
      </c>
      <c r="Y32" s="185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3">
        <f t="shared" si="4"/>
        <v>0</v>
      </c>
      <c r="AE32" s="352">
        <v>0</v>
      </c>
      <c r="AF32" s="356"/>
      <c r="AG32" s="357"/>
      <c r="AH32" s="318">
        <f t="shared" si="5"/>
        <v>1</v>
      </c>
      <c r="AI32" s="377">
        <v>0</v>
      </c>
      <c r="AJ32" s="155">
        <v>1</v>
      </c>
      <c r="AK32" s="155"/>
      <c r="AL32" s="319"/>
      <c r="AM32" s="575">
        <f t="shared" si="6"/>
        <v>1</v>
      </c>
      <c r="AN32" s="310">
        <f t="shared" si="7"/>
        <v>1</v>
      </c>
      <c r="AO32" s="311">
        <f t="shared" si="9"/>
        <v>1</v>
      </c>
      <c r="AP32" s="6" t="s">
        <v>450</v>
      </c>
      <c r="AQ32" s="568" t="s">
        <v>451</v>
      </c>
      <c r="AR32" s="511" t="s">
        <v>564</v>
      </c>
    </row>
    <row r="33" spans="1:44" ht="15.75" thickBot="1" x14ac:dyDescent="0.3">
      <c r="A33" s="80"/>
      <c r="G33" s="384">
        <v>-1</v>
      </c>
      <c r="J33" s="579"/>
      <c r="K33" s="586"/>
      <c r="L33" s="589"/>
      <c r="M33" s="336"/>
      <c r="N33" s="249"/>
      <c r="O33" s="295">
        <f t="shared" si="10"/>
        <v>0</v>
      </c>
      <c r="Q33" s="20"/>
      <c r="S33" s="186"/>
      <c r="T33" s="547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2"/>
      <c r="AF33" s="356"/>
      <c r="AG33" s="357"/>
      <c r="AH33" s="318">
        <f t="shared" si="5"/>
        <v>0</v>
      </c>
      <c r="AI33" s="377"/>
      <c r="AJ33" s="155"/>
      <c r="AK33" s="155"/>
      <c r="AL33" s="319"/>
      <c r="AM33" s="575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3"/>
      <c r="AR33" s="511"/>
    </row>
    <row r="34" spans="1:44" ht="15.75" thickBot="1" x14ac:dyDescent="0.3">
      <c r="C34" s="2" t="s">
        <v>258</v>
      </c>
      <c r="E34" s="19" t="s">
        <v>300</v>
      </c>
      <c r="J34" s="577" t="s">
        <v>301</v>
      </c>
      <c r="K34" s="511"/>
      <c r="L34" s="589">
        <v>1</v>
      </c>
      <c r="M34" s="336"/>
      <c r="N34" s="250">
        <v>1</v>
      </c>
      <c r="O34" s="295">
        <f t="shared" si="10"/>
        <v>0</v>
      </c>
      <c r="Q34" s="21" t="s">
        <v>336</v>
      </c>
      <c r="S34" s="189" t="s">
        <v>299</v>
      </c>
      <c r="T34" s="548"/>
      <c r="U34" s="190">
        <v>2</v>
      </c>
      <c r="V34" s="191">
        <v>1</v>
      </c>
      <c r="W34" s="192">
        <v>-2</v>
      </c>
      <c r="X34" s="213"/>
      <c r="Y34" s="185">
        <f t="shared" si="2"/>
        <v>1</v>
      </c>
      <c r="Z34" s="65"/>
      <c r="AA34" s="117">
        <f t="shared" si="3"/>
        <v>0</v>
      </c>
      <c r="AB34" s="64">
        <f t="shared" si="8"/>
        <v>1</v>
      </c>
      <c r="AC34" s="64">
        <v>0</v>
      </c>
      <c r="AD34" s="303">
        <f t="shared" si="4"/>
        <v>0</v>
      </c>
      <c r="AE34" s="352">
        <v>0</v>
      </c>
      <c r="AF34" s="356"/>
      <c r="AG34" s="357"/>
      <c r="AH34" s="318">
        <f t="shared" si="5"/>
        <v>0</v>
      </c>
      <c r="AI34" s="377"/>
      <c r="AJ34" s="155">
        <v>1</v>
      </c>
      <c r="AK34" s="155">
        <v>1</v>
      </c>
      <c r="AL34" s="319">
        <v>1</v>
      </c>
      <c r="AM34" s="575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68" t="s">
        <v>566</v>
      </c>
      <c r="AR34" s="511" t="s">
        <v>500</v>
      </c>
    </row>
    <row r="35" spans="1:44" ht="15.75" thickBot="1" x14ac:dyDescent="0.3">
      <c r="E35" s="23"/>
      <c r="J35" s="577" t="s">
        <v>296</v>
      </c>
      <c r="K35" s="511"/>
      <c r="L35" s="589">
        <v>0</v>
      </c>
      <c r="M35" s="336"/>
      <c r="N35" s="252">
        <v>0</v>
      </c>
      <c r="O35" s="295">
        <f t="shared" si="10"/>
        <v>0</v>
      </c>
      <c r="Q35" s="20"/>
      <c r="S35" s="153" t="s">
        <v>309</v>
      </c>
      <c r="T35" s="549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2">
        <v>0</v>
      </c>
      <c r="AF35" s="356"/>
      <c r="AG35" s="357"/>
      <c r="AH35" s="318">
        <f t="shared" si="5"/>
        <v>0</v>
      </c>
      <c r="AI35" s="377"/>
      <c r="AJ35" s="155">
        <v>1</v>
      </c>
      <c r="AK35" s="155"/>
      <c r="AL35" s="155"/>
      <c r="AM35" s="575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68"/>
      <c r="AR35" s="511"/>
    </row>
    <row r="36" spans="1:44" ht="15.75" thickBot="1" x14ac:dyDescent="0.3">
      <c r="B36" s="24"/>
      <c r="F36" s="261" t="s">
        <v>44</v>
      </c>
      <c r="G36" s="68">
        <v>-1</v>
      </c>
      <c r="I36" s="112"/>
      <c r="J36" s="577" t="s">
        <v>296</v>
      </c>
      <c r="K36" s="511"/>
      <c r="L36" s="589">
        <v>0</v>
      </c>
      <c r="M36" s="336"/>
      <c r="N36" s="252">
        <v>0</v>
      </c>
      <c r="O36" s="522">
        <f t="shared" si="10"/>
        <v>1</v>
      </c>
      <c r="Q36" s="20"/>
      <c r="S36" s="161" t="s">
        <v>308</v>
      </c>
      <c r="T36" s="550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1</v>
      </c>
      <c r="AB36" s="64">
        <f t="shared" si="8"/>
        <v>1</v>
      </c>
      <c r="AC36" s="64">
        <v>1</v>
      </c>
      <c r="AD36" s="303">
        <f t="shared" si="4"/>
        <v>0</v>
      </c>
      <c r="AE36" s="352">
        <v>1</v>
      </c>
      <c r="AF36" s="356"/>
      <c r="AG36" s="357"/>
      <c r="AH36" s="318">
        <f t="shared" si="5"/>
        <v>1</v>
      </c>
      <c r="AI36" s="377"/>
      <c r="AJ36" s="155"/>
      <c r="AK36" s="155"/>
      <c r="AL36" s="319"/>
      <c r="AM36" s="68">
        <f t="shared" si="6"/>
        <v>1</v>
      </c>
      <c r="AN36" s="310">
        <f t="shared" si="7"/>
        <v>1</v>
      </c>
      <c r="AO36" s="311">
        <f t="shared" si="9"/>
        <v>1</v>
      </c>
      <c r="AP36" s="6" t="s">
        <v>308</v>
      </c>
      <c r="AQ36" s="573"/>
      <c r="AR36" s="511" t="s">
        <v>567</v>
      </c>
    </row>
    <row r="37" spans="1:44" ht="15.75" thickBot="1" x14ac:dyDescent="0.3">
      <c r="B37" s="24">
        <v>13</v>
      </c>
      <c r="D37" s="384">
        <v>1</v>
      </c>
      <c r="E37" s="2" t="s">
        <v>599</v>
      </c>
      <c r="H37" s="515">
        <v>-1</v>
      </c>
      <c r="I37" s="2"/>
      <c r="J37" s="2" t="s">
        <v>615</v>
      </c>
      <c r="K37" s="557"/>
      <c r="L37" s="591">
        <v>0</v>
      </c>
      <c r="M37" s="337"/>
      <c r="N37" s="251">
        <v>0</v>
      </c>
      <c r="O37" s="177">
        <f t="shared" si="10"/>
        <v>0</v>
      </c>
      <c r="Q37" s="20"/>
      <c r="S37" s="253" t="s">
        <v>469</v>
      </c>
      <c r="T37" s="551"/>
      <c r="U37" s="254">
        <v>1</v>
      </c>
      <c r="V37" s="194">
        <v>1</v>
      </c>
      <c r="W37" s="222">
        <v>-1</v>
      </c>
      <c r="X37" s="194"/>
      <c r="Y37" s="24">
        <f t="shared" si="2"/>
        <v>0</v>
      </c>
      <c r="Z37" s="65"/>
      <c r="AA37" s="117">
        <f t="shared" si="3"/>
        <v>0</v>
      </c>
      <c r="AB37" s="64">
        <f t="shared" si="8"/>
        <v>0</v>
      </c>
      <c r="AC37" s="64">
        <v>0</v>
      </c>
      <c r="AD37" s="303">
        <f t="shared" si="4"/>
        <v>0</v>
      </c>
      <c r="AE37" s="352">
        <v>0</v>
      </c>
      <c r="AF37" s="358"/>
      <c r="AG37" s="359"/>
      <c r="AH37" s="353">
        <f t="shared" si="5"/>
        <v>0</v>
      </c>
      <c r="AI37" s="563">
        <v>0</v>
      </c>
      <c r="AJ37" s="564">
        <v>0</v>
      </c>
      <c r="AK37" s="564"/>
      <c r="AL37" s="322"/>
      <c r="AM37" s="68">
        <f t="shared" si="6"/>
        <v>0</v>
      </c>
      <c r="AN37" s="310">
        <f t="shared" si="7"/>
        <v>0</v>
      </c>
      <c r="AO37" s="311">
        <f t="shared" si="9"/>
        <v>0</v>
      </c>
      <c r="AP37" s="6" t="s">
        <v>469</v>
      </c>
      <c r="AQ37" s="572" t="s">
        <v>565</v>
      </c>
      <c r="AR37" s="544" t="s">
        <v>564</v>
      </c>
    </row>
  </sheetData>
  <mergeCells count="19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AE15" sqref="AE15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45284</v>
      </c>
      <c r="V1" s="604" t="s">
        <v>70</v>
      </c>
      <c r="W1" s="684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60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1" t="s">
        <v>74</v>
      </c>
      <c r="G2" s="748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7" t="s">
        <v>120</v>
      </c>
      <c r="W2" s="728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1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31"/>
      <c r="G3" s="749"/>
      <c r="H3" s="40" t="s">
        <v>80</v>
      </c>
      <c r="J3" s="23">
        <v>15</v>
      </c>
      <c r="M3" s="166" t="s">
        <v>81</v>
      </c>
      <c r="N3" s="44"/>
      <c r="O3" s="758" t="s">
        <v>44</v>
      </c>
      <c r="P3" s="779" t="s">
        <v>218</v>
      </c>
      <c r="Q3" s="780"/>
      <c r="S3" s="57" t="s">
        <v>219</v>
      </c>
      <c r="V3" s="59" t="s">
        <v>104</v>
      </c>
      <c r="W3" s="59" t="s">
        <v>104</v>
      </c>
      <c r="AD3" s="761"/>
    </row>
    <row r="4" spans="1:31" ht="15.75" thickBot="1" x14ac:dyDescent="0.3">
      <c r="G4" s="749"/>
      <c r="H4" s="6"/>
      <c r="L4" s="688" t="s">
        <v>82</v>
      </c>
      <c r="O4" s="759"/>
      <c r="T4" s="55" t="s">
        <v>97</v>
      </c>
      <c r="U4" s="56" t="s">
        <v>98</v>
      </c>
      <c r="X4" s="67" t="s">
        <v>222</v>
      </c>
      <c r="Y4" s="604" t="s">
        <v>194</v>
      </c>
      <c r="Z4" s="606"/>
      <c r="AA4" s="684"/>
      <c r="AD4" s="761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9"/>
      <c r="H5" s="46" t="s">
        <v>75</v>
      </c>
      <c r="K5" s="766" t="s">
        <v>216</v>
      </c>
      <c r="L5" s="781"/>
      <c r="M5" s="2" t="s">
        <v>214</v>
      </c>
      <c r="N5" s="61" t="s">
        <v>213</v>
      </c>
      <c r="O5" s="759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9" t="s">
        <v>283</v>
      </c>
      <c r="Z5" s="770"/>
      <c r="AD5" s="761"/>
    </row>
    <row r="6" spans="1:31" ht="15.75" thickBot="1" x14ac:dyDescent="0.3">
      <c r="C6" s="109"/>
      <c r="D6" s="127" t="s">
        <v>44</v>
      </c>
      <c r="E6" s="45" t="s">
        <v>85</v>
      </c>
      <c r="G6" s="749"/>
      <c r="H6" s="46" t="s">
        <v>80</v>
      </c>
      <c r="I6" s="23">
        <v>15</v>
      </c>
      <c r="K6" s="767"/>
      <c r="L6" s="781"/>
      <c r="O6" s="759"/>
      <c r="T6" s="2" t="s">
        <v>100</v>
      </c>
      <c r="U6" s="144">
        <v>3</v>
      </c>
      <c r="V6" s="21">
        <v>-1</v>
      </c>
      <c r="AD6" s="761"/>
    </row>
    <row r="7" spans="1:31" ht="15.75" thickBot="1" x14ac:dyDescent="0.3">
      <c r="C7" s="110"/>
      <c r="G7" s="749"/>
      <c r="H7" s="6"/>
      <c r="K7" s="767"/>
      <c r="L7" s="781"/>
      <c r="N7" s="21" t="s">
        <v>119</v>
      </c>
      <c r="O7" s="759"/>
      <c r="P7" s="73"/>
      <c r="U7" s="104" t="s">
        <v>20</v>
      </c>
      <c r="AD7" s="761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49"/>
      <c r="H8" s="50" t="s">
        <v>75</v>
      </c>
      <c r="I8" s="99" t="s">
        <v>44</v>
      </c>
      <c r="J8" s="111">
        <v>115</v>
      </c>
      <c r="K8" s="767"/>
      <c r="L8" s="781"/>
      <c r="O8" s="759"/>
      <c r="P8" s="49"/>
      <c r="S8" s="763" t="s">
        <v>211</v>
      </c>
      <c r="T8" s="764"/>
      <c r="U8" s="764"/>
      <c r="V8" s="764"/>
      <c r="W8" s="764"/>
      <c r="X8" s="764"/>
      <c r="Y8" s="764"/>
      <c r="Z8" s="764"/>
      <c r="AA8" s="764"/>
      <c r="AB8" s="764"/>
      <c r="AC8" s="765"/>
      <c r="AD8" s="761"/>
    </row>
    <row r="9" spans="1:31" ht="15.75" thickBot="1" x14ac:dyDescent="0.3">
      <c r="C9" s="785"/>
      <c r="G9" s="749"/>
      <c r="H9" s="6"/>
      <c r="K9" s="767"/>
      <c r="L9" s="752" t="s">
        <v>217</v>
      </c>
      <c r="M9" s="753"/>
      <c r="N9" s="754"/>
      <c r="O9" s="759"/>
      <c r="P9" s="75"/>
      <c r="AD9" s="761"/>
    </row>
    <row r="10" spans="1:31" ht="15.75" thickBot="1" x14ac:dyDescent="0.3">
      <c r="C10" s="786"/>
      <c r="D10" s="23"/>
      <c r="E10" s="45" t="s">
        <v>87</v>
      </c>
      <c r="F10" s="66" t="s">
        <v>88</v>
      </c>
      <c r="G10" s="749"/>
      <c r="H10" s="51"/>
      <c r="I10" s="21" t="s">
        <v>80</v>
      </c>
      <c r="J10" s="3">
        <v>15</v>
      </c>
      <c r="K10" s="767"/>
      <c r="M10" s="788" t="s">
        <v>89</v>
      </c>
      <c r="N10" s="789"/>
      <c r="O10" s="789"/>
      <c r="P10" s="789"/>
      <c r="Q10" s="789"/>
      <c r="R10" s="789"/>
      <c r="S10" s="789"/>
      <c r="T10" s="789"/>
      <c r="U10" s="789"/>
      <c r="V10" s="789"/>
      <c r="W10" s="789"/>
      <c r="X10" s="789"/>
      <c r="Y10" s="789"/>
      <c r="Z10" s="789"/>
      <c r="AA10" s="789"/>
      <c r="AB10" s="789"/>
      <c r="AC10" s="790"/>
      <c r="AD10" s="761"/>
    </row>
    <row r="11" spans="1:31" ht="15.75" thickBot="1" x14ac:dyDescent="0.3">
      <c r="C11" s="787"/>
      <c r="G11" s="749"/>
      <c r="H11" s="6"/>
      <c r="K11" s="767"/>
      <c r="R11" s="52" t="s">
        <v>44</v>
      </c>
      <c r="S11" s="70"/>
      <c r="Y11" s="68" t="s">
        <v>120</v>
      </c>
      <c r="Z11" s="777" t="s">
        <v>120</v>
      </c>
      <c r="AA11" s="778"/>
      <c r="AB11" s="52" t="s">
        <v>44</v>
      </c>
      <c r="AC11" s="118" t="s">
        <v>120</v>
      </c>
      <c r="AD11" s="761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9"/>
      <c r="H12" s="128"/>
      <c r="I12" s="19" t="s">
        <v>80</v>
      </c>
      <c r="J12" s="3">
        <v>15</v>
      </c>
      <c r="K12" s="767"/>
      <c r="L12" s="782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9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1" t="s">
        <v>125</v>
      </c>
      <c r="AB12" s="772"/>
      <c r="AC12" s="21" t="s">
        <v>231</v>
      </c>
      <c r="AD12" s="761"/>
    </row>
    <row r="13" spans="1:31" ht="15.75" thickBot="1" x14ac:dyDescent="0.3">
      <c r="C13" s="785"/>
      <c r="G13" s="749"/>
      <c r="K13" s="767"/>
      <c r="L13" s="783"/>
      <c r="M13" s="47"/>
      <c r="Q13" s="751" t="s">
        <v>209</v>
      </c>
      <c r="R13" s="640"/>
      <c r="S13" s="600"/>
      <c r="T13" s="6"/>
      <c r="U13" s="96" t="s">
        <v>131</v>
      </c>
      <c r="X13" s="2" t="s">
        <v>122</v>
      </c>
      <c r="AA13" s="773"/>
      <c r="AB13" s="774"/>
      <c r="AD13" s="761"/>
    </row>
    <row r="14" spans="1:31" ht="15.75" thickBot="1" x14ac:dyDescent="0.3">
      <c r="B14" s="2" t="s">
        <v>333</v>
      </c>
      <c r="C14" s="787"/>
      <c r="D14" s="23"/>
      <c r="G14" s="749"/>
      <c r="H14" s="125"/>
      <c r="I14" s="99" t="s">
        <v>44</v>
      </c>
      <c r="J14" s="111">
        <v>115</v>
      </c>
      <c r="K14" s="767"/>
      <c r="L14" s="783"/>
      <c r="M14" s="21" t="s">
        <v>110</v>
      </c>
      <c r="N14" s="21" t="s">
        <v>112</v>
      </c>
      <c r="R14" s="115" t="s">
        <v>44</v>
      </c>
      <c r="S14" s="600"/>
      <c r="T14" s="77" t="s">
        <v>129</v>
      </c>
      <c r="V14" s="68" t="s">
        <v>44</v>
      </c>
      <c r="X14" s="47"/>
      <c r="Y14" s="21" t="s">
        <v>72</v>
      </c>
      <c r="AA14" s="773"/>
      <c r="AB14" s="774"/>
      <c r="AD14" s="761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49"/>
      <c r="H15" s="2" t="s">
        <v>80</v>
      </c>
      <c r="I15" s="53" t="s">
        <v>80</v>
      </c>
      <c r="K15" s="767"/>
      <c r="L15" s="784"/>
      <c r="Q15" s="751" t="s">
        <v>210</v>
      </c>
      <c r="R15" s="640"/>
      <c r="S15" s="600"/>
      <c r="T15" s="6"/>
      <c r="V15" s="68" t="s">
        <v>44</v>
      </c>
      <c r="X15" s="2" t="s">
        <v>127</v>
      </c>
      <c r="AA15" s="773"/>
      <c r="AB15" s="774"/>
      <c r="AD15" s="761"/>
    </row>
    <row r="16" spans="1:31" ht="15.75" thickBot="1" x14ac:dyDescent="0.3">
      <c r="C16" s="132"/>
      <c r="G16" s="749"/>
      <c r="K16" s="767"/>
      <c r="N16" s="47"/>
      <c r="O16" s="61" t="s">
        <v>108</v>
      </c>
      <c r="R16" s="114" t="s">
        <v>44</v>
      </c>
      <c r="S16" s="600"/>
      <c r="T16" s="76" t="s">
        <v>128</v>
      </c>
      <c r="W16" s="52" t="s">
        <v>44</v>
      </c>
      <c r="X16" s="47"/>
      <c r="Z16" s="76" t="s">
        <v>126</v>
      </c>
      <c r="AA16" s="773"/>
      <c r="AB16" s="774"/>
      <c r="AD16" s="761"/>
    </row>
    <row r="17" spans="3:30" ht="15.75" thickBot="1" x14ac:dyDescent="0.3">
      <c r="C17" s="109"/>
      <c r="E17" s="6" t="s">
        <v>94</v>
      </c>
      <c r="F17" s="746" t="s">
        <v>95</v>
      </c>
      <c r="G17" s="749"/>
      <c r="H17" s="54"/>
      <c r="I17" s="133" t="s">
        <v>80</v>
      </c>
      <c r="K17" s="767"/>
      <c r="S17" s="600"/>
      <c r="V17" s="68" t="s">
        <v>44</v>
      </c>
      <c r="X17" s="2" t="s">
        <v>117</v>
      </c>
      <c r="AA17" s="773"/>
      <c r="AB17" s="774"/>
      <c r="AD17" s="761"/>
    </row>
    <row r="18" spans="3:30" ht="15.75" thickBot="1" x14ac:dyDescent="0.3">
      <c r="C18" s="130"/>
      <c r="D18" s="131" t="s">
        <v>44</v>
      </c>
      <c r="E18" s="6" t="s">
        <v>96</v>
      </c>
      <c r="F18" s="747"/>
      <c r="G18" s="749"/>
      <c r="H18" s="108" t="s">
        <v>75</v>
      </c>
      <c r="I18" s="21" t="s">
        <v>80</v>
      </c>
      <c r="K18" s="767"/>
      <c r="O18" s="64" t="s">
        <v>114</v>
      </c>
      <c r="S18" s="600"/>
      <c r="U18" s="76" t="s">
        <v>132</v>
      </c>
      <c r="X18" s="2" t="s">
        <v>116</v>
      </c>
      <c r="AA18" s="775"/>
      <c r="AB18" s="776"/>
      <c r="AD18" s="761"/>
    </row>
    <row r="19" spans="3:30" ht="15.75" thickBot="1" x14ac:dyDescent="0.3">
      <c r="F19" s="64" t="s">
        <v>208</v>
      </c>
      <c r="G19" s="750"/>
      <c r="K19" s="768"/>
      <c r="Q19" s="68" t="s">
        <v>44</v>
      </c>
      <c r="R19" s="755" t="s">
        <v>123</v>
      </c>
      <c r="S19" s="756"/>
      <c r="T19" s="757"/>
      <c r="V19" s="77" t="s">
        <v>114</v>
      </c>
      <c r="Y19" s="19" t="s">
        <v>124</v>
      </c>
      <c r="AD19" s="762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2023-12-24T04:24:30Z</dcterms:modified>
</cp:coreProperties>
</file>