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197C4A86-37BD-4915-8884-ED36AB70A7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<sst xmlns="http://schemas.openxmlformats.org/spreadsheetml/2006/main" count="1120" uniqueCount="626">
  <si>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</si>
  <si>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</si>
  <si>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</si>
  <si>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</si>
  <si>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</si>
  <si>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</si>
  <si>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</si>
  <si>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</si>
  <si>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</si>
  <si>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</si>
  <si>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</si>
  <si>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</si>
  <si>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</si>
  <si>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</si>
  <si>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</si>
  <si>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</si>
  <si>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</si>
  <si>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</si>
  <si>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</si>
  <si>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</si>
  <si>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</si>
  <si>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</si>
  <si>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</si>
  <si>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</si>
  <si>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</si>
  <si>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</si>
  <si>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</si>
  <si>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</si>
  <si>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</si>
  <si>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</si>
  <si>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</si>
  <si>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</si>
  <si>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</si>
  <si>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</si>
  <si>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</si>
  <si>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</si>
  <si>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</si>
  <si>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</si>
  <si>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</si>
  <si>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</si>
  <si>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</si>
  <si>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</si>
  <si>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</si>
  <si>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</si>
  <si>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</si>
  <si>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</si>
  <si>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</si>
  <si>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</si>
  <si>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</si>
  <si>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</si>
  <si>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</si>
  <si>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</si>
  <si>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</si>
  <si>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</si>
  <si>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</si>
  <si>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</si>
  <si>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</si>
  <si>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</si>
  <si>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</si>
  <si>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</si>
  <si>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</si>
  <si>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</si>
  <si>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</si>
  <si>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</si>
  <si>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</si>
  <si>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</si>
  <si>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</si>
  <si>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</si>
  <si>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</si>
  <si>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</si>
  <si>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</si>
  <si>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</si>
  <si>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</si>
  <si>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</si>
  <si>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</si>
  <si>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</si>
  <si>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</si>
  <si>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</si>
  <si>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</si>
  <si>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</si>
  <si>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</si>
  <si>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</si>
  <si>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</si>
  <si>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</si>
  <si>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</si>
  <si>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</si>
  <si>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</si>
  <si>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</si>
  <si>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</si>
  <si>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</si>
  <si>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</si>
  <si>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</si>
  <si>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</si>
  <si>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</si>
  <si>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</si>
  <si>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</si>
  <si>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</si>
  <si>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</si>
  <si>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</si>
  <si>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</si>
  <si>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</si>
  <si>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</si>
  <si>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</si>
  <si>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</si>
  <si>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</si>
  <si>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</si>
  <si>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</si>
  <si>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</si>
  <si>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</si>
  <si>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</si>
  <si>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</si>
  <si>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</si>
  <si>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</si>
  <si>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</si>
  <si>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</si>
  <si>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</si>
  <si>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</si>
  <si>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</si>
  <si>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</si>
  <si>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</si>
  <si>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</si>
  <si>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</si>
  <si>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</si>
  <si>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</si>
  <si>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</si>
  <si>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</si>
  <si>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</si>
  <si>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</si>
  <si>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</si>
  <si>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</si>
  <si>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</si>
  <si>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</si>
  <si>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</si>
  <si>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</si>
  <si>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</si>
  <si>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</si>
  <si>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</si>
  <si>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</si>
  <si>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</si>
  <si>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</si>
  <si>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</si>
  <si>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</si>
  <si>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</si>
  <si>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</si>
  <si>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</si>
  <si>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</si>
  <si>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</si>
  <si>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</si>
  <si>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</si>
  <si>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</si>
  <si>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</si>
  <si>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</si>
  <si>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</si>
  <si>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</si>
  <si>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</si>
  <si>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</si>
  <si>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</si>
  <si>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</si>
  <si>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</si>
  <si>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</si>
  <si>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</si>
  <si>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</si>
  <si>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</si>
  <si>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</si>
  <si>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</si>
  <si>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</si>
  <si>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</si>
  <si>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</si>
  <si>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</si>
  <si>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</si>
  <si>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</si>
  <si>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</si>
  <si>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</si>
  <si>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</si>
  <si>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</si>
  <si>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</si>
  <si>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</si>
  <si>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</si>
  <si>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</si>
  <si>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</si>
  <si>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</si>
  <si>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</si>
  <si>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</si>
  <si>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</si>
  <si>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</si>
  <si>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</si>
  <si>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</si>
  <si>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</si>
  <si>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</si>
  <si>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</si>
  <si>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</si>
  <si>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</si>
  <si>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</si>
  <si>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</si>
  <si>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</si>
  <si>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</si>
  <si>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</si>
  <si>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</si>
  <si>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</si>
  <si>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</si>
  <si>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</si>
  <si>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</si>
  <si>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</si>
  <si>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</si>
  <si>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</si>
  <si>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</si>
  <si>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</si>
  <si>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</si>
  <si>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</si>
  <si>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</si>
  <si>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</si>
  <si>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</si>
  <si>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</si>
  <si>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</si>
  <si>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</si>
  <si>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</si>
  <si>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</si>
  <si>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</si>
  <si>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</si>
  <si>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</si>
  <si>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</si>
  <si>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</si>
  <si>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</si>
  <si>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</si>
  <si>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</si>
  <si>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</si>
  <si>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</si>
  <si>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</si>
  <si>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</si>
  <si>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</si>
  <si>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</si>
  <si>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</si>
  <si>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</si>
  <si>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</si>
  <si>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</si>
  <si>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</si>
  <si>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</si>
  <si>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</si>
  <si>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</si>
  <si>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</si>
  <si>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</si>
  <si>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</si>
  <si>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</si>
  <si>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</si>
  <si>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</si>
  <si>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</si>
  <si>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</si>
  <si>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</si>
  <si>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</si>
  <si>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</si>
  <si>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</si>
  <si>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</si>
  <si>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</si>
  <si>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</si>
  <si>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</si>
  <si>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</si>
  <si>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</si>
  <si>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</si>
  <si>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</si>
  <si>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</si>
  <si>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</si>
  <si>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</si>
  <si>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</si>
  <si>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</si>
  <si>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</si>
  <si>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</si>
  <si>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</si>
  <si>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</si>
  <si>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</si>
  <si>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</si>
  <si>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</si>
  <si>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</si>
  <si>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</si>
  <si>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</si>
  <si>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</si>
  <si>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</si>
  <si>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</si>
  <si>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</si>
  <si>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</si>
  <si>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</si>
  <si>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</si>
  <si>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</si>
  <si>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</si>
  <si>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</si>
  <si>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</si>
  <si>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</si>
  <si>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</si>
  <si>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</si>
  <si>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</si>
  <si>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</si>
  <si>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</si>
  <si>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</si>
  <si>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</si>
  <si>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</si>
  <si>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</si>
  <si>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</si>
  <si>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</si>
  <si>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</si>
  <si>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</si>
  <si>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</si>
  <si>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</si>
  <si>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</si>
  <si>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</si>
  <si>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</si>
  <si>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</si>
  <si>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</si>
  <si>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</si>
  <si>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</si>
  <si>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</si>
  <si>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</si>
  <si>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</si>
  <si>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</si>
  <si>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</si>
  <si>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</si>
  <si>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</si>
  <si>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</si>
  <si>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</si>
  <si>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</si>
  <si>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</si>
  <si>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</si>
  <si>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</si>
  <si>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</si>
  <si>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</si>
  <si>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</si>
  <si>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</si>
  <si>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</si>
  <si>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</si>
  <si>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</si>
  <si>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</si>
  <si>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</si>
  <si>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</si>
  <si>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</si>
  <si>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</si>
  <si>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</si>
  <si>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</si>
  <si>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</si>
  <si>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</si>
  <si>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</si>
  <si>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</si>
  <si>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</si>
  <si>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</si>
  <si>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</si>
  <si>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</si>
  <si>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</si>
  <si>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</si>
  <si>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</si>
  <si>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</si>
  <si>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</si>
  <si>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</si>
  <si>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</si>
  <si>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</si>
  <si>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</si>
  <si>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</si>
  <si>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</si>
  <si>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</si>
  <si>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</si>
  <si>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</si>
  <si>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</si>
  <si>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</si>
  <si>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</si>
  <si>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</si>
  <si>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</si>
  <si>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</si>
  <si>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</si>
  <si>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</si>
  <si>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</si>
  <si>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</si>
  <si>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</si>
  <si>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</si>
  <si>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</si>
  <si>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</si>
  <si>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</si>
  <si>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</si>
  <si>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</si>
  <si>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</si>
  <si>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</si>
  <si>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</si>
  <si>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</si>
  <si>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</si>
  <si>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</si>
  <si>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</si>
  <si>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</si>
  <si>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</si>
  <si>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</si>
  <si>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</si>
  <si>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</si>
  <si>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</si>
  <si>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</si>
  <si>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</si>
  <si>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</si>
  <si>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</si>
  <si>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</si>
  <si>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</si>
  <si>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</si>
  <si>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</si>
  <si>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</si>
  <si>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</si>
  <si>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</si>
  <si>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</si>
  <si>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</si>
  <si>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</si>
  <si>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</si>
  <si>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</si>
  <si>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</si>
  <si>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</si>
  <si>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</si>
  <si>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</si>
  <si>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</si>
  <si>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</si>
  <si>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</si>
  <si>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</si>
  <si>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</si>
  <si>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</si>
  <si>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</si>
  <si>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</si>
  <si>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</si>
  <si>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</si>
  <si>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</si>
  <si>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</si>
  <si>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</si>
  <si>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</si>
  <si>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</si>
  <si>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</si>
  <si>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</si>
  <si>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</si>
  <si>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</si>
  <si>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</si>
  <si>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</si>
  <si>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</si>
  <si>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</si>
  <si>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</si>
  <si>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</si>
  <si>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</si>
  <si>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</si>
  <si>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</si>
  <si>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</si>
  <si>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</si>
  <si>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</si>
  <si>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</si>
  <si>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</si>
  <si>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</si>
  <si>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</si>
  <si>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</si>
  <si>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</si>
  <si>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</si>
  <si>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</si>
  <si>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</si>
  <si>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</si>
  <si>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</si>
  <si>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</si>
  <si>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</si>
  <si>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</si>
  <si>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</si>
  <si>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</si>
  <si>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</si>
  <si>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</si>
  <si>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</si>
  <si>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</si>
  <si>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</si>
  <si>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</si>
  <si>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</si>
  <si>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</si>
  <si>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</si>
  <si>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</si>
  <si>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</si>
  <si>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</si>
  <si>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</si>
  <si>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</si>
  <si>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</si>
  <si>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</si>
  <si>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</si>
  <si>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</si>
  <si>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</si>
  <si>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</si>
  <si>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</si>
  <si>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</si>
  <si>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</si>
  <si>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</si>
  <si>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</si>
  <si>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</si>
  <si>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</si>
  <si>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</si>
  <si>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</si>
  <si>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</si>
  <si>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</si>
  <si>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</si>
  <si>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</si>
  <si>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</si>
  <si>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</si>
  <si>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</si>
  <si>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</si>
  <si>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</si>
  <si>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</si>
  <si>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</si>
  <si>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</si>
  <si>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</si>
  <si>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</si>
  <si>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</si>
  <si>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</si>
  <si>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</si>
  <si>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</si>
  <si>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</si>
  <si>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</si>
  <si>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</si>
  <si>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</si>
  <si>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</si>
  <si>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</si>
  <si>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</si>
  <si>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</si>
  <si>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</si>
  <si>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</si>
  <si>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</si>
  <si>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</si>
  <si>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</si>
  <si>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</si>
  <si>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</si>
  <si>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</si>
  <si>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</si>
  <si>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</si>
  <si>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</si>
  <si>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</si>
  <si>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</si>
  <si>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</si>
  <si>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</si>
  <si>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</si>
  <si>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</si>
  <si>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</si>
  <si>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</si>
  <si>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</si>
  <si>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</si>
  <si>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</si>
  <si>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</si>
  <si>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</si>
  <si>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</si>
  <si>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</si>
  <si>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</si>
  <si>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</si>
  <si>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</si>
  <si>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</si>
  <si>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</si>
  <si>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</si>
  <si>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</si>
  <si>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</si>
  <si>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</si>
  <si>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</si>
  <si>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</si>
  <si>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</si>
  <si>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</si>
  <si>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</si>
  <si>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</si>
  <si>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</si>
  <si>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</si>
  <si>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</si>
  <si>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</si>
  <si>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</si>
  <si>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</si>
  <si>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</si>
  <si>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</si>
  <si>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</si>
  <si>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</si>
  <si>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</si>
  <si>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</si>
  <si>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</si>
  <si>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</si>
  <si>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</si>
  <si>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</si>
  <si>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</si>
  <si>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</si>
  <si>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</si>
  <si>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</si>
  <si>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</si>
  <si>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</si>
  <si>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</si>
  <si>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</si>
  <si>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</si>
  <si>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</si>
  <si>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</si>
  <si>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</si>
  <si>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</si>
  <si>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</si>
  <si>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</si>
  <si>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</si>
  <si>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</si>
  <si>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</si>
  <si>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</si>
  <si>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</si>
  <si>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</si>
  <si>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</si>
  <si>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</si>
  <si>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</si>
  <si>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</si>
  <si>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</si>
  <si>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</si>
  <si>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</si>
  <si>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</si>
  <si>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</si>
  <si>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</si>
  <si>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</si>
  <si>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</si>
  <si>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</si>
  <si>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</si>
  <si>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</si>
  <si>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</si>
  <si>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</si>
  <si>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</si>
  <si>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</si>
  <si>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</si>
  <si>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</si>
  <si>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</si>
  <si>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</si>
  <si>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</si>
  <si>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</si>
  <si>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</si>
  <si>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</si>
  <si>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</si>
  <si>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</si>
  <si>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</si>
  <si>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</si>
  <si>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</si>
  <si>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</si>
  <si>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</si>
  <si>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</si>
  <si>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nd tv india</t>
  </si>
  <si>
    <t>ndtv 24*7</t>
  </si>
  <si>
    <t>6F Reserved</t>
  </si>
  <si>
    <t>Wbt_X_7F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</si>
</sst>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4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B1" workbookViewId="0">
      <selection activeCell="W18" sqref="W18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7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2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598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>
        <v>0</v>
      </c>
      <c r="R3" s="34" t="s">
        <v>44</v>
      </c>
      <c r="S3" s="24">
        <v>1</v>
      </c>
      <c r="T3" s="607"/>
      <c r="U3" s="19" t="s">
        <v>567</v>
      </c>
      <c r="V3" s="24">
        <f>SUM(P3:P28)</f>
        <v>7</v>
      </c>
    </row>
    <row r="4" spans="2:22" ht="15.75" thickBot="1" x14ac:dyDescent="0.3">
      <c r="B4" s="2" t="s">
        <v>432</v>
      </c>
      <c r="C4" s="165" t="s">
        <v>355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404</v>
      </c>
      <c r="C5" s="165" t="s">
        <v>16</v>
      </c>
      <c r="D5" s="600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7"/>
      <c r="U5" s="204" t="s">
        <v>226</v>
      </c>
      <c r="V5" s="24">
        <v>6900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7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2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415</v>
      </c>
      <c r="C9" s="422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5" t="s">
        <v>44</v>
      </c>
      <c r="P9" s="313">
        <v>1</v>
      </c>
      <c r="Q9" s="2" t="s">
        <v>600</v>
      </c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605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7"/>
    </row>
    <row r="11" spans="2:22" ht="15.75" thickBot="1" x14ac:dyDescent="0.3">
      <c r="B11" s="2" t="s">
        <v>364</v>
      </c>
      <c r="C11" s="422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225</v>
      </c>
      <c r="V11" s="64">
        <v>115</v>
      </c>
    </row>
    <row r="12" spans="2:22" ht="15.75" thickBot="1" x14ac:dyDescent="0.3">
      <c r="B12" s="256" t="s">
        <v>434</v>
      </c>
      <c r="C12" s="422" t="s">
        <v>355</v>
      </c>
      <c r="D12" s="61"/>
      <c r="E12" s="465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7"/>
      <c r="U13" s="2" t="s">
        <v>588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8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5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3" t="s">
        <v>369</v>
      </c>
      <c r="C16" s="479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585</v>
      </c>
      <c r="R16" s="512" t="s">
        <v>42</v>
      </c>
      <c r="S16" s="112">
        <v>1</v>
      </c>
      <c r="T16" s="607"/>
    </row>
    <row r="17" spans="2:24" ht="15.75" thickBot="1" x14ac:dyDescent="0.3">
      <c r="B17" s="2"/>
      <c r="C17" s="478" t="s">
        <v>23</v>
      </c>
      <c r="D17" s="61"/>
      <c r="E17" s="465"/>
      <c r="F17" s="21" t="s">
        <v>223</v>
      </c>
      <c r="G17" s="203" t="s">
        <v>388</v>
      </c>
      <c r="H17" s="2" t="s">
        <v>363</v>
      </c>
      <c r="I17" s="386" t="s">
        <v>20</v>
      </c>
      <c r="J17" s="139"/>
      <c r="K17" s="140"/>
      <c r="L17" s="135" t="s">
        <v>15</v>
      </c>
      <c r="M17" s="597"/>
      <c r="N17" s="600"/>
      <c r="O17" s="475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395</v>
      </c>
      <c r="C19" s="165" t="s">
        <v>361</v>
      </c>
      <c r="D19" s="386" t="s">
        <v>20</v>
      </c>
      <c r="E19" s="464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1" t="s">
        <v>504</v>
      </c>
      <c r="P19" s="313"/>
      <c r="T19" s="607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624</v>
      </c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601</v>
      </c>
      <c r="H23" s="2" t="s">
        <v>411</v>
      </c>
      <c r="I23" s="61"/>
      <c r="J23" s="240"/>
      <c r="K23" s="141"/>
      <c r="L23" s="9" t="s">
        <v>32</v>
      </c>
      <c r="M23" s="596"/>
      <c r="N23" s="61" t="s">
        <v>505</v>
      </c>
      <c r="P23" s="313"/>
      <c r="T23" s="607"/>
      <c r="U23" s="2" t="s">
        <v>625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5"/>
      <c r="F24" s="387"/>
      <c r="G24" s="239" t="s">
        <v>602</v>
      </c>
      <c r="H24" s="210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6" t="s">
        <v>44</v>
      </c>
      <c r="P24" s="514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416</v>
      </c>
      <c r="C26" s="165" t="s">
        <v>17</v>
      </c>
      <c r="D26" s="386" t="s">
        <v>20</v>
      </c>
      <c r="E26" s="393"/>
      <c r="F26" s="359"/>
      <c r="G26" s="2" t="s">
        <v>601</v>
      </c>
      <c r="H26" s="2" t="s">
        <v>599</v>
      </c>
      <c r="I26" s="61"/>
      <c r="J26" s="242"/>
      <c r="K26" s="154"/>
      <c r="L26" s="4" t="s">
        <v>36</v>
      </c>
      <c r="M26" s="596"/>
      <c r="N26" s="61" t="s">
        <v>506</v>
      </c>
      <c r="P26" s="313"/>
      <c r="T26" s="607"/>
      <c r="V26" s="24" t="s">
        <v>616</v>
      </c>
    </row>
    <row r="27" spans="2:24" ht="15.75" thickBot="1" x14ac:dyDescent="0.3">
      <c r="B27" s="256" t="s">
        <v>396</v>
      </c>
      <c r="C27" s="165" t="s">
        <v>14</v>
      </c>
      <c r="D27" s="61"/>
      <c r="E27" s="393"/>
      <c r="F27" s="382"/>
      <c r="G27" s="2" t="s">
        <v>603</v>
      </c>
      <c r="H27" s="210" t="s">
        <v>515</v>
      </c>
      <c r="I27" s="61"/>
      <c r="J27" s="388"/>
      <c r="K27" s="389"/>
      <c r="L27" s="390"/>
      <c r="M27" s="596"/>
      <c r="N27" s="61"/>
      <c r="P27" s="313"/>
      <c r="R27" s="34" t="s">
        <v>44</v>
      </c>
      <c r="S27" s="24">
        <v>1</v>
      </c>
      <c r="T27" s="607"/>
      <c r="W27" s="2" t="s">
        <v>581</v>
      </c>
    </row>
    <row r="28" spans="2:24" ht="15.75" thickBot="1" x14ac:dyDescent="0.3">
      <c r="B28" s="256" t="s">
        <v>396</v>
      </c>
      <c r="C28" s="474" t="s">
        <v>16</v>
      </c>
      <c r="D28" s="61" t="s">
        <v>571</v>
      </c>
      <c r="E28" s="393"/>
      <c r="F28" s="384"/>
      <c r="G28" s="2" t="s">
        <v>604</v>
      </c>
      <c r="H28" s="210" t="s">
        <v>579</v>
      </c>
      <c r="I28" s="61"/>
      <c r="J28" s="18"/>
      <c r="K28" s="18"/>
      <c r="L28" s="11" t="s">
        <v>37</v>
      </c>
      <c r="M28" s="597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4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6" t="s">
        <v>141</v>
      </c>
      <c r="G1" s="393" t="s">
        <v>136</v>
      </c>
      <c r="H1" s="97" t="s">
        <v>344</v>
      </c>
      <c r="I1" s="65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1" t="s">
        <v>155</v>
      </c>
      <c r="Y1" s="653" t="s">
        <v>530</v>
      </c>
      <c r="Z1" s="407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4" t="s">
        <v>453</v>
      </c>
      <c r="AL1" s="371" t="s">
        <v>499</v>
      </c>
      <c r="AM1" s="403"/>
      <c r="AN1" s="635"/>
      <c r="AO1" s="338" t="s">
        <v>470</v>
      </c>
      <c r="AQ1" s="68" t="s">
        <v>346</v>
      </c>
    </row>
    <row r="2" spans="1:43" ht="15.75" customHeight="1" thickBot="1" x14ac:dyDescent="0.3">
      <c r="A2" s="617">
        <f ca="1">TODAY()</f>
        <v>45284</v>
      </c>
      <c r="B2" s="619" t="s">
        <v>371</v>
      </c>
      <c r="C2" s="615" t="s">
        <v>358</v>
      </c>
      <c r="D2" s="621" t="s">
        <v>356</v>
      </c>
      <c r="E2" s="669" t="s">
        <v>64</v>
      </c>
      <c r="F2" s="640" t="s">
        <v>102</v>
      </c>
      <c r="G2" s="394" t="s">
        <v>179</v>
      </c>
      <c r="H2" s="80" t="s">
        <v>33</v>
      </c>
      <c r="I2" s="660"/>
      <c r="J2" s="81" t="s">
        <v>76</v>
      </c>
      <c r="K2" s="671" t="s">
        <v>343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2" t="s">
        <v>156</v>
      </c>
      <c r="Y2" s="654"/>
      <c r="Z2" s="408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2" t="s">
        <v>465</v>
      </c>
      <c r="AL2" s="238" t="s">
        <v>464</v>
      </c>
      <c r="AM2" s="429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5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2" t="s">
        <v>157</v>
      </c>
      <c r="Y3" s="654"/>
      <c r="Z3" s="409">
        <v>1</v>
      </c>
      <c r="AA3" s="307"/>
      <c r="AB3" s="209"/>
      <c r="AC3" s="100" t="s">
        <v>481</v>
      </c>
      <c r="AD3" s="656" t="s">
        <v>456</v>
      </c>
      <c r="AE3" s="257"/>
      <c r="AF3" s="257"/>
      <c r="AG3" s="16"/>
      <c r="AH3" s="16"/>
      <c r="AI3" s="16"/>
      <c r="AJ3" s="16"/>
      <c r="AK3" s="257"/>
      <c r="AL3" s="16"/>
      <c r="AM3" s="429"/>
      <c r="AN3" s="636"/>
    </row>
    <row r="4" spans="1:43" ht="15.75" thickBot="1" x14ac:dyDescent="0.3">
      <c r="A4" s="238" t="s">
        <v>183</v>
      </c>
      <c r="B4" s="633" t="s">
        <v>374</v>
      </c>
      <c r="C4" s="615" t="s">
        <v>154</v>
      </c>
      <c r="D4" s="347" t="s">
        <v>135</v>
      </c>
      <c r="E4" s="378">
        <v>2</v>
      </c>
      <c r="F4" s="641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2" t="s">
        <v>158</v>
      </c>
      <c r="Y4" s="654"/>
      <c r="Z4" s="410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9"/>
      <c r="AN4" s="636"/>
      <c r="AO4" s="338" t="s">
        <v>90</v>
      </c>
    </row>
    <row r="5" spans="1:43" ht="15.75" thickBot="1" x14ac:dyDescent="0.3">
      <c r="A5" s="659" t="s">
        <v>419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2" t="s">
        <v>159</v>
      </c>
      <c r="Y5" s="654"/>
      <c r="Z5" s="410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9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2" t="s">
        <v>160</v>
      </c>
      <c r="Y6" s="654"/>
      <c r="Z6" s="408">
        <v>1</v>
      </c>
      <c r="AA6" s="307"/>
      <c r="AB6" s="209"/>
      <c r="AC6" s="16"/>
      <c r="AD6" s="414" t="s">
        <v>241</v>
      </c>
      <c r="AE6" s="257"/>
      <c r="AF6" s="257"/>
      <c r="AG6" s="257"/>
      <c r="AH6" s="257"/>
      <c r="AI6" s="650"/>
      <c r="AJ6" s="442" t="s">
        <v>459</v>
      </c>
      <c r="AK6" s="650" t="s">
        <v>252</v>
      </c>
      <c r="AL6" s="257"/>
      <c r="AM6" s="429"/>
      <c r="AN6" s="636"/>
      <c r="AO6" s="338" t="s">
        <v>471</v>
      </c>
    </row>
    <row r="7" spans="1:43" ht="15.75" thickBot="1" x14ac:dyDescent="0.3">
      <c r="A7" s="232" t="s">
        <v>573</v>
      </c>
      <c r="B7" s="632"/>
      <c r="C7" s="202" t="s">
        <v>375</v>
      </c>
      <c r="D7" s="348" t="s">
        <v>386</v>
      </c>
      <c r="E7" s="265">
        <v>3</v>
      </c>
      <c r="F7" s="641"/>
      <c r="G7" s="396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2" t="s">
        <v>161</v>
      </c>
      <c r="Y7" s="654"/>
      <c r="Z7" s="408">
        <v>1</v>
      </c>
      <c r="AA7" s="307"/>
      <c r="AB7" s="209"/>
      <c r="AC7" s="16"/>
      <c r="AD7" s="16"/>
      <c r="AE7" s="257"/>
      <c r="AF7" s="257"/>
      <c r="AG7" s="656" t="s">
        <v>455</v>
      </c>
      <c r="AH7" s="257"/>
      <c r="AI7" s="650"/>
      <c r="AJ7" s="257"/>
      <c r="AK7" s="650"/>
      <c r="AL7" s="80" t="s">
        <v>497</v>
      </c>
      <c r="AM7" s="429"/>
      <c r="AN7" s="636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2" t="s">
        <v>162</v>
      </c>
      <c r="Y8" s="654"/>
      <c r="Z8" s="410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9"/>
      <c r="AN8" s="636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2" t="s">
        <v>163</v>
      </c>
      <c r="Y9" s="654"/>
      <c r="Z9" s="411"/>
      <c r="AA9" s="307"/>
      <c r="AB9" s="209"/>
      <c r="AC9" s="16"/>
      <c r="AD9" s="414" t="s">
        <v>241</v>
      </c>
      <c r="AE9" s="257"/>
      <c r="AF9" s="257"/>
      <c r="AG9" s="656"/>
      <c r="AH9" s="257"/>
      <c r="AI9" s="650"/>
      <c r="AJ9" s="80"/>
      <c r="AK9" s="650" t="s">
        <v>252</v>
      </c>
      <c r="AL9" s="257"/>
      <c r="AM9" s="429"/>
      <c r="AN9" s="636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45</v>
      </c>
      <c r="F10" s="641"/>
      <c r="N10" s="419" t="s">
        <v>397</v>
      </c>
      <c r="O10" s="678" t="s">
        <v>102</v>
      </c>
      <c r="P10" s="647" t="s">
        <v>401</v>
      </c>
      <c r="R10" s="74" t="s">
        <v>44</v>
      </c>
      <c r="S10" s="665"/>
      <c r="T10" s="89"/>
      <c r="U10" s="123" t="s">
        <v>176</v>
      </c>
      <c r="V10" s="119" t="s">
        <v>221</v>
      </c>
      <c r="W10" s="146"/>
      <c r="X10" s="432" t="s">
        <v>164</v>
      </c>
      <c r="Y10" s="654"/>
      <c r="Z10" s="410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6"/>
      <c r="AH10" s="80"/>
      <c r="AI10" s="650"/>
      <c r="AJ10" s="257"/>
      <c r="AK10" s="650"/>
      <c r="AL10" s="257"/>
      <c r="AM10" s="443" t="s">
        <v>319</v>
      </c>
      <c r="AN10" s="636"/>
      <c r="AO10" s="204" t="s">
        <v>94</v>
      </c>
    </row>
    <row r="11" spans="1:43" ht="24" customHeight="1" thickBot="1" x14ac:dyDescent="0.3">
      <c r="A11" s="223" t="s">
        <v>286</v>
      </c>
      <c r="B11" s="598" t="s">
        <v>284</v>
      </c>
      <c r="C11" s="458" t="s">
        <v>177</v>
      </c>
      <c r="D11" s="170" t="s">
        <v>356</v>
      </c>
      <c r="F11" s="641"/>
      <c r="M11" s="6"/>
      <c r="N11" s="117">
        <v>7</v>
      </c>
      <c r="O11" s="679"/>
      <c r="P11" s="648"/>
      <c r="Q11" s="65"/>
      <c r="R11" s="120" t="s">
        <v>221</v>
      </c>
      <c r="S11" s="665"/>
      <c r="T11" s="102" t="s">
        <v>44</v>
      </c>
      <c r="U11" s="124"/>
      <c r="V11" s="121"/>
      <c r="W11" s="146"/>
      <c r="X11" s="432" t="s">
        <v>165</v>
      </c>
      <c r="Y11" s="654"/>
      <c r="Z11" s="410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6"/>
      <c r="AH11" s="257"/>
      <c r="AI11" s="70"/>
      <c r="AJ11" s="257"/>
      <c r="AK11" s="257"/>
      <c r="AL11" s="257"/>
      <c r="AM11" s="429"/>
      <c r="AN11" s="636"/>
      <c r="AP11" s="76" t="s">
        <v>485</v>
      </c>
    </row>
    <row r="12" spans="1:43" ht="15.75" thickBot="1" x14ac:dyDescent="0.3">
      <c r="A12" s="227" t="s">
        <v>384</v>
      </c>
      <c r="B12" s="600"/>
      <c r="C12" s="459" t="s">
        <v>385</v>
      </c>
      <c r="D12" s="61" t="s">
        <v>153</v>
      </c>
      <c r="E12" s="224">
        <v>3</v>
      </c>
      <c r="F12" s="641"/>
      <c r="G12" s="337" t="s">
        <v>401</v>
      </c>
      <c r="H12" s="603" t="s">
        <v>430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2" t="s">
        <v>166</v>
      </c>
      <c r="Y12" s="654"/>
      <c r="Z12" s="408">
        <v>1</v>
      </c>
      <c r="AA12" s="307">
        <v>1</v>
      </c>
      <c r="AB12" s="209"/>
      <c r="AC12" s="100" t="s">
        <v>482</v>
      </c>
      <c r="AD12" s="668" t="s">
        <v>241</v>
      </c>
      <c r="AE12" s="442" t="s">
        <v>240</v>
      </c>
      <c r="AF12" s="656" t="s">
        <v>229</v>
      </c>
      <c r="AG12" s="656"/>
      <c r="AH12" s="238" t="s">
        <v>260</v>
      </c>
      <c r="AI12" s="238" t="s">
        <v>237</v>
      </c>
      <c r="AJ12" s="257"/>
      <c r="AK12" s="257"/>
      <c r="AL12" s="257"/>
      <c r="AM12" s="651" t="s">
        <v>250</v>
      </c>
      <c r="AN12" s="636"/>
      <c r="AO12" s="338" t="s">
        <v>96</v>
      </c>
    </row>
    <row r="13" spans="1:43" ht="15.75" thickBot="1" x14ac:dyDescent="0.3">
      <c r="B13" s="448" t="s">
        <v>195</v>
      </c>
      <c r="E13" s="449">
        <v>-3</v>
      </c>
      <c r="F13" s="641"/>
      <c r="G13" s="605" t="s">
        <v>431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2" t="s">
        <v>167</v>
      </c>
      <c r="Y13" s="654"/>
      <c r="Z13" s="408">
        <v>1</v>
      </c>
      <c r="AA13" s="307">
        <v>1</v>
      </c>
      <c r="AB13" s="100" t="s">
        <v>501</v>
      </c>
      <c r="AC13" s="16"/>
      <c r="AD13" s="668"/>
      <c r="AF13" s="656"/>
      <c r="AG13" s="80"/>
      <c r="AH13" s="238" t="s">
        <v>309</v>
      </c>
      <c r="AI13" s="238" t="s">
        <v>308</v>
      </c>
      <c r="AJ13" s="80"/>
      <c r="AK13" s="257"/>
      <c r="AL13" s="257"/>
      <c r="AM13" s="651"/>
      <c r="AN13" s="636"/>
    </row>
    <row r="14" spans="1:43" ht="15.75" thickBot="1" x14ac:dyDescent="0.3">
      <c r="A14" s="451"/>
      <c r="B14" s="452"/>
      <c r="C14" s="460"/>
      <c r="D14" s="453"/>
      <c r="E14" s="454"/>
      <c r="F14" s="641"/>
      <c r="G14" s="605" t="s">
        <v>430</v>
      </c>
      <c r="H14" s="605"/>
      <c r="I14" s="605"/>
      <c r="J14" s="683"/>
      <c r="K14" s="2">
        <v>12</v>
      </c>
      <c r="N14" s="6"/>
      <c r="O14" s="679"/>
      <c r="Q14" s="61" t="s">
        <v>534</v>
      </c>
      <c r="S14" s="165" t="s">
        <v>28</v>
      </c>
      <c r="T14" s="89"/>
      <c r="U14" s="124"/>
      <c r="V14" s="93"/>
      <c r="W14" s="146"/>
      <c r="X14" s="432" t="s">
        <v>168</v>
      </c>
      <c r="Y14" s="654"/>
      <c r="Z14" s="408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50" t="s">
        <v>507</v>
      </c>
      <c r="C15" s="598" t="s">
        <v>374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2" t="s">
        <v>169</v>
      </c>
      <c r="Y15" s="654"/>
      <c r="Z15" s="410">
        <v>1</v>
      </c>
      <c r="AA15" s="307"/>
      <c r="AB15" s="209"/>
      <c r="AC15" s="76" t="s">
        <v>480</v>
      </c>
      <c r="AD15" s="668"/>
      <c r="AF15" s="656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1"/>
      <c r="AN15" s="636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4">
        <v>1</v>
      </c>
      <c r="F16" s="641"/>
      <c r="G16" s="337" t="s">
        <v>489</v>
      </c>
      <c r="I16" s="470"/>
      <c r="J16" s="20"/>
      <c r="O16" s="679"/>
      <c r="R16" s="436" t="s">
        <v>184</v>
      </c>
      <c r="T16" s="89"/>
      <c r="U16" s="124"/>
      <c r="V16" s="94"/>
      <c r="W16" s="146"/>
      <c r="X16" s="432" t="s">
        <v>170</v>
      </c>
      <c r="Y16" s="654"/>
      <c r="Z16" s="408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9" t="s">
        <v>318</v>
      </c>
      <c r="AN16" s="636"/>
      <c r="AP16" s="76" t="s">
        <v>233</v>
      </c>
    </row>
    <row r="17" spans="1:43" ht="15.75" thickBot="1" x14ac:dyDescent="0.3">
      <c r="B17" s="80"/>
      <c r="F17" s="641"/>
      <c r="I17" s="471"/>
      <c r="J17" s="20"/>
      <c r="N17" s="6"/>
      <c r="O17" s="679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2" t="s">
        <v>171</v>
      </c>
      <c r="Y17" s="654"/>
      <c r="Z17" s="410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9"/>
      <c r="AN17" s="636"/>
      <c r="AO17" s="204" t="s">
        <v>498</v>
      </c>
      <c r="AQ17" s="99" t="s">
        <v>496</v>
      </c>
    </row>
    <row r="18" spans="1:43" ht="15.75" thickBot="1" x14ac:dyDescent="0.3">
      <c r="A18" s="466" t="s">
        <v>577</v>
      </c>
      <c r="B18" s="21" t="s">
        <v>538</v>
      </c>
      <c r="C18" s="455" t="s">
        <v>518</v>
      </c>
      <c r="D18" s="384" t="s">
        <v>516</v>
      </c>
      <c r="E18" s="99" t="s">
        <v>44</v>
      </c>
      <c r="F18" s="641"/>
      <c r="G18" s="337" t="s">
        <v>529</v>
      </c>
      <c r="I18" s="24"/>
      <c r="J18" s="20"/>
      <c r="O18" s="679"/>
      <c r="Q18" s="112"/>
      <c r="R18" s="673" t="s">
        <v>537</v>
      </c>
      <c r="T18" s="100" t="s">
        <v>44</v>
      </c>
      <c r="U18" s="612" t="s">
        <v>44</v>
      </c>
      <c r="V18" s="120"/>
      <c r="W18" s="147" t="s">
        <v>175</v>
      </c>
      <c r="X18" s="432" t="s">
        <v>172</v>
      </c>
      <c r="Y18" s="654"/>
      <c r="Z18" s="410">
        <v>1</v>
      </c>
      <c r="AA18" s="307"/>
      <c r="AB18" s="76" t="s">
        <v>466</v>
      </c>
      <c r="AC18" s="16"/>
      <c r="AD18" s="16"/>
      <c r="AE18" s="257"/>
      <c r="AF18" s="650" t="s">
        <v>476</v>
      </c>
      <c r="AG18" s="257"/>
      <c r="AH18" s="70"/>
      <c r="AI18" s="70"/>
      <c r="AJ18" s="652" t="s">
        <v>316</v>
      </c>
      <c r="AK18" s="257"/>
      <c r="AL18" s="80"/>
      <c r="AM18" s="429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535</v>
      </c>
      <c r="U19" s="613"/>
      <c r="V19" s="146"/>
      <c r="W19" s="146"/>
      <c r="X19" s="432" t="s">
        <v>173</v>
      </c>
      <c r="Y19" s="654"/>
      <c r="Z19" s="408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1" t="s">
        <v>252</v>
      </c>
      <c r="AL19" s="80"/>
      <c r="AM19" s="429"/>
      <c r="AN19" s="636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7" t="s">
        <v>487</v>
      </c>
      <c r="D20" s="21" t="s">
        <v>541</v>
      </c>
      <c r="E20" s="438">
        <v>-1</v>
      </c>
      <c r="F20" s="641"/>
      <c r="G20" s="337" t="s">
        <v>492</v>
      </c>
      <c r="I20" s="219"/>
      <c r="O20" s="679"/>
      <c r="Q20" s="681" t="s">
        <v>48</v>
      </c>
      <c r="T20" s="405" t="s">
        <v>44</v>
      </c>
      <c r="U20" s="614"/>
      <c r="W20" s="406"/>
      <c r="X20" s="433" t="s">
        <v>174</v>
      </c>
      <c r="Y20" s="654"/>
      <c r="Z20" s="412">
        <v>1</v>
      </c>
      <c r="AA20" s="413">
        <v>1</v>
      </c>
      <c r="AB20" s="256"/>
      <c r="AC20" s="415"/>
      <c r="AD20" s="415"/>
      <c r="AE20" s="339"/>
      <c r="AF20" s="404"/>
      <c r="AG20" s="339"/>
      <c r="AH20" s="340"/>
      <c r="AI20" s="341" t="s">
        <v>299</v>
      </c>
      <c r="AJ20" s="339"/>
      <c r="AK20" s="462"/>
      <c r="AL20" s="340" t="s">
        <v>500</v>
      </c>
      <c r="AM20" s="381" t="s">
        <v>250</v>
      </c>
      <c r="AN20" s="636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1"/>
      <c r="I21" s="219"/>
      <c r="O21" s="679"/>
      <c r="Q21" s="682"/>
      <c r="T21" s="423"/>
      <c r="U21" s="14"/>
      <c r="V21" s="609"/>
      <c r="W21" s="427" t="s">
        <v>175</v>
      </c>
      <c r="X21" s="430" t="s">
        <v>186</v>
      </c>
      <c r="Y21" s="654"/>
      <c r="Z21" s="446">
        <v>3</v>
      </c>
      <c r="AA21" s="447">
        <v>3</v>
      </c>
      <c r="AB21" s="416"/>
      <c r="AC21" s="6"/>
      <c r="AD21" s="414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9" t="s">
        <v>546</v>
      </c>
      <c r="AN21" s="636"/>
    </row>
    <row r="22" spans="1:43" ht="15.75" thickBot="1" x14ac:dyDescent="0.3">
      <c r="F22" s="641"/>
      <c r="G22" s="337" t="s">
        <v>490</v>
      </c>
      <c r="I22" s="219"/>
      <c r="O22" s="679"/>
      <c r="R22" s="435" t="s">
        <v>44</v>
      </c>
      <c r="T22" s="424" t="s">
        <v>44</v>
      </c>
      <c r="U22" s="15"/>
      <c r="V22" s="610"/>
      <c r="W22" s="427" t="s">
        <v>175</v>
      </c>
      <c r="X22" s="430" t="s">
        <v>187</v>
      </c>
      <c r="Y22" s="654"/>
      <c r="Z22" s="416"/>
      <c r="AA22" s="10"/>
      <c r="AB22" s="416"/>
      <c r="AC22" s="6"/>
      <c r="AD22" s="6"/>
      <c r="AE22" s="6"/>
      <c r="AF22" s="6"/>
      <c r="AG22" s="6"/>
      <c r="AH22" s="6"/>
      <c r="AI22" s="6"/>
      <c r="AJ22" s="650" t="s">
        <v>473</v>
      </c>
      <c r="AK22" s="257"/>
      <c r="AL22" s="80" t="s">
        <v>479</v>
      </c>
      <c r="AM22" s="300"/>
      <c r="AN22" s="636"/>
    </row>
    <row r="23" spans="1:43" ht="15.75" thickBot="1" x14ac:dyDescent="0.3">
      <c r="A23" s="231" t="s">
        <v>550</v>
      </c>
      <c r="B23" s="173" t="s">
        <v>360</v>
      </c>
      <c r="C23" s="456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1" t="s">
        <v>44</v>
      </c>
      <c r="V23" s="610"/>
      <c r="W23" s="148"/>
      <c r="X23" s="430" t="s">
        <v>188</v>
      </c>
      <c r="Y23" s="654"/>
      <c r="Z23" s="17"/>
      <c r="AA23" s="10"/>
      <c r="AB23" s="416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508</v>
      </c>
      <c r="AM23" s="300"/>
      <c r="AN23" s="636"/>
    </row>
    <row r="24" spans="1:43" ht="15.75" thickBot="1" x14ac:dyDescent="0.3">
      <c r="A24" s="441" t="s">
        <v>429</v>
      </c>
      <c r="B24" s="216" t="s">
        <v>324</v>
      </c>
      <c r="C24" s="458" t="s">
        <v>154</v>
      </c>
      <c r="D24" s="170" t="s">
        <v>266</v>
      </c>
      <c r="E24" s="437">
        <v>1</v>
      </c>
      <c r="F24" s="641"/>
      <c r="G24" s="61" t="s">
        <v>491</v>
      </c>
      <c r="I24" s="219"/>
      <c r="O24" s="679"/>
      <c r="Q24" s="682"/>
      <c r="T24" s="17"/>
      <c r="U24" s="227" t="s">
        <v>44</v>
      </c>
      <c r="V24" s="610"/>
      <c r="W24" s="148"/>
      <c r="X24" s="430" t="s">
        <v>185</v>
      </c>
      <c r="Y24" s="654"/>
      <c r="Z24" s="17"/>
      <c r="AA24" s="10"/>
      <c r="AB24" s="416"/>
      <c r="AC24" s="6"/>
      <c r="AD24" s="6"/>
      <c r="AE24" s="6"/>
      <c r="AF24" s="6"/>
      <c r="AG24" s="6"/>
      <c r="AH24" s="6"/>
      <c r="AI24" s="6"/>
      <c r="AJ24" s="6"/>
      <c r="AK24" s="442" t="s">
        <v>465</v>
      </c>
      <c r="AL24" s="238" t="s">
        <v>464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281</v>
      </c>
      <c r="Q25" s="104" t="s">
        <v>20</v>
      </c>
      <c r="T25" s="428" t="s">
        <v>44</v>
      </c>
      <c r="U25" s="401" t="s">
        <v>44</v>
      </c>
      <c r="V25" s="611"/>
      <c r="W25" s="148"/>
      <c r="X25" s="430" t="s">
        <v>189</v>
      </c>
      <c r="Y25" s="654"/>
      <c r="Z25" s="17"/>
      <c r="AA25" s="10"/>
      <c r="AB25" s="416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486</v>
      </c>
      <c r="B26" s="216" t="s">
        <v>412</v>
      </c>
      <c r="C26" s="457" t="s">
        <v>487</v>
      </c>
      <c r="D26" s="61" t="s">
        <v>543</v>
      </c>
      <c r="E26" s="380">
        <v>1</v>
      </c>
      <c r="F26" s="641"/>
      <c r="G26" s="337" t="s">
        <v>488</v>
      </c>
      <c r="I26" s="219"/>
      <c r="O26" s="679"/>
      <c r="P26" s="638" t="s">
        <v>527</v>
      </c>
      <c r="Q26" s="639"/>
      <c r="R26" s="675" t="s">
        <v>536</v>
      </c>
      <c r="T26" s="178"/>
      <c r="U26" s="420"/>
      <c r="V26" s="100" t="s">
        <v>44</v>
      </c>
      <c r="W26" s="148"/>
      <c r="X26" s="430" t="s">
        <v>181</v>
      </c>
      <c r="Y26" s="654"/>
      <c r="Z26" s="17"/>
      <c r="AA26" s="10"/>
      <c r="AB26" s="416"/>
      <c r="AC26" s="76" t="s">
        <v>466</v>
      </c>
      <c r="AD26" s="414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3" t="s">
        <v>457</v>
      </c>
      <c r="AN26" s="636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7"/>
      <c r="G27" s="61" t="s">
        <v>545</v>
      </c>
      <c r="I27" s="220"/>
      <c r="O27" s="680"/>
      <c r="R27" s="676"/>
      <c r="S27" s="422" t="s">
        <v>54</v>
      </c>
      <c r="T27" s="426" t="s">
        <v>44</v>
      </c>
      <c r="U27" s="12"/>
      <c r="V27" s="425"/>
      <c r="W27" s="149"/>
      <c r="X27" s="430" t="s">
        <v>531</v>
      </c>
      <c r="Y27" s="655"/>
      <c r="Z27" s="161"/>
      <c r="AA27" s="13"/>
      <c r="AB27" s="417"/>
      <c r="AC27" s="418"/>
      <c r="AD27" s="418"/>
      <c r="AE27" s="418"/>
      <c r="AF27" s="418"/>
      <c r="AG27" s="418"/>
      <c r="AH27" s="418"/>
      <c r="AI27" s="418"/>
      <c r="AJ27" s="418"/>
      <c r="AK27" s="445"/>
      <c r="AL27" s="418"/>
      <c r="AM27" s="381" t="s">
        <v>320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83"/>
      <c r="D1" s="204"/>
      <c r="J1" s="603" t="s">
        <v>69</v>
      </c>
      <c r="K1" s="683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C14" sqref="AC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9" t="s">
        <v>398</v>
      </c>
      <c r="Q1" s="714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8" t="s">
        <v>438</v>
      </c>
      <c r="AB1" s="708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3"/>
      <c r="AK1" s="343"/>
      <c r="AL1" s="67" t="s">
        <v>75</v>
      </c>
    </row>
    <row r="2" spans="1:38" ht="15.75" customHeight="1" thickBot="1" x14ac:dyDescent="0.3">
      <c r="A2" s="693">
        <f ca="1">TODAY()</f>
        <v>45284</v>
      </c>
      <c r="B2" s="695" t="s">
        <v>380</v>
      </c>
      <c r="C2" s="615" t="s">
        <v>358</v>
      </c>
      <c r="D2" s="697" t="s">
        <v>102</v>
      </c>
      <c r="E2" s="699" t="s">
        <v>64</v>
      </c>
      <c r="F2" s="191" t="s">
        <v>219</v>
      </c>
      <c r="G2" s="659" t="s">
        <v>373</v>
      </c>
      <c r="H2" s="206" t="s">
        <v>219</v>
      </c>
      <c r="I2" s="705" t="s">
        <v>102</v>
      </c>
      <c r="J2" s="397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0">
        <v>40</v>
      </c>
      <c r="Q2" s="715"/>
      <c r="R2" s="21">
        <f>R7+R20</f>
        <v>5</v>
      </c>
      <c r="S2" s="21">
        <f>S7+S20</f>
        <v>1</v>
      </c>
      <c r="T2" s="172">
        <f>SUM(T4:T16)</f>
        <v>0</v>
      </c>
      <c r="U2" s="6"/>
      <c r="V2" s="470"/>
      <c r="W2" s="6"/>
      <c r="X2" s="470"/>
      <c r="Z2" s="24">
        <f>BoardRW!V3</f>
        <v>7</v>
      </c>
      <c r="AA2" s="68">
        <f>IF((Z2+T2)&gt;0,0,-1)</f>
        <v>0</v>
      </c>
      <c r="AB2" s="709"/>
      <c r="AC2" s="35"/>
      <c r="AH2" s="6" t="s">
        <v>345</v>
      </c>
      <c r="AI2" s="470">
        <v>1</v>
      </c>
      <c r="AJ2" s="554"/>
      <c r="AK2" s="6" t="s">
        <v>229</v>
      </c>
      <c r="AL2" s="470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278</v>
      </c>
      <c r="Q3" s="472">
        <f>SUM(X23:X31)</f>
        <v>1</v>
      </c>
      <c r="U3" s="6"/>
      <c r="V3" s="471"/>
      <c r="W3" s="6"/>
      <c r="X3" s="471"/>
      <c r="AB3" s="709"/>
      <c r="AC3" s="35"/>
      <c r="AE3" s="100" t="s">
        <v>590</v>
      </c>
      <c r="AF3" s="20"/>
      <c r="AG3" s="24">
        <f>IF((AE7-SUM(AL2:AL10)&lt;0),AE7-SUM(AI2:AI10),0)</f>
        <v>0</v>
      </c>
      <c r="AH3" s="6" t="s">
        <v>250</v>
      </c>
      <c r="AI3" s="471">
        <v>1</v>
      </c>
      <c r="AJ3" s="554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1" t="s">
        <v>177</v>
      </c>
      <c r="I4" s="706"/>
      <c r="R4" s="472" t="s">
        <v>590</v>
      </c>
      <c r="T4" s="24">
        <f>IF((R7-SUM(X2:X10)&lt;0),R7-SUM(V2:V10),0)</f>
        <v>0</v>
      </c>
      <c r="U4" s="6"/>
      <c r="V4" s="471"/>
      <c r="W4" s="6"/>
      <c r="X4" s="471"/>
      <c r="AB4" s="709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1"/>
      <c r="AJ4" s="554"/>
      <c r="AK4" s="6" t="s">
        <v>614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2"/>
      <c r="D5" s="222" t="s">
        <v>102</v>
      </c>
      <c r="E5" s="99" t="s">
        <v>44</v>
      </c>
      <c r="F5" s="206" t="s">
        <v>219</v>
      </c>
      <c r="G5" s="598" t="s">
        <v>272</v>
      </c>
      <c r="H5" s="206" t="s">
        <v>219</v>
      </c>
      <c r="I5" s="706"/>
      <c r="J5" s="398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2" t="s">
        <v>591</v>
      </c>
      <c r="T5" s="24">
        <f>IF((S7-SUM(V2:V10))&lt;0,S7-SUM(X2:X10),0)</f>
        <v>0</v>
      </c>
      <c r="U5" s="6"/>
      <c r="V5" s="469"/>
      <c r="W5" s="6"/>
      <c r="X5" s="469"/>
      <c r="AB5" s="709"/>
      <c r="AC5" s="2" t="s">
        <v>593</v>
      </c>
      <c r="AD5" s="127" t="s">
        <v>44</v>
      </c>
      <c r="AH5" s="6" t="s">
        <v>623</v>
      </c>
      <c r="AI5" s="469">
        <v>1</v>
      </c>
      <c r="AJ5" s="554"/>
      <c r="AK5" s="6" t="s">
        <v>449</v>
      </c>
      <c r="AL5" s="469">
        <v>1</v>
      </c>
    </row>
    <row r="6" spans="1:38" ht="23.25" customHeight="1" thickBot="1" x14ac:dyDescent="0.3">
      <c r="A6" s="690" t="s">
        <v>286</v>
      </c>
      <c r="B6" s="105" t="s">
        <v>198</v>
      </c>
      <c r="C6" s="661"/>
      <c r="D6" s="662"/>
      <c r="E6" s="96">
        <v>1</v>
      </c>
      <c r="G6" s="599"/>
      <c r="I6" s="706"/>
      <c r="P6" s="61" t="s">
        <v>593</v>
      </c>
      <c r="R6" s="64">
        <f>R7-SUM(X2:X10)+R11</f>
        <v>2</v>
      </c>
      <c r="S6" s="64">
        <f>S7+S11-SUM(V2:V10)</f>
        <v>2</v>
      </c>
      <c r="AB6" s="709"/>
      <c r="AC6" s="35"/>
      <c r="AE6" s="64">
        <f>AE7-SUM(AL2:AL10)+AE11</f>
        <v>0</v>
      </c>
      <c r="AF6" s="64">
        <f>AF7-SUM(AI2:AI10)+AF11</f>
        <v>2</v>
      </c>
      <c r="AH6" s="6"/>
      <c r="AI6" s="526"/>
      <c r="AJ6" s="554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1</v>
      </c>
      <c r="S7" s="24">
        <f>3-S11</f>
        <v>1</v>
      </c>
      <c r="U7" s="6" t="s">
        <v>345</v>
      </c>
      <c r="V7" s="470">
        <v>1</v>
      </c>
      <c r="W7" s="6" t="s">
        <v>345</v>
      </c>
      <c r="X7" s="470">
        <v>1</v>
      </c>
      <c r="AB7" s="709"/>
      <c r="AC7" s="99" t="s">
        <v>594</v>
      </c>
      <c r="AD7" s="127" t="s">
        <v>44</v>
      </c>
      <c r="AE7" s="24">
        <f>8-AE11</f>
        <v>8</v>
      </c>
      <c r="AF7" s="295">
        <f>8-AF11</f>
        <v>7</v>
      </c>
      <c r="AH7" s="6"/>
      <c r="AI7" s="470"/>
      <c r="AJ7" s="554"/>
      <c r="AK7" s="6" t="s">
        <v>617</v>
      </c>
      <c r="AL7" s="24">
        <v>1</v>
      </c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/>
      <c r="X8" s="471"/>
      <c r="AB8" s="709"/>
      <c r="AC8" s="516"/>
      <c r="AH8" s="6" t="s">
        <v>615</v>
      </c>
      <c r="AI8" s="471">
        <v>1</v>
      </c>
      <c r="AJ8" s="554"/>
      <c r="AK8" s="6" t="s">
        <v>453</v>
      </c>
      <c r="AL8" s="470">
        <v>1</v>
      </c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599"/>
      <c r="H9" s="6"/>
      <c r="I9" s="706"/>
      <c r="M9" s="19" t="s">
        <v>526</v>
      </c>
      <c r="N9" s="80"/>
      <c r="U9" s="6"/>
      <c r="V9" s="24"/>
      <c r="W9" s="6"/>
      <c r="X9" s="471"/>
      <c r="AB9" s="709"/>
      <c r="AC9" s="516"/>
      <c r="AE9" s="20"/>
      <c r="AF9" s="20"/>
      <c r="AH9" s="6" t="s">
        <v>233</v>
      </c>
      <c r="AI9" s="471">
        <v>1</v>
      </c>
      <c r="AJ9" s="554"/>
      <c r="AK9" s="6" t="s">
        <v>598</v>
      </c>
      <c r="AL9" s="550">
        <v>1</v>
      </c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45</v>
      </c>
      <c r="G10" s="599"/>
      <c r="I10" s="706"/>
      <c r="J10" s="24" t="s">
        <v>373</v>
      </c>
      <c r="K10" s="100" t="s">
        <v>44</v>
      </c>
      <c r="L10" s="30" t="s">
        <v>525</v>
      </c>
      <c r="N10" s="80"/>
      <c r="U10" s="6"/>
      <c r="V10" s="471"/>
      <c r="W10" s="6" t="s">
        <v>622</v>
      </c>
      <c r="X10" s="471"/>
      <c r="AB10" s="709"/>
      <c r="AC10" s="516"/>
      <c r="AE10" s="20"/>
      <c r="AF10" s="20"/>
      <c r="AH10" s="6" t="s">
        <v>618</v>
      </c>
      <c r="AI10" s="471">
        <v>1</v>
      </c>
      <c r="AJ10" s="555"/>
      <c r="AK10" s="6" t="s">
        <v>607</v>
      </c>
      <c r="AL10" s="469">
        <v>1</v>
      </c>
    </row>
    <row r="11" spans="1:38" ht="15.75" thickBot="1" x14ac:dyDescent="0.3">
      <c r="A11" s="99" t="s">
        <v>183</v>
      </c>
      <c r="B11" s="598" t="s">
        <v>383</v>
      </c>
      <c r="C11" s="171" t="s">
        <v>177</v>
      </c>
      <c r="D11" s="217" t="s">
        <v>266</v>
      </c>
      <c r="G11" s="599"/>
      <c r="I11" s="706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2</v>
      </c>
      <c r="S11" s="24">
        <v>2</v>
      </c>
      <c r="U11" s="711" t="s">
        <v>559</v>
      </c>
      <c r="V11" s="712"/>
      <c r="W11" s="712"/>
      <c r="X11" s="713"/>
      <c r="AB11" s="710"/>
      <c r="AC11" s="99" t="s">
        <v>596</v>
      </c>
      <c r="AD11" s="127" t="s">
        <v>44</v>
      </c>
      <c r="AE11" s="24">
        <v>0</v>
      </c>
      <c r="AF11" s="24">
        <v>1</v>
      </c>
      <c r="AG11" s="415"/>
      <c r="AH11" s="711" t="s">
        <v>606</v>
      </c>
      <c r="AI11" s="712"/>
      <c r="AJ11" s="712"/>
      <c r="AK11" s="712"/>
      <c r="AL11" s="713"/>
    </row>
    <row r="12" spans="1:38" ht="15.75" thickBot="1" x14ac:dyDescent="0.3">
      <c r="A12" s="227" t="s">
        <v>384</v>
      </c>
      <c r="B12" s="600"/>
      <c r="E12" s="229">
        <v>3</v>
      </c>
      <c r="G12" s="599"/>
      <c r="I12" s="706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1" t="s">
        <v>429</v>
      </c>
      <c r="B13" s="216" t="s">
        <v>324</v>
      </c>
      <c r="C13" s="598" t="s">
        <v>194</v>
      </c>
      <c r="D13" s="20"/>
      <c r="G13" s="599"/>
      <c r="I13" s="706"/>
      <c r="J13" s="108" t="s">
        <v>549</v>
      </c>
      <c r="K13" s="100" t="s">
        <v>44</v>
      </c>
      <c r="L13" s="2" t="s">
        <v>524</v>
      </c>
      <c r="M13" s="30" t="s">
        <v>358</v>
      </c>
      <c r="N13" s="402" t="s">
        <v>523</v>
      </c>
      <c r="U13" s="6"/>
      <c r="V13" s="112"/>
      <c r="W13" s="6"/>
      <c r="Z13" s="517" t="s">
        <v>256</v>
      </c>
    </row>
    <row r="14" spans="1:38" ht="15.75" thickBot="1" x14ac:dyDescent="0.3">
      <c r="A14" s="231" t="s">
        <v>550</v>
      </c>
      <c r="B14" s="173" t="s">
        <v>149</v>
      </c>
      <c r="C14" s="600"/>
      <c r="D14" s="204" t="s">
        <v>153</v>
      </c>
      <c r="E14" s="100">
        <v>2</v>
      </c>
      <c r="F14" s="206" t="s">
        <v>219</v>
      </c>
      <c r="G14" s="600"/>
      <c r="H14" s="206" t="s">
        <v>219</v>
      </c>
      <c r="I14" s="706"/>
      <c r="U14" s="67" t="s">
        <v>80</v>
      </c>
      <c r="V14" s="6"/>
      <c r="W14" s="68" t="s">
        <v>75</v>
      </c>
      <c r="X14"/>
      <c r="Z14" s="68">
        <f>SUM(X23:X31)</f>
        <v>1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522</v>
      </c>
      <c r="M15" s="2" t="s">
        <v>407</v>
      </c>
      <c r="R15" s="472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6"/>
      <c r="K16" s="100" t="s">
        <v>44</v>
      </c>
      <c r="L16" s="6"/>
      <c r="S16" s="472" t="s">
        <v>591</v>
      </c>
      <c r="T16" s="21">
        <f>IF((S18-SUM(V16:V21))&lt;0,S18-SUM(V16:V21),0)</f>
        <v>0</v>
      </c>
      <c r="U16" s="19" t="s">
        <v>87</v>
      </c>
      <c r="V16" s="470">
        <v>1</v>
      </c>
      <c r="W16" s="19"/>
      <c r="X16" s="470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6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518</v>
      </c>
      <c r="P18" s="704"/>
      <c r="Q18" s="127" t="s">
        <v>44</v>
      </c>
      <c r="R18" s="24">
        <f>5-R26</f>
        <v>1</v>
      </c>
      <c r="S18" s="24">
        <f>5-S26</f>
        <v>5</v>
      </c>
      <c r="U18" s="19" t="s">
        <v>472</v>
      </c>
      <c r="V18" s="24">
        <v>1</v>
      </c>
      <c r="W18" s="19"/>
      <c r="X18" s="24"/>
    </row>
    <row r="19" spans="1:24" ht="15.75" thickBot="1" x14ac:dyDescent="0.3">
      <c r="I19" s="706"/>
      <c r="M19" s="21" t="s">
        <v>426</v>
      </c>
      <c r="U19" s="19" t="s">
        <v>233</v>
      </c>
      <c r="V19" s="24">
        <v>1</v>
      </c>
      <c r="W19" s="19" t="s">
        <v>345</v>
      </c>
      <c r="X19" s="24">
        <v>1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6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4</v>
      </c>
      <c r="S20" s="24">
        <f>S18-SUM(V16:V21)+S26</f>
        <v>0</v>
      </c>
      <c r="U20" s="220" t="s">
        <v>83</v>
      </c>
      <c r="V20" s="469">
        <v>1</v>
      </c>
      <c r="W20" s="6"/>
      <c r="X20" s="469"/>
    </row>
    <row r="21" spans="1:24" ht="15.75" thickBot="1" x14ac:dyDescent="0.3">
      <c r="I21" s="706"/>
      <c r="M21" s="216" t="s">
        <v>412</v>
      </c>
      <c r="U21" s="469"/>
      <c r="V21" s="469">
        <v>0</v>
      </c>
      <c r="W21" s="19"/>
      <c r="X21" s="469"/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6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6"/>
      <c r="Q23" s="24">
        <f>SUM(V23:V31)</f>
        <v>10</v>
      </c>
      <c r="U23" s="342"/>
      <c r="V23" s="183">
        <v>1</v>
      </c>
      <c r="W23" s="54" t="s">
        <v>495</v>
      </c>
      <c r="X23" s="24">
        <v>0</v>
      </c>
    </row>
    <row r="24" spans="1:24" ht="15.75" thickBot="1" x14ac:dyDescent="0.3">
      <c r="I24" s="706"/>
      <c r="U24" s="35"/>
      <c r="V24" s="510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6"/>
      <c r="J25" s="398" t="s">
        <v>270</v>
      </c>
      <c r="K25" s="100" t="s">
        <v>44</v>
      </c>
      <c r="L25" s="96" t="s">
        <v>102</v>
      </c>
      <c r="P25" s="392">
        <v>1</v>
      </c>
      <c r="U25" s="35"/>
      <c r="V25" s="510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40" t="s">
        <v>154</v>
      </c>
      <c r="D26" s="384" t="s">
        <v>516</v>
      </c>
      <c r="E26" s="439" t="s">
        <v>44</v>
      </c>
      <c r="F26" s="16"/>
      <c r="G26" s="16"/>
      <c r="H26" s="19" t="s">
        <v>219</v>
      </c>
      <c r="I26" s="706"/>
      <c r="K26" s="24">
        <v>15</v>
      </c>
      <c r="L26" s="80" t="s">
        <v>98</v>
      </c>
      <c r="M26" s="384" t="s">
        <v>516</v>
      </c>
      <c r="P26" s="467"/>
      <c r="Q26" s="127" t="s">
        <v>44</v>
      </c>
      <c r="R26" s="24">
        <v>4</v>
      </c>
      <c r="S26" s="24">
        <v>0</v>
      </c>
      <c r="T26" s="61" t="s">
        <v>557</v>
      </c>
      <c r="U26" s="416"/>
      <c r="V26" s="510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1" t="s">
        <v>44</v>
      </c>
      <c r="R27" s="112"/>
      <c r="S27" s="112"/>
      <c r="U27" s="35"/>
      <c r="V27" s="510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10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7"/>
      <c r="J29" s="324"/>
      <c r="L29" s="96" t="s">
        <v>274</v>
      </c>
      <c r="M29" s="16" t="s">
        <v>279</v>
      </c>
      <c r="R29" s="468"/>
      <c r="S29" s="112"/>
      <c r="T29" s="80"/>
      <c r="U29" s="515" t="s">
        <v>558</v>
      </c>
      <c r="V29" s="510">
        <v>1</v>
      </c>
      <c r="W29" s="54" t="s">
        <v>498</v>
      </c>
      <c r="X29" s="473">
        <v>0</v>
      </c>
    </row>
    <row r="30" spans="1:24" ht="15.75" thickBot="1" x14ac:dyDescent="0.3">
      <c r="A30" s="233" t="s">
        <v>379</v>
      </c>
      <c r="B30" s="2" t="s">
        <v>405</v>
      </c>
      <c r="U30" s="515" t="s">
        <v>582</v>
      </c>
      <c r="V30" s="510">
        <v>1</v>
      </c>
      <c r="W30" s="54" t="s">
        <v>560</v>
      </c>
      <c r="X30" s="24">
        <v>0</v>
      </c>
    </row>
    <row r="31" spans="1:24" ht="15.75" thickBot="1" x14ac:dyDescent="0.3">
      <c r="U31" s="481"/>
      <c r="V31" s="507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3" workbookViewId="0">
      <selection activeCell="Q36" sqref="Q36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611</v>
      </c>
      <c r="I1" s="95" t="s">
        <v>41</v>
      </c>
      <c r="J1" s="202" t="s">
        <v>200</v>
      </c>
      <c r="K1" s="72" t="s">
        <v>608</v>
      </c>
      <c r="L1" s="580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45284</v>
      </c>
      <c r="T1" s="742"/>
      <c r="U1" s="142"/>
      <c r="V1" s="6"/>
      <c r="W1" s="6"/>
      <c r="X1" s="726" t="s">
        <v>442</v>
      </c>
      <c r="Y1" s="727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28" t="s">
        <v>190</v>
      </c>
      <c r="AF1" s="729"/>
      <c r="AG1" s="730"/>
      <c r="AH1" s="731" t="s">
        <v>294</v>
      </c>
      <c r="AI1" s="732"/>
      <c r="AJ1" s="733"/>
      <c r="AK1" s="659" t="s">
        <v>620</v>
      </c>
      <c r="AL1" s="552" t="s">
        <v>621</v>
      </c>
      <c r="AM1" s="723" t="s">
        <v>445</v>
      </c>
      <c r="AN1" s="724"/>
      <c r="AO1" s="725"/>
      <c r="AR1" s="142"/>
    </row>
    <row r="2" spans="1:44" ht="15.75" thickBot="1" x14ac:dyDescent="0.3">
      <c r="F2" s="22" t="s">
        <v>44</v>
      </c>
      <c r="H2" s="508">
        <f>SUM(H4:H37)</f>
        <v>-3</v>
      </c>
      <c r="J2" s="318">
        <f>K2+L2</f>
        <v>14</v>
      </c>
      <c r="K2" s="721">
        <f>SUM(K4:K37)</f>
        <v>7</v>
      </c>
      <c r="L2" s="719">
        <f>SUM(L4:L37)</f>
        <v>7</v>
      </c>
      <c r="M2" s="734">
        <f>SUM(M5:M30)</f>
        <v>0</v>
      </c>
      <c r="N2" s="736">
        <f>SUM(N4:N29)</f>
        <v>0</v>
      </c>
      <c r="O2" s="738">
        <f>SUM(O4:O29)</f>
        <v>9</v>
      </c>
      <c r="P2" s="666">
        <f>SUM(N30:N37)* (-1)</f>
        <v>-1</v>
      </c>
      <c r="Q2" s="269" t="s">
        <v>239</v>
      </c>
      <c r="R2" s="21" t="s">
        <v>238</v>
      </c>
      <c r="S2" s="2" t="s">
        <v>204</v>
      </c>
      <c r="T2" s="743"/>
      <c r="U2" s="538" t="s">
        <v>263</v>
      </c>
      <c r="V2" s="483" t="s">
        <v>220</v>
      </c>
      <c r="W2" s="740" t="s">
        <v>235</v>
      </c>
      <c r="X2" s="484" t="s">
        <v>439</v>
      </c>
      <c r="Y2" s="482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0"/>
      <c r="AL2" s="793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245</v>
      </c>
      <c r="T3" s="744"/>
      <c r="U3" s="539">
        <f>SUM(U4:U29)</f>
        <v>13</v>
      </c>
      <c r="V3" s="485">
        <f>SUM(V4:V29)</f>
        <v>45</v>
      </c>
      <c r="W3" s="741"/>
      <c r="X3" s="486">
        <f t="shared" ref="X3:AC3" si="0">SUM(X4:X29)</f>
        <v>10</v>
      </c>
      <c r="Y3" s="486">
        <f t="shared" si="0"/>
        <v>0</v>
      </c>
      <c r="Z3" s="59">
        <f t="shared" si="0"/>
        <v>0</v>
      </c>
      <c r="AA3" s="66">
        <f t="shared" si="0"/>
        <v>9</v>
      </c>
      <c r="AB3" s="66">
        <f t="shared" si="0"/>
        <v>9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5">
        <f t="shared" si="1"/>
        <v>8</v>
      </c>
      <c r="AK3" s="405">
        <f>SUM(AK4:AK37)</f>
        <v>0</v>
      </c>
      <c r="AL3" s="405">
        <f>SUM(AL4:AL37)</f>
        <v>2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1"/>
      <c r="K4" s="575"/>
      <c r="L4" s="581">
        <v>0</v>
      </c>
      <c r="M4" s="325"/>
      <c r="N4" s="107">
        <v>0</v>
      </c>
      <c r="O4" s="292">
        <f>AC4</f>
        <v>0</v>
      </c>
      <c r="P4" s="716" t="s">
        <v>199</v>
      </c>
      <c r="Q4" s="20"/>
      <c r="R4" s="2" t="s">
        <v>335</v>
      </c>
      <c r="S4" s="506" t="s">
        <v>203</v>
      </c>
      <c r="T4" s="540">
        <v>2</v>
      </c>
      <c r="U4" s="487"/>
      <c r="V4" s="488">
        <v>2</v>
      </c>
      <c r="W4" s="489">
        <v>-2</v>
      </c>
      <c r="X4" s="490"/>
      <c r="Y4" s="491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6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6" t="s">
        <v>203</v>
      </c>
      <c r="AQ4" s="562"/>
      <c r="AR4" s="540" t="s">
        <v>555</v>
      </c>
    </row>
    <row r="5" spans="1:44" ht="15.75" thickBot="1" x14ac:dyDescent="0.3">
      <c r="J5" s="572"/>
      <c r="K5" s="576"/>
      <c r="L5" s="582"/>
      <c r="M5" s="295"/>
      <c r="N5" s="107">
        <v>0</v>
      </c>
      <c r="O5" s="292">
        <f>AC5</f>
        <v>0</v>
      </c>
      <c r="P5" s="717"/>
      <c r="Q5" s="20"/>
      <c r="R5" s="2" t="s">
        <v>341</v>
      </c>
      <c r="S5" s="535" t="s">
        <v>240</v>
      </c>
      <c r="T5" s="509">
        <v>2</v>
      </c>
      <c r="U5" s="492"/>
      <c r="V5" s="493">
        <v>2</v>
      </c>
      <c r="W5" s="494">
        <v>-2</v>
      </c>
      <c r="X5" s="495"/>
      <c r="Y5" s="491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10"/>
      <c r="AK5" s="560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9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3" t="s">
        <v>307</v>
      </c>
      <c r="K6" s="587">
        <v>2</v>
      </c>
      <c r="L6" s="583">
        <v>0</v>
      </c>
      <c r="M6" s="326">
        <v>0</v>
      </c>
      <c r="N6" s="107">
        <v>0</v>
      </c>
      <c r="O6" s="293">
        <f>AC6</f>
        <v>1</v>
      </c>
      <c r="P6" s="717"/>
      <c r="Q6" s="19" t="s">
        <v>336</v>
      </c>
      <c r="S6" s="535" t="s">
        <v>229</v>
      </c>
      <c r="T6" s="509">
        <v>7</v>
      </c>
      <c r="U6" s="522">
        <v>3</v>
      </c>
      <c r="V6" s="316">
        <v>2</v>
      </c>
      <c r="W6" s="313">
        <v>-2</v>
      </c>
      <c r="X6" s="521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10">
        <v>1</v>
      </c>
      <c r="AK6" s="560"/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229</v>
      </c>
      <c r="AQ6" s="563" t="s">
        <v>561</v>
      </c>
      <c r="AR6" s="509" t="s">
        <v>495</v>
      </c>
    </row>
    <row r="7" spans="1:44" ht="15.75" thickBot="1" x14ac:dyDescent="0.3">
      <c r="A7" s="111"/>
      <c r="G7" s="213">
        <v>0</v>
      </c>
      <c r="H7" s="268"/>
      <c r="I7" s="111"/>
      <c r="J7" s="572"/>
      <c r="K7" s="588">
        <v>0</v>
      </c>
      <c r="L7" s="582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336</v>
      </c>
      <c r="S7" s="535" t="s">
        <v>241</v>
      </c>
      <c r="T7" s="509">
        <v>5</v>
      </c>
      <c r="U7" s="326">
        <v>1</v>
      </c>
      <c r="V7" s="525">
        <v>1</v>
      </c>
      <c r="W7" s="314">
        <v>-1</v>
      </c>
      <c r="X7" s="523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10"/>
      <c r="AK7" s="560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3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3" t="s">
        <v>339</v>
      </c>
      <c r="K8" s="577">
        <v>0</v>
      </c>
      <c r="L8" s="583"/>
      <c r="M8" s="107">
        <v>0</v>
      </c>
      <c r="N8" s="107">
        <v>0</v>
      </c>
      <c r="O8" s="293">
        <f t="shared" ref="O8:O37" si="10">AC8</f>
        <v>0</v>
      </c>
      <c r="P8" s="717"/>
      <c r="Q8" s="21" t="s">
        <v>234</v>
      </c>
      <c r="R8" s="111" t="s">
        <v>336</v>
      </c>
      <c r="S8" s="536" t="s">
        <v>201</v>
      </c>
      <c r="T8" s="509">
        <v>0</v>
      </c>
      <c r="U8" s="500">
        <v>0</v>
      </c>
      <c r="V8" s="524">
        <v>0</v>
      </c>
      <c r="W8" s="24">
        <f>V3</f>
        <v>45</v>
      </c>
      <c r="X8" s="498">
        <v>0</v>
      </c>
      <c r="Y8" s="491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10"/>
      <c r="AK8" s="560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3"/>
      <c r="AR8" s="383"/>
    </row>
    <row r="9" spans="1:44" ht="15.75" thickBot="1" x14ac:dyDescent="0.3">
      <c r="J9" s="572" t="s">
        <v>353</v>
      </c>
      <c r="K9" s="576"/>
      <c r="L9" s="582"/>
      <c r="M9" s="327"/>
      <c r="N9" s="107">
        <v>0</v>
      </c>
      <c r="O9" s="293">
        <f t="shared" si="10"/>
        <v>0</v>
      </c>
      <c r="P9" s="717"/>
      <c r="Q9" s="21" t="s">
        <v>336</v>
      </c>
      <c r="S9" s="536" t="s">
        <v>260</v>
      </c>
      <c r="T9" s="509">
        <v>2</v>
      </c>
      <c r="U9" s="501"/>
      <c r="V9" s="502">
        <v>2</v>
      </c>
      <c r="W9" s="489">
        <v>-2</v>
      </c>
      <c r="X9" s="503"/>
      <c r="Y9" s="491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1">
        <v>0</v>
      </c>
      <c r="AK9" s="560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4"/>
      <c r="AR9" s="509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610</v>
      </c>
      <c r="J10" s="572" t="s">
        <v>357</v>
      </c>
      <c r="K10" s="576"/>
      <c r="L10" s="582">
        <v>0</v>
      </c>
      <c r="M10" s="328"/>
      <c r="N10" s="107">
        <v>0</v>
      </c>
      <c r="O10" s="293">
        <f t="shared" si="10"/>
        <v>0</v>
      </c>
      <c r="P10" s="717"/>
      <c r="Q10" s="20"/>
      <c r="R10" s="2" t="s">
        <v>341</v>
      </c>
      <c r="S10" s="535" t="s">
        <v>73</v>
      </c>
      <c r="T10" s="509">
        <v>3</v>
      </c>
      <c r="U10" s="504">
        <v>1</v>
      </c>
      <c r="V10" s="493">
        <v>2</v>
      </c>
      <c r="W10" s="494">
        <v>-2</v>
      </c>
      <c r="X10" s="497"/>
      <c r="Y10" s="491">
        <f t="shared" si="2"/>
        <v>0</v>
      </c>
      <c r="Z10" s="296"/>
      <c r="AA10" s="117">
        <f t="shared" si="3"/>
        <v>0</v>
      </c>
      <c r="AB10" s="290">
        <f t="shared" si="8"/>
        <v>0</v>
      </c>
      <c r="AC10" s="290">
        <v>0</v>
      </c>
      <c r="AD10" s="290">
        <f t="shared" si="4"/>
        <v>0</v>
      </c>
      <c r="AE10" s="294">
        <v>0</v>
      </c>
      <c r="AF10" s="300"/>
      <c r="AG10" s="296"/>
      <c r="AH10" s="296">
        <f t="shared" si="5"/>
        <v>0</v>
      </c>
      <c r="AI10" s="375"/>
      <c r="AJ10" s="510"/>
      <c r="AK10" s="560"/>
      <c r="AL10" s="317"/>
      <c r="AM10" s="336">
        <f t="shared" si="6"/>
        <v>0</v>
      </c>
      <c r="AN10" s="308">
        <f t="shared" si="7"/>
        <v>0</v>
      </c>
      <c r="AO10" s="309">
        <f t="shared" si="9"/>
        <v>0</v>
      </c>
      <c r="AP10" s="6" t="s">
        <v>73</v>
      </c>
      <c r="AQ10" s="271" t="s">
        <v>584</v>
      </c>
      <c r="AR10" s="509" t="s">
        <v>495</v>
      </c>
    </row>
    <row r="11" spans="1:44" ht="15.75" thickBot="1" x14ac:dyDescent="0.3">
      <c r="J11" s="572" t="s">
        <v>306</v>
      </c>
      <c r="K11" s="576"/>
      <c r="L11" s="582"/>
      <c r="M11" s="328"/>
      <c r="N11" s="107">
        <v>0</v>
      </c>
      <c r="O11" s="293">
        <f t="shared" si="10"/>
        <v>0</v>
      </c>
      <c r="P11" s="717"/>
      <c r="Q11" s="21" t="s">
        <v>336</v>
      </c>
      <c r="R11" s="16"/>
      <c r="S11" s="535" t="s">
        <v>237</v>
      </c>
      <c r="T11" s="509">
        <v>2</v>
      </c>
      <c r="U11" s="504"/>
      <c r="V11" s="493">
        <v>2</v>
      </c>
      <c r="W11" s="494">
        <v>-2</v>
      </c>
      <c r="X11" s="497"/>
      <c r="Y11" s="491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10"/>
      <c r="AK11" s="560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3"/>
      <c r="AR11" s="509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3">
        <v>-1</v>
      </c>
      <c r="I12" s="61" t="s">
        <v>612</v>
      </c>
      <c r="J12" s="572" t="s">
        <v>298</v>
      </c>
      <c r="K12" s="576"/>
      <c r="L12" s="582">
        <v>1</v>
      </c>
      <c r="M12" s="328"/>
      <c r="N12" s="107">
        <v>0</v>
      </c>
      <c r="O12" s="293">
        <f t="shared" si="10"/>
        <v>1</v>
      </c>
      <c r="P12" s="717"/>
      <c r="Q12" s="21" t="s">
        <v>336</v>
      </c>
      <c r="R12" s="16"/>
      <c r="S12" s="535" t="s">
        <v>236</v>
      </c>
      <c r="T12" s="509">
        <v>2</v>
      </c>
      <c r="U12" s="504"/>
      <c r="V12" s="493">
        <v>2</v>
      </c>
      <c r="W12" s="494">
        <v>-2</v>
      </c>
      <c r="X12" s="497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10">
        <v>0</v>
      </c>
      <c r="AK12" s="560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3" t="s">
        <v>511</v>
      </c>
      <c r="AR12" s="510"/>
    </row>
    <row r="13" spans="1:44" ht="15.75" thickBot="1" x14ac:dyDescent="0.3">
      <c r="A13" s="628"/>
      <c r="B13" s="585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613</v>
      </c>
      <c r="J13" s="573" t="s">
        <v>303</v>
      </c>
      <c r="K13" s="577"/>
      <c r="L13" s="583"/>
      <c r="M13" s="328"/>
      <c r="N13" s="107">
        <v>0</v>
      </c>
      <c r="O13" s="293">
        <f t="shared" si="10"/>
        <v>0</v>
      </c>
      <c r="P13" s="717"/>
      <c r="Q13" s="21" t="s">
        <v>336</v>
      </c>
      <c r="R13" s="16"/>
      <c r="S13" s="535" t="s">
        <v>232</v>
      </c>
      <c r="T13" s="509">
        <v>2</v>
      </c>
      <c r="U13" s="504"/>
      <c r="V13" s="493">
        <v>2</v>
      </c>
      <c r="W13" s="494">
        <v>-2</v>
      </c>
      <c r="X13" s="497"/>
      <c r="Y13" s="491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10"/>
      <c r="AK13" s="560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3"/>
      <c r="AR13" s="509"/>
    </row>
    <row r="14" spans="1:44" ht="15.75" thickBot="1" x14ac:dyDescent="0.3">
      <c r="A14" s="2" t="s">
        <v>59</v>
      </c>
      <c r="H14" s="42"/>
      <c r="J14" s="572"/>
      <c r="K14" s="576"/>
      <c r="L14" s="582">
        <v>0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340</v>
      </c>
      <c r="S14" s="535" t="s">
        <v>242</v>
      </c>
      <c r="T14" s="509">
        <v>1</v>
      </c>
      <c r="U14" s="504"/>
      <c r="V14" s="493">
        <v>1</v>
      </c>
      <c r="W14" s="494">
        <v>-1</v>
      </c>
      <c r="X14" s="497"/>
      <c r="Y14" s="491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10">
        <v>1</v>
      </c>
      <c r="AK14" s="560"/>
      <c r="AL14" s="317">
        <v>1</v>
      </c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560</v>
      </c>
      <c r="AQ14" s="565" t="s">
        <v>563</v>
      </c>
      <c r="AR14" s="509" t="s">
        <v>471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80"/>
      <c r="I15" s="271"/>
      <c r="J15" s="573" t="s">
        <v>194</v>
      </c>
      <c r="K15" s="577"/>
      <c r="L15" s="583"/>
      <c r="M15" s="328"/>
      <c r="N15" s="291">
        <v>0</v>
      </c>
      <c r="O15" s="293">
        <f t="shared" si="10"/>
        <v>0</v>
      </c>
      <c r="P15" s="717"/>
      <c r="Q15" s="20"/>
      <c r="R15" s="200" t="s">
        <v>340</v>
      </c>
      <c r="S15" s="535" t="s">
        <v>230</v>
      </c>
      <c r="T15" s="509">
        <v>2</v>
      </c>
      <c r="U15" s="504"/>
      <c r="V15" s="493">
        <v>2</v>
      </c>
      <c r="W15" s="494">
        <v>-2</v>
      </c>
      <c r="X15" s="503"/>
      <c r="Y15" s="491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10"/>
      <c r="AK15" s="560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3" t="s">
        <v>452</v>
      </c>
      <c r="AR15" s="509"/>
    </row>
    <row r="16" spans="1:44" ht="15.75" thickBot="1" x14ac:dyDescent="0.3">
      <c r="C16" s="21" t="s">
        <v>61</v>
      </c>
      <c r="E16" s="32" t="s">
        <v>62</v>
      </c>
      <c r="J16" s="574"/>
      <c r="K16" s="578"/>
      <c r="L16" s="582">
        <v>1</v>
      </c>
      <c r="M16" s="328"/>
      <c r="N16" s="107">
        <v>0</v>
      </c>
      <c r="O16" s="293">
        <f t="shared" si="10"/>
        <v>1</v>
      </c>
      <c r="P16" s="717"/>
      <c r="Q16" s="21" t="s">
        <v>336</v>
      </c>
      <c r="R16" s="2" t="s">
        <v>341</v>
      </c>
      <c r="S16" s="535" t="s">
        <v>233</v>
      </c>
      <c r="T16" s="509">
        <v>3</v>
      </c>
      <c r="U16" s="504"/>
      <c r="V16" s="493">
        <v>3</v>
      </c>
      <c r="W16" s="494">
        <v>-3</v>
      </c>
      <c r="X16" s="503"/>
      <c r="Y16" s="491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10">
        <v>2</v>
      </c>
      <c r="AK16" s="560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6" t="s">
        <v>556</v>
      </c>
      <c r="AR16" s="509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3" t="s">
        <v>310</v>
      </c>
      <c r="K17" s="577"/>
      <c r="L17" s="583"/>
      <c r="M17" s="328"/>
      <c r="N17" s="107">
        <v>0</v>
      </c>
      <c r="O17" s="293">
        <f t="shared" si="10"/>
        <v>0</v>
      </c>
      <c r="P17" s="717"/>
      <c r="Q17" s="20"/>
      <c r="R17" s="2" t="s">
        <v>342</v>
      </c>
      <c r="S17" s="535" t="s">
        <v>96</v>
      </c>
      <c r="T17" s="509">
        <v>2</v>
      </c>
      <c r="U17" s="504">
        <v>1</v>
      </c>
      <c r="V17" s="493">
        <v>1</v>
      </c>
      <c r="W17" s="494">
        <v>-1</v>
      </c>
      <c r="X17" s="497"/>
      <c r="Y17" s="491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10"/>
      <c r="AK17" s="560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7" t="s">
        <v>565</v>
      </c>
      <c r="AR17" s="509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3" t="s">
        <v>303</v>
      </c>
      <c r="K18" s="577"/>
      <c r="L18" s="583"/>
      <c r="M18" s="329"/>
      <c r="N18" s="107">
        <v>0</v>
      </c>
      <c r="O18" s="293">
        <f t="shared" si="10"/>
        <v>0</v>
      </c>
      <c r="P18" s="717"/>
      <c r="Q18" s="21" t="s">
        <v>336</v>
      </c>
      <c r="R18" s="16"/>
      <c r="S18" s="535" t="s">
        <v>244</v>
      </c>
      <c r="T18" s="509">
        <v>3</v>
      </c>
      <c r="U18" s="504"/>
      <c r="V18" s="493">
        <v>3</v>
      </c>
      <c r="W18" s="494">
        <v>-3</v>
      </c>
      <c r="X18" s="495"/>
      <c r="Y18" s="491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10"/>
      <c r="AK18" s="560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8"/>
      <c r="AR18" s="509"/>
    </row>
    <row r="19" spans="1:44" ht="15.75" thickBot="1" x14ac:dyDescent="0.3">
      <c r="A19" s="2" t="s">
        <v>66</v>
      </c>
      <c r="H19" s="268"/>
      <c r="J19" s="573" t="s">
        <v>305</v>
      </c>
      <c r="K19" s="577">
        <v>2</v>
      </c>
      <c r="L19" s="583">
        <v>0</v>
      </c>
      <c r="M19" s="118"/>
      <c r="N19" s="107">
        <v>0</v>
      </c>
      <c r="O19" s="293">
        <f t="shared" si="10"/>
        <v>1</v>
      </c>
      <c r="P19" s="717"/>
      <c r="Q19" s="20"/>
      <c r="R19" s="2" t="s">
        <v>335</v>
      </c>
      <c r="S19" s="535" t="s">
        <v>243</v>
      </c>
      <c r="T19" s="509">
        <v>3</v>
      </c>
      <c r="U19" s="504"/>
      <c r="V19" s="493">
        <v>1</v>
      </c>
      <c r="W19" s="494">
        <v>-1</v>
      </c>
      <c r="X19" s="496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10"/>
      <c r="AK19" s="560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3" t="s">
        <v>194</v>
      </c>
      <c r="K20" s="577"/>
      <c r="L20" s="583">
        <v>0</v>
      </c>
      <c r="M20" s="327"/>
      <c r="N20" s="107">
        <v>0</v>
      </c>
      <c r="O20" s="293">
        <f t="shared" si="10"/>
        <v>0</v>
      </c>
      <c r="P20" s="718"/>
      <c r="Q20" s="603" t="s">
        <v>336</v>
      </c>
      <c r="R20" s="683"/>
      <c r="S20" s="535" t="s">
        <v>85</v>
      </c>
      <c r="T20" s="509">
        <v>3</v>
      </c>
      <c r="U20" s="504"/>
      <c r="V20" s="493">
        <v>3</v>
      </c>
      <c r="W20" s="494">
        <v>-3</v>
      </c>
      <c r="X20" s="505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10">
        <v>1</v>
      </c>
      <c r="AK20" s="560"/>
      <c r="AL20" s="317">
        <v>1</v>
      </c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3" t="s">
        <v>448</v>
      </c>
      <c r="AR20" s="586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2" t="s">
        <v>304</v>
      </c>
      <c r="K21" s="576"/>
      <c r="L21" s="582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5" t="s">
        <v>246</v>
      </c>
      <c r="T21" s="509">
        <v>2</v>
      </c>
      <c r="U21" s="504">
        <v>1</v>
      </c>
      <c r="V21" s="493">
        <v>1</v>
      </c>
      <c r="W21" s="494">
        <v>-1</v>
      </c>
      <c r="X21" s="495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10">
        <v>1</v>
      </c>
      <c r="AK21" s="560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3" t="s">
        <v>448</v>
      </c>
      <c r="AR21" s="509"/>
    </row>
    <row r="22" spans="1:44" ht="15.75" thickBot="1" x14ac:dyDescent="0.3">
      <c r="J22" s="572" t="s">
        <v>301</v>
      </c>
      <c r="K22" s="576"/>
      <c r="L22" s="582"/>
      <c r="M22" s="331"/>
      <c r="N22" s="107">
        <v>0</v>
      </c>
      <c r="O22" s="293">
        <f t="shared" si="10"/>
        <v>0</v>
      </c>
      <c r="Q22" s="21" t="s">
        <v>336</v>
      </c>
      <c r="S22" s="535" t="s">
        <v>261</v>
      </c>
      <c r="T22" s="509">
        <v>2</v>
      </c>
      <c r="U22" s="504"/>
      <c r="V22" s="493">
        <v>2</v>
      </c>
      <c r="W22" s="494">
        <v>-2</v>
      </c>
      <c r="X22" s="505"/>
      <c r="Y22" s="491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1"/>
      <c r="AK22" s="560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8"/>
      <c r="AR22" s="509"/>
    </row>
    <row r="23" spans="1:44" ht="15.75" thickBot="1" x14ac:dyDescent="0.3">
      <c r="B23" s="24"/>
      <c r="E23" s="633" t="s">
        <v>290</v>
      </c>
      <c r="F23" s="180"/>
      <c r="H23" s="42"/>
      <c r="I23" s="216"/>
      <c r="J23" s="572" t="s">
        <v>259</v>
      </c>
      <c r="K23" s="576">
        <v>1</v>
      </c>
      <c r="L23" s="582">
        <v>0</v>
      </c>
      <c r="M23" s="326">
        <v>0</v>
      </c>
      <c r="N23" s="107">
        <v>0</v>
      </c>
      <c r="O23" s="293">
        <f t="shared" si="10"/>
        <v>1</v>
      </c>
      <c r="Q23" s="20"/>
      <c r="S23" s="535" t="s">
        <v>248</v>
      </c>
      <c r="T23" s="509">
        <v>2</v>
      </c>
      <c r="U23" s="504"/>
      <c r="V23" s="493">
        <v>1</v>
      </c>
      <c r="W23" s="494">
        <v>-1</v>
      </c>
      <c r="X23" s="530">
        <v>1</v>
      </c>
      <c r="Y23" s="183">
        <f>SUM(M23:N23)</f>
        <v>0</v>
      </c>
      <c r="Z23" s="296"/>
      <c r="AA23" s="117">
        <f t="shared" si="3"/>
        <v>1</v>
      </c>
      <c r="AB23" s="290">
        <f t="shared" si="8"/>
        <v>1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10">
        <v>1</v>
      </c>
      <c r="AK23" s="560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3" t="s">
        <v>566</v>
      </c>
      <c r="AR23" s="509" t="s">
        <v>567</v>
      </c>
    </row>
    <row r="24" spans="1:44" ht="15.75" thickBot="1" x14ac:dyDescent="0.3">
      <c r="C24" s="2" t="s">
        <v>256</v>
      </c>
      <c r="E24" s="634"/>
      <c r="F24" s="172"/>
      <c r="H24" s="42"/>
      <c r="J24" s="572" t="s">
        <v>297</v>
      </c>
      <c r="K24" s="576">
        <v>1</v>
      </c>
      <c r="L24" s="582">
        <v>0</v>
      </c>
      <c r="M24" s="326">
        <v>0</v>
      </c>
      <c r="N24" s="107">
        <v>0</v>
      </c>
      <c r="O24" s="293">
        <f t="shared" si="10"/>
        <v>1</v>
      </c>
      <c r="Q24" s="603" t="s">
        <v>336</v>
      </c>
      <c r="R24" s="683"/>
      <c r="S24" s="535" t="s">
        <v>250</v>
      </c>
      <c r="T24" s="509">
        <v>4</v>
      </c>
      <c r="U24" s="504">
        <v>2</v>
      </c>
      <c r="V24" s="493">
        <v>2</v>
      </c>
      <c r="W24" s="527">
        <v>-2</v>
      </c>
      <c r="X24" s="26"/>
      <c r="Y24" s="549">
        <f t="shared" si="2"/>
        <v>0</v>
      </c>
      <c r="Z24" s="296"/>
      <c r="AA24" s="117">
        <f t="shared" si="3"/>
        <v>1</v>
      </c>
      <c r="AB24" s="290">
        <f t="shared" si="8"/>
        <v>1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10">
        <v>1</v>
      </c>
      <c r="AK24" s="560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9" t="s">
        <v>336</v>
      </c>
      <c r="AR24" s="509" t="s">
        <v>250</v>
      </c>
    </row>
    <row r="25" spans="1:44" ht="15.75" thickBot="1" x14ac:dyDescent="0.3">
      <c r="H25" s="42"/>
      <c r="I25" s="2" t="s">
        <v>587</v>
      </c>
      <c r="J25" s="572" t="s">
        <v>296</v>
      </c>
      <c r="K25" s="576"/>
      <c r="L25" s="582">
        <v>1</v>
      </c>
      <c r="M25" s="526">
        <v>0</v>
      </c>
      <c r="N25" s="107">
        <v>0</v>
      </c>
      <c r="O25" s="293">
        <f t="shared" si="10"/>
        <v>1</v>
      </c>
      <c r="Q25" s="86" t="s">
        <v>336</v>
      </c>
      <c r="S25" s="535" t="s">
        <v>251</v>
      </c>
      <c r="T25" s="509">
        <v>4</v>
      </c>
      <c r="U25" s="504">
        <v>1</v>
      </c>
      <c r="V25" s="493">
        <v>2</v>
      </c>
      <c r="W25" s="527">
        <v>-2</v>
      </c>
      <c r="X25" s="551">
        <v>1</v>
      </c>
      <c r="Y25" s="529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10"/>
      <c r="AK25" s="560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453</v>
      </c>
      <c r="AQ25" s="563" t="s">
        <v>454</v>
      </c>
      <c r="AR25" s="509"/>
    </row>
    <row r="26" spans="1:44" ht="15.75" thickBot="1" x14ac:dyDescent="0.3">
      <c r="E26" s="31" t="s">
        <v>285</v>
      </c>
      <c r="F26" s="172"/>
      <c r="I26" s="111" t="s">
        <v>264</v>
      </c>
      <c r="J26" s="572" t="s">
        <v>302</v>
      </c>
      <c r="K26" s="576">
        <v>1</v>
      </c>
      <c r="L26" s="582">
        <v>0</v>
      </c>
      <c r="M26" s="326">
        <v>0</v>
      </c>
      <c r="N26" s="107">
        <v>0</v>
      </c>
      <c r="O26" s="293">
        <f t="shared" si="10"/>
        <v>1</v>
      </c>
      <c r="Q26" s="20"/>
      <c r="R26" s="2" t="s">
        <v>333</v>
      </c>
      <c r="S26" s="535" t="s">
        <v>252</v>
      </c>
      <c r="T26" s="509">
        <v>3</v>
      </c>
      <c r="U26" s="504">
        <v>1</v>
      </c>
      <c r="V26" s="493">
        <v>1</v>
      </c>
      <c r="W26" s="527">
        <v>-1</v>
      </c>
      <c r="X26" s="26">
        <v>1</v>
      </c>
      <c r="Y26" s="549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10"/>
      <c r="AK26" s="560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20" t="s">
        <v>252</v>
      </c>
      <c r="AQ26" s="563" t="s">
        <v>595</v>
      </c>
      <c r="AR26" s="509"/>
    </row>
    <row r="27" spans="1:44" ht="15.75" thickBot="1" x14ac:dyDescent="0.3">
      <c r="E27" s="31" t="s">
        <v>291</v>
      </c>
      <c r="G27" s="176"/>
      <c r="I27" s="20"/>
      <c r="J27" s="572" t="s">
        <v>257</v>
      </c>
      <c r="K27" s="576"/>
      <c r="L27" s="582"/>
      <c r="M27" s="332"/>
      <c r="N27" s="107">
        <v>0</v>
      </c>
      <c r="O27" s="293">
        <f t="shared" si="10"/>
        <v>0</v>
      </c>
      <c r="Q27" s="20"/>
      <c r="R27" s="2" t="s">
        <v>333</v>
      </c>
      <c r="S27" s="535" t="s">
        <v>253</v>
      </c>
      <c r="T27" s="509">
        <v>4</v>
      </c>
      <c r="U27" s="504">
        <v>2</v>
      </c>
      <c r="V27" s="493">
        <v>2</v>
      </c>
      <c r="W27" s="527">
        <v>-2</v>
      </c>
      <c r="X27" s="534"/>
      <c r="Y27" s="529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10"/>
      <c r="AK27" s="560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8"/>
      <c r="AR27" s="509"/>
    </row>
    <row r="28" spans="1:44" ht="15.75" thickBot="1" x14ac:dyDescent="0.3">
      <c r="J28" s="573"/>
      <c r="K28" s="577"/>
      <c r="L28" s="583"/>
      <c r="M28" s="331"/>
      <c r="N28" s="107">
        <v>0</v>
      </c>
      <c r="O28" s="293">
        <f t="shared" si="10"/>
        <v>0</v>
      </c>
      <c r="Q28" s="20"/>
      <c r="S28" s="535" t="s">
        <v>249</v>
      </c>
      <c r="T28" s="509">
        <v>1</v>
      </c>
      <c r="U28" s="504"/>
      <c r="V28" s="493">
        <v>1</v>
      </c>
      <c r="W28" s="527">
        <v>-1</v>
      </c>
      <c r="X28" s="532"/>
      <c r="Y28" s="529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10"/>
      <c r="AK28" s="560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8"/>
      <c r="AR28" s="509"/>
    </row>
    <row r="29" spans="1:44" ht="15.75" thickBot="1" x14ac:dyDescent="0.3">
      <c r="E29" s="258" t="s">
        <v>293</v>
      </c>
      <c r="G29" s="6"/>
      <c r="J29" s="573" t="s">
        <v>359</v>
      </c>
      <c r="K29" s="579"/>
      <c r="L29" s="583"/>
      <c r="M29" s="324"/>
      <c r="N29" s="64">
        <v>0</v>
      </c>
      <c r="O29" s="293">
        <f t="shared" si="10"/>
        <v>0</v>
      </c>
      <c r="Q29" s="20"/>
      <c r="R29" s="2" t="s">
        <v>337</v>
      </c>
      <c r="S29" s="537" t="s">
        <v>262</v>
      </c>
      <c r="T29" s="541">
        <v>2</v>
      </c>
      <c r="U29" s="492"/>
      <c r="V29" s="499">
        <v>2</v>
      </c>
      <c r="W29" s="528">
        <v>-2</v>
      </c>
      <c r="X29" s="533"/>
      <c r="Y29" s="529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7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8"/>
      <c r="AR29" s="509"/>
    </row>
    <row r="30" spans="1:44" ht="15.75" thickBot="1" x14ac:dyDescent="0.3">
      <c r="G30" s="268"/>
      <c r="J30" s="574"/>
      <c r="K30" s="589"/>
      <c r="L30" s="582"/>
      <c r="M30" s="333"/>
      <c r="N30" s="245"/>
      <c r="O30" s="293">
        <f t="shared" si="10"/>
        <v>0</v>
      </c>
      <c r="Q30" s="20"/>
      <c r="S30" s="153"/>
      <c r="T30" s="542"/>
      <c r="U30" s="186"/>
      <c r="V30" s="158"/>
      <c r="W30" s="154"/>
      <c r="X30" s="531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7"/>
      <c r="AJ30" s="186"/>
      <c r="AK30" s="186"/>
      <c r="AL30" s="319"/>
      <c r="AM30" s="570">
        <f t="shared" si="6"/>
        <v>0</v>
      </c>
      <c r="AN30" s="308">
        <f t="shared" si="7"/>
        <v>0</v>
      </c>
      <c r="AO30" s="309">
        <f t="shared" si="9"/>
        <v>0</v>
      </c>
      <c r="AQ30" s="568"/>
      <c r="AR30" s="509"/>
    </row>
    <row r="31" spans="1:44" ht="15.75" thickBot="1" x14ac:dyDescent="0.3">
      <c r="A31" s="80"/>
      <c r="B31" s="112"/>
      <c r="C31" s="21" t="s">
        <v>604</v>
      </c>
      <c r="E31" s="2" t="s">
        <v>361</v>
      </c>
      <c r="F31" s="100">
        <v>-1</v>
      </c>
      <c r="H31" s="513">
        <v>-1</v>
      </c>
      <c r="J31" s="572"/>
      <c r="K31" s="590"/>
      <c r="L31" s="582"/>
      <c r="M31" s="334"/>
      <c r="N31" s="246"/>
      <c r="O31" s="293">
        <f t="shared" si="10"/>
        <v>0</v>
      </c>
      <c r="Q31" s="20"/>
      <c r="S31" s="17"/>
      <c r="T31" s="543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70">
        <f t="shared" si="6"/>
        <v>0</v>
      </c>
      <c r="AN31" s="308">
        <f t="shared" si="7"/>
        <v>0</v>
      </c>
      <c r="AO31" s="309">
        <f t="shared" si="9"/>
        <v>0</v>
      </c>
      <c r="AQ31" s="568"/>
      <c r="AR31" s="509"/>
    </row>
    <row r="32" spans="1:44" ht="15.75" thickBot="1" x14ac:dyDescent="0.3">
      <c r="A32" s="650"/>
      <c r="B32" s="650"/>
      <c r="J32" s="573"/>
      <c r="K32" s="590"/>
      <c r="L32" s="582"/>
      <c r="M32" s="511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3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70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3" t="s">
        <v>451</v>
      </c>
      <c r="AR32" s="509" t="s">
        <v>564</v>
      </c>
    </row>
    <row r="33" spans="1:44" ht="15.75" thickBot="1" x14ac:dyDescent="0.3">
      <c r="A33" s="80"/>
      <c r="B33" s="24"/>
      <c r="G33" s="382">
        <v>-1</v>
      </c>
      <c r="I33" s="21" t="s">
        <v>604</v>
      </c>
      <c r="J33" s="574"/>
      <c r="K33" s="591"/>
      <c r="L33" s="582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4">
        <v>3</v>
      </c>
      <c r="U33" s="185">
        <v>1</v>
      </c>
      <c r="V33" s="160">
        <v>0</v>
      </c>
      <c r="W33" s="791">
        <v>-1</v>
      </c>
      <c r="X33" s="792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>
        <v>2</v>
      </c>
      <c r="AK33" s="155">
        <v>0</v>
      </c>
      <c r="AL33" s="317">
        <v>0</v>
      </c>
      <c r="AM33" s="570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3" t="s">
        <v>619</v>
      </c>
      <c r="AR33" s="509" t="s">
        <v>500</v>
      </c>
    </row>
    <row r="34" spans="1:44" ht="15.75" thickBot="1" x14ac:dyDescent="0.3">
      <c r="C34" s="2" t="s">
        <v>258</v>
      </c>
      <c r="E34" s="19" t="s">
        <v>300</v>
      </c>
      <c r="J34" s="572" t="s">
        <v>301</v>
      </c>
      <c r="K34" s="590">
        <v>0</v>
      </c>
      <c r="L34" s="582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5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70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3" t="s">
        <v>566</v>
      </c>
      <c r="AR34" s="509"/>
    </row>
    <row r="35" spans="1:44" ht="15.75" thickBot="1" x14ac:dyDescent="0.3">
      <c r="E35" s="23"/>
      <c r="J35" s="572" t="s">
        <v>296</v>
      </c>
      <c r="K35" s="590"/>
      <c r="L35" s="582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6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70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3"/>
      <c r="AR35" s="509"/>
    </row>
    <row r="36" spans="1:44" ht="15.75" thickBot="1" x14ac:dyDescent="0.3">
      <c r="F36" s="259" t="s">
        <v>44</v>
      </c>
      <c r="G36" s="68">
        <v>-1</v>
      </c>
      <c r="I36" s="112"/>
      <c r="J36" s="572" t="s">
        <v>296</v>
      </c>
      <c r="K36" s="590"/>
      <c r="L36" s="582">
        <v>0</v>
      </c>
      <c r="M36" s="334"/>
      <c r="N36" s="250">
        <v>0</v>
      </c>
      <c r="O36" s="519">
        <f t="shared" si="10"/>
        <v>0</v>
      </c>
      <c r="Q36" s="20"/>
      <c r="S36" s="161" t="s">
        <v>308</v>
      </c>
      <c r="T36" s="547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8"/>
      <c r="AR36" s="509" t="s">
        <v>567</v>
      </c>
    </row>
    <row r="37" spans="1:44" ht="15.75" thickBot="1" x14ac:dyDescent="0.3">
      <c r="B37" s="24">
        <v>6</v>
      </c>
      <c r="D37" s="382">
        <v>1</v>
      </c>
      <c r="E37" s="2" t="s">
        <v>597</v>
      </c>
      <c r="H37" s="513">
        <v>-1</v>
      </c>
      <c r="I37" s="2"/>
      <c r="J37" s="2" t="s">
        <v>609</v>
      </c>
      <c r="K37" s="592"/>
      <c r="L37" s="584">
        <v>0</v>
      </c>
      <c r="M37" s="335"/>
      <c r="N37" s="249">
        <v>0</v>
      </c>
      <c r="O37" s="175">
        <f t="shared" si="10"/>
        <v>0</v>
      </c>
      <c r="Q37" s="20"/>
      <c r="S37" s="251" t="s">
        <v>469</v>
      </c>
      <c r="T37" s="548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0</v>
      </c>
      <c r="AB37" s="64">
        <f t="shared" si="8"/>
        <v>0</v>
      </c>
      <c r="AC37" s="64">
        <v>0</v>
      </c>
      <c r="AD37" s="301">
        <f t="shared" si="4"/>
        <v>0</v>
      </c>
      <c r="AE37" s="350">
        <v>0</v>
      </c>
      <c r="AF37" s="356"/>
      <c r="AG37" s="357"/>
      <c r="AH37" s="351">
        <f t="shared" si="5"/>
        <v>0</v>
      </c>
      <c r="AI37" s="558">
        <v>0</v>
      </c>
      <c r="AJ37" s="559">
        <v>0</v>
      </c>
      <c r="AK37" s="559"/>
      <c r="AL37" s="320"/>
      <c r="AM37" s="68">
        <f t="shared" si="6"/>
        <v>0</v>
      </c>
      <c r="AN37" s="308">
        <f t="shared" si="7"/>
        <v>0</v>
      </c>
      <c r="AO37" s="309">
        <f t="shared" si="9"/>
        <v>0</v>
      </c>
      <c r="AP37" s="6" t="s">
        <v>469</v>
      </c>
      <c r="AQ37" s="567" t="s">
        <v>565</v>
      </c>
      <c r="AR37" s="541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218</v>
      </c>
      <c r="Q3" s="779"/>
      <c r="S3" s="57" t="s">
        <v>219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216</v>
      </c>
      <c r="L5" s="780"/>
      <c r="M5" s="2" t="s">
        <v>214</v>
      </c>
      <c r="N5" s="61" t="s">
        <v>213</v>
      </c>
      <c r="O5" s="758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283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211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217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231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209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333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210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208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2023-12-24T17:58:57Z</dcterms:modified>
</cp:coreProperties>
</file>