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erratextiles-my.sharepoint.com/personal/hector_sanchez_sierratextiles_com/Documents/Escritorio/HEctor/Escritorio/Garbage/"/>
    </mc:Choice>
  </mc:AlternateContent>
  <xr:revisionPtr revIDLastSave="0" documentId="8_{14E2399C-1F5E-4650-AAE8-D2FB643B3021}" xr6:coauthVersionLast="47" xr6:coauthVersionMax="47" xr10:uidLastSave="{00000000-0000-0000-0000-000000000000}"/>
  <bookViews>
    <workbookView xWindow="-108" yWindow="-108" windowWidth="23256" windowHeight="12456" xr2:uid="{31D527DA-6863-4364-8D15-888BAB1409E0}"/>
  </bookViews>
  <sheets>
    <sheet name="FA_List_HSM_31072025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______JB007" hidden="1">#REF!</definedName>
    <definedName name="_________JJJ" hidden="1">#REF!</definedName>
    <definedName name="________JB007" hidden="1">#REF!</definedName>
    <definedName name="_______JB007" hidden="1">#REF!</definedName>
    <definedName name="______JB007" hidden="1">#REF!</definedName>
    <definedName name="_____JB007" hidden="1">#REF!</definedName>
    <definedName name="____JB007" hidden="1">#REF!</definedName>
    <definedName name="___JB007" hidden="1">#REF!</definedName>
    <definedName name="__JB007" hidden="1">#REF!</definedName>
    <definedName name="__JOON" hidden="1">#REF!</definedName>
    <definedName name="_01010010020001___Banco_Industrial__S.A._Cta_No._092_00715_0">#REF!</definedName>
    <definedName name="_1__xlcn.WorksheetConnection_NotasERE7E91" hidden="1">#REF!</definedName>
    <definedName name="_3404_451">#REF!</definedName>
    <definedName name="_3404_452">#REF!</definedName>
    <definedName name="_9611_480">#REF!</definedName>
    <definedName name="_9611_600">#REF!</definedName>
    <definedName name="_9613_224">#REF!</definedName>
    <definedName name="_9613_525">#REF!</definedName>
    <definedName name="_9614_1">#REF!</definedName>
    <definedName name="_9614_374">#REF!</definedName>
    <definedName name="_9616_209">#REF!</definedName>
    <definedName name="_9616_525">#REF!</definedName>
    <definedName name="_9627_1">#REF!</definedName>
    <definedName name="_9627_500">#REF!</definedName>
    <definedName name="_9629_1">#REF!</definedName>
    <definedName name="_9629_100">#REF!</definedName>
    <definedName name="_9629_205">#REF!</definedName>
    <definedName name="_9629_345">#REF!</definedName>
    <definedName name="_9629_500">#REF!</definedName>
    <definedName name="_9629_51">#REF!</definedName>
    <definedName name="_9629_600">#REF!</definedName>
    <definedName name="_9639_332">#REF!</definedName>
    <definedName name="_9639_510">#REF!</definedName>
    <definedName name="_9640_1">#REF!</definedName>
    <definedName name="_9640_51">#REF!</definedName>
    <definedName name="_9652_1">#REF!</definedName>
    <definedName name="_9652_100">#REF!</definedName>
    <definedName name="_9652_28">#REF!</definedName>
    <definedName name="_9652_370">#REF!</definedName>
    <definedName name="_9652_374">#REF!</definedName>
    <definedName name="_9652_500">#REF!</definedName>
    <definedName name="_9652_600">#REF!</definedName>
    <definedName name="_9659_211">#REF!</definedName>
    <definedName name="_9659_42">#REF!</definedName>
    <definedName name="_9659_500">#REF!</definedName>
    <definedName name="_9663_1">#REF!</definedName>
    <definedName name="_9663_100">#REF!</definedName>
    <definedName name="_9663_345">#REF!</definedName>
    <definedName name="_9663_455">#REF!</definedName>
    <definedName name="_9663_500">#REF!</definedName>
    <definedName name="_9663_600">#REF!</definedName>
    <definedName name="_9664_1">#REF!</definedName>
    <definedName name="_9664_100">#REF!</definedName>
    <definedName name="_9664_205">#REF!</definedName>
    <definedName name="_9664_345">#REF!</definedName>
    <definedName name="_9664_500">#REF!</definedName>
    <definedName name="_9664_51">#REF!</definedName>
    <definedName name="_9664_600">#REF!</definedName>
    <definedName name="_9665_1">#REF!</definedName>
    <definedName name="_9665_555">#REF!</definedName>
    <definedName name="_9666_1">#REF!</definedName>
    <definedName name="_9666_100">#REF!</definedName>
    <definedName name="_9666_345">#REF!</definedName>
    <definedName name="_9666_500">#REF!</definedName>
    <definedName name="_9666_700">#REF!</definedName>
    <definedName name="_9688_1">#REF!</definedName>
    <definedName name="_9688_325">#REF!</definedName>
    <definedName name="_9717_1">#REF!</definedName>
    <definedName name="_9717_100">#REF!</definedName>
    <definedName name="_9717_600">#REF!</definedName>
    <definedName name="_9717_750">#REF!</definedName>
    <definedName name="_9718_100">#REF!</definedName>
    <definedName name="_9718_238">#REF!</definedName>
    <definedName name="_9718_510">#REF!</definedName>
    <definedName name="_9718_81">#REF!</definedName>
    <definedName name="_9719_1">#REF!</definedName>
    <definedName name="_9719_201">#REF!</definedName>
    <definedName name="_9719_333">#REF!</definedName>
    <definedName name="_9739_1">#REF!</definedName>
    <definedName name="_9739_555">#REF!</definedName>
    <definedName name="_9741_1">#REF!</definedName>
    <definedName name="_9741_555">#REF!</definedName>
    <definedName name="_9743_1">#REF!</definedName>
    <definedName name="_9743_100">#REF!</definedName>
    <definedName name="_9743_600">#REF!</definedName>
    <definedName name="_9743_750">#REF!</definedName>
    <definedName name="_9745_1">#REF!</definedName>
    <definedName name="_9745_332">#REF!</definedName>
    <definedName name="_9746_124">#REF!</definedName>
    <definedName name="_9746_209">#REF!</definedName>
    <definedName name="_9746_345">#REF!</definedName>
    <definedName name="_9746_555">#REF!</definedName>
    <definedName name="_xlnm._FilterDatabase" localSheetId="0" hidden="1">FA_List_HSM_31072025!$A$4:$AZ$238</definedName>
    <definedName name="_hsm1" hidden="1">#REF!</definedName>
    <definedName name="_JB007" hidden="1">#REF!</definedName>
    <definedName name="_jb007a" hidden="1">#REF!</definedName>
    <definedName name="_jboo7" hidden="1">#REF!</definedName>
    <definedName name="a">#REF!</definedName>
    <definedName name="aa" hidden="1">#REF!</definedName>
    <definedName name="aaaa" hidden="1">#REF!</definedName>
    <definedName name="aaaaaaaaaaaaaaa" hidden="1">#REF!</definedName>
    <definedName name="acwua" hidden="1">#REF!</definedName>
    <definedName name="acwvu.maniel.01" hidden="1">#REF!</definedName>
    <definedName name="acwvu.maniel.011" hidden="1">#REF!</definedName>
    <definedName name="ACwvu.MANUEL." hidden="1">#REF!</definedName>
    <definedName name="ANA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anaa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anas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angel01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antonio">#REF!</definedName>
    <definedName name="AR">#REF!</definedName>
    <definedName name="Artículos">[2]Artículos!$B$6:$B$506</definedName>
    <definedName name="asert" hidden="1">#REF!</definedName>
    <definedName name="b">#REF!</definedName>
    <definedName name="base">#REF!</definedName>
    <definedName name="basede">#REF!</definedName>
    <definedName name="bb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bcoj">#REF!</definedName>
    <definedName name="Beg_Bal">#REF!</definedName>
    <definedName name="Bessy">#REF!</definedName>
    <definedName name="bessys">#REF!</definedName>
    <definedName name="BORRARSHIPPIN">[3]SHIPPING!$E$64,[3]SHIPPING!$E$64,[3]SHIPPING!$H$64,[3]SHIPPING!$I$64,[3]SHIPPING!$J$69,[3]SHIPPING!$F$67,[3]SHIPPING!$F$68,[3]SHIPPING!$F$70,[3]SHIPPING!$E$78,[3]SHIPPING!$H$78,[3]SHIPPING!$I$78,[3]SHIPPING!$J$82,[3]SHIPPING!$F$81,[3]SHIPPING!$F$82,[3]SHIPPING!$F$84,[3]SHIPPING!$E$105,[3]SHIPPING!$H$105,[3]SHIPPING!$I$105,[3]SHIPPING!$J$109,[3]SHIPPING!$F$108,[3]SHIPPING!$F$109,[3]SHIPPING!$F$111,[3]SHIPPING!$H$140</definedName>
    <definedName name="BORRARSHIPPING">[3]SHIPPING!$E$4,[3]SHIPPING!$E$4,[3]SHIPPING!$H$4,[3]SHIPPING!$I$4,[3]SHIPPING!$J$9,[3]SHIPPING!$F$7,[3]SHIPPING!$F$8,[3]SHIPPING!$F$10,[3]SHIPPING!$E$18,[3]SHIPPING!$H$18,[3]SHIPPING!$I$18,[3]SHIPPING!$J$23,[3]SHIPPING!$F$21,[3]SHIPPING!$F$22,[3]SHIPPING!$F$24,[3]SHIPPING!$E$33,[3]SHIPPING!$H$33,[3]SHIPPING!$I$33,[3]SHIPPING!$J$38,[3]SHIPPING!$F$36,[3]SHIPPING!$F$37,[3]SHIPPING!$F$39,[3]SHIPPING!$E$51,[3]SHIPPING!$H$51,[3]SHIPPING!$I$51,[3]SHIPPING!$J$56,[3]SHIPPING!$F$54,[3]SHIPPING!$F$55,[3]SHIPPING!$F$57</definedName>
    <definedName name="br">#REF!</definedName>
    <definedName name="BUDA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Buda1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Buda2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budas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BudgetYear">#REF!</definedName>
    <definedName name="CARLOS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Clientes">[2]Clientes!$C$6:$C$506</definedName>
    <definedName name="CMT_3436_177">#REF!</definedName>
    <definedName name="CMT_9599_112">#REF!</definedName>
    <definedName name="CMT_9599_115">#REF!</definedName>
    <definedName name="CMT_9599_147">#REF!</definedName>
    <definedName name="CMT_9611_480">#REF!</definedName>
    <definedName name="CMT_9611_600">#REF!</definedName>
    <definedName name="CMT_9615_124">#REF!</definedName>
    <definedName name="CMT_9615_225">#REF!</definedName>
    <definedName name="CMT_9625_1">#REF!</definedName>
    <definedName name="CMT_9625_100">#REF!</definedName>
    <definedName name="CMT_9625_500">#REF!</definedName>
    <definedName name="CMT_9625_600">#REF!</definedName>
    <definedName name="CMT_9626_1">#REF!</definedName>
    <definedName name="CMT_9626_100">#REF!</definedName>
    <definedName name="CMT_9626_500">#REF!</definedName>
    <definedName name="CMT_9626_600">#REF!</definedName>
    <definedName name="CMT_9627_1">#REF!</definedName>
    <definedName name="CMT_9627_500">#REF!</definedName>
    <definedName name="CMT_9629_51">#REF!</definedName>
    <definedName name="CMT_9652_1">#REF!</definedName>
    <definedName name="CMT_9652_100">#REF!</definedName>
    <definedName name="CMT_9652_374">#REF!</definedName>
    <definedName name="CMT_9652_500">#REF!</definedName>
    <definedName name="CMT_9652_600">#REF!</definedName>
    <definedName name="CMT_9659_211">#REF!</definedName>
    <definedName name="CMT_9659_42">#REF!</definedName>
    <definedName name="CMT_9659_500">#REF!</definedName>
    <definedName name="CMT_9664_51">#REF!</definedName>
    <definedName name="CMT_9665_1">#REF!</definedName>
    <definedName name="CMT_9665_555">#REF!</definedName>
    <definedName name="CMT_9717_1">#REF!</definedName>
    <definedName name="CMT_9717_100">#REF!</definedName>
    <definedName name="CMT_9717_600">#REF!</definedName>
    <definedName name="CMT_9717_750">#REF!</definedName>
    <definedName name="CMT_9742_1">#REF!</definedName>
    <definedName name="CMT_9742_324">#REF!</definedName>
    <definedName name="CMT_9742_345">#REF!</definedName>
    <definedName name="CMT_9742_500">#REF!</definedName>
    <definedName name="CMT_9742_612">#REF!</definedName>
    <definedName name="CMT_9742_81">#REF!</definedName>
    <definedName name="CMT_9743_1">#REF!</definedName>
    <definedName name="CMT_9743_100">#REF!</definedName>
    <definedName name="CMT_9743_750">#REF!</definedName>
    <definedName name="CMT_9746_1">#REF!</definedName>
    <definedName name="CMT_9746_100">#REF!</definedName>
    <definedName name="CMT_9746_124">#REF!</definedName>
    <definedName name="CMT_9746_209">#REF!</definedName>
    <definedName name="CMT_9746_345">#REF!</definedName>
    <definedName name="CMT_9746_555">#REF!</definedName>
    <definedName name="CMT_9747_1">#REF!</definedName>
    <definedName name="CMT_9747_100">#REF!</definedName>
    <definedName name="CMT_9747_124">#REF!</definedName>
    <definedName name="CMT_9747_209">#REF!</definedName>
    <definedName name="CMT_9747_345">#REF!</definedName>
    <definedName name="CMT_9747_555">#REF!</definedName>
    <definedName name="CMT_A9625_1">#REF!</definedName>
    <definedName name="CMT_A9625_100">#REF!</definedName>
    <definedName name="CMT_A9625_500">#REF!</definedName>
    <definedName name="CMT_A9625_600">#REF!</definedName>
    <definedName name="CMT_X9717_004">#REF!</definedName>
    <definedName name="Corp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corp1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corp2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corp3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Cum_Int">#REF!</definedName>
    <definedName name="d">#REF!</definedName>
    <definedName name="Data">#REF!</definedName>
    <definedName name="_xlnm.Database">#REF!</definedName>
    <definedName name="dd">#REF!</definedName>
    <definedName name="dd.1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ddd" hidden="1">#REF!</definedName>
    <definedName name="ddwdwd" hidden="1">#REF!</definedName>
    <definedName name="EE" hidden="1">#REF!</definedName>
    <definedName name="End_Bal">#REF!</definedName>
    <definedName name="ER" hidden="1">#REF!</definedName>
    <definedName name="EUGENIA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eugenia.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eugeniaa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eugenias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Extra_Pay">#REF!</definedName>
    <definedName name="FAB_3436_177">#REF!</definedName>
    <definedName name="FAB_9599_112">#REF!</definedName>
    <definedName name="FAB_9599_115">#REF!</definedName>
    <definedName name="FAB_9599_147">#REF!</definedName>
    <definedName name="FAB_9611_480">#REF!</definedName>
    <definedName name="FAB_9611_600">#REF!</definedName>
    <definedName name="FAB_9615_124">#REF!</definedName>
    <definedName name="FAB_9615_225">#REF!</definedName>
    <definedName name="FAB_9625_1">#REF!</definedName>
    <definedName name="FAB_9625_100">#REF!</definedName>
    <definedName name="FAB_9625_500">#REF!</definedName>
    <definedName name="FAB_9625_600">#REF!</definedName>
    <definedName name="FAB_9626_1">#REF!</definedName>
    <definedName name="FAB_9626_100">#REF!</definedName>
    <definedName name="FAB_9626_500">#REF!</definedName>
    <definedName name="FAB_9626_600">#REF!</definedName>
    <definedName name="FAB_9627_1">#REF!</definedName>
    <definedName name="FAB_9627_500">#REF!</definedName>
    <definedName name="FAB_9629_51">#REF!</definedName>
    <definedName name="FAB_9652_1">#REF!</definedName>
    <definedName name="FAB_9652_100">#REF!</definedName>
    <definedName name="FAB_9652_374">#REF!</definedName>
    <definedName name="FAB_9652_500">#REF!</definedName>
    <definedName name="FAB_9652_600">#REF!</definedName>
    <definedName name="FAB_9659_211">#REF!</definedName>
    <definedName name="FAB_9659_42">#REF!</definedName>
    <definedName name="FAB_9659_500">#REF!</definedName>
    <definedName name="FAB_9664_51">#REF!</definedName>
    <definedName name="FAB_9665_1">#REF!</definedName>
    <definedName name="FAB_9665_555">#REF!</definedName>
    <definedName name="FAB_9717_1">#REF!</definedName>
    <definedName name="FAB_9717_100">#REF!</definedName>
    <definedName name="FAB_9717_600">#REF!</definedName>
    <definedName name="FAB_9717_750">#REF!</definedName>
    <definedName name="FAB_9742_1">#REF!</definedName>
    <definedName name="FAB_9742_324">#REF!</definedName>
    <definedName name="FAB_9742_345">#REF!</definedName>
    <definedName name="FAB_9742_500">#REF!</definedName>
    <definedName name="FAB_9742_612">#REF!</definedName>
    <definedName name="FAB_9742_81">#REF!</definedName>
    <definedName name="FAB_9743_1">#REF!</definedName>
    <definedName name="FAB_9743_100">#REF!</definedName>
    <definedName name="FAB_9743_750">#REF!</definedName>
    <definedName name="FAB_9746_1">#REF!</definedName>
    <definedName name="FAB_9746_100">#REF!</definedName>
    <definedName name="FAB_9746_124">#REF!</definedName>
    <definedName name="FAB_9746_209">#REF!</definedName>
    <definedName name="FAB_9746_345">#REF!</definedName>
    <definedName name="FAB_9746_555">#REF!</definedName>
    <definedName name="FAB_9747_1">#REF!</definedName>
    <definedName name="FAB_9747_100">#REF!</definedName>
    <definedName name="FAB_9747_124">#REF!</definedName>
    <definedName name="FAB_9747_209">#REF!</definedName>
    <definedName name="FAB_9747_345">#REF!</definedName>
    <definedName name="FAB_9747_555">#REF!</definedName>
    <definedName name="FAB_A962__100">#REF!</definedName>
    <definedName name="FAB_A962__500">#REF!</definedName>
    <definedName name="FAB_A962__600">#REF!</definedName>
    <definedName name="FAB_A962_1">#REF!</definedName>
    <definedName name="FAB_A9625_1">#REF!</definedName>
    <definedName name="FAB_A9625_100">#REF!</definedName>
    <definedName name="FAB_A9625_500">#REF!</definedName>
    <definedName name="FAB_A9625_600">#REF!</definedName>
    <definedName name="FAB_X971_004">#REF!</definedName>
    <definedName name="FAB_X9717_004">#REF!</definedName>
    <definedName name="fgg" hidden="1">#REF!</definedName>
    <definedName name="FORMULA">[3]TALLY!$E$13,[3]TALLY!$E$13:$F$41</definedName>
    <definedName name="fosovi">#REF!</definedName>
    <definedName name="Full_Print">#REF!</definedName>
    <definedName name="G" hidden="1">#REF!</definedName>
    <definedName name="gabi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GASTOS">#REF!</definedName>
    <definedName name="Header_Row">ROW(#REF!)</definedName>
    <definedName name="hond1">[4]hond!$A$2:$B$158</definedName>
    <definedName name="hond3">[4]hond!$A$2:$B$158</definedName>
    <definedName name="HSM" hidden="1">#REF!</definedName>
    <definedName name="HTML_CodePage" hidden="1">1252</definedName>
    <definedName name="HTML_Control" hidden="1">{"'internet'!$A$1:$C$84","'internet'!$A$1:$C$57","'internet'!$A$1:$C$83","'internet'!$A$1:$C$89"}</definedName>
    <definedName name="HTML_Description" hidden="1">""</definedName>
    <definedName name="HTML_Email" hidden="1">""</definedName>
    <definedName name="HTML_Header" hidden="1">"internet"</definedName>
    <definedName name="HTML_LastUpdate" hidden="1">"19/09/00"</definedName>
    <definedName name="HTML_LineAfter" hidden="1">FALSE</definedName>
    <definedName name="HTML_LineBefore" hidden="1">FALSE</definedName>
    <definedName name="HTML_Name" hidden="1">"Balanza de Pagos."</definedName>
    <definedName name="HTML_OBDlg2" hidden="1">TRUE</definedName>
    <definedName name="HTML_OBDlg4" hidden="1">TRUE</definedName>
    <definedName name="HTML_OS" hidden="1">0</definedName>
    <definedName name="HTML_PathFile" hidden="1">"A:\tcdint.htm"</definedName>
    <definedName name="HTML_Title" hidden="1">"tcdint"</definedName>
    <definedName name="ihhhh">#REF!</definedName>
    <definedName name="ihss">#REF!</definedName>
    <definedName name="Int">#REF!</definedName>
    <definedName name="Interest_Rate">#REF!</definedName>
    <definedName name="INV">#REF!</definedName>
    <definedName name="j">#REF!</definedName>
    <definedName name="jjj">#REF!</definedName>
    <definedName name="jjjj" hidden="1">#REF!</definedName>
    <definedName name="jose" hidden="1">#REF!</definedName>
    <definedName name="kkkk" hidden="1">#REF!</definedName>
    <definedName name="l" hidden="1">#REF!</definedName>
    <definedName name="Last_Row">#N/A</definedName>
    <definedName name="LDP">#REF!</definedName>
    <definedName name="Loan_Amount">#REF!</definedName>
    <definedName name="Loan_Start">#REF!</definedName>
    <definedName name="Loan_Years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GISTICA">#REF!</definedName>
    <definedName name="maniel">#REF!</definedName>
    <definedName name="maniel.s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manuel.." hidden="1">#REF!</definedName>
    <definedName name="manuel22" hidden="1">#REF!</definedName>
    <definedName name="n">[5]WORKSHEET!#REF!</definedName>
    <definedName name="nn">#REF!</definedName>
    <definedName name="nnn">#REF!</definedName>
    <definedName name="Num_Pmt_Per_Year">#REF!</definedName>
    <definedName name="Number_of_Payments">#N/A</definedName>
    <definedName name="ONAN" hidden="1">#REF!</definedName>
    <definedName name="OTO">#REF!</definedName>
    <definedName name="p">#REF!</definedName>
    <definedName name="Pay_Date">#REF!</definedName>
    <definedName name="Pay_Num">#REF!</definedName>
    <definedName name="Payment_Date">#N/A</definedName>
    <definedName name="PFT_3436_177">#REF!</definedName>
    <definedName name="PFT_9599_112">#REF!</definedName>
    <definedName name="PFT_9599_115">#REF!</definedName>
    <definedName name="PFT_9599_147">#REF!</definedName>
    <definedName name="PFT_9611_480">#REF!</definedName>
    <definedName name="PFT_9611_600">#REF!</definedName>
    <definedName name="PFT_9615_124">#REF!</definedName>
    <definedName name="PFT_9615_225">#REF!</definedName>
    <definedName name="PFT_9625_1">#REF!</definedName>
    <definedName name="PFT_9625_100">#REF!</definedName>
    <definedName name="PFT_9625_500">#REF!</definedName>
    <definedName name="PFT_9625_600">#REF!</definedName>
    <definedName name="PFT_9626_1">#REF!</definedName>
    <definedName name="PFT_9626_100">#REF!</definedName>
    <definedName name="PFT_9626_500">#REF!</definedName>
    <definedName name="PFT_9626_600">#REF!</definedName>
    <definedName name="PFT_9627_1">#REF!</definedName>
    <definedName name="PFT_9627_500">#REF!</definedName>
    <definedName name="PFT_9629_51">#REF!</definedName>
    <definedName name="PFT_9652_1">#REF!</definedName>
    <definedName name="PFT_9652_100">#REF!</definedName>
    <definedName name="PFT_9652_374">#REF!</definedName>
    <definedName name="PFT_9652_500">#REF!</definedName>
    <definedName name="PFT_9652_600">#REF!</definedName>
    <definedName name="PFT_9659_211">#REF!</definedName>
    <definedName name="PFT_9659_42">#REF!</definedName>
    <definedName name="PFT_9659_500">#REF!</definedName>
    <definedName name="PFT_9664_51">#REF!</definedName>
    <definedName name="PFT_9665_1">#REF!</definedName>
    <definedName name="PFT_9665_555">#REF!</definedName>
    <definedName name="PFT_9717_1">#REF!</definedName>
    <definedName name="PFT_9717_100">#REF!</definedName>
    <definedName name="PFT_9717_600">#REF!</definedName>
    <definedName name="PFT_9717_750">#REF!</definedName>
    <definedName name="PFT_9742_1">#REF!</definedName>
    <definedName name="PFT_9742_324">#REF!</definedName>
    <definedName name="PFT_9742_345">#REF!</definedName>
    <definedName name="PFT_9742_500">#REF!</definedName>
    <definedName name="PFT_9742_612">#REF!</definedName>
    <definedName name="PFT_9742_81">#REF!</definedName>
    <definedName name="PFT_9743_1">#REF!</definedName>
    <definedName name="PFT_9743_100">#REF!</definedName>
    <definedName name="PFT_9743_750">#REF!</definedName>
    <definedName name="PFT_9746_1">#REF!</definedName>
    <definedName name="PFT_9746_100">#REF!</definedName>
    <definedName name="PFT_9746_124">#REF!</definedName>
    <definedName name="PFT_9746_209">#REF!</definedName>
    <definedName name="PFT_9746_345">#REF!</definedName>
    <definedName name="PFT_9746_555">#REF!</definedName>
    <definedName name="PFT_9747_1">#REF!</definedName>
    <definedName name="PFT_9747_100">#REF!</definedName>
    <definedName name="PFT_9747_124">#REF!</definedName>
    <definedName name="PFT_9747_209">#REF!</definedName>
    <definedName name="PFT_9747_345">#REF!</definedName>
    <definedName name="PFT_9747_555">#REF!</definedName>
    <definedName name="PFT_A9625_1">#REF!</definedName>
    <definedName name="PFT_A9625_100">#REF!</definedName>
    <definedName name="PFT_A9625_500">#REF!</definedName>
    <definedName name="PFT_A9625_600">#REF!</definedName>
    <definedName name="PFT_X9717_004">#REF!</definedName>
    <definedName name="Princ">#REF!</definedName>
    <definedName name="Print_Area_Reset">#N/A</definedName>
    <definedName name="q">#REF!</definedName>
    <definedName name="qq">#REF!</definedName>
    <definedName name="raew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raews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rafaael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rafael">#REF!</definedName>
    <definedName name="rafael01">#REF!</definedName>
    <definedName name="rafaeoq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retre">#REF!</definedName>
    <definedName name="rqwaq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rqwsr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RR" hidden="1">#REF!</definedName>
    <definedName name="saerw" hidden="1">#REF!</definedName>
    <definedName name="samiel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samiels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saul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ptimo">#REF!</definedName>
    <definedName name="Septimo_Dia">#REF!</definedName>
    <definedName name="sss" hidden="1">#REF!</definedName>
    <definedName name="sueldo_Devengado">#REF!</definedName>
    <definedName name="Swvu.MANUEL." hidden="1">#REF!</definedName>
    <definedName name="Table9">#REF!</definedName>
    <definedName name="TOPC">#REF!</definedName>
    <definedName name="topc1">#REF!</definedName>
    <definedName name="topca">#REF!</definedName>
    <definedName name="topca1">[6]WORKSHEET!#REF!</definedName>
    <definedName name="topcq">#REF!</definedName>
    <definedName name="Total_Deducciones">[6]WORKSHEET!#REF!</definedName>
    <definedName name="Total_Interest">#REF!</definedName>
    <definedName name="Total_Pay">#REF!</definedName>
    <definedName name="uit" hidden="1">#REF!</definedName>
    <definedName name="Values_Entered">#N/A</definedName>
    <definedName name="wvu.maniel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wvu.MANUEL.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www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Z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  <definedName name="zz" hidden="1">{TRUE,TRUE,-1.25,-15.5,484.5,279.75,FALSE,FALSE,TRUE,TRUE,14,1,#N/A,15,#N/A,8.14285714285714,18.2413793103448,1,FALSE,FALSE,3,TRUE,1,FALSE,100,"Swvu.MANUEL.","ACwvu.MANUEL.",1,FALSE,FALSE,0.0393700787401575,0.0393700787401575,0.28,0.236220472440945,1,"","",TRUE,FALSE,FALSE,FALSE,1,94,#N/A,#N/A,"=R3C2:R35C12",FALSE,#N/A,#N/A,FALSE,FALSE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8" i="1" l="1"/>
  <c r="Y238" i="1"/>
  <c r="Z238" i="1" s="1"/>
  <c r="E238" i="1"/>
  <c r="AE237" i="1"/>
  <c r="U237" i="1"/>
  <c r="W237" i="1" s="1"/>
  <c r="AA237" i="1" s="1"/>
  <c r="AB237" i="1" s="1"/>
  <c r="T237" i="1"/>
  <c r="V237" i="1" s="1"/>
  <c r="Y237" i="1" s="1"/>
  <c r="E237" i="1"/>
  <c r="AE236" i="1"/>
  <c r="U236" i="1"/>
  <c r="W236" i="1" s="1"/>
  <c r="AA236" i="1" s="1"/>
  <c r="T236" i="1"/>
  <c r="V236" i="1" s="1"/>
  <c r="Y236" i="1" s="1"/>
  <c r="E236" i="1"/>
  <c r="AE235" i="1"/>
  <c r="U235" i="1"/>
  <c r="W235" i="1" s="1"/>
  <c r="AA235" i="1" s="1"/>
  <c r="T235" i="1"/>
  <c r="V235" i="1" s="1"/>
  <c r="Y235" i="1" s="1"/>
  <c r="E235" i="1"/>
  <c r="AE234" i="1"/>
  <c r="U234" i="1"/>
  <c r="W234" i="1" s="1"/>
  <c r="AA234" i="1" s="1"/>
  <c r="T234" i="1"/>
  <c r="V234" i="1" s="1"/>
  <c r="Y234" i="1" s="1"/>
  <c r="E234" i="1"/>
  <c r="AE233" i="1"/>
  <c r="U233" i="1"/>
  <c r="W233" i="1" s="1"/>
  <c r="AA233" i="1" s="1"/>
  <c r="AB233" i="1" s="1"/>
  <c r="T233" i="1"/>
  <c r="V233" i="1" s="1"/>
  <c r="Y233" i="1" s="1"/>
  <c r="E233" i="1"/>
  <c r="AE232" i="1"/>
  <c r="T232" i="1"/>
  <c r="V232" i="1" s="1"/>
  <c r="Y232" i="1" s="1"/>
  <c r="S232" i="1"/>
  <c r="U232" i="1" s="1"/>
  <c r="W232" i="1" s="1"/>
  <c r="AA232" i="1" s="1"/>
  <c r="E232" i="1"/>
  <c r="AE231" i="1"/>
  <c r="U231" i="1"/>
  <c r="W231" i="1" s="1"/>
  <c r="AA231" i="1" s="1"/>
  <c r="T231" i="1"/>
  <c r="V231" i="1" s="1"/>
  <c r="Y231" i="1" s="1"/>
  <c r="E231" i="1"/>
  <c r="AE230" i="1"/>
  <c r="U230" i="1"/>
  <c r="W230" i="1" s="1"/>
  <c r="AA230" i="1" s="1"/>
  <c r="T230" i="1"/>
  <c r="V230" i="1" s="1"/>
  <c r="Y230" i="1" s="1"/>
  <c r="E230" i="1"/>
  <c r="AE229" i="1"/>
  <c r="U229" i="1"/>
  <c r="W229" i="1" s="1"/>
  <c r="AA229" i="1" s="1"/>
  <c r="T229" i="1"/>
  <c r="V229" i="1" s="1"/>
  <c r="Y229" i="1" s="1"/>
  <c r="Z229" i="1" s="1"/>
  <c r="E229" i="1"/>
  <c r="AE228" i="1"/>
  <c r="U228" i="1"/>
  <c r="W228" i="1" s="1"/>
  <c r="AA228" i="1" s="1"/>
  <c r="T228" i="1"/>
  <c r="V228" i="1" s="1"/>
  <c r="Y228" i="1" s="1"/>
  <c r="E228" i="1"/>
  <c r="AE227" i="1"/>
  <c r="U227" i="1"/>
  <c r="W227" i="1" s="1"/>
  <c r="AA227" i="1" s="1"/>
  <c r="T227" i="1"/>
  <c r="V227" i="1" s="1"/>
  <c r="Y227" i="1" s="1"/>
  <c r="Z227" i="1" s="1"/>
  <c r="E227" i="1"/>
  <c r="AE226" i="1"/>
  <c r="U226" i="1"/>
  <c r="W226" i="1" s="1"/>
  <c r="AA226" i="1" s="1"/>
  <c r="T226" i="1"/>
  <c r="V226" i="1" s="1"/>
  <c r="Y226" i="1" s="1"/>
  <c r="E226" i="1"/>
  <c r="AE225" i="1"/>
  <c r="U225" i="1"/>
  <c r="W225" i="1" s="1"/>
  <c r="AA225" i="1" s="1"/>
  <c r="T225" i="1"/>
  <c r="V225" i="1" s="1"/>
  <c r="Y225" i="1" s="1"/>
  <c r="E225" i="1"/>
  <c r="AE224" i="1"/>
  <c r="U224" i="1"/>
  <c r="W224" i="1" s="1"/>
  <c r="AA224" i="1" s="1"/>
  <c r="T224" i="1"/>
  <c r="V224" i="1" s="1"/>
  <c r="Y224" i="1" s="1"/>
  <c r="E224" i="1"/>
  <c r="AE223" i="1"/>
  <c r="U223" i="1"/>
  <c r="W223" i="1" s="1"/>
  <c r="AA223" i="1" s="1"/>
  <c r="T223" i="1"/>
  <c r="V223" i="1" s="1"/>
  <c r="Y223" i="1" s="1"/>
  <c r="E223" i="1"/>
  <c r="AE222" i="1"/>
  <c r="U222" i="1"/>
  <c r="W222" i="1" s="1"/>
  <c r="AA222" i="1" s="1"/>
  <c r="AB222" i="1" s="1"/>
  <c r="T222" i="1"/>
  <c r="V222" i="1" s="1"/>
  <c r="Y222" i="1" s="1"/>
  <c r="E222" i="1"/>
  <c r="AE221" i="1"/>
  <c r="U221" i="1"/>
  <c r="W221" i="1" s="1"/>
  <c r="AA221" i="1" s="1"/>
  <c r="T221" i="1"/>
  <c r="V221" i="1" s="1"/>
  <c r="Y221" i="1" s="1"/>
  <c r="E221" i="1"/>
  <c r="AE220" i="1"/>
  <c r="U220" i="1"/>
  <c r="W220" i="1" s="1"/>
  <c r="AA220" i="1" s="1"/>
  <c r="T220" i="1"/>
  <c r="V220" i="1" s="1"/>
  <c r="Y220" i="1" s="1"/>
  <c r="E220" i="1"/>
  <c r="AE219" i="1"/>
  <c r="U219" i="1"/>
  <c r="W219" i="1" s="1"/>
  <c r="AA219" i="1" s="1"/>
  <c r="T219" i="1"/>
  <c r="V219" i="1" s="1"/>
  <c r="Y219" i="1" s="1"/>
  <c r="E219" i="1"/>
  <c r="AE218" i="1"/>
  <c r="U218" i="1"/>
  <c r="W218" i="1" s="1"/>
  <c r="AA218" i="1" s="1"/>
  <c r="AB218" i="1" s="1"/>
  <c r="T218" i="1"/>
  <c r="V218" i="1" s="1"/>
  <c r="Y218" i="1" s="1"/>
  <c r="E218" i="1"/>
  <c r="AE217" i="1"/>
  <c r="U217" i="1"/>
  <c r="W217" i="1" s="1"/>
  <c r="AA217" i="1" s="1"/>
  <c r="T217" i="1"/>
  <c r="V217" i="1" s="1"/>
  <c r="Y217" i="1" s="1"/>
  <c r="E217" i="1"/>
  <c r="AE216" i="1"/>
  <c r="U216" i="1"/>
  <c r="W216" i="1" s="1"/>
  <c r="AA216" i="1" s="1"/>
  <c r="AB216" i="1" s="1"/>
  <c r="T216" i="1"/>
  <c r="V216" i="1" s="1"/>
  <c r="Y216" i="1" s="1"/>
  <c r="Z216" i="1" s="1"/>
  <c r="E216" i="1"/>
  <c r="AE215" i="1"/>
  <c r="U215" i="1"/>
  <c r="W215" i="1" s="1"/>
  <c r="AA215" i="1" s="1"/>
  <c r="T215" i="1"/>
  <c r="V215" i="1" s="1"/>
  <c r="Y215" i="1" s="1"/>
  <c r="E215" i="1"/>
  <c r="AE214" i="1"/>
  <c r="U214" i="1"/>
  <c r="W214" i="1" s="1"/>
  <c r="AA214" i="1" s="1"/>
  <c r="AD214" i="1" s="1"/>
  <c r="AH214" i="1" s="1"/>
  <c r="T214" i="1"/>
  <c r="V214" i="1" s="1"/>
  <c r="Y214" i="1" s="1"/>
  <c r="E214" i="1"/>
  <c r="AE213" i="1"/>
  <c r="U213" i="1"/>
  <c r="W213" i="1" s="1"/>
  <c r="AA213" i="1" s="1"/>
  <c r="T213" i="1"/>
  <c r="V213" i="1" s="1"/>
  <c r="Y213" i="1" s="1"/>
  <c r="E213" i="1"/>
  <c r="AE212" i="1"/>
  <c r="U212" i="1"/>
  <c r="W212" i="1" s="1"/>
  <c r="AA212" i="1" s="1"/>
  <c r="T212" i="1"/>
  <c r="V212" i="1" s="1"/>
  <c r="Y212" i="1" s="1"/>
  <c r="E212" i="1"/>
  <c r="AE211" i="1"/>
  <c r="U211" i="1"/>
  <c r="W211" i="1" s="1"/>
  <c r="AA211" i="1" s="1"/>
  <c r="T211" i="1"/>
  <c r="V211" i="1" s="1"/>
  <c r="Y211" i="1" s="1"/>
  <c r="E211" i="1"/>
  <c r="AE210" i="1"/>
  <c r="U210" i="1"/>
  <c r="W210" i="1" s="1"/>
  <c r="AA210" i="1" s="1"/>
  <c r="T210" i="1"/>
  <c r="V210" i="1" s="1"/>
  <c r="Y210" i="1" s="1"/>
  <c r="E210" i="1"/>
  <c r="AE209" i="1"/>
  <c r="U209" i="1"/>
  <c r="W209" i="1" s="1"/>
  <c r="AA209" i="1" s="1"/>
  <c r="T209" i="1"/>
  <c r="V209" i="1" s="1"/>
  <c r="Y209" i="1" s="1"/>
  <c r="AC209" i="1" s="1"/>
  <c r="E209" i="1"/>
  <c r="AE208" i="1"/>
  <c r="U208" i="1"/>
  <c r="W208" i="1" s="1"/>
  <c r="AA208" i="1" s="1"/>
  <c r="T208" i="1"/>
  <c r="V208" i="1" s="1"/>
  <c r="Y208" i="1" s="1"/>
  <c r="E208" i="1"/>
  <c r="AE207" i="1"/>
  <c r="U207" i="1"/>
  <c r="W207" i="1" s="1"/>
  <c r="AA207" i="1" s="1"/>
  <c r="AD207" i="1" s="1"/>
  <c r="AP207" i="1" s="1"/>
  <c r="T207" i="1"/>
  <c r="V207" i="1" s="1"/>
  <c r="Y207" i="1" s="1"/>
  <c r="E207" i="1"/>
  <c r="AE206" i="1"/>
  <c r="U206" i="1"/>
  <c r="W206" i="1" s="1"/>
  <c r="AA206" i="1" s="1"/>
  <c r="T206" i="1"/>
  <c r="V206" i="1" s="1"/>
  <c r="Y206" i="1" s="1"/>
  <c r="Z206" i="1" s="1"/>
  <c r="E206" i="1"/>
  <c r="AE205" i="1"/>
  <c r="U205" i="1"/>
  <c r="W205" i="1" s="1"/>
  <c r="AA205" i="1" s="1"/>
  <c r="T205" i="1"/>
  <c r="V205" i="1" s="1"/>
  <c r="Y205" i="1" s="1"/>
  <c r="E205" i="1"/>
  <c r="AE204" i="1"/>
  <c r="U204" i="1"/>
  <c r="W204" i="1" s="1"/>
  <c r="AA204" i="1" s="1"/>
  <c r="T204" i="1"/>
  <c r="V204" i="1" s="1"/>
  <c r="Y204" i="1" s="1"/>
  <c r="Z204" i="1" s="1"/>
  <c r="E204" i="1"/>
  <c r="AE203" i="1"/>
  <c r="U203" i="1"/>
  <c r="W203" i="1" s="1"/>
  <c r="AA203" i="1" s="1"/>
  <c r="T203" i="1"/>
  <c r="V203" i="1" s="1"/>
  <c r="Y203" i="1" s="1"/>
  <c r="E203" i="1"/>
  <c r="AE202" i="1"/>
  <c r="U202" i="1"/>
  <c r="W202" i="1" s="1"/>
  <c r="AA202" i="1" s="1"/>
  <c r="AD202" i="1" s="1"/>
  <c r="T202" i="1"/>
  <c r="V202" i="1" s="1"/>
  <c r="Y202" i="1" s="1"/>
  <c r="Z202" i="1" s="1"/>
  <c r="E202" i="1"/>
  <c r="AE201" i="1"/>
  <c r="U201" i="1"/>
  <c r="W201" i="1" s="1"/>
  <c r="AA201" i="1" s="1"/>
  <c r="T201" i="1"/>
  <c r="V201" i="1" s="1"/>
  <c r="Y201" i="1" s="1"/>
  <c r="E201" i="1"/>
  <c r="AE200" i="1"/>
  <c r="U200" i="1"/>
  <c r="W200" i="1" s="1"/>
  <c r="AA200" i="1" s="1"/>
  <c r="T200" i="1"/>
  <c r="V200" i="1" s="1"/>
  <c r="Y200" i="1" s="1"/>
  <c r="E200" i="1"/>
  <c r="AE199" i="1"/>
  <c r="U199" i="1"/>
  <c r="W199" i="1" s="1"/>
  <c r="AA199" i="1" s="1"/>
  <c r="AD199" i="1" s="1"/>
  <c r="AR199" i="1" s="1"/>
  <c r="T199" i="1"/>
  <c r="V199" i="1" s="1"/>
  <c r="Y199" i="1" s="1"/>
  <c r="E199" i="1"/>
  <c r="AE198" i="1"/>
  <c r="U198" i="1"/>
  <c r="W198" i="1" s="1"/>
  <c r="AA198" i="1" s="1"/>
  <c r="T198" i="1"/>
  <c r="V198" i="1" s="1"/>
  <c r="Y198" i="1" s="1"/>
  <c r="E198" i="1"/>
  <c r="AE197" i="1"/>
  <c r="U197" i="1"/>
  <c r="W197" i="1" s="1"/>
  <c r="AA197" i="1" s="1"/>
  <c r="T197" i="1"/>
  <c r="V197" i="1" s="1"/>
  <c r="Y197" i="1" s="1"/>
  <c r="E197" i="1"/>
  <c r="AE196" i="1"/>
  <c r="U196" i="1"/>
  <c r="W196" i="1" s="1"/>
  <c r="AA196" i="1" s="1"/>
  <c r="AD196" i="1" s="1"/>
  <c r="T196" i="1"/>
  <c r="V196" i="1" s="1"/>
  <c r="Y196" i="1" s="1"/>
  <c r="E196" i="1"/>
  <c r="AE195" i="1"/>
  <c r="U195" i="1"/>
  <c r="W195" i="1" s="1"/>
  <c r="AA195" i="1" s="1"/>
  <c r="T195" i="1"/>
  <c r="V195" i="1" s="1"/>
  <c r="Y195" i="1" s="1"/>
  <c r="E195" i="1"/>
  <c r="AU194" i="1"/>
  <c r="AK194" i="1"/>
  <c r="AI194" i="1"/>
  <c r="AE194" i="1"/>
  <c r="Z194" i="1"/>
  <c r="U194" i="1"/>
  <c r="W194" i="1" s="1"/>
  <c r="AA194" i="1" s="1"/>
  <c r="T194" i="1"/>
  <c r="V194" i="1" s="1"/>
  <c r="Y194" i="1" s="1"/>
  <c r="AC194" i="1" s="1"/>
  <c r="E194" i="1"/>
  <c r="AE193" i="1"/>
  <c r="U193" i="1"/>
  <c r="W193" i="1" s="1"/>
  <c r="AA193" i="1" s="1"/>
  <c r="T193" i="1"/>
  <c r="V193" i="1" s="1"/>
  <c r="Y193" i="1" s="1"/>
  <c r="E193" i="1"/>
  <c r="AE192" i="1"/>
  <c r="U192" i="1"/>
  <c r="W192" i="1" s="1"/>
  <c r="AA192" i="1" s="1"/>
  <c r="AD192" i="1" s="1"/>
  <c r="T192" i="1"/>
  <c r="V192" i="1" s="1"/>
  <c r="Y192" i="1" s="1"/>
  <c r="E192" i="1"/>
  <c r="AE191" i="1"/>
  <c r="U191" i="1"/>
  <c r="W191" i="1" s="1"/>
  <c r="AA191" i="1" s="1"/>
  <c r="T191" i="1"/>
  <c r="V191" i="1" s="1"/>
  <c r="Y191" i="1" s="1"/>
  <c r="Z191" i="1" s="1"/>
  <c r="E191" i="1"/>
  <c r="AE190" i="1"/>
  <c r="U190" i="1"/>
  <c r="W190" i="1" s="1"/>
  <c r="AA190" i="1" s="1"/>
  <c r="T190" i="1"/>
  <c r="V190" i="1" s="1"/>
  <c r="Y190" i="1" s="1"/>
  <c r="AC190" i="1" s="1"/>
  <c r="AO190" i="1" s="1"/>
  <c r="E190" i="1"/>
  <c r="AE189" i="1"/>
  <c r="U189" i="1"/>
  <c r="W189" i="1" s="1"/>
  <c r="AA189" i="1" s="1"/>
  <c r="T189" i="1"/>
  <c r="V189" i="1" s="1"/>
  <c r="Y189" i="1" s="1"/>
  <c r="E189" i="1"/>
  <c r="AE188" i="1"/>
  <c r="U188" i="1"/>
  <c r="W188" i="1" s="1"/>
  <c r="AA188" i="1" s="1"/>
  <c r="AB188" i="1" s="1"/>
  <c r="T188" i="1"/>
  <c r="V188" i="1" s="1"/>
  <c r="Y188" i="1" s="1"/>
  <c r="E188" i="1"/>
  <c r="AE187" i="1"/>
  <c r="U187" i="1"/>
  <c r="W187" i="1" s="1"/>
  <c r="AA187" i="1" s="1"/>
  <c r="T187" i="1"/>
  <c r="V187" i="1" s="1"/>
  <c r="Y187" i="1" s="1"/>
  <c r="E187" i="1"/>
  <c r="AE186" i="1"/>
  <c r="U186" i="1"/>
  <c r="W186" i="1" s="1"/>
  <c r="AA186" i="1" s="1"/>
  <c r="T186" i="1"/>
  <c r="V186" i="1" s="1"/>
  <c r="Y186" i="1" s="1"/>
  <c r="E186" i="1"/>
  <c r="AE185" i="1"/>
  <c r="U185" i="1"/>
  <c r="W185" i="1" s="1"/>
  <c r="AA185" i="1" s="1"/>
  <c r="T185" i="1"/>
  <c r="V185" i="1" s="1"/>
  <c r="Y185" i="1" s="1"/>
  <c r="E185" i="1"/>
  <c r="AE184" i="1"/>
  <c r="U184" i="1"/>
  <c r="W184" i="1" s="1"/>
  <c r="AA184" i="1" s="1"/>
  <c r="T184" i="1"/>
  <c r="V184" i="1" s="1"/>
  <c r="Y184" i="1" s="1"/>
  <c r="E184" i="1"/>
  <c r="AE183" i="1"/>
  <c r="U183" i="1"/>
  <c r="W183" i="1" s="1"/>
  <c r="AA183" i="1" s="1"/>
  <c r="T183" i="1"/>
  <c r="V183" i="1" s="1"/>
  <c r="Y183" i="1" s="1"/>
  <c r="Z183" i="1" s="1"/>
  <c r="E183" i="1"/>
  <c r="AE182" i="1"/>
  <c r="U182" i="1"/>
  <c r="W182" i="1" s="1"/>
  <c r="AA182" i="1" s="1"/>
  <c r="T182" i="1"/>
  <c r="V182" i="1" s="1"/>
  <c r="Y182" i="1" s="1"/>
  <c r="AC182" i="1" s="1"/>
  <c r="AI182" i="1" s="1"/>
  <c r="AV182" i="1" s="1"/>
  <c r="E182" i="1"/>
  <c r="AE181" i="1"/>
  <c r="U181" i="1"/>
  <c r="W181" i="1" s="1"/>
  <c r="AA181" i="1" s="1"/>
  <c r="T181" i="1"/>
  <c r="V181" i="1" s="1"/>
  <c r="Y181" i="1" s="1"/>
  <c r="E181" i="1"/>
  <c r="AE180" i="1"/>
  <c r="U180" i="1"/>
  <c r="W180" i="1" s="1"/>
  <c r="AA180" i="1" s="1"/>
  <c r="AB180" i="1" s="1"/>
  <c r="T180" i="1"/>
  <c r="V180" i="1" s="1"/>
  <c r="Y180" i="1" s="1"/>
  <c r="E180" i="1"/>
  <c r="AE179" i="1"/>
  <c r="U179" i="1"/>
  <c r="W179" i="1" s="1"/>
  <c r="AA179" i="1" s="1"/>
  <c r="T179" i="1"/>
  <c r="V179" i="1" s="1"/>
  <c r="Y179" i="1" s="1"/>
  <c r="E179" i="1"/>
  <c r="AE178" i="1"/>
  <c r="U178" i="1"/>
  <c r="W178" i="1" s="1"/>
  <c r="AA178" i="1" s="1"/>
  <c r="AD178" i="1" s="1"/>
  <c r="AH178" i="1" s="1"/>
  <c r="AW178" i="1" s="1"/>
  <c r="AX178" i="1" s="1"/>
  <c r="T178" i="1"/>
  <c r="V178" i="1" s="1"/>
  <c r="Y178" i="1" s="1"/>
  <c r="E178" i="1"/>
  <c r="AE177" i="1"/>
  <c r="U177" i="1"/>
  <c r="W177" i="1" s="1"/>
  <c r="AA177" i="1" s="1"/>
  <c r="T177" i="1"/>
  <c r="V177" i="1" s="1"/>
  <c r="Y177" i="1" s="1"/>
  <c r="E177" i="1"/>
  <c r="AE176" i="1"/>
  <c r="U176" i="1"/>
  <c r="W176" i="1" s="1"/>
  <c r="AA176" i="1" s="1"/>
  <c r="T176" i="1"/>
  <c r="V176" i="1" s="1"/>
  <c r="Y176" i="1" s="1"/>
  <c r="E176" i="1"/>
  <c r="AE175" i="1"/>
  <c r="U175" i="1"/>
  <c r="W175" i="1" s="1"/>
  <c r="AA175" i="1" s="1"/>
  <c r="T175" i="1"/>
  <c r="V175" i="1" s="1"/>
  <c r="Y175" i="1" s="1"/>
  <c r="E175" i="1"/>
  <c r="AE174" i="1"/>
  <c r="U174" i="1"/>
  <c r="W174" i="1" s="1"/>
  <c r="AA174" i="1" s="1"/>
  <c r="T174" i="1"/>
  <c r="V174" i="1" s="1"/>
  <c r="Y174" i="1" s="1"/>
  <c r="E174" i="1"/>
  <c r="AE173" i="1"/>
  <c r="U173" i="1"/>
  <c r="W173" i="1" s="1"/>
  <c r="AA173" i="1" s="1"/>
  <c r="T173" i="1"/>
  <c r="V173" i="1" s="1"/>
  <c r="Y173" i="1" s="1"/>
  <c r="E173" i="1"/>
  <c r="AE172" i="1"/>
  <c r="U172" i="1"/>
  <c r="W172" i="1" s="1"/>
  <c r="AA172" i="1" s="1"/>
  <c r="T172" i="1"/>
  <c r="V172" i="1" s="1"/>
  <c r="Y172" i="1" s="1"/>
  <c r="E172" i="1"/>
  <c r="AE171" i="1"/>
  <c r="U171" i="1"/>
  <c r="W171" i="1" s="1"/>
  <c r="AA171" i="1" s="1"/>
  <c r="T171" i="1"/>
  <c r="V171" i="1" s="1"/>
  <c r="Y171" i="1" s="1"/>
  <c r="E171" i="1"/>
  <c r="AE170" i="1"/>
  <c r="U170" i="1"/>
  <c r="W170" i="1" s="1"/>
  <c r="AA170" i="1" s="1"/>
  <c r="T170" i="1"/>
  <c r="V170" i="1" s="1"/>
  <c r="Y170" i="1" s="1"/>
  <c r="E170" i="1"/>
  <c r="AE169" i="1"/>
  <c r="U169" i="1"/>
  <c r="W169" i="1" s="1"/>
  <c r="AA169" i="1" s="1"/>
  <c r="T169" i="1"/>
  <c r="V169" i="1" s="1"/>
  <c r="Y169" i="1" s="1"/>
  <c r="AC169" i="1" s="1"/>
  <c r="AI169" i="1" s="1"/>
  <c r="AV169" i="1" s="1"/>
  <c r="E169" i="1"/>
  <c r="AE168" i="1"/>
  <c r="U168" i="1"/>
  <c r="W168" i="1" s="1"/>
  <c r="AA168" i="1" s="1"/>
  <c r="T168" i="1"/>
  <c r="V168" i="1" s="1"/>
  <c r="Y168" i="1" s="1"/>
  <c r="E168" i="1"/>
  <c r="AE167" i="1"/>
  <c r="U167" i="1"/>
  <c r="W167" i="1" s="1"/>
  <c r="AA167" i="1" s="1"/>
  <c r="T167" i="1"/>
  <c r="V167" i="1" s="1"/>
  <c r="Y167" i="1" s="1"/>
  <c r="E167" i="1"/>
  <c r="AE166" i="1"/>
  <c r="U166" i="1"/>
  <c r="W166" i="1" s="1"/>
  <c r="AA166" i="1" s="1"/>
  <c r="T166" i="1"/>
  <c r="V166" i="1" s="1"/>
  <c r="Y166" i="1" s="1"/>
  <c r="E166" i="1"/>
  <c r="AE165" i="1"/>
  <c r="U165" i="1"/>
  <c r="W165" i="1" s="1"/>
  <c r="AA165" i="1" s="1"/>
  <c r="T165" i="1"/>
  <c r="V165" i="1" s="1"/>
  <c r="Y165" i="1" s="1"/>
  <c r="E165" i="1"/>
  <c r="AE164" i="1"/>
  <c r="U164" i="1"/>
  <c r="W164" i="1" s="1"/>
  <c r="AA164" i="1" s="1"/>
  <c r="T164" i="1"/>
  <c r="V164" i="1" s="1"/>
  <c r="Y164" i="1" s="1"/>
  <c r="E164" i="1"/>
  <c r="AE163" i="1"/>
  <c r="U163" i="1"/>
  <c r="W163" i="1" s="1"/>
  <c r="AA163" i="1" s="1"/>
  <c r="T163" i="1"/>
  <c r="V163" i="1" s="1"/>
  <c r="Y163" i="1" s="1"/>
  <c r="E163" i="1"/>
  <c r="AE162" i="1"/>
  <c r="U162" i="1"/>
  <c r="W162" i="1" s="1"/>
  <c r="AA162" i="1" s="1"/>
  <c r="T162" i="1"/>
  <c r="V162" i="1" s="1"/>
  <c r="Y162" i="1" s="1"/>
  <c r="AC162" i="1" s="1"/>
  <c r="AI162" i="1" s="1"/>
  <c r="AV162" i="1" s="1"/>
  <c r="E162" i="1"/>
  <c r="AE161" i="1"/>
  <c r="U161" i="1"/>
  <c r="W161" i="1" s="1"/>
  <c r="AA161" i="1" s="1"/>
  <c r="T161" i="1"/>
  <c r="V161" i="1" s="1"/>
  <c r="Y161" i="1" s="1"/>
  <c r="E161" i="1"/>
  <c r="AE160" i="1"/>
  <c r="U160" i="1"/>
  <c r="W160" i="1" s="1"/>
  <c r="AA160" i="1" s="1"/>
  <c r="T160" i="1"/>
  <c r="V160" i="1" s="1"/>
  <c r="Y160" i="1" s="1"/>
  <c r="E160" i="1"/>
  <c r="AE159" i="1"/>
  <c r="U159" i="1"/>
  <c r="W159" i="1" s="1"/>
  <c r="AA159" i="1" s="1"/>
  <c r="T159" i="1"/>
  <c r="V159" i="1" s="1"/>
  <c r="Y159" i="1" s="1"/>
  <c r="E159" i="1"/>
  <c r="AE158" i="1"/>
  <c r="W158" i="1"/>
  <c r="AA158" i="1" s="1"/>
  <c r="U158" i="1"/>
  <c r="T158" i="1"/>
  <c r="V158" i="1" s="1"/>
  <c r="Y158" i="1" s="1"/>
  <c r="E158" i="1"/>
  <c r="AE157" i="1"/>
  <c r="U157" i="1"/>
  <c r="W157" i="1" s="1"/>
  <c r="AA157" i="1" s="1"/>
  <c r="T157" i="1"/>
  <c r="V157" i="1" s="1"/>
  <c r="Y157" i="1" s="1"/>
  <c r="E157" i="1"/>
  <c r="AE156" i="1"/>
  <c r="U156" i="1"/>
  <c r="W156" i="1" s="1"/>
  <c r="AA156" i="1" s="1"/>
  <c r="AB156" i="1" s="1"/>
  <c r="T156" i="1"/>
  <c r="V156" i="1" s="1"/>
  <c r="Y156" i="1" s="1"/>
  <c r="E156" i="1"/>
  <c r="AE155" i="1"/>
  <c r="U155" i="1"/>
  <c r="W155" i="1" s="1"/>
  <c r="AA155" i="1" s="1"/>
  <c r="T155" i="1"/>
  <c r="V155" i="1" s="1"/>
  <c r="Y155" i="1" s="1"/>
  <c r="E155" i="1"/>
  <c r="AE154" i="1"/>
  <c r="U154" i="1"/>
  <c r="W154" i="1" s="1"/>
  <c r="AA154" i="1" s="1"/>
  <c r="T154" i="1"/>
  <c r="V154" i="1" s="1"/>
  <c r="Y154" i="1" s="1"/>
  <c r="E154" i="1"/>
  <c r="AE153" i="1"/>
  <c r="U153" i="1"/>
  <c r="W153" i="1" s="1"/>
  <c r="AA153" i="1" s="1"/>
  <c r="T153" i="1"/>
  <c r="V153" i="1" s="1"/>
  <c r="Y153" i="1" s="1"/>
  <c r="E153" i="1"/>
  <c r="AE152" i="1"/>
  <c r="U152" i="1"/>
  <c r="W152" i="1" s="1"/>
  <c r="AA152" i="1" s="1"/>
  <c r="T152" i="1"/>
  <c r="V152" i="1" s="1"/>
  <c r="Y152" i="1" s="1"/>
  <c r="E152" i="1"/>
  <c r="AE151" i="1"/>
  <c r="U151" i="1"/>
  <c r="W151" i="1" s="1"/>
  <c r="AA151" i="1" s="1"/>
  <c r="T151" i="1"/>
  <c r="V151" i="1" s="1"/>
  <c r="Y151" i="1" s="1"/>
  <c r="E151" i="1"/>
  <c r="AE150" i="1"/>
  <c r="U150" i="1"/>
  <c r="W150" i="1" s="1"/>
  <c r="AA150" i="1" s="1"/>
  <c r="T150" i="1"/>
  <c r="V150" i="1" s="1"/>
  <c r="Y150" i="1" s="1"/>
  <c r="AC150" i="1" s="1"/>
  <c r="AI150" i="1" s="1"/>
  <c r="AV150" i="1" s="1"/>
  <c r="E150" i="1"/>
  <c r="AE149" i="1"/>
  <c r="U149" i="1"/>
  <c r="W149" i="1" s="1"/>
  <c r="AA149" i="1" s="1"/>
  <c r="T149" i="1"/>
  <c r="V149" i="1" s="1"/>
  <c r="Y149" i="1" s="1"/>
  <c r="E149" i="1"/>
  <c r="AE148" i="1"/>
  <c r="U148" i="1"/>
  <c r="W148" i="1" s="1"/>
  <c r="AA148" i="1" s="1"/>
  <c r="T148" i="1"/>
  <c r="V148" i="1" s="1"/>
  <c r="Y148" i="1" s="1"/>
  <c r="E148" i="1"/>
  <c r="AE147" i="1"/>
  <c r="U147" i="1"/>
  <c r="W147" i="1" s="1"/>
  <c r="AA147" i="1" s="1"/>
  <c r="T147" i="1"/>
  <c r="V147" i="1" s="1"/>
  <c r="Y147" i="1" s="1"/>
  <c r="E147" i="1"/>
  <c r="AE146" i="1"/>
  <c r="U146" i="1"/>
  <c r="W146" i="1" s="1"/>
  <c r="AA146" i="1" s="1"/>
  <c r="AD146" i="1" s="1"/>
  <c r="AH146" i="1" s="1"/>
  <c r="AW146" i="1" s="1"/>
  <c r="AX146" i="1" s="1"/>
  <c r="T146" i="1"/>
  <c r="V146" i="1" s="1"/>
  <c r="Y146" i="1" s="1"/>
  <c r="E146" i="1"/>
  <c r="AE145" i="1"/>
  <c r="U145" i="1"/>
  <c r="W145" i="1" s="1"/>
  <c r="AA145" i="1" s="1"/>
  <c r="T145" i="1"/>
  <c r="V145" i="1" s="1"/>
  <c r="Y145" i="1" s="1"/>
  <c r="Z145" i="1" s="1"/>
  <c r="E145" i="1"/>
  <c r="AE144" i="1"/>
  <c r="U144" i="1"/>
  <c r="W144" i="1" s="1"/>
  <c r="AA144" i="1" s="1"/>
  <c r="T144" i="1"/>
  <c r="V144" i="1" s="1"/>
  <c r="Y144" i="1" s="1"/>
  <c r="E144" i="1"/>
  <c r="AE143" i="1"/>
  <c r="U143" i="1"/>
  <c r="W143" i="1" s="1"/>
  <c r="AA143" i="1" s="1"/>
  <c r="T143" i="1"/>
  <c r="V143" i="1" s="1"/>
  <c r="Y143" i="1" s="1"/>
  <c r="E143" i="1"/>
  <c r="AE142" i="1"/>
  <c r="U142" i="1"/>
  <c r="W142" i="1" s="1"/>
  <c r="AA142" i="1" s="1"/>
  <c r="AD142" i="1" s="1"/>
  <c r="AH142" i="1" s="1"/>
  <c r="AW142" i="1" s="1"/>
  <c r="AX142" i="1" s="1"/>
  <c r="T142" i="1"/>
  <c r="V142" i="1" s="1"/>
  <c r="Y142" i="1" s="1"/>
  <c r="E142" i="1"/>
  <c r="AE141" i="1"/>
  <c r="U141" i="1"/>
  <c r="W141" i="1" s="1"/>
  <c r="AA141" i="1" s="1"/>
  <c r="T141" i="1"/>
  <c r="V141" i="1" s="1"/>
  <c r="Y141" i="1" s="1"/>
  <c r="E141" i="1"/>
  <c r="AE140" i="1"/>
  <c r="U140" i="1"/>
  <c r="W140" i="1" s="1"/>
  <c r="AA140" i="1" s="1"/>
  <c r="T140" i="1"/>
  <c r="V140" i="1" s="1"/>
  <c r="Y140" i="1" s="1"/>
  <c r="E140" i="1"/>
  <c r="AE139" i="1"/>
  <c r="V139" i="1"/>
  <c r="Y139" i="1" s="1"/>
  <c r="U139" i="1"/>
  <c r="W139" i="1" s="1"/>
  <c r="AA139" i="1" s="1"/>
  <c r="T139" i="1"/>
  <c r="E139" i="1"/>
  <c r="AE138" i="1"/>
  <c r="U138" i="1"/>
  <c r="W138" i="1" s="1"/>
  <c r="AA138" i="1" s="1"/>
  <c r="AB138" i="1" s="1"/>
  <c r="T138" i="1"/>
  <c r="V138" i="1" s="1"/>
  <c r="Y138" i="1" s="1"/>
  <c r="AC138" i="1" s="1"/>
  <c r="AI138" i="1" s="1"/>
  <c r="AV138" i="1" s="1"/>
  <c r="E138" i="1"/>
  <c r="AE137" i="1"/>
  <c r="U137" i="1"/>
  <c r="W137" i="1" s="1"/>
  <c r="AA137" i="1" s="1"/>
  <c r="T137" i="1"/>
  <c r="V137" i="1" s="1"/>
  <c r="Y137" i="1" s="1"/>
  <c r="E137" i="1"/>
  <c r="AE136" i="1"/>
  <c r="U136" i="1"/>
  <c r="W136" i="1" s="1"/>
  <c r="AA136" i="1" s="1"/>
  <c r="AB136" i="1" s="1"/>
  <c r="T136" i="1"/>
  <c r="V136" i="1" s="1"/>
  <c r="Y136" i="1" s="1"/>
  <c r="AC136" i="1" s="1"/>
  <c r="AI136" i="1" s="1"/>
  <c r="AV136" i="1" s="1"/>
  <c r="E136" i="1"/>
  <c r="AE135" i="1"/>
  <c r="U135" i="1"/>
  <c r="W135" i="1" s="1"/>
  <c r="AA135" i="1" s="1"/>
  <c r="T135" i="1"/>
  <c r="V135" i="1" s="1"/>
  <c r="Y135" i="1" s="1"/>
  <c r="E135" i="1"/>
  <c r="AE134" i="1"/>
  <c r="U134" i="1"/>
  <c r="W134" i="1" s="1"/>
  <c r="AA134" i="1" s="1"/>
  <c r="T134" i="1"/>
  <c r="V134" i="1" s="1"/>
  <c r="Y134" i="1" s="1"/>
  <c r="E134" i="1"/>
  <c r="AE133" i="1"/>
  <c r="U133" i="1"/>
  <c r="W133" i="1" s="1"/>
  <c r="AA133" i="1" s="1"/>
  <c r="T133" i="1"/>
  <c r="V133" i="1" s="1"/>
  <c r="Y133" i="1" s="1"/>
  <c r="E133" i="1"/>
  <c r="AE132" i="1"/>
  <c r="U132" i="1"/>
  <c r="W132" i="1" s="1"/>
  <c r="AA132" i="1" s="1"/>
  <c r="T132" i="1"/>
  <c r="V132" i="1" s="1"/>
  <c r="Y132" i="1" s="1"/>
  <c r="E132" i="1"/>
  <c r="AE131" i="1"/>
  <c r="U131" i="1"/>
  <c r="W131" i="1" s="1"/>
  <c r="AA131" i="1" s="1"/>
  <c r="T131" i="1"/>
  <c r="V131" i="1" s="1"/>
  <c r="Y131" i="1" s="1"/>
  <c r="E131" i="1"/>
  <c r="AE130" i="1"/>
  <c r="U130" i="1"/>
  <c r="W130" i="1" s="1"/>
  <c r="AA130" i="1" s="1"/>
  <c r="AB130" i="1" s="1"/>
  <c r="T130" i="1"/>
  <c r="V130" i="1" s="1"/>
  <c r="Y130" i="1" s="1"/>
  <c r="E130" i="1"/>
  <c r="AE129" i="1"/>
  <c r="U129" i="1"/>
  <c r="W129" i="1" s="1"/>
  <c r="AA129" i="1" s="1"/>
  <c r="T129" i="1"/>
  <c r="V129" i="1" s="1"/>
  <c r="Y129" i="1" s="1"/>
  <c r="E129" i="1"/>
  <c r="AE128" i="1"/>
  <c r="U128" i="1"/>
  <c r="W128" i="1" s="1"/>
  <c r="AA128" i="1" s="1"/>
  <c r="T128" i="1"/>
  <c r="V128" i="1" s="1"/>
  <c r="Y128" i="1" s="1"/>
  <c r="Z128" i="1" s="1"/>
  <c r="E128" i="1"/>
  <c r="AE127" i="1"/>
  <c r="U127" i="1"/>
  <c r="W127" i="1" s="1"/>
  <c r="AA127" i="1" s="1"/>
  <c r="T127" i="1"/>
  <c r="V127" i="1" s="1"/>
  <c r="Y127" i="1" s="1"/>
  <c r="E127" i="1"/>
  <c r="AE126" i="1"/>
  <c r="U126" i="1"/>
  <c r="W126" i="1" s="1"/>
  <c r="AA126" i="1" s="1"/>
  <c r="AD126" i="1" s="1"/>
  <c r="AH126" i="1" s="1"/>
  <c r="AW126" i="1" s="1"/>
  <c r="AX126" i="1" s="1"/>
  <c r="T126" i="1"/>
  <c r="V126" i="1" s="1"/>
  <c r="Y126" i="1" s="1"/>
  <c r="E126" i="1"/>
  <c r="AE125" i="1"/>
  <c r="U125" i="1"/>
  <c r="W125" i="1" s="1"/>
  <c r="AA125" i="1" s="1"/>
  <c r="T125" i="1"/>
  <c r="V125" i="1" s="1"/>
  <c r="Y125" i="1" s="1"/>
  <c r="E125" i="1"/>
  <c r="AE124" i="1"/>
  <c r="U124" i="1"/>
  <c r="W124" i="1" s="1"/>
  <c r="AA124" i="1" s="1"/>
  <c r="T124" i="1"/>
  <c r="V124" i="1" s="1"/>
  <c r="Y124" i="1" s="1"/>
  <c r="AC124" i="1" s="1"/>
  <c r="AI124" i="1" s="1"/>
  <c r="AV124" i="1" s="1"/>
  <c r="E124" i="1"/>
  <c r="AE123" i="1"/>
  <c r="U123" i="1"/>
  <c r="W123" i="1" s="1"/>
  <c r="AA123" i="1" s="1"/>
  <c r="T123" i="1"/>
  <c r="V123" i="1" s="1"/>
  <c r="Y123" i="1" s="1"/>
  <c r="E123" i="1"/>
  <c r="AE122" i="1"/>
  <c r="U122" i="1"/>
  <c r="W122" i="1" s="1"/>
  <c r="AA122" i="1" s="1"/>
  <c r="T122" i="1"/>
  <c r="V122" i="1" s="1"/>
  <c r="Y122" i="1" s="1"/>
  <c r="AC122" i="1" s="1"/>
  <c r="AI122" i="1" s="1"/>
  <c r="AV122" i="1" s="1"/>
  <c r="E122" i="1"/>
  <c r="AE121" i="1"/>
  <c r="U121" i="1"/>
  <c r="W121" i="1" s="1"/>
  <c r="AA121" i="1" s="1"/>
  <c r="T121" i="1"/>
  <c r="V121" i="1" s="1"/>
  <c r="Y121" i="1" s="1"/>
  <c r="E121" i="1"/>
  <c r="AE120" i="1"/>
  <c r="U120" i="1"/>
  <c r="W120" i="1" s="1"/>
  <c r="AA120" i="1" s="1"/>
  <c r="T120" i="1"/>
  <c r="V120" i="1" s="1"/>
  <c r="Y120" i="1" s="1"/>
  <c r="E120" i="1"/>
  <c r="AE119" i="1"/>
  <c r="U119" i="1"/>
  <c r="W119" i="1" s="1"/>
  <c r="AA119" i="1" s="1"/>
  <c r="T119" i="1"/>
  <c r="V119" i="1" s="1"/>
  <c r="Y119" i="1" s="1"/>
  <c r="Z119" i="1" s="1"/>
  <c r="E119" i="1"/>
  <c r="AE118" i="1"/>
  <c r="U118" i="1"/>
  <c r="W118" i="1" s="1"/>
  <c r="AA118" i="1" s="1"/>
  <c r="T118" i="1"/>
  <c r="V118" i="1" s="1"/>
  <c r="Y118" i="1" s="1"/>
  <c r="AC118" i="1" s="1"/>
  <c r="AI118" i="1" s="1"/>
  <c r="AV118" i="1" s="1"/>
  <c r="E118" i="1"/>
  <c r="AE117" i="1"/>
  <c r="U117" i="1"/>
  <c r="W117" i="1" s="1"/>
  <c r="AA117" i="1" s="1"/>
  <c r="T117" i="1"/>
  <c r="V117" i="1" s="1"/>
  <c r="Y117" i="1" s="1"/>
  <c r="E117" i="1"/>
  <c r="AE116" i="1"/>
  <c r="U116" i="1"/>
  <c r="W116" i="1" s="1"/>
  <c r="AA116" i="1" s="1"/>
  <c r="T116" i="1"/>
  <c r="V116" i="1" s="1"/>
  <c r="Y116" i="1" s="1"/>
  <c r="E116" i="1"/>
  <c r="AE115" i="1"/>
  <c r="U115" i="1"/>
  <c r="W115" i="1" s="1"/>
  <c r="AA115" i="1" s="1"/>
  <c r="T115" i="1"/>
  <c r="V115" i="1" s="1"/>
  <c r="Y115" i="1" s="1"/>
  <c r="E115" i="1"/>
  <c r="AE114" i="1"/>
  <c r="U114" i="1"/>
  <c r="W114" i="1" s="1"/>
  <c r="AA114" i="1" s="1"/>
  <c r="T114" i="1"/>
  <c r="V114" i="1" s="1"/>
  <c r="Y114" i="1" s="1"/>
  <c r="AC114" i="1" s="1"/>
  <c r="AI114" i="1" s="1"/>
  <c r="AV114" i="1" s="1"/>
  <c r="E114" i="1"/>
  <c r="AE113" i="1"/>
  <c r="U113" i="1"/>
  <c r="W113" i="1" s="1"/>
  <c r="AA113" i="1" s="1"/>
  <c r="T113" i="1"/>
  <c r="V113" i="1" s="1"/>
  <c r="Y113" i="1" s="1"/>
  <c r="E113" i="1"/>
  <c r="AE112" i="1"/>
  <c r="U112" i="1"/>
  <c r="W112" i="1" s="1"/>
  <c r="AA112" i="1" s="1"/>
  <c r="AD112" i="1" s="1"/>
  <c r="AH112" i="1" s="1"/>
  <c r="AW112" i="1" s="1"/>
  <c r="AX112" i="1" s="1"/>
  <c r="T112" i="1"/>
  <c r="V112" i="1" s="1"/>
  <c r="Y112" i="1" s="1"/>
  <c r="E112" i="1"/>
  <c r="AE111" i="1"/>
  <c r="U111" i="1"/>
  <c r="W111" i="1" s="1"/>
  <c r="AA111" i="1" s="1"/>
  <c r="T111" i="1"/>
  <c r="V111" i="1" s="1"/>
  <c r="Y111" i="1" s="1"/>
  <c r="Z111" i="1" s="1"/>
  <c r="E111" i="1"/>
  <c r="AE110" i="1"/>
  <c r="U110" i="1"/>
  <c r="W110" i="1" s="1"/>
  <c r="AA110" i="1" s="1"/>
  <c r="T110" i="1"/>
  <c r="V110" i="1" s="1"/>
  <c r="Y110" i="1" s="1"/>
  <c r="E110" i="1"/>
  <c r="AE109" i="1"/>
  <c r="U109" i="1"/>
  <c r="W109" i="1" s="1"/>
  <c r="AA109" i="1" s="1"/>
  <c r="T109" i="1"/>
  <c r="V109" i="1" s="1"/>
  <c r="Y109" i="1" s="1"/>
  <c r="E109" i="1"/>
  <c r="AE108" i="1"/>
  <c r="U108" i="1"/>
  <c r="W108" i="1" s="1"/>
  <c r="AA108" i="1" s="1"/>
  <c r="T108" i="1"/>
  <c r="V108" i="1" s="1"/>
  <c r="Y108" i="1" s="1"/>
  <c r="E108" i="1"/>
  <c r="AE107" i="1"/>
  <c r="U107" i="1"/>
  <c r="W107" i="1" s="1"/>
  <c r="AA107" i="1" s="1"/>
  <c r="T107" i="1"/>
  <c r="V107" i="1" s="1"/>
  <c r="Y107" i="1" s="1"/>
  <c r="E107" i="1"/>
  <c r="AE106" i="1"/>
  <c r="V106" i="1"/>
  <c r="Y106" i="1" s="1"/>
  <c r="Z106" i="1" s="1"/>
  <c r="U106" i="1"/>
  <c r="W106" i="1" s="1"/>
  <c r="AA106" i="1" s="1"/>
  <c r="T106" i="1"/>
  <c r="E106" i="1"/>
  <c r="AE105" i="1"/>
  <c r="U105" i="1"/>
  <c r="W105" i="1" s="1"/>
  <c r="AA105" i="1" s="1"/>
  <c r="T105" i="1"/>
  <c r="V105" i="1" s="1"/>
  <c r="Y105" i="1" s="1"/>
  <c r="E105" i="1"/>
  <c r="AE104" i="1"/>
  <c r="W104" i="1"/>
  <c r="AA104" i="1" s="1"/>
  <c r="V104" i="1"/>
  <c r="Y104" i="1" s="1"/>
  <c r="Z104" i="1" s="1"/>
  <c r="U104" i="1"/>
  <c r="T104" i="1"/>
  <c r="E104" i="1"/>
  <c r="AE103" i="1"/>
  <c r="U103" i="1"/>
  <c r="W103" i="1" s="1"/>
  <c r="AA103" i="1" s="1"/>
  <c r="T103" i="1"/>
  <c r="V103" i="1" s="1"/>
  <c r="Y103" i="1" s="1"/>
  <c r="E103" i="1"/>
  <c r="AE102" i="1"/>
  <c r="U102" i="1"/>
  <c r="W102" i="1" s="1"/>
  <c r="AA102" i="1" s="1"/>
  <c r="T102" i="1"/>
  <c r="V102" i="1" s="1"/>
  <c r="Y102" i="1" s="1"/>
  <c r="E102" i="1"/>
  <c r="AE101" i="1"/>
  <c r="U101" i="1"/>
  <c r="W101" i="1" s="1"/>
  <c r="AA101" i="1" s="1"/>
  <c r="T101" i="1"/>
  <c r="V101" i="1" s="1"/>
  <c r="Y101" i="1" s="1"/>
  <c r="E101" i="1"/>
  <c r="AE100" i="1"/>
  <c r="U100" i="1"/>
  <c r="W100" i="1" s="1"/>
  <c r="AA100" i="1" s="1"/>
  <c r="T100" i="1"/>
  <c r="V100" i="1" s="1"/>
  <c r="Y100" i="1" s="1"/>
  <c r="E100" i="1"/>
  <c r="AE99" i="1"/>
  <c r="U99" i="1"/>
  <c r="W99" i="1" s="1"/>
  <c r="AA99" i="1" s="1"/>
  <c r="AD99" i="1" s="1"/>
  <c r="AH99" i="1" s="1"/>
  <c r="AW99" i="1" s="1"/>
  <c r="AX99" i="1" s="1"/>
  <c r="T99" i="1"/>
  <c r="V99" i="1" s="1"/>
  <c r="Y99" i="1" s="1"/>
  <c r="E99" i="1"/>
  <c r="AE98" i="1"/>
  <c r="U98" i="1"/>
  <c r="W98" i="1" s="1"/>
  <c r="AA98" i="1" s="1"/>
  <c r="T98" i="1"/>
  <c r="V98" i="1" s="1"/>
  <c r="Y98" i="1" s="1"/>
  <c r="E98" i="1"/>
  <c r="AE97" i="1"/>
  <c r="U97" i="1"/>
  <c r="W97" i="1" s="1"/>
  <c r="AA97" i="1" s="1"/>
  <c r="T97" i="1"/>
  <c r="V97" i="1" s="1"/>
  <c r="Y97" i="1" s="1"/>
  <c r="AC97" i="1" s="1"/>
  <c r="AI97" i="1" s="1"/>
  <c r="AV97" i="1" s="1"/>
  <c r="E97" i="1"/>
  <c r="AE96" i="1"/>
  <c r="U96" i="1"/>
  <c r="W96" i="1" s="1"/>
  <c r="AA96" i="1" s="1"/>
  <c r="T96" i="1"/>
  <c r="V96" i="1" s="1"/>
  <c r="Y96" i="1" s="1"/>
  <c r="AC96" i="1" s="1"/>
  <c r="AI96" i="1" s="1"/>
  <c r="AV96" i="1" s="1"/>
  <c r="E96" i="1"/>
  <c r="AE95" i="1"/>
  <c r="U95" i="1"/>
  <c r="W95" i="1" s="1"/>
  <c r="AA95" i="1" s="1"/>
  <c r="T95" i="1"/>
  <c r="V95" i="1" s="1"/>
  <c r="Y95" i="1" s="1"/>
  <c r="E95" i="1"/>
  <c r="AE94" i="1"/>
  <c r="U94" i="1"/>
  <c r="W94" i="1" s="1"/>
  <c r="AA94" i="1" s="1"/>
  <c r="AD94" i="1" s="1"/>
  <c r="AH94" i="1" s="1"/>
  <c r="AW94" i="1" s="1"/>
  <c r="AX94" i="1" s="1"/>
  <c r="T94" i="1"/>
  <c r="V94" i="1" s="1"/>
  <c r="Y94" i="1" s="1"/>
  <c r="E94" i="1"/>
  <c r="AE93" i="1"/>
  <c r="U93" i="1"/>
  <c r="W93" i="1" s="1"/>
  <c r="AA93" i="1" s="1"/>
  <c r="T93" i="1"/>
  <c r="V93" i="1" s="1"/>
  <c r="Y93" i="1" s="1"/>
  <c r="Z93" i="1" s="1"/>
  <c r="E93" i="1"/>
  <c r="AE92" i="1"/>
  <c r="U92" i="1"/>
  <c r="W92" i="1" s="1"/>
  <c r="AA92" i="1" s="1"/>
  <c r="T92" i="1"/>
  <c r="V92" i="1" s="1"/>
  <c r="Y92" i="1" s="1"/>
  <c r="E92" i="1"/>
  <c r="AE91" i="1"/>
  <c r="U91" i="1"/>
  <c r="W91" i="1" s="1"/>
  <c r="AA91" i="1" s="1"/>
  <c r="AD91" i="1" s="1"/>
  <c r="AH91" i="1" s="1"/>
  <c r="AW91" i="1" s="1"/>
  <c r="AX91" i="1" s="1"/>
  <c r="T91" i="1"/>
  <c r="V91" i="1" s="1"/>
  <c r="Y91" i="1" s="1"/>
  <c r="E91" i="1"/>
  <c r="AE90" i="1"/>
  <c r="U90" i="1"/>
  <c r="W90" i="1" s="1"/>
  <c r="AA90" i="1" s="1"/>
  <c r="T90" i="1"/>
  <c r="V90" i="1" s="1"/>
  <c r="Y90" i="1" s="1"/>
  <c r="E90" i="1"/>
  <c r="AE89" i="1"/>
  <c r="U89" i="1"/>
  <c r="W89" i="1" s="1"/>
  <c r="AA89" i="1" s="1"/>
  <c r="T89" i="1"/>
  <c r="V89" i="1" s="1"/>
  <c r="Y89" i="1" s="1"/>
  <c r="E89" i="1"/>
  <c r="AE88" i="1"/>
  <c r="U88" i="1"/>
  <c r="W88" i="1" s="1"/>
  <c r="AA88" i="1" s="1"/>
  <c r="T88" i="1"/>
  <c r="V88" i="1" s="1"/>
  <c r="Y88" i="1" s="1"/>
  <c r="E88" i="1"/>
  <c r="AE87" i="1"/>
  <c r="U87" i="1"/>
  <c r="W87" i="1" s="1"/>
  <c r="AA87" i="1" s="1"/>
  <c r="T87" i="1"/>
  <c r="V87" i="1" s="1"/>
  <c r="Y87" i="1" s="1"/>
  <c r="Z87" i="1" s="1"/>
  <c r="E87" i="1"/>
  <c r="AE86" i="1"/>
  <c r="U86" i="1"/>
  <c r="W86" i="1" s="1"/>
  <c r="AA86" i="1" s="1"/>
  <c r="AD86" i="1" s="1"/>
  <c r="AH86" i="1" s="1"/>
  <c r="AW86" i="1" s="1"/>
  <c r="AX86" i="1" s="1"/>
  <c r="T86" i="1"/>
  <c r="V86" i="1" s="1"/>
  <c r="Y86" i="1" s="1"/>
  <c r="E86" i="1"/>
  <c r="AE85" i="1"/>
  <c r="U85" i="1"/>
  <c r="W85" i="1" s="1"/>
  <c r="AA85" i="1" s="1"/>
  <c r="T85" i="1"/>
  <c r="V85" i="1" s="1"/>
  <c r="Y85" i="1" s="1"/>
  <c r="AC85" i="1" s="1"/>
  <c r="AI85" i="1" s="1"/>
  <c r="AV85" i="1" s="1"/>
  <c r="E85" i="1"/>
  <c r="AE84" i="1"/>
  <c r="U84" i="1"/>
  <c r="W84" i="1" s="1"/>
  <c r="AA84" i="1" s="1"/>
  <c r="T84" i="1"/>
  <c r="V84" i="1" s="1"/>
  <c r="Y84" i="1" s="1"/>
  <c r="E84" i="1"/>
  <c r="AE83" i="1"/>
  <c r="U83" i="1"/>
  <c r="W83" i="1" s="1"/>
  <c r="AA83" i="1" s="1"/>
  <c r="T83" i="1"/>
  <c r="V83" i="1" s="1"/>
  <c r="Y83" i="1" s="1"/>
  <c r="E83" i="1"/>
  <c r="AE82" i="1"/>
  <c r="U82" i="1"/>
  <c r="W82" i="1" s="1"/>
  <c r="AA82" i="1" s="1"/>
  <c r="T82" i="1"/>
  <c r="V82" i="1" s="1"/>
  <c r="Y82" i="1" s="1"/>
  <c r="E82" i="1"/>
  <c r="AE81" i="1"/>
  <c r="U81" i="1"/>
  <c r="W81" i="1" s="1"/>
  <c r="AA81" i="1" s="1"/>
  <c r="AB81" i="1" s="1"/>
  <c r="T81" i="1"/>
  <c r="V81" i="1" s="1"/>
  <c r="Y81" i="1" s="1"/>
  <c r="E81" i="1"/>
  <c r="AE80" i="1"/>
  <c r="U80" i="1"/>
  <c r="W80" i="1" s="1"/>
  <c r="AA80" i="1" s="1"/>
  <c r="T80" i="1"/>
  <c r="V80" i="1" s="1"/>
  <c r="Y80" i="1" s="1"/>
  <c r="E80" i="1"/>
  <c r="AE79" i="1"/>
  <c r="U79" i="1"/>
  <c r="W79" i="1" s="1"/>
  <c r="AA79" i="1" s="1"/>
  <c r="AB79" i="1" s="1"/>
  <c r="T79" i="1"/>
  <c r="V79" i="1" s="1"/>
  <c r="Y79" i="1" s="1"/>
  <c r="E79" i="1"/>
  <c r="AE78" i="1"/>
  <c r="U78" i="1"/>
  <c r="W78" i="1" s="1"/>
  <c r="AA78" i="1" s="1"/>
  <c r="T78" i="1"/>
  <c r="V78" i="1" s="1"/>
  <c r="Y78" i="1" s="1"/>
  <c r="E78" i="1"/>
  <c r="AE77" i="1"/>
  <c r="U77" i="1"/>
  <c r="W77" i="1" s="1"/>
  <c r="AA77" i="1" s="1"/>
  <c r="AD77" i="1" s="1"/>
  <c r="AH77" i="1" s="1"/>
  <c r="AW77" i="1" s="1"/>
  <c r="AX77" i="1" s="1"/>
  <c r="T77" i="1"/>
  <c r="V77" i="1" s="1"/>
  <c r="Y77" i="1" s="1"/>
  <c r="E77" i="1"/>
  <c r="AE76" i="1"/>
  <c r="U76" i="1"/>
  <c r="W76" i="1" s="1"/>
  <c r="AA76" i="1" s="1"/>
  <c r="AD76" i="1" s="1"/>
  <c r="AH76" i="1" s="1"/>
  <c r="AW76" i="1" s="1"/>
  <c r="AX76" i="1" s="1"/>
  <c r="T76" i="1"/>
  <c r="V76" i="1" s="1"/>
  <c r="Y76" i="1" s="1"/>
  <c r="E76" i="1"/>
  <c r="AE75" i="1"/>
  <c r="U75" i="1"/>
  <c r="W75" i="1" s="1"/>
  <c r="AA75" i="1" s="1"/>
  <c r="T75" i="1"/>
  <c r="V75" i="1" s="1"/>
  <c r="Y75" i="1" s="1"/>
  <c r="E75" i="1"/>
  <c r="AE74" i="1"/>
  <c r="U74" i="1"/>
  <c r="W74" i="1" s="1"/>
  <c r="AA74" i="1" s="1"/>
  <c r="AB74" i="1" s="1"/>
  <c r="T74" i="1"/>
  <c r="V74" i="1" s="1"/>
  <c r="Y74" i="1" s="1"/>
  <c r="E74" i="1"/>
  <c r="AE73" i="1"/>
  <c r="U73" i="1"/>
  <c r="W73" i="1" s="1"/>
  <c r="AA73" i="1" s="1"/>
  <c r="T73" i="1"/>
  <c r="V73" i="1" s="1"/>
  <c r="Y73" i="1" s="1"/>
  <c r="Z73" i="1" s="1"/>
  <c r="E73" i="1"/>
  <c r="AE72" i="1"/>
  <c r="U72" i="1"/>
  <c r="W72" i="1" s="1"/>
  <c r="AA72" i="1" s="1"/>
  <c r="T72" i="1"/>
  <c r="V72" i="1" s="1"/>
  <c r="Y72" i="1" s="1"/>
  <c r="E72" i="1"/>
  <c r="AE71" i="1"/>
  <c r="U71" i="1"/>
  <c r="W71" i="1" s="1"/>
  <c r="AA71" i="1" s="1"/>
  <c r="T71" i="1"/>
  <c r="V71" i="1" s="1"/>
  <c r="Y71" i="1" s="1"/>
  <c r="AC71" i="1" s="1"/>
  <c r="AI71" i="1" s="1"/>
  <c r="AV71" i="1" s="1"/>
  <c r="E71" i="1"/>
  <c r="AE70" i="1"/>
  <c r="U70" i="1"/>
  <c r="W70" i="1" s="1"/>
  <c r="AA70" i="1" s="1"/>
  <c r="T70" i="1"/>
  <c r="V70" i="1" s="1"/>
  <c r="Y70" i="1" s="1"/>
  <c r="AC70" i="1" s="1"/>
  <c r="AI70" i="1" s="1"/>
  <c r="AV70" i="1" s="1"/>
  <c r="E70" i="1"/>
  <c r="AE69" i="1"/>
  <c r="U69" i="1"/>
  <c r="W69" i="1" s="1"/>
  <c r="AA69" i="1" s="1"/>
  <c r="T69" i="1"/>
  <c r="V69" i="1" s="1"/>
  <c r="Y69" i="1" s="1"/>
  <c r="E69" i="1"/>
  <c r="AE68" i="1"/>
  <c r="U68" i="1"/>
  <c r="W68" i="1" s="1"/>
  <c r="AA68" i="1" s="1"/>
  <c r="T68" i="1"/>
  <c r="V68" i="1" s="1"/>
  <c r="Y68" i="1" s="1"/>
  <c r="E68" i="1"/>
  <c r="AE67" i="1"/>
  <c r="U67" i="1"/>
  <c r="W67" i="1" s="1"/>
  <c r="AA67" i="1" s="1"/>
  <c r="AB67" i="1" s="1"/>
  <c r="T67" i="1"/>
  <c r="V67" i="1" s="1"/>
  <c r="Y67" i="1" s="1"/>
  <c r="E67" i="1"/>
  <c r="AE66" i="1"/>
  <c r="U66" i="1"/>
  <c r="W66" i="1" s="1"/>
  <c r="AA66" i="1" s="1"/>
  <c r="AB66" i="1" s="1"/>
  <c r="T66" i="1"/>
  <c r="V66" i="1" s="1"/>
  <c r="Y66" i="1" s="1"/>
  <c r="E66" i="1"/>
  <c r="AE65" i="1"/>
  <c r="U65" i="1"/>
  <c r="W65" i="1" s="1"/>
  <c r="AA65" i="1" s="1"/>
  <c r="T65" i="1"/>
  <c r="V65" i="1" s="1"/>
  <c r="Y65" i="1" s="1"/>
  <c r="E65" i="1"/>
  <c r="AE64" i="1"/>
  <c r="U64" i="1"/>
  <c r="W64" i="1" s="1"/>
  <c r="AA64" i="1" s="1"/>
  <c r="T64" i="1"/>
  <c r="V64" i="1" s="1"/>
  <c r="Y64" i="1" s="1"/>
  <c r="AC64" i="1" s="1"/>
  <c r="AI64" i="1" s="1"/>
  <c r="AV64" i="1" s="1"/>
  <c r="E64" i="1"/>
  <c r="AE63" i="1"/>
  <c r="Y63" i="1"/>
  <c r="Z63" i="1" s="1"/>
  <c r="U63" i="1"/>
  <c r="W63" i="1" s="1"/>
  <c r="AA63" i="1" s="1"/>
  <c r="T63" i="1"/>
  <c r="V63" i="1" s="1"/>
  <c r="E63" i="1"/>
  <c r="AE62" i="1"/>
  <c r="U62" i="1"/>
  <c r="W62" i="1" s="1"/>
  <c r="AA62" i="1" s="1"/>
  <c r="T62" i="1"/>
  <c r="V62" i="1" s="1"/>
  <c r="Y62" i="1" s="1"/>
  <c r="E62" i="1"/>
  <c r="AE61" i="1"/>
  <c r="U61" i="1"/>
  <c r="W61" i="1" s="1"/>
  <c r="AA61" i="1" s="1"/>
  <c r="T61" i="1"/>
  <c r="V61" i="1" s="1"/>
  <c r="Y61" i="1" s="1"/>
  <c r="E61" i="1"/>
  <c r="AE60" i="1"/>
  <c r="U60" i="1"/>
  <c r="W60" i="1" s="1"/>
  <c r="AA60" i="1" s="1"/>
  <c r="T60" i="1"/>
  <c r="V60" i="1" s="1"/>
  <c r="Y60" i="1" s="1"/>
  <c r="AC60" i="1" s="1"/>
  <c r="AI60" i="1" s="1"/>
  <c r="AV60" i="1" s="1"/>
  <c r="E60" i="1"/>
  <c r="AE59" i="1"/>
  <c r="U59" i="1"/>
  <c r="W59" i="1" s="1"/>
  <c r="AA59" i="1" s="1"/>
  <c r="T59" i="1"/>
  <c r="V59" i="1" s="1"/>
  <c r="Y59" i="1" s="1"/>
  <c r="E59" i="1"/>
  <c r="AE58" i="1"/>
  <c r="U58" i="1"/>
  <c r="W58" i="1" s="1"/>
  <c r="AA58" i="1" s="1"/>
  <c r="T58" i="1"/>
  <c r="V58" i="1" s="1"/>
  <c r="Y58" i="1" s="1"/>
  <c r="E58" i="1"/>
  <c r="AE57" i="1"/>
  <c r="U57" i="1"/>
  <c r="W57" i="1" s="1"/>
  <c r="AA57" i="1" s="1"/>
  <c r="T57" i="1"/>
  <c r="V57" i="1" s="1"/>
  <c r="Y57" i="1" s="1"/>
  <c r="Z57" i="1" s="1"/>
  <c r="E57" i="1"/>
  <c r="AE56" i="1"/>
  <c r="U56" i="1"/>
  <c r="W56" i="1" s="1"/>
  <c r="AA56" i="1" s="1"/>
  <c r="AD56" i="1" s="1"/>
  <c r="AH56" i="1" s="1"/>
  <c r="AW56" i="1" s="1"/>
  <c r="AX56" i="1" s="1"/>
  <c r="T56" i="1"/>
  <c r="V56" i="1" s="1"/>
  <c r="Y56" i="1" s="1"/>
  <c r="E56" i="1"/>
  <c r="AE55" i="1"/>
  <c r="U55" i="1"/>
  <c r="W55" i="1" s="1"/>
  <c r="AA55" i="1" s="1"/>
  <c r="AD55" i="1" s="1"/>
  <c r="AH55" i="1" s="1"/>
  <c r="AW55" i="1" s="1"/>
  <c r="AX55" i="1" s="1"/>
  <c r="T55" i="1"/>
  <c r="V55" i="1" s="1"/>
  <c r="Y55" i="1" s="1"/>
  <c r="E55" i="1"/>
  <c r="AE54" i="1"/>
  <c r="U54" i="1"/>
  <c r="W54" i="1" s="1"/>
  <c r="AA54" i="1" s="1"/>
  <c r="T54" i="1"/>
  <c r="V54" i="1" s="1"/>
  <c r="Y54" i="1" s="1"/>
  <c r="E54" i="1"/>
  <c r="AE53" i="1"/>
  <c r="U53" i="1"/>
  <c r="W53" i="1" s="1"/>
  <c r="AA53" i="1" s="1"/>
  <c r="T53" i="1"/>
  <c r="V53" i="1" s="1"/>
  <c r="Y53" i="1" s="1"/>
  <c r="E53" i="1"/>
  <c r="AE52" i="1"/>
  <c r="U52" i="1"/>
  <c r="W52" i="1" s="1"/>
  <c r="AA52" i="1" s="1"/>
  <c r="T52" i="1"/>
  <c r="V52" i="1" s="1"/>
  <c r="Y52" i="1" s="1"/>
  <c r="E52" i="1"/>
  <c r="AE51" i="1"/>
  <c r="W51" i="1"/>
  <c r="AA51" i="1" s="1"/>
  <c r="U51" i="1"/>
  <c r="T51" i="1"/>
  <c r="V51" i="1" s="1"/>
  <c r="Y51" i="1" s="1"/>
  <c r="E51" i="1"/>
  <c r="AE50" i="1"/>
  <c r="U50" i="1"/>
  <c r="W50" i="1" s="1"/>
  <c r="AA50" i="1" s="1"/>
  <c r="AD50" i="1" s="1"/>
  <c r="AH50" i="1" s="1"/>
  <c r="AW50" i="1" s="1"/>
  <c r="AX50" i="1" s="1"/>
  <c r="T50" i="1"/>
  <c r="V50" i="1" s="1"/>
  <c r="Y50" i="1" s="1"/>
  <c r="E50" i="1"/>
  <c r="AE49" i="1"/>
  <c r="U49" i="1"/>
  <c r="W49" i="1" s="1"/>
  <c r="AA49" i="1" s="1"/>
  <c r="T49" i="1"/>
  <c r="V49" i="1" s="1"/>
  <c r="Y49" i="1" s="1"/>
  <c r="E49" i="1"/>
  <c r="AE48" i="1"/>
  <c r="AC48" i="1"/>
  <c r="AI48" i="1" s="1"/>
  <c r="AV48" i="1" s="1"/>
  <c r="Z48" i="1"/>
  <c r="U48" i="1"/>
  <c r="W48" i="1" s="1"/>
  <c r="AA48" i="1" s="1"/>
  <c r="T48" i="1"/>
  <c r="V48" i="1" s="1"/>
  <c r="Y48" i="1" s="1"/>
  <c r="E48" i="1"/>
  <c r="AE47" i="1"/>
  <c r="U47" i="1"/>
  <c r="W47" i="1" s="1"/>
  <c r="AA47" i="1" s="1"/>
  <c r="T47" i="1"/>
  <c r="V47" i="1" s="1"/>
  <c r="Y47" i="1" s="1"/>
  <c r="E47" i="1"/>
  <c r="AE46" i="1"/>
  <c r="U46" i="1"/>
  <c r="W46" i="1" s="1"/>
  <c r="AA46" i="1" s="1"/>
  <c r="AD46" i="1" s="1"/>
  <c r="AH46" i="1" s="1"/>
  <c r="AW46" i="1" s="1"/>
  <c r="AX46" i="1" s="1"/>
  <c r="T46" i="1"/>
  <c r="V46" i="1" s="1"/>
  <c r="Y46" i="1" s="1"/>
  <c r="E46" i="1"/>
  <c r="AE45" i="1"/>
  <c r="U45" i="1"/>
  <c r="W45" i="1" s="1"/>
  <c r="AA45" i="1" s="1"/>
  <c r="T45" i="1"/>
  <c r="V45" i="1" s="1"/>
  <c r="Y45" i="1" s="1"/>
  <c r="E45" i="1"/>
  <c r="AE44" i="1"/>
  <c r="U44" i="1"/>
  <c r="W44" i="1" s="1"/>
  <c r="AA44" i="1" s="1"/>
  <c r="T44" i="1"/>
  <c r="V44" i="1" s="1"/>
  <c r="Y44" i="1" s="1"/>
  <c r="E44" i="1"/>
  <c r="AE43" i="1"/>
  <c r="U43" i="1"/>
  <c r="W43" i="1" s="1"/>
  <c r="AA43" i="1" s="1"/>
  <c r="AB43" i="1" s="1"/>
  <c r="T43" i="1"/>
  <c r="V43" i="1" s="1"/>
  <c r="Y43" i="1" s="1"/>
  <c r="E43" i="1"/>
  <c r="AE42" i="1"/>
  <c r="U42" i="1"/>
  <c r="W42" i="1" s="1"/>
  <c r="AA42" i="1" s="1"/>
  <c r="T42" i="1"/>
  <c r="V42" i="1" s="1"/>
  <c r="Y42" i="1" s="1"/>
  <c r="E42" i="1"/>
  <c r="AE41" i="1"/>
  <c r="U41" i="1"/>
  <c r="W41" i="1" s="1"/>
  <c r="AA41" i="1" s="1"/>
  <c r="T41" i="1"/>
  <c r="V41" i="1" s="1"/>
  <c r="Y41" i="1" s="1"/>
  <c r="E41" i="1"/>
  <c r="AE40" i="1"/>
  <c r="U40" i="1"/>
  <c r="W40" i="1" s="1"/>
  <c r="AA40" i="1" s="1"/>
  <c r="AB40" i="1" s="1"/>
  <c r="T40" i="1"/>
  <c r="V40" i="1" s="1"/>
  <c r="Y40" i="1" s="1"/>
  <c r="E40" i="1"/>
  <c r="AE39" i="1"/>
  <c r="U39" i="1"/>
  <c r="W39" i="1" s="1"/>
  <c r="AA39" i="1" s="1"/>
  <c r="AB39" i="1" s="1"/>
  <c r="T39" i="1"/>
  <c r="V39" i="1" s="1"/>
  <c r="Y39" i="1" s="1"/>
  <c r="AC39" i="1" s="1"/>
  <c r="AI39" i="1" s="1"/>
  <c r="AV39" i="1" s="1"/>
  <c r="E39" i="1"/>
  <c r="AE38" i="1"/>
  <c r="U38" i="1"/>
  <c r="W38" i="1" s="1"/>
  <c r="AA38" i="1" s="1"/>
  <c r="T38" i="1"/>
  <c r="V38" i="1" s="1"/>
  <c r="Y38" i="1" s="1"/>
  <c r="E38" i="1"/>
  <c r="AE37" i="1"/>
  <c r="U37" i="1"/>
  <c r="W37" i="1" s="1"/>
  <c r="AA37" i="1" s="1"/>
  <c r="T37" i="1"/>
  <c r="V37" i="1" s="1"/>
  <c r="Y37" i="1" s="1"/>
  <c r="E37" i="1"/>
  <c r="AE36" i="1"/>
  <c r="U36" i="1"/>
  <c r="W36" i="1" s="1"/>
  <c r="AA36" i="1" s="1"/>
  <c r="T36" i="1"/>
  <c r="V36" i="1" s="1"/>
  <c r="Y36" i="1" s="1"/>
  <c r="E36" i="1"/>
  <c r="AE35" i="1"/>
  <c r="U35" i="1"/>
  <c r="W35" i="1" s="1"/>
  <c r="AA35" i="1" s="1"/>
  <c r="T35" i="1"/>
  <c r="V35" i="1" s="1"/>
  <c r="Y35" i="1" s="1"/>
  <c r="AC35" i="1" s="1"/>
  <c r="AI35" i="1" s="1"/>
  <c r="AV35" i="1" s="1"/>
  <c r="E35" i="1"/>
  <c r="AE34" i="1"/>
  <c r="U34" i="1"/>
  <c r="W34" i="1" s="1"/>
  <c r="AA34" i="1" s="1"/>
  <c r="AD34" i="1" s="1"/>
  <c r="AH34" i="1" s="1"/>
  <c r="AW34" i="1" s="1"/>
  <c r="AX34" i="1" s="1"/>
  <c r="T34" i="1"/>
  <c r="V34" i="1" s="1"/>
  <c r="Y34" i="1" s="1"/>
  <c r="Z34" i="1" s="1"/>
  <c r="E34" i="1"/>
  <c r="AE33" i="1"/>
  <c r="U33" i="1"/>
  <c r="W33" i="1" s="1"/>
  <c r="AA33" i="1" s="1"/>
  <c r="AB33" i="1" s="1"/>
  <c r="T33" i="1"/>
  <c r="V33" i="1" s="1"/>
  <c r="Y33" i="1" s="1"/>
  <c r="E33" i="1"/>
  <c r="AE32" i="1"/>
  <c r="U32" i="1"/>
  <c r="W32" i="1" s="1"/>
  <c r="AA32" i="1" s="1"/>
  <c r="T32" i="1"/>
  <c r="V32" i="1" s="1"/>
  <c r="Y32" i="1" s="1"/>
  <c r="Z32" i="1" s="1"/>
  <c r="E32" i="1"/>
  <c r="AE31" i="1"/>
  <c r="U31" i="1"/>
  <c r="W31" i="1" s="1"/>
  <c r="AA31" i="1" s="1"/>
  <c r="T31" i="1"/>
  <c r="V31" i="1" s="1"/>
  <c r="Y31" i="1" s="1"/>
  <c r="E31" i="1"/>
  <c r="AE30" i="1"/>
  <c r="U30" i="1"/>
  <c r="W30" i="1" s="1"/>
  <c r="AA30" i="1" s="1"/>
  <c r="T30" i="1"/>
  <c r="V30" i="1" s="1"/>
  <c r="Y30" i="1" s="1"/>
  <c r="E30" i="1"/>
  <c r="AE29" i="1"/>
  <c r="U29" i="1"/>
  <c r="W29" i="1" s="1"/>
  <c r="AA29" i="1" s="1"/>
  <c r="AD29" i="1" s="1"/>
  <c r="AH29" i="1" s="1"/>
  <c r="AW29" i="1" s="1"/>
  <c r="AX29" i="1" s="1"/>
  <c r="T29" i="1"/>
  <c r="V29" i="1" s="1"/>
  <c r="Y29" i="1" s="1"/>
  <c r="E29" i="1"/>
  <c r="AE28" i="1"/>
  <c r="U28" i="1"/>
  <c r="W28" i="1" s="1"/>
  <c r="AA28" i="1" s="1"/>
  <c r="T28" i="1"/>
  <c r="V28" i="1" s="1"/>
  <c r="Y28" i="1" s="1"/>
  <c r="E28" i="1"/>
  <c r="AE27" i="1"/>
  <c r="U27" i="1"/>
  <c r="W27" i="1" s="1"/>
  <c r="AA27" i="1" s="1"/>
  <c r="AD27" i="1" s="1"/>
  <c r="AH27" i="1" s="1"/>
  <c r="AW27" i="1" s="1"/>
  <c r="AX27" i="1" s="1"/>
  <c r="T27" i="1"/>
  <c r="V27" i="1" s="1"/>
  <c r="Y27" i="1" s="1"/>
  <c r="Z27" i="1" s="1"/>
  <c r="E27" i="1"/>
  <c r="AE26" i="1"/>
  <c r="U26" i="1"/>
  <c r="W26" i="1" s="1"/>
  <c r="AA26" i="1" s="1"/>
  <c r="T26" i="1"/>
  <c r="V26" i="1" s="1"/>
  <c r="Y26" i="1" s="1"/>
  <c r="E26" i="1"/>
  <c r="AE25" i="1"/>
  <c r="U25" i="1"/>
  <c r="W25" i="1" s="1"/>
  <c r="AA25" i="1" s="1"/>
  <c r="AD25" i="1" s="1"/>
  <c r="AH25" i="1" s="1"/>
  <c r="AW25" i="1" s="1"/>
  <c r="AX25" i="1" s="1"/>
  <c r="T25" i="1"/>
  <c r="V25" i="1" s="1"/>
  <c r="Y25" i="1" s="1"/>
  <c r="E25" i="1"/>
  <c r="AE24" i="1"/>
  <c r="U24" i="1"/>
  <c r="W24" i="1" s="1"/>
  <c r="AA24" i="1" s="1"/>
  <c r="T24" i="1"/>
  <c r="V24" i="1" s="1"/>
  <c r="Y24" i="1" s="1"/>
  <c r="E24" i="1"/>
  <c r="AE23" i="1"/>
  <c r="U23" i="1"/>
  <c r="W23" i="1" s="1"/>
  <c r="AA23" i="1" s="1"/>
  <c r="T23" i="1"/>
  <c r="V23" i="1" s="1"/>
  <c r="Y23" i="1" s="1"/>
  <c r="E23" i="1"/>
  <c r="AE22" i="1"/>
  <c r="U22" i="1"/>
  <c r="W22" i="1" s="1"/>
  <c r="AA22" i="1" s="1"/>
  <c r="T22" i="1"/>
  <c r="V22" i="1" s="1"/>
  <c r="Y22" i="1" s="1"/>
  <c r="Z22" i="1" s="1"/>
  <c r="E22" i="1"/>
  <c r="AE21" i="1"/>
  <c r="U21" i="1"/>
  <c r="W21" i="1" s="1"/>
  <c r="AA21" i="1" s="1"/>
  <c r="AB21" i="1" s="1"/>
  <c r="T21" i="1"/>
  <c r="V21" i="1" s="1"/>
  <c r="Y21" i="1" s="1"/>
  <c r="E21" i="1"/>
  <c r="AE20" i="1"/>
  <c r="U20" i="1"/>
  <c r="W20" i="1" s="1"/>
  <c r="AA20" i="1" s="1"/>
  <c r="AB20" i="1" s="1"/>
  <c r="T20" i="1"/>
  <c r="V20" i="1" s="1"/>
  <c r="Y20" i="1" s="1"/>
  <c r="E20" i="1"/>
  <c r="AE19" i="1"/>
  <c r="U19" i="1"/>
  <c r="W19" i="1" s="1"/>
  <c r="AA19" i="1" s="1"/>
  <c r="T19" i="1"/>
  <c r="V19" i="1" s="1"/>
  <c r="Y19" i="1" s="1"/>
  <c r="E19" i="1"/>
  <c r="AE18" i="1"/>
  <c r="U18" i="1"/>
  <c r="W18" i="1" s="1"/>
  <c r="AA18" i="1" s="1"/>
  <c r="T18" i="1"/>
  <c r="V18" i="1" s="1"/>
  <c r="Y18" i="1" s="1"/>
  <c r="E18" i="1"/>
  <c r="AE17" i="1"/>
  <c r="U17" i="1"/>
  <c r="W17" i="1" s="1"/>
  <c r="AA17" i="1" s="1"/>
  <c r="T17" i="1"/>
  <c r="V17" i="1" s="1"/>
  <c r="Y17" i="1" s="1"/>
  <c r="E17" i="1"/>
  <c r="AE16" i="1"/>
  <c r="U16" i="1"/>
  <c r="W16" i="1" s="1"/>
  <c r="AA16" i="1" s="1"/>
  <c r="T16" i="1"/>
  <c r="V16" i="1" s="1"/>
  <c r="Y16" i="1" s="1"/>
  <c r="E16" i="1"/>
  <c r="AE15" i="1"/>
  <c r="U15" i="1"/>
  <c r="W15" i="1" s="1"/>
  <c r="AA15" i="1" s="1"/>
  <c r="T15" i="1"/>
  <c r="V15" i="1" s="1"/>
  <c r="Y15" i="1" s="1"/>
  <c r="E15" i="1"/>
  <c r="AE14" i="1"/>
  <c r="U14" i="1"/>
  <c r="W14" i="1" s="1"/>
  <c r="AA14" i="1" s="1"/>
  <c r="AD14" i="1" s="1"/>
  <c r="AH14" i="1" s="1"/>
  <c r="AW14" i="1" s="1"/>
  <c r="AX14" i="1" s="1"/>
  <c r="T14" i="1"/>
  <c r="V14" i="1" s="1"/>
  <c r="Y14" i="1" s="1"/>
  <c r="E14" i="1"/>
  <c r="AE13" i="1"/>
  <c r="U13" i="1"/>
  <c r="W13" i="1" s="1"/>
  <c r="AA13" i="1" s="1"/>
  <c r="T13" i="1"/>
  <c r="V13" i="1" s="1"/>
  <c r="Y13" i="1" s="1"/>
  <c r="E13" i="1"/>
  <c r="AE12" i="1"/>
  <c r="U12" i="1"/>
  <c r="W12" i="1" s="1"/>
  <c r="AA12" i="1" s="1"/>
  <c r="T12" i="1"/>
  <c r="V12" i="1" s="1"/>
  <c r="Y12" i="1" s="1"/>
  <c r="E12" i="1"/>
  <c r="AE11" i="1"/>
  <c r="Y11" i="1"/>
  <c r="W11" i="1"/>
  <c r="AA11" i="1" s="1"/>
  <c r="U11" i="1"/>
  <c r="T11" i="1"/>
  <c r="V11" i="1" s="1"/>
  <c r="E11" i="1"/>
  <c r="AE10" i="1"/>
  <c r="U10" i="1"/>
  <c r="W10" i="1" s="1"/>
  <c r="AA10" i="1" s="1"/>
  <c r="T10" i="1"/>
  <c r="V10" i="1" s="1"/>
  <c r="Y10" i="1" s="1"/>
  <c r="Z10" i="1" s="1"/>
  <c r="E10" i="1"/>
  <c r="AE9" i="1"/>
  <c r="U9" i="1"/>
  <c r="W9" i="1" s="1"/>
  <c r="AA9" i="1" s="1"/>
  <c r="T9" i="1"/>
  <c r="V9" i="1" s="1"/>
  <c r="Y9" i="1" s="1"/>
  <c r="Z9" i="1" s="1"/>
  <c r="E9" i="1"/>
  <c r="AE8" i="1"/>
  <c r="U8" i="1"/>
  <c r="W8" i="1" s="1"/>
  <c r="AA8" i="1" s="1"/>
  <c r="T8" i="1"/>
  <c r="V8" i="1" s="1"/>
  <c r="Y8" i="1" s="1"/>
  <c r="E8" i="1"/>
  <c r="AE7" i="1"/>
  <c r="U7" i="1"/>
  <c r="W7" i="1" s="1"/>
  <c r="AA7" i="1" s="1"/>
  <c r="AD7" i="1" s="1"/>
  <c r="AH7" i="1" s="1"/>
  <c r="AW7" i="1" s="1"/>
  <c r="AX7" i="1" s="1"/>
  <c r="T7" i="1"/>
  <c r="V7" i="1" s="1"/>
  <c r="Y7" i="1" s="1"/>
  <c r="E7" i="1"/>
  <c r="AE6" i="1"/>
  <c r="U6" i="1"/>
  <c r="W6" i="1" s="1"/>
  <c r="AA6" i="1" s="1"/>
  <c r="AD6" i="1" s="1"/>
  <c r="AH6" i="1" s="1"/>
  <c r="AW6" i="1" s="1"/>
  <c r="AX6" i="1" s="1"/>
  <c r="T6" i="1"/>
  <c r="V6" i="1" s="1"/>
  <c r="Y6" i="1" s="1"/>
  <c r="E6" i="1"/>
  <c r="AE5" i="1"/>
  <c r="U5" i="1"/>
  <c r="W5" i="1" s="1"/>
  <c r="AA5" i="1" s="1"/>
  <c r="T5" i="1"/>
  <c r="V5" i="1" s="1"/>
  <c r="Y5" i="1" s="1"/>
  <c r="E5" i="1"/>
  <c r="AF2" i="1"/>
  <c r="R2" i="1"/>
  <c r="AC145" i="1" l="1"/>
  <c r="AI145" i="1" s="1"/>
  <c r="AV145" i="1" s="1"/>
  <c r="Z35" i="1"/>
  <c r="Z226" i="1"/>
  <c r="AC226" i="1"/>
  <c r="AU226" i="1" s="1"/>
  <c r="Z96" i="1"/>
  <c r="AC183" i="1"/>
  <c r="AI183" i="1" s="1"/>
  <c r="AV183" i="1" s="1"/>
  <c r="Z124" i="1"/>
  <c r="AB199" i="1"/>
  <c r="Z122" i="1"/>
  <c r="Z114" i="1"/>
  <c r="AC216" i="1"/>
  <c r="AM216" i="1" s="1"/>
  <c r="AB29" i="1"/>
  <c r="AC34" i="1"/>
  <c r="AI34" i="1" s="1"/>
  <c r="AV34" i="1" s="1"/>
  <c r="AC229" i="1"/>
  <c r="AS229" i="1" s="1"/>
  <c r="Z39" i="1"/>
  <c r="AB112" i="1"/>
  <c r="AB214" i="1"/>
  <c r="AD222" i="1"/>
  <c r="AL222" i="1" s="1"/>
  <c r="AD237" i="1"/>
  <c r="AR237" i="1" s="1"/>
  <c r="AD21" i="1"/>
  <c r="AH21" i="1" s="1"/>
  <c r="AW21" i="1" s="1"/>
  <c r="AX21" i="1" s="1"/>
  <c r="AD136" i="1"/>
  <c r="AH136" i="1" s="1"/>
  <c r="AW136" i="1" s="1"/>
  <c r="AX136" i="1" s="1"/>
  <c r="AC27" i="1"/>
  <c r="AI27" i="1" s="1"/>
  <c r="AV27" i="1" s="1"/>
  <c r="AD81" i="1"/>
  <c r="AH81" i="1" s="1"/>
  <c r="AW81" i="1" s="1"/>
  <c r="AX81" i="1" s="1"/>
  <c r="AP214" i="1"/>
  <c r="Z144" i="1"/>
  <c r="AC144" i="1"/>
  <c r="AI144" i="1" s="1"/>
  <c r="AV144" i="1" s="1"/>
  <c r="AC155" i="1"/>
  <c r="AI155" i="1" s="1"/>
  <c r="AV155" i="1" s="1"/>
  <c r="Z155" i="1"/>
  <c r="AC237" i="1"/>
  <c r="Z237" i="1"/>
  <c r="AB10" i="1"/>
  <c r="AD10" i="1"/>
  <c r="AH10" i="1" s="1"/>
  <c r="AW10" i="1" s="1"/>
  <c r="AX10" i="1" s="1"/>
  <c r="Z50" i="1"/>
  <c r="AC50" i="1"/>
  <c r="AI50" i="1" s="1"/>
  <c r="AV50" i="1" s="1"/>
  <c r="AC104" i="1"/>
  <c r="AI104" i="1" s="1"/>
  <c r="AV104" i="1" s="1"/>
  <c r="AC106" i="1"/>
  <c r="AI106" i="1" s="1"/>
  <c r="AV106" i="1" s="1"/>
  <c r="AC111" i="1"/>
  <c r="AI111" i="1" s="1"/>
  <c r="AV111" i="1" s="1"/>
  <c r="AC147" i="1"/>
  <c r="AI147" i="1" s="1"/>
  <c r="AV147" i="1" s="1"/>
  <c r="Z147" i="1"/>
  <c r="Z97" i="1"/>
  <c r="AB100" i="1"/>
  <c r="AD100" i="1"/>
  <c r="AH100" i="1" s="1"/>
  <c r="AW100" i="1" s="1"/>
  <c r="AX100" i="1" s="1"/>
  <c r="AB25" i="1"/>
  <c r="Z182" i="1"/>
  <c r="AB231" i="1"/>
  <c r="AD231" i="1"/>
  <c r="AN231" i="1" s="1"/>
  <c r="Z190" i="1"/>
  <c r="Z223" i="1"/>
  <c r="AC223" i="1"/>
  <c r="AS223" i="1" s="1"/>
  <c r="AB201" i="1"/>
  <c r="AD201" i="1"/>
  <c r="AP201" i="1" s="1"/>
  <c r="AB197" i="1"/>
  <c r="AD197" i="1"/>
  <c r="Z71" i="1"/>
  <c r="Z159" i="1"/>
  <c r="AC159" i="1"/>
  <c r="AI159" i="1" s="1"/>
  <c r="AV159" i="1" s="1"/>
  <c r="AC232" i="1"/>
  <c r="AS232" i="1" s="1"/>
  <c r="Z232" i="1"/>
  <c r="AC63" i="1"/>
  <c r="AI63" i="1" s="1"/>
  <c r="AV63" i="1" s="1"/>
  <c r="AB52" i="1"/>
  <c r="AD52" i="1"/>
  <c r="AH52" i="1" s="1"/>
  <c r="AW52" i="1" s="1"/>
  <c r="AX52" i="1" s="1"/>
  <c r="AB69" i="1"/>
  <c r="AD69" i="1"/>
  <c r="AH69" i="1" s="1"/>
  <c r="AW69" i="1" s="1"/>
  <c r="AX69" i="1" s="1"/>
  <c r="AB134" i="1"/>
  <c r="AD134" i="1"/>
  <c r="AH134" i="1" s="1"/>
  <c r="AW134" i="1" s="1"/>
  <c r="AX134" i="1" s="1"/>
  <c r="AD39" i="1"/>
  <c r="AH39" i="1" s="1"/>
  <c r="AW39" i="1" s="1"/>
  <c r="AX39" i="1" s="1"/>
  <c r="Z146" i="1"/>
  <c r="AC146" i="1"/>
  <c r="AI146" i="1" s="1"/>
  <c r="AV146" i="1" s="1"/>
  <c r="AD187" i="1"/>
  <c r="AP187" i="1" s="1"/>
  <c r="AB187" i="1"/>
  <c r="AB228" i="1"/>
  <c r="AD228" i="1"/>
  <c r="AP228" i="1" s="1"/>
  <c r="AC36" i="1"/>
  <c r="AI36" i="1" s="1"/>
  <c r="AV36" i="1" s="1"/>
  <c r="Z36" i="1"/>
  <c r="Z197" i="1"/>
  <c r="AC197" i="1"/>
  <c r="AI197" i="1" s="1"/>
  <c r="AB178" i="1"/>
  <c r="AB12" i="1"/>
  <c r="AD12" i="1"/>
  <c r="AH12" i="1" s="1"/>
  <c r="AW12" i="1" s="1"/>
  <c r="AX12" i="1" s="1"/>
  <c r="AD220" i="1"/>
  <c r="AR220" i="1" s="1"/>
  <c r="AB220" i="1"/>
  <c r="AD160" i="1"/>
  <c r="AH160" i="1" s="1"/>
  <c r="AW160" i="1" s="1"/>
  <c r="AX160" i="1" s="1"/>
  <c r="AB160" i="1"/>
  <c r="AB126" i="1"/>
  <c r="AD186" i="1"/>
  <c r="AT186" i="1" s="1"/>
  <c r="AB186" i="1"/>
  <c r="Z44" i="1"/>
  <c r="AC44" i="1"/>
  <c r="AI44" i="1" s="1"/>
  <c r="AV44" i="1" s="1"/>
  <c r="AC66" i="1"/>
  <c r="AI66" i="1" s="1"/>
  <c r="AV66" i="1" s="1"/>
  <c r="Z66" i="1"/>
  <c r="AB41" i="1"/>
  <c r="AD41" i="1"/>
  <c r="AH41" i="1" s="1"/>
  <c r="AW41" i="1" s="1"/>
  <c r="AX41" i="1" s="1"/>
  <c r="AC188" i="1"/>
  <c r="AU188" i="1" s="1"/>
  <c r="Z188" i="1"/>
  <c r="AD89" i="1"/>
  <c r="AH89" i="1" s="1"/>
  <c r="AW89" i="1" s="1"/>
  <c r="AX89" i="1" s="1"/>
  <c r="AB89" i="1"/>
  <c r="AD33" i="1"/>
  <c r="AH33" i="1" s="1"/>
  <c r="AW33" i="1" s="1"/>
  <c r="AX33" i="1" s="1"/>
  <c r="AB68" i="1"/>
  <c r="AD68" i="1"/>
  <c r="AH68" i="1" s="1"/>
  <c r="AW68" i="1" s="1"/>
  <c r="AX68" i="1" s="1"/>
  <c r="AB55" i="1"/>
  <c r="Z107" i="1"/>
  <c r="AC107" i="1"/>
  <c r="AI107" i="1" s="1"/>
  <c r="AV107" i="1" s="1"/>
  <c r="Z15" i="1"/>
  <c r="AC15" i="1"/>
  <c r="AI15" i="1" s="1"/>
  <c r="AV15" i="1" s="1"/>
  <c r="Z164" i="1"/>
  <c r="AC164" i="1"/>
  <c r="AI164" i="1" s="1"/>
  <c r="AV164" i="1" s="1"/>
  <c r="Z108" i="1"/>
  <c r="AC108" i="1"/>
  <c r="AI108" i="1" s="1"/>
  <c r="AV108" i="1" s="1"/>
  <c r="Z142" i="1"/>
  <c r="AC142" i="1"/>
  <c r="AI142" i="1" s="1"/>
  <c r="AV142" i="1" s="1"/>
  <c r="AC167" i="1"/>
  <c r="AI167" i="1" s="1"/>
  <c r="AV167" i="1" s="1"/>
  <c r="Z167" i="1"/>
  <c r="Z175" i="1"/>
  <c r="AC175" i="1"/>
  <c r="AI175" i="1" s="1"/>
  <c r="AV175" i="1" s="1"/>
  <c r="AB104" i="1"/>
  <c r="AD104" i="1"/>
  <c r="AH104" i="1" s="1"/>
  <c r="AW104" i="1" s="1"/>
  <c r="AX104" i="1" s="1"/>
  <c r="AQ226" i="1"/>
  <c r="AO226" i="1"/>
  <c r="AC46" i="1"/>
  <c r="AI46" i="1" s="1"/>
  <c r="AV46" i="1" s="1"/>
  <c r="Z46" i="1"/>
  <c r="AD221" i="1"/>
  <c r="AL221" i="1" s="1"/>
  <c r="AB221" i="1"/>
  <c r="AB90" i="1"/>
  <c r="AD90" i="1"/>
  <c r="AH90" i="1" s="1"/>
  <c r="AW90" i="1" s="1"/>
  <c r="AX90" i="1" s="1"/>
  <c r="AB149" i="1"/>
  <c r="AD149" i="1"/>
  <c r="AH149" i="1" s="1"/>
  <c r="AW149" i="1" s="1"/>
  <c r="AX149" i="1" s="1"/>
  <c r="Z158" i="1"/>
  <c r="AC158" i="1"/>
  <c r="AI158" i="1" s="1"/>
  <c r="AV158" i="1" s="1"/>
  <c r="Z170" i="1"/>
  <c r="AC170" i="1"/>
  <c r="AI170" i="1" s="1"/>
  <c r="AV170" i="1" s="1"/>
  <c r="AD128" i="1"/>
  <c r="AH128" i="1" s="1"/>
  <c r="AW128" i="1" s="1"/>
  <c r="AX128" i="1" s="1"/>
  <c r="AB128" i="1"/>
  <c r="AB140" i="1"/>
  <c r="AD140" i="1"/>
  <c r="AH140" i="1" s="1"/>
  <c r="AW140" i="1" s="1"/>
  <c r="AX140" i="1" s="1"/>
  <c r="Z218" i="1"/>
  <c r="AC218" i="1"/>
  <c r="AQ218" i="1" s="1"/>
  <c r="AD5" i="1"/>
  <c r="AH5" i="1" s="1"/>
  <c r="AW5" i="1" s="1"/>
  <c r="AX5" i="1" s="1"/>
  <c r="AB5" i="1"/>
  <c r="Z24" i="1"/>
  <c r="AC24" i="1"/>
  <c r="AI24" i="1" s="1"/>
  <c r="AV24" i="1" s="1"/>
  <c r="AD61" i="1"/>
  <c r="AH61" i="1" s="1"/>
  <c r="AW61" i="1" s="1"/>
  <c r="AX61" i="1" s="1"/>
  <c r="AB61" i="1"/>
  <c r="AB77" i="1"/>
  <c r="AD152" i="1"/>
  <c r="AH152" i="1" s="1"/>
  <c r="AW152" i="1" s="1"/>
  <c r="AX152" i="1" s="1"/>
  <c r="AB152" i="1"/>
  <c r="AD156" i="1"/>
  <c r="AH156" i="1" s="1"/>
  <c r="AW156" i="1" s="1"/>
  <c r="AX156" i="1" s="1"/>
  <c r="Z168" i="1"/>
  <c r="AC168" i="1"/>
  <c r="AI168" i="1" s="1"/>
  <c r="AV168" i="1" s="1"/>
  <c r="AC100" i="1"/>
  <c r="AI100" i="1" s="1"/>
  <c r="AV100" i="1" s="1"/>
  <c r="Z100" i="1"/>
  <c r="AD124" i="1"/>
  <c r="AH124" i="1" s="1"/>
  <c r="AW124" i="1" s="1"/>
  <c r="AX124" i="1" s="1"/>
  <c r="AB124" i="1"/>
  <c r="Z178" i="1"/>
  <c r="AC178" i="1"/>
  <c r="AI178" i="1" s="1"/>
  <c r="AV178" i="1" s="1"/>
  <c r="Z20" i="1"/>
  <c r="AC20" i="1"/>
  <c r="AI20" i="1" s="1"/>
  <c r="AV20" i="1" s="1"/>
  <c r="AB36" i="1"/>
  <c r="AD36" i="1"/>
  <c r="AH36" i="1" s="1"/>
  <c r="AW36" i="1" s="1"/>
  <c r="AX36" i="1" s="1"/>
  <c r="AC68" i="1"/>
  <c r="AI68" i="1" s="1"/>
  <c r="AV68" i="1" s="1"/>
  <c r="Z68" i="1"/>
  <c r="AC98" i="1"/>
  <c r="AI98" i="1" s="1"/>
  <c r="AV98" i="1" s="1"/>
  <c r="Z98" i="1"/>
  <c r="AB212" i="1"/>
  <c r="AD212" i="1"/>
  <c r="AT212" i="1" s="1"/>
  <c r="Z214" i="1"/>
  <c r="AC214" i="1"/>
  <c r="AK214" i="1" s="1"/>
  <c r="AB27" i="1"/>
  <c r="AD40" i="1"/>
  <c r="AH40" i="1" s="1"/>
  <c r="AW40" i="1" s="1"/>
  <c r="AX40" i="1" s="1"/>
  <c r="Z47" i="1"/>
  <c r="AC47" i="1"/>
  <c r="AI47" i="1" s="1"/>
  <c r="AV47" i="1" s="1"/>
  <c r="Z64" i="1"/>
  <c r="AC83" i="1"/>
  <c r="AI83" i="1" s="1"/>
  <c r="AV83" i="1" s="1"/>
  <c r="Z83" i="1"/>
  <c r="AB98" i="1"/>
  <c r="AD98" i="1"/>
  <c r="AH98" i="1" s="1"/>
  <c r="AW98" i="1" s="1"/>
  <c r="AX98" i="1" s="1"/>
  <c r="AB163" i="1"/>
  <c r="AD163" i="1"/>
  <c r="AH163" i="1" s="1"/>
  <c r="AW163" i="1" s="1"/>
  <c r="AX163" i="1" s="1"/>
  <c r="Z176" i="1"/>
  <c r="AC176" i="1"/>
  <c r="AI176" i="1" s="1"/>
  <c r="AV176" i="1" s="1"/>
  <c r="AQ190" i="1"/>
  <c r="AD20" i="1"/>
  <c r="AH20" i="1" s="1"/>
  <c r="AW20" i="1" s="1"/>
  <c r="AX20" i="1" s="1"/>
  <c r="Z60" i="1"/>
  <c r="AC78" i="1"/>
  <c r="AI78" i="1" s="1"/>
  <c r="AV78" i="1" s="1"/>
  <c r="Z78" i="1"/>
  <c r="Z81" i="1"/>
  <c r="AC81" i="1"/>
  <c r="AI81" i="1" s="1"/>
  <c r="AV81" i="1" s="1"/>
  <c r="AB96" i="1"/>
  <c r="AD96" i="1"/>
  <c r="AH96" i="1" s="1"/>
  <c r="AW96" i="1" s="1"/>
  <c r="AX96" i="1" s="1"/>
  <c r="Z103" i="1"/>
  <c r="AC103" i="1"/>
  <c r="AI103" i="1" s="1"/>
  <c r="AV103" i="1" s="1"/>
  <c r="AD120" i="1"/>
  <c r="AH120" i="1" s="1"/>
  <c r="AW120" i="1" s="1"/>
  <c r="AX120" i="1" s="1"/>
  <c r="AB120" i="1"/>
  <c r="AB159" i="1"/>
  <c r="AD159" i="1"/>
  <c r="AH159" i="1" s="1"/>
  <c r="AW159" i="1" s="1"/>
  <c r="AX159" i="1" s="1"/>
  <c r="AB161" i="1"/>
  <c r="AD161" i="1"/>
  <c r="AH161" i="1" s="1"/>
  <c r="AW161" i="1" s="1"/>
  <c r="AX161" i="1" s="1"/>
  <c r="AB176" i="1"/>
  <c r="AD176" i="1"/>
  <c r="AH176" i="1" s="1"/>
  <c r="AW176" i="1" s="1"/>
  <c r="AX176" i="1" s="1"/>
  <c r="AD183" i="1"/>
  <c r="AH183" i="1" s="1"/>
  <c r="AW183" i="1" s="1"/>
  <c r="AX183" i="1" s="1"/>
  <c r="AB183" i="1"/>
  <c r="AD185" i="1"/>
  <c r="AL185" i="1" s="1"/>
  <c r="AB185" i="1"/>
  <c r="AB207" i="1"/>
  <c r="AC230" i="1"/>
  <c r="AO230" i="1" s="1"/>
  <c r="Z230" i="1"/>
  <c r="AD234" i="1"/>
  <c r="AB234" i="1"/>
  <c r="AB7" i="1"/>
  <c r="AB103" i="1"/>
  <c r="AD103" i="1"/>
  <c r="AH103" i="1" s="1"/>
  <c r="AW103" i="1" s="1"/>
  <c r="AX103" i="1" s="1"/>
  <c r="AC109" i="1"/>
  <c r="AI109" i="1" s="1"/>
  <c r="AV109" i="1" s="1"/>
  <c r="Z109" i="1"/>
  <c r="Z118" i="1"/>
  <c r="AC161" i="1"/>
  <c r="AI161" i="1" s="1"/>
  <c r="AV161" i="1" s="1"/>
  <c r="Z161" i="1"/>
  <c r="AD210" i="1"/>
  <c r="AT210" i="1" s="1"/>
  <c r="AB210" i="1"/>
  <c r="Z11" i="1"/>
  <c r="AC11" i="1"/>
  <c r="AI11" i="1" s="1"/>
  <c r="AV11" i="1" s="1"/>
  <c r="Z101" i="1"/>
  <c r="AC101" i="1"/>
  <c r="AI101" i="1" s="1"/>
  <c r="AV101" i="1" s="1"/>
  <c r="AC140" i="1"/>
  <c r="AI140" i="1" s="1"/>
  <c r="AV140" i="1" s="1"/>
  <c r="Z140" i="1"/>
  <c r="AC166" i="1"/>
  <c r="AI166" i="1" s="1"/>
  <c r="AV166" i="1" s="1"/>
  <c r="Z166" i="1"/>
  <c r="AB189" i="1"/>
  <c r="AD189" i="1"/>
  <c r="AP189" i="1" s="1"/>
  <c r="AC195" i="1"/>
  <c r="AI195" i="1" s="1"/>
  <c r="Z195" i="1"/>
  <c r="AD173" i="1"/>
  <c r="AH173" i="1" s="1"/>
  <c r="AW173" i="1" s="1"/>
  <c r="AX173" i="1" s="1"/>
  <c r="AB173" i="1"/>
  <c r="AB182" i="1"/>
  <c r="AD182" i="1"/>
  <c r="AH182" i="1" s="1"/>
  <c r="AW182" i="1" s="1"/>
  <c r="AX182" i="1" s="1"/>
  <c r="AC219" i="1"/>
  <c r="AQ219" i="1" s="1"/>
  <c r="Z219" i="1"/>
  <c r="AD66" i="1"/>
  <c r="AH66" i="1" s="1"/>
  <c r="AW66" i="1" s="1"/>
  <c r="AX66" i="1" s="1"/>
  <c r="AD80" i="1"/>
  <c r="AH80" i="1" s="1"/>
  <c r="AW80" i="1" s="1"/>
  <c r="AX80" i="1" s="1"/>
  <c r="AB80" i="1"/>
  <c r="AC87" i="1"/>
  <c r="AI87" i="1" s="1"/>
  <c r="AV87" i="1" s="1"/>
  <c r="AB91" i="1"/>
  <c r="AC191" i="1"/>
  <c r="AS191" i="1" s="1"/>
  <c r="AU209" i="1"/>
  <c r="AS209" i="1"/>
  <c r="AK209" i="1"/>
  <c r="AI209" i="1"/>
  <c r="Z211" i="1"/>
  <c r="AC211" i="1"/>
  <c r="AK211" i="1" s="1"/>
  <c r="AB102" i="1"/>
  <c r="AD102" i="1"/>
  <c r="AH102" i="1" s="1"/>
  <c r="AW102" i="1" s="1"/>
  <c r="AX102" i="1" s="1"/>
  <c r="AD106" i="1"/>
  <c r="AH106" i="1" s="1"/>
  <c r="AW106" i="1" s="1"/>
  <c r="AX106" i="1" s="1"/>
  <c r="AB106" i="1"/>
  <c r="AC119" i="1"/>
  <c r="AI119" i="1" s="1"/>
  <c r="AV119" i="1" s="1"/>
  <c r="AB6" i="1"/>
  <c r="AC57" i="1"/>
  <c r="AI57" i="1" s="1"/>
  <c r="AV57" i="1" s="1"/>
  <c r="Z85" i="1"/>
  <c r="AC160" i="1"/>
  <c r="AI160" i="1" s="1"/>
  <c r="AV160" i="1" s="1"/>
  <c r="Z160" i="1"/>
  <c r="AC72" i="1"/>
  <c r="AI72" i="1" s="1"/>
  <c r="AV72" i="1" s="1"/>
  <c r="Z72" i="1"/>
  <c r="AC217" i="1"/>
  <c r="AK217" i="1" s="1"/>
  <c r="Z217" i="1"/>
  <c r="AC235" i="1"/>
  <c r="AS235" i="1" s="1"/>
  <c r="Z235" i="1"/>
  <c r="AB142" i="1"/>
  <c r="Z169" i="1"/>
  <c r="AC204" i="1"/>
  <c r="AM204" i="1" s="1"/>
  <c r="AC128" i="1"/>
  <c r="AI128" i="1" s="1"/>
  <c r="AV128" i="1" s="1"/>
  <c r="Z156" i="1"/>
  <c r="AC156" i="1"/>
  <c r="AI156" i="1" s="1"/>
  <c r="AV156" i="1" s="1"/>
  <c r="AC206" i="1"/>
  <c r="AQ206" i="1" s="1"/>
  <c r="AN214" i="1"/>
  <c r="AD216" i="1"/>
  <c r="AN216" i="1" s="1"/>
  <c r="U2" i="1"/>
  <c r="AD13" i="1"/>
  <c r="AH13" i="1" s="1"/>
  <c r="AW13" i="1" s="1"/>
  <c r="AX13" i="1" s="1"/>
  <c r="AB13" i="1"/>
  <c r="AD67" i="1"/>
  <c r="AH67" i="1" s="1"/>
  <c r="AW67" i="1" s="1"/>
  <c r="AX67" i="1" s="1"/>
  <c r="AB114" i="1"/>
  <c r="AD114" i="1"/>
  <c r="AH114" i="1" s="1"/>
  <c r="AW114" i="1" s="1"/>
  <c r="AX114" i="1" s="1"/>
  <c r="AD200" i="1"/>
  <c r="AB200" i="1"/>
  <c r="AD19" i="1"/>
  <c r="AH19" i="1" s="1"/>
  <c r="AW19" i="1" s="1"/>
  <c r="AX19" i="1" s="1"/>
  <c r="AB19" i="1"/>
  <c r="AD54" i="1"/>
  <c r="AH54" i="1" s="1"/>
  <c r="AW54" i="1" s="1"/>
  <c r="AX54" i="1" s="1"/>
  <c r="AB54" i="1"/>
  <c r="AB226" i="1"/>
  <c r="AD226" i="1"/>
  <c r="AC121" i="1"/>
  <c r="AI121" i="1" s="1"/>
  <c r="AV121" i="1" s="1"/>
  <c r="Z121" i="1"/>
  <c r="Z125" i="1"/>
  <c r="AC125" i="1"/>
  <c r="AI125" i="1" s="1"/>
  <c r="AV125" i="1" s="1"/>
  <c r="Z80" i="1"/>
  <c r="AC80" i="1"/>
  <c r="AI80" i="1" s="1"/>
  <c r="AV80" i="1" s="1"/>
  <c r="Z127" i="1"/>
  <c r="AC127" i="1"/>
  <c r="AI127" i="1" s="1"/>
  <c r="AV127" i="1" s="1"/>
  <c r="AB22" i="1"/>
  <c r="AD22" i="1"/>
  <c r="AH22" i="1" s="1"/>
  <c r="AW22" i="1" s="1"/>
  <c r="AX22" i="1" s="1"/>
  <c r="AB213" i="1"/>
  <c r="AD213" i="1"/>
  <c r="AB177" i="1"/>
  <c r="AD177" i="1"/>
  <c r="AH177" i="1" s="1"/>
  <c r="AW177" i="1" s="1"/>
  <c r="AX177" i="1" s="1"/>
  <c r="AC208" i="1"/>
  <c r="Z208" i="1"/>
  <c r="Z123" i="1"/>
  <c r="AC123" i="1"/>
  <c r="AI123" i="1" s="1"/>
  <c r="AV123" i="1" s="1"/>
  <c r="AD169" i="1"/>
  <c r="AH169" i="1" s="1"/>
  <c r="AW169" i="1" s="1"/>
  <c r="AX169" i="1" s="1"/>
  <c r="AB169" i="1"/>
  <c r="Z7" i="1"/>
  <c r="AC7" i="1"/>
  <c r="AI7" i="1" s="1"/>
  <c r="AV7" i="1" s="1"/>
  <c r="AC120" i="1"/>
  <c r="AI120" i="1" s="1"/>
  <c r="AV120" i="1" s="1"/>
  <c r="Z120" i="1"/>
  <c r="AB165" i="1"/>
  <c r="AD165" i="1"/>
  <c r="AH165" i="1" s="1"/>
  <c r="AW165" i="1" s="1"/>
  <c r="AX165" i="1" s="1"/>
  <c r="AB108" i="1"/>
  <c r="AD108" i="1"/>
  <c r="AH108" i="1" s="1"/>
  <c r="AW108" i="1" s="1"/>
  <c r="AX108" i="1" s="1"/>
  <c r="Z116" i="1"/>
  <c r="AC116" i="1"/>
  <c r="AI116" i="1" s="1"/>
  <c r="AV116" i="1" s="1"/>
  <c r="AD203" i="1"/>
  <c r="AB203" i="1"/>
  <c r="AC225" i="1"/>
  <c r="Z225" i="1"/>
  <c r="AB42" i="1"/>
  <c r="AD42" i="1"/>
  <c r="AH42" i="1" s="1"/>
  <c r="AW42" i="1" s="1"/>
  <c r="AX42" i="1" s="1"/>
  <c r="AD49" i="1"/>
  <c r="AH49" i="1" s="1"/>
  <c r="AW49" i="1" s="1"/>
  <c r="AX49" i="1" s="1"/>
  <c r="AB49" i="1"/>
  <c r="AB94" i="1"/>
  <c r="AD92" i="1"/>
  <c r="AH92" i="1" s="1"/>
  <c r="AW92" i="1" s="1"/>
  <c r="AX92" i="1" s="1"/>
  <c r="AB92" i="1"/>
  <c r="Z49" i="1"/>
  <c r="AC49" i="1"/>
  <c r="AI49" i="1" s="1"/>
  <c r="AV49" i="1" s="1"/>
  <c r="AD65" i="1"/>
  <c r="AH65" i="1" s="1"/>
  <c r="AW65" i="1" s="1"/>
  <c r="AX65" i="1" s="1"/>
  <c r="AB65" i="1"/>
  <c r="AC149" i="1"/>
  <c r="AI149" i="1" s="1"/>
  <c r="AV149" i="1" s="1"/>
  <c r="Z149" i="1"/>
  <c r="Z236" i="1"/>
  <c r="AC236" i="1"/>
  <c r="S2" i="1"/>
  <c r="Z51" i="1"/>
  <c r="AC51" i="1"/>
  <c r="AI51" i="1" s="1"/>
  <c r="AV51" i="1" s="1"/>
  <c r="AC89" i="1"/>
  <c r="AI89" i="1" s="1"/>
  <c r="AV89" i="1" s="1"/>
  <c r="Z89" i="1"/>
  <c r="AB101" i="1"/>
  <c r="AD101" i="1"/>
  <c r="AH101" i="1" s="1"/>
  <c r="AW101" i="1" s="1"/>
  <c r="AX101" i="1" s="1"/>
  <c r="AC221" i="1"/>
  <c r="Z221" i="1"/>
  <c r="Z26" i="1"/>
  <c r="AC26" i="1"/>
  <c r="AI26" i="1" s="1"/>
  <c r="AV26" i="1" s="1"/>
  <c r="AC220" i="1"/>
  <c r="Z220" i="1"/>
  <c r="Z110" i="1"/>
  <c r="AC110" i="1"/>
  <c r="AI110" i="1" s="1"/>
  <c r="AV110" i="1" s="1"/>
  <c r="Z117" i="1"/>
  <c r="AC117" i="1"/>
  <c r="AI117" i="1" s="1"/>
  <c r="AV117" i="1" s="1"/>
  <c r="AC126" i="1"/>
  <c r="AI126" i="1" s="1"/>
  <c r="AV126" i="1" s="1"/>
  <c r="Z126" i="1"/>
  <c r="Z133" i="1"/>
  <c r="AC133" i="1"/>
  <c r="AI133" i="1" s="1"/>
  <c r="AV133" i="1" s="1"/>
  <c r="AB153" i="1"/>
  <c r="AD153" i="1"/>
  <c r="AH153" i="1" s="1"/>
  <c r="AW153" i="1" s="1"/>
  <c r="AX153" i="1" s="1"/>
  <c r="AC184" i="1"/>
  <c r="Z184" i="1"/>
  <c r="AC28" i="1"/>
  <c r="AI28" i="1" s="1"/>
  <c r="AV28" i="1" s="1"/>
  <c r="Z28" i="1"/>
  <c r="Z181" i="1"/>
  <c r="AC181" i="1"/>
  <c r="AI181" i="1" s="1"/>
  <c r="AV181" i="1" s="1"/>
  <c r="AD204" i="1"/>
  <c r="AB204" i="1"/>
  <c r="AB9" i="1"/>
  <c r="AD9" i="1"/>
  <c r="AH9" i="1" s="1"/>
  <c r="AW9" i="1" s="1"/>
  <c r="AX9" i="1" s="1"/>
  <c r="AB14" i="1"/>
  <c r="AC18" i="1"/>
  <c r="AI18" i="1" s="1"/>
  <c r="AV18" i="1" s="1"/>
  <c r="Z18" i="1"/>
  <c r="AD73" i="1"/>
  <c r="AH73" i="1" s="1"/>
  <c r="AW73" i="1" s="1"/>
  <c r="AX73" i="1" s="1"/>
  <c r="AB73" i="1"/>
  <c r="Z141" i="1"/>
  <c r="AC141" i="1"/>
  <c r="AI141" i="1" s="1"/>
  <c r="AV141" i="1" s="1"/>
  <c r="AK191" i="1"/>
  <c r="AI191" i="1"/>
  <c r="AC198" i="1"/>
  <c r="Z198" i="1"/>
  <c r="AD215" i="1"/>
  <c r="AB215" i="1"/>
  <c r="AD227" i="1"/>
  <c r="AB227" i="1"/>
  <c r="AC234" i="1"/>
  <c r="Z234" i="1"/>
  <c r="AB45" i="1"/>
  <c r="AD45" i="1"/>
  <c r="AH45" i="1" s="1"/>
  <c r="AW45" i="1" s="1"/>
  <c r="AX45" i="1" s="1"/>
  <c r="AD58" i="1"/>
  <c r="AH58" i="1" s="1"/>
  <c r="AW58" i="1" s="1"/>
  <c r="AX58" i="1" s="1"/>
  <c r="AB58" i="1"/>
  <c r="AB60" i="1"/>
  <c r="AD60" i="1"/>
  <c r="AH60" i="1" s="1"/>
  <c r="AW60" i="1" s="1"/>
  <c r="AX60" i="1" s="1"/>
  <c r="Z79" i="1"/>
  <c r="AC79" i="1"/>
  <c r="AI79" i="1" s="1"/>
  <c r="AV79" i="1" s="1"/>
  <c r="AC93" i="1"/>
  <c r="AI93" i="1" s="1"/>
  <c r="AV93" i="1" s="1"/>
  <c r="AC102" i="1"/>
  <c r="AI102" i="1" s="1"/>
  <c r="AV102" i="1" s="1"/>
  <c r="Z102" i="1"/>
  <c r="AC134" i="1"/>
  <c r="AI134" i="1" s="1"/>
  <c r="AV134" i="1" s="1"/>
  <c r="Z134" i="1"/>
  <c r="Z157" i="1"/>
  <c r="AC157" i="1"/>
  <c r="AI157" i="1" s="1"/>
  <c r="AV157" i="1" s="1"/>
  <c r="AB175" i="1"/>
  <c r="AD175" i="1"/>
  <c r="AH175" i="1" s="1"/>
  <c r="AW175" i="1" s="1"/>
  <c r="AX175" i="1" s="1"/>
  <c r="Z180" i="1"/>
  <c r="AC180" i="1"/>
  <c r="AI180" i="1" s="1"/>
  <c r="AV180" i="1" s="1"/>
  <c r="Z193" i="1"/>
  <c r="AC193" i="1"/>
  <c r="AB198" i="1"/>
  <c r="AD198" i="1"/>
  <c r="AC227" i="1"/>
  <c r="AD133" i="1"/>
  <c r="AH133" i="1" s="1"/>
  <c r="AW133" i="1" s="1"/>
  <c r="AX133" i="1" s="1"/>
  <c r="AB133" i="1"/>
  <c r="AB225" i="1"/>
  <c r="AD225" i="1"/>
  <c r="AB17" i="1"/>
  <c r="AD17" i="1"/>
  <c r="AH17" i="1" s="1"/>
  <c r="AW17" i="1" s="1"/>
  <c r="AX17" i="1" s="1"/>
  <c r="AC40" i="1"/>
  <c r="AI40" i="1" s="1"/>
  <c r="AV40" i="1" s="1"/>
  <c r="Z40" i="1"/>
  <c r="AC53" i="1"/>
  <c r="AI53" i="1" s="1"/>
  <c r="AV53" i="1" s="1"/>
  <c r="Z53" i="1"/>
  <c r="Z56" i="1"/>
  <c r="AC56" i="1"/>
  <c r="AI56" i="1" s="1"/>
  <c r="AV56" i="1" s="1"/>
  <c r="AC61" i="1"/>
  <c r="AI61" i="1" s="1"/>
  <c r="AV61" i="1" s="1"/>
  <c r="Z61" i="1"/>
  <c r="AC77" i="1"/>
  <c r="AI77" i="1" s="1"/>
  <c r="AV77" i="1" s="1"/>
  <c r="Z77" i="1"/>
  <c r="AB113" i="1"/>
  <c r="AD113" i="1"/>
  <c r="AH113" i="1" s="1"/>
  <c r="AW113" i="1" s="1"/>
  <c r="AX113" i="1" s="1"/>
  <c r="AB129" i="1"/>
  <c r="AD129" i="1"/>
  <c r="AH129" i="1" s="1"/>
  <c r="AW129" i="1" s="1"/>
  <c r="AX129" i="1" s="1"/>
  <c r="AD135" i="1"/>
  <c r="AH135" i="1" s="1"/>
  <c r="AW135" i="1" s="1"/>
  <c r="AX135" i="1" s="1"/>
  <c r="AB135" i="1"/>
  <c r="AD144" i="1"/>
  <c r="AH144" i="1" s="1"/>
  <c r="AW144" i="1" s="1"/>
  <c r="AX144" i="1" s="1"/>
  <c r="AB144" i="1"/>
  <c r="AB162" i="1"/>
  <c r="AD162" i="1"/>
  <c r="AH162" i="1" s="1"/>
  <c r="AW162" i="1" s="1"/>
  <c r="AX162" i="1" s="1"/>
  <c r="AD211" i="1"/>
  <c r="AB211" i="1"/>
  <c r="AR212" i="1"/>
  <c r="AB235" i="1"/>
  <c r="AD235" i="1"/>
  <c r="AD43" i="1"/>
  <c r="AH43" i="1" s="1"/>
  <c r="AW43" i="1" s="1"/>
  <c r="AX43" i="1" s="1"/>
  <c r="Z69" i="1"/>
  <c r="AC69" i="1"/>
  <c r="AI69" i="1" s="1"/>
  <c r="AV69" i="1" s="1"/>
  <c r="AD71" i="1"/>
  <c r="AH71" i="1" s="1"/>
  <c r="AW71" i="1" s="1"/>
  <c r="AX71" i="1" s="1"/>
  <c r="AB71" i="1"/>
  <c r="AD88" i="1"/>
  <c r="AH88" i="1" s="1"/>
  <c r="AW88" i="1" s="1"/>
  <c r="AX88" i="1" s="1"/>
  <c r="AB88" i="1"/>
  <c r="AC29" i="1"/>
  <c r="AI29" i="1" s="1"/>
  <c r="AV29" i="1" s="1"/>
  <c r="Z29" i="1"/>
  <c r="Z163" i="1"/>
  <c r="AC163" i="1"/>
  <c r="AI163" i="1" s="1"/>
  <c r="AV163" i="1" s="1"/>
  <c r="AB170" i="1"/>
  <c r="AD170" i="1"/>
  <c r="AH170" i="1" s="1"/>
  <c r="AW170" i="1" s="1"/>
  <c r="AX170" i="1" s="1"/>
  <c r="AC185" i="1"/>
  <c r="Z185" i="1"/>
  <c r="AR196" i="1"/>
  <c r="AH196" i="1"/>
  <c r="AT196" i="1"/>
  <c r="AN196" i="1"/>
  <c r="AJ196" i="1"/>
  <c r="AL196" i="1"/>
  <c r="AP196" i="1"/>
  <c r="AN201" i="1"/>
  <c r="AD224" i="1"/>
  <c r="AB224" i="1"/>
  <c r="Z31" i="1"/>
  <c r="AC31" i="1"/>
  <c r="AI31" i="1" s="1"/>
  <c r="AV31" i="1" s="1"/>
  <c r="AD188" i="1"/>
  <c r="AC196" i="1"/>
  <c r="Z196" i="1"/>
  <c r="Z224" i="1"/>
  <c r="AC224" i="1"/>
  <c r="Z135" i="1"/>
  <c r="AC135" i="1"/>
  <c r="AI135" i="1" s="1"/>
  <c r="AV135" i="1" s="1"/>
  <c r="AD232" i="1"/>
  <c r="AB232" i="1"/>
  <c r="AC14" i="1"/>
  <c r="AI14" i="1" s="1"/>
  <c r="AV14" i="1" s="1"/>
  <c r="Z14" i="1"/>
  <c r="AC23" i="1"/>
  <c r="AI23" i="1" s="1"/>
  <c r="AV23" i="1" s="1"/>
  <c r="Z23" i="1"/>
  <c r="AC32" i="1"/>
  <c r="AI32" i="1" s="1"/>
  <c r="AV32" i="1" s="1"/>
  <c r="AD48" i="1"/>
  <c r="AH48" i="1" s="1"/>
  <c r="AW48" i="1" s="1"/>
  <c r="AX48" i="1" s="1"/>
  <c r="AB48" i="1"/>
  <c r="Z115" i="1"/>
  <c r="AC115" i="1"/>
  <c r="AI115" i="1" s="1"/>
  <c r="AV115" i="1" s="1"/>
  <c r="AB117" i="1"/>
  <c r="AD117" i="1"/>
  <c r="AH117" i="1" s="1"/>
  <c r="AW117" i="1" s="1"/>
  <c r="AX117" i="1" s="1"/>
  <c r="AC238" i="1"/>
  <c r="Z21" i="1"/>
  <c r="AC21" i="1"/>
  <c r="AI21" i="1" s="1"/>
  <c r="AV21" i="1" s="1"/>
  <c r="AD47" i="1"/>
  <c r="AH47" i="1" s="1"/>
  <c r="AW47" i="1" s="1"/>
  <c r="AX47" i="1" s="1"/>
  <c r="AB47" i="1"/>
  <c r="AD79" i="1"/>
  <c r="AH79" i="1" s="1"/>
  <c r="AW79" i="1" s="1"/>
  <c r="AX79" i="1" s="1"/>
  <c r="AB206" i="1"/>
  <c r="AD206" i="1"/>
  <c r="AB209" i="1"/>
  <c r="AD209" i="1"/>
  <c r="T2" i="1"/>
  <c r="AB8" i="1"/>
  <c r="AD8" i="1"/>
  <c r="AH8" i="1" s="1"/>
  <c r="AW8" i="1" s="1"/>
  <c r="AX8" i="1" s="1"/>
  <c r="AC16" i="1"/>
  <c r="AI16" i="1" s="1"/>
  <c r="AV16" i="1" s="1"/>
  <c r="Z16" i="1"/>
  <c r="AB70" i="1"/>
  <c r="AD70" i="1"/>
  <c r="AH70" i="1" s="1"/>
  <c r="AW70" i="1" s="1"/>
  <c r="AX70" i="1" s="1"/>
  <c r="AC74" i="1"/>
  <c r="AI74" i="1" s="1"/>
  <c r="AV74" i="1" s="1"/>
  <c r="Z74" i="1"/>
  <c r="AC76" i="1"/>
  <c r="AI76" i="1" s="1"/>
  <c r="AV76" i="1" s="1"/>
  <c r="Z76" i="1"/>
  <c r="AB105" i="1"/>
  <c r="AD105" i="1"/>
  <c r="AH105" i="1" s="1"/>
  <c r="AW105" i="1" s="1"/>
  <c r="AX105" i="1" s="1"/>
  <c r="AD111" i="1"/>
  <c r="AH111" i="1" s="1"/>
  <c r="AW111" i="1" s="1"/>
  <c r="AX111" i="1" s="1"/>
  <c r="AB111" i="1"/>
  <c r="AD123" i="1"/>
  <c r="AH123" i="1" s="1"/>
  <c r="AW123" i="1" s="1"/>
  <c r="AX123" i="1" s="1"/>
  <c r="AB123" i="1"/>
  <c r="AD125" i="1"/>
  <c r="AH125" i="1" s="1"/>
  <c r="AW125" i="1" s="1"/>
  <c r="AX125" i="1" s="1"/>
  <c r="AB125" i="1"/>
  <c r="AD132" i="1"/>
  <c r="AH132" i="1" s="1"/>
  <c r="AW132" i="1" s="1"/>
  <c r="AX132" i="1" s="1"/>
  <c r="AB132" i="1"/>
  <c r="AD138" i="1"/>
  <c r="AH138" i="1" s="1"/>
  <c r="AW138" i="1" s="1"/>
  <c r="AX138" i="1" s="1"/>
  <c r="Z150" i="1"/>
  <c r="AC152" i="1"/>
  <c r="AI152" i="1" s="1"/>
  <c r="AV152" i="1" s="1"/>
  <c r="Z152" i="1"/>
  <c r="AB196" i="1"/>
  <c r="AD11" i="1"/>
  <c r="AH11" i="1" s="1"/>
  <c r="AW11" i="1" s="1"/>
  <c r="AX11" i="1" s="1"/>
  <c r="AB11" i="1"/>
  <c r="AD24" i="1"/>
  <c r="AH24" i="1" s="1"/>
  <c r="AW24" i="1" s="1"/>
  <c r="AX24" i="1" s="1"/>
  <c r="AB24" i="1"/>
  <c r="AD63" i="1"/>
  <c r="AH63" i="1" s="1"/>
  <c r="AW63" i="1" s="1"/>
  <c r="AX63" i="1" s="1"/>
  <c r="AB63" i="1"/>
  <c r="AC95" i="1"/>
  <c r="AI95" i="1" s="1"/>
  <c r="AV95" i="1" s="1"/>
  <c r="Z95" i="1"/>
  <c r="AD97" i="1"/>
  <c r="AH97" i="1" s="1"/>
  <c r="AW97" i="1" s="1"/>
  <c r="AX97" i="1" s="1"/>
  <c r="AB97" i="1"/>
  <c r="AB118" i="1"/>
  <c r="AD118" i="1"/>
  <c r="AH118" i="1" s="1"/>
  <c r="AW118" i="1" s="1"/>
  <c r="AX118" i="1" s="1"/>
  <c r="AB137" i="1"/>
  <c r="AD137" i="1"/>
  <c r="AH137" i="1" s="1"/>
  <c r="AW137" i="1" s="1"/>
  <c r="AX137" i="1" s="1"/>
  <c r="AD145" i="1"/>
  <c r="AH145" i="1" s="1"/>
  <c r="AW145" i="1" s="1"/>
  <c r="AX145" i="1" s="1"/>
  <c r="AB145" i="1"/>
  <c r="AD181" i="1"/>
  <c r="AH181" i="1" s="1"/>
  <c r="AW181" i="1" s="1"/>
  <c r="AX181" i="1" s="1"/>
  <c r="AB181" i="1"/>
  <c r="Z231" i="1"/>
  <c r="AC231" i="1"/>
  <c r="AD37" i="1"/>
  <c r="AH37" i="1" s="1"/>
  <c r="AW37" i="1" s="1"/>
  <c r="AX37" i="1" s="1"/>
  <c r="AB37" i="1"/>
  <c r="AB57" i="1"/>
  <c r="AD57" i="1"/>
  <c r="AH57" i="1" s="1"/>
  <c r="AW57" i="1" s="1"/>
  <c r="AX57" i="1" s="1"/>
  <c r="AD74" i="1"/>
  <c r="AH74" i="1" s="1"/>
  <c r="AW74" i="1" s="1"/>
  <c r="AX74" i="1" s="1"/>
  <c r="AB76" i="1"/>
  <c r="AB78" i="1"/>
  <c r="AD78" i="1"/>
  <c r="AH78" i="1" s="1"/>
  <c r="AW78" i="1" s="1"/>
  <c r="AX78" i="1" s="1"/>
  <c r="AB87" i="1"/>
  <c r="AD87" i="1"/>
  <c r="AH87" i="1" s="1"/>
  <c r="AW87" i="1" s="1"/>
  <c r="AX87" i="1" s="1"/>
  <c r="AC90" i="1"/>
  <c r="AI90" i="1" s="1"/>
  <c r="AV90" i="1" s="1"/>
  <c r="Z90" i="1"/>
  <c r="AD95" i="1"/>
  <c r="AH95" i="1" s="1"/>
  <c r="AW95" i="1" s="1"/>
  <c r="AX95" i="1" s="1"/>
  <c r="AB95" i="1"/>
  <c r="AC113" i="1"/>
  <c r="AI113" i="1" s="1"/>
  <c r="AV113" i="1" s="1"/>
  <c r="Z113" i="1"/>
  <c r="AB116" i="1"/>
  <c r="AD116" i="1"/>
  <c r="AH116" i="1" s="1"/>
  <c r="AW116" i="1" s="1"/>
  <c r="AX116" i="1" s="1"/>
  <c r="AC137" i="1"/>
  <c r="AI137" i="1" s="1"/>
  <c r="AV137" i="1" s="1"/>
  <c r="Z137" i="1"/>
  <c r="AB139" i="1"/>
  <c r="AD139" i="1"/>
  <c r="AH139" i="1" s="1"/>
  <c r="AW139" i="1" s="1"/>
  <c r="AX139" i="1" s="1"/>
  <c r="AD184" i="1"/>
  <c r="AB184" i="1"/>
  <c r="AC207" i="1"/>
  <c r="Z207" i="1"/>
  <c r="Z13" i="1"/>
  <c r="AC13" i="1"/>
  <c r="AI13" i="1" s="1"/>
  <c r="AV13" i="1" s="1"/>
  <c r="AD28" i="1"/>
  <c r="AH28" i="1" s="1"/>
  <c r="AW28" i="1" s="1"/>
  <c r="AX28" i="1" s="1"/>
  <c r="AB28" i="1"/>
  <c r="AD30" i="1"/>
  <c r="AH30" i="1" s="1"/>
  <c r="AW30" i="1" s="1"/>
  <c r="AX30" i="1" s="1"/>
  <c r="AB30" i="1"/>
  <c r="Z38" i="1"/>
  <c r="AC38" i="1"/>
  <c r="AI38" i="1" s="1"/>
  <c r="AV38" i="1" s="1"/>
  <c r="AD62" i="1"/>
  <c r="AH62" i="1" s="1"/>
  <c r="AW62" i="1" s="1"/>
  <c r="AX62" i="1" s="1"/>
  <c r="AB62" i="1"/>
  <c r="AC65" i="1"/>
  <c r="AI65" i="1" s="1"/>
  <c r="AV65" i="1" s="1"/>
  <c r="Z65" i="1"/>
  <c r="AC99" i="1"/>
  <c r="AI99" i="1" s="1"/>
  <c r="AV99" i="1" s="1"/>
  <c r="Z99" i="1"/>
  <c r="AC130" i="1"/>
  <c r="AI130" i="1" s="1"/>
  <c r="AV130" i="1" s="1"/>
  <c r="Z130" i="1"/>
  <c r="AC174" i="1"/>
  <c r="AI174" i="1" s="1"/>
  <c r="AV174" i="1" s="1"/>
  <c r="Z174" i="1"/>
  <c r="AO206" i="1"/>
  <c r="AM206" i="1"/>
  <c r="AC210" i="1"/>
  <c r="Z210" i="1"/>
  <c r="AC12" i="1"/>
  <c r="AI12" i="1" s="1"/>
  <c r="AV12" i="1" s="1"/>
  <c r="Z12" i="1"/>
  <c r="AC17" i="1"/>
  <c r="AI17" i="1" s="1"/>
  <c r="AV17" i="1" s="1"/>
  <c r="Z17" i="1"/>
  <c r="AC25" i="1"/>
  <c r="AI25" i="1" s="1"/>
  <c r="AV25" i="1" s="1"/>
  <c r="Z25" i="1"/>
  <c r="AD38" i="1"/>
  <c r="AH38" i="1" s="1"/>
  <c r="AW38" i="1" s="1"/>
  <c r="AX38" i="1" s="1"/>
  <c r="AB38" i="1"/>
  <c r="Z41" i="1"/>
  <c r="AC41" i="1"/>
  <c r="AI41" i="1" s="1"/>
  <c r="AV41" i="1" s="1"/>
  <c r="AC52" i="1"/>
  <c r="AI52" i="1" s="1"/>
  <c r="AV52" i="1" s="1"/>
  <c r="Z52" i="1"/>
  <c r="AC75" i="1"/>
  <c r="AI75" i="1" s="1"/>
  <c r="AV75" i="1" s="1"/>
  <c r="Z75" i="1"/>
  <c r="AD82" i="1"/>
  <c r="AH82" i="1" s="1"/>
  <c r="AW82" i="1" s="1"/>
  <c r="AX82" i="1" s="1"/>
  <c r="AB82" i="1"/>
  <c r="Z86" i="1"/>
  <c r="AC86" i="1"/>
  <c r="AI86" i="1" s="1"/>
  <c r="AV86" i="1" s="1"/>
  <c r="Z91" i="1"/>
  <c r="AC91" i="1"/>
  <c r="AI91" i="1" s="1"/>
  <c r="AV91" i="1" s="1"/>
  <c r="AB127" i="1"/>
  <c r="AD127" i="1"/>
  <c r="AH127" i="1" s="1"/>
  <c r="AW127" i="1" s="1"/>
  <c r="AX127" i="1" s="1"/>
  <c r="Z129" i="1"/>
  <c r="AC129" i="1"/>
  <c r="AI129" i="1" s="1"/>
  <c r="AV129" i="1" s="1"/>
  <c r="AB141" i="1"/>
  <c r="AD141" i="1"/>
  <c r="AH141" i="1" s="1"/>
  <c r="AW141" i="1" s="1"/>
  <c r="AX141" i="1" s="1"/>
  <c r="AC171" i="1"/>
  <c r="AI171" i="1" s="1"/>
  <c r="AV171" i="1" s="1"/>
  <c r="Z171" i="1"/>
  <c r="AD174" i="1"/>
  <c r="AH174" i="1" s="1"/>
  <c r="AW174" i="1" s="1"/>
  <c r="AX174" i="1" s="1"/>
  <c r="AB174" i="1"/>
  <c r="AD229" i="1"/>
  <c r="AB229" i="1"/>
  <c r="AT234" i="1"/>
  <c r="AR234" i="1"/>
  <c r="AP234" i="1"/>
  <c r="AD32" i="1"/>
  <c r="AH32" i="1" s="1"/>
  <c r="AW32" i="1" s="1"/>
  <c r="AX32" i="1" s="1"/>
  <c r="AB32" i="1"/>
  <c r="AB84" i="1"/>
  <c r="AD84" i="1"/>
  <c r="AH84" i="1" s="1"/>
  <c r="AW84" i="1" s="1"/>
  <c r="AX84" i="1" s="1"/>
  <c r="AC88" i="1"/>
  <c r="AI88" i="1" s="1"/>
  <c r="AV88" i="1" s="1"/>
  <c r="Z88" i="1"/>
  <c r="AB99" i="1"/>
  <c r="Z105" i="1"/>
  <c r="AC105" i="1"/>
  <c r="AI105" i="1" s="1"/>
  <c r="AV105" i="1" s="1"/>
  <c r="AB122" i="1"/>
  <c r="AD122" i="1"/>
  <c r="AH122" i="1" s="1"/>
  <c r="AW122" i="1" s="1"/>
  <c r="AX122" i="1" s="1"/>
  <c r="AB146" i="1"/>
  <c r="AC148" i="1"/>
  <c r="AI148" i="1" s="1"/>
  <c r="AV148" i="1" s="1"/>
  <c r="Z148" i="1"/>
  <c r="AD151" i="1"/>
  <c r="AH151" i="1" s="1"/>
  <c r="AW151" i="1" s="1"/>
  <c r="AX151" i="1" s="1"/>
  <c r="AB151" i="1"/>
  <c r="AB168" i="1"/>
  <c r="AD168" i="1"/>
  <c r="AH168" i="1" s="1"/>
  <c r="AW168" i="1" s="1"/>
  <c r="AX168" i="1" s="1"/>
  <c r="AD180" i="1"/>
  <c r="AH180" i="1" s="1"/>
  <c r="AW180" i="1" s="1"/>
  <c r="AX180" i="1" s="1"/>
  <c r="Z187" i="1"/>
  <c r="AC187" i="1"/>
  <c r="AB190" i="1"/>
  <c r="AD190" i="1"/>
  <c r="AB194" i="1"/>
  <c r="AD194" i="1"/>
  <c r="AB195" i="1"/>
  <c r="AD195" i="1"/>
  <c r="AD205" i="1"/>
  <c r="AB205" i="1"/>
  <c r="AO229" i="1"/>
  <c r="AC233" i="1"/>
  <c r="Z233" i="1"/>
  <c r="AB16" i="1"/>
  <c r="AD16" i="1"/>
  <c r="AH16" i="1" s="1"/>
  <c r="AW16" i="1" s="1"/>
  <c r="AX16" i="1" s="1"/>
  <c r="AB31" i="1"/>
  <c r="AD31" i="1"/>
  <c r="AH31" i="1" s="1"/>
  <c r="AW31" i="1" s="1"/>
  <c r="AX31" i="1" s="1"/>
  <c r="AD44" i="1"/>
  <c r="AH44" i="1" s="1"/>
  <c r="AW44" i="1" s="1"/>
  <c r="AX44" i="1" s="1"/>
  <c r="AB44" i="1"/>
  <c r="AB51" i="1"/>
  <c r="AD51" i="1"/>
  <c r="AH51" i="1" s="1"/>
  <c r="AW51" i="1" s="1"/>
  <c r="AX51" i="1" s="1"/>
  <c r="AB147" i="1"/>
  <c r="AD147" i="1"/>
  <c r="AH147" i="1" s="1"/>
  <c r="AW147" i="1" s="1"/>
  <c r="AX147" i="1" s="1"/>
  <c r="AD158" i="1"/>
  <c r="AH158" i="1" s="1"/>
  <c r="AW158" i="1" s="1"/>
  <c r="AX158" i="1" s="1"/>
  <c r="AB158" i="1"/>
  <c r="Z165" i="1"/>
  <c r="AC165" i="1"/>
  <c r="AI165" i="1" s="1"/>
  <c r="AV165" i="1" s="1"/>
  <c r="AB171" i="1"/>
  <c r="AD171" i="1"/>
  <c r="AH171" i="1" s="1"/>
  <c r="AW171" i="1" s="1"/>
  <c r="AX171" i="1" s="1"/>
  <c r="AC205" i="1"/>
  <c r="Z205" i="1"/>
  <c r="AC213" i="1"/>
  <c r="Z213" i="1"/>
  <c r="AC215" i="1"/>
  <c r="Z215" i="1"/>
  <c r="Z33" i="1"/>
  <c r="AC33" i="1"/>
  <c r="AI33" i="1" s="1"/>
  <c r="AV33" i="1" s="1"/>
  <c r="Z37" i="1"/>
  <c r="AC37" i="1"/>
  <c r="AI37" i="1" s="1"/>
  <c r="AV37" i="1" s="1"/>
  <c r="AB53" i="1"/>
  <c r="AD53" i="1"/>
  <c r="AH53" i="1" s="1"/>
  <c r="AW53" i="1" s="1"/>
  <c r="AX53" i="1" s="1"/>
  <c r="AB115" i="1"/>
  <c r="AD115" i="1"/>
  <c r="AH115" i="1" s="1"/>
  <c r="AW115" i="1" s="1"/>
  <c r="AX115" i="1" s="1"/>
  <c r="AD119" i="1"/>
  <c r="AH119" i="1" s="1"/>
  <c r="AW119" i="1" s="1"/>
  <c r="AX119" i="1" s="1"/>
  <c r="AB119" i="1"/>
  <c r="AC143" i="1"/>
  <c r="AI143" i="1" s="1"/>
  <c r="AV143" i="1" s="1"/>
  <c r="Z143" i="1"/>
  <c r="AD154" i="1"/>
  <c r="AH154" i="1" s="1"/>
  <c r="AW154" i="1" s="1"/>
  <c r="AX154" i="1" s="1"/>
  <c r="AB154" i="1"/>
  <c r="AC179" i="1"/>
  <c r="AI179" i="1" s="1"/>
  <c r="AV179" i="1" s="1"/>
  <c r="Z179" i="1"/>
  <c r="AC189" i="1"/>
  <c r="Z189" i="1"/>
  <c r="AD193" i="1"/>
  <c r="AB193" i="1"/>
  <c r="AC203" i="1"/>
  <c r="Z203" i="1"/>
  <c r="AC222" i="1"/>
  <c r="Z222" i="1"/>
  <c r="AC30" i="1"/>
  <c r="AI30" i="1" s="1"/>
  <c r="AV30" i="1" s="1"/>
  <c r="Z30" i="1"/>
  <c r="Z55" i="1"/>
  <c r="AC55" i="1"/>
  <c r="AI55" i="1" s="1"/>
  <c r="AV55" i="1" s="1"/>
  <c r="AB75" i="1"/>
  <c r="AD75" i="1"/>
  <c r="AH75" i="1" s="1"/>
  <c r="AW75" i="1" s="1"/>
  <c r="AX75" i="1" s="1"/>
  <c r="AD83" i="1"/>
  <c r="AH83" i="1" s="1"/>
  <c r="AW83" i="1" s="1"/>
  <c r="AX83" i="1" s="1"/>
  <c r="AB83" i="1"/>
  <c r="AD109" i="1"/>
  <c r="AH109" i="1" s="1"/>
  <c r="AW109" i="1" s="1"/>
  <c r="AX109" i="1" s="1"/>
  <c r="AB109" i="1"/>
  <c r="Z131" i="1"/>
  <c r="AC131" i="1"/>
  <c r="AI131" i="1" s="1"/>
  <c r="AV131" i="1" s="1"/>
  <c r="Z151" i="1"/>
  <c r="AC151" i="1"/>
  <c r="AI151" i="1" s="1"/>
  <c r="AV151" i="1" s="1"/>
  <c r="AC154" i="1"/>
  <c r="AI154" i="1" s="1"/>
  <c r="AV154" i="1" s="1"/>
  <c r="Z154" i="1"/>
  <c r="AD164" i="1"/>
  <c r="AH164" i="1" s="1"/>
  <c r="AW164" i="1" s="1"/>
  <c r="AX164" i="1" s="1"/>
  <c r="AB164" i="1"/>
  <c r="AC172" i="1"/>
  <c r="AI172" i="1" s="1"/>
  <c r="AV172" i="1" s="1"/>
  <c r="Z172" i="1"/>
  <c r="AD179" i="1"/>
  <c r="AH179" i="1" s="1"/>
  <c r="AW179" i="1" s="1"/>
  <c r="AX179" i="1" s="1"/>
  <c r="AB179" i="1"/>
  <c r="AN192" i="1"/>
  <c r="AT192" i="1"/>
  <c r="AL192" i="1"/>
  <c r="AH192" i="1"/>
  <c r="AJ192" i="1"/>
  <c r="AR192" i="1"/>
  <c r="AP192" i="1"/>
  <c r="AL202" i="1"/>
  <c r="AN202" i="1"/>
  <c r="AH202" i="1"/>
  <c r="AT202" i="1"/>
  <c r="AR202" i="1"/>
  <c r="AP202" i="1"/>
  <c r="AJ202" i="1"/>
  <c r="AT222" i="1"/>
  <c r="AH222" i="1"/>
  <c r="AN222" i="1"/>
  <c r="AJ222" i="1"/>
  <c r="Z228" i="1"/>
  <c r="AC228" i="1"/>
  <c r="AD236" i="1"/>
  <c r="AB236" i="1"/>
  <c r="AD15" i="1"/>
  <c r="AH15" i="1" s="1"/>
  <c r="AW15" i="1" s="1"/>
  <c r="AX15" i="1" s="1"/>
  <c r="AB15" i="1"/>
  <c r="AB18" i="1"/>
  <c r="AD18" i="1"/>
  <c r="AH18" i="1" s="1"/>
  <c r="AW18" i="1" s="1"/>
  <c r="AX18" i="1" s="1"/>
  <c r="Z59" i="1"/>
  <c r="AC59" i="1"/>
  <c r="AI59" i="1" s="1"/>
  <c r="AV59" i="1" s="1"/>
  <c r="AD121" i="1"/>
  <c r="AH121" i="1" s="1"/>
  <c r="AW121" i="1" s="1"/>
  <c r="AX121" i="1" s="1"/>
  <c r="AB121" i="1"/>
  <c r="AD131" i="1"/>
  <c r="AH131" i="1" s="1"/>
  <c r="AW131" i="1" s="1"/>
  <c r="AX131" i="1" s="1"/>
  <c r="AB131" i="1"/>
  <c r="AB148" i="1"/>
  <c r="AD148" i="1"/>
  <c r="AH148" i="1" s="1"/>
  <c r="AW148" i="1" s="1"/>
  <c r="AX148" i="1" s="1"/>
  <c r="AD166" i="1"/>
  <c r="AH166" i="1" s="1"/>
  <c r="AW166" i="1" s="1"/>
  <c r="AX166" i="1" s="1"/>
  <c r="AB166" i="1"/>
  <c r="AB192" i="1"/>
  <c r="AC200" i="1"/>
  <c r="Z200" i="1"/>
  <c r="AC201" i="1"/>
  <c r="Z201" i="1"/>
  <c r="AB202" i="1"/>
  <c r="AJ207" i="1"/>
  <c r="AT207" i="1"/>
  <c r="AH207" i="1"/>
  <c r="AR207" i="1"/>
  <c r="AN207" i="1"/>
  <c r="AL207" i="1"/>
  <c r="AB230" i="1"/>
  <c r="AD230" i="1"/>
  <c r="AD35" i="1"/>
  <c r="AH35" i="1" s="1"/>
  <c r="AW35" i="1" s="1"/>
  <c r="AX35" i="1" s="1"/>
  <c r="AB35" i="1"/>
  <c r="AD59" i="1"/>
  <c r="AH59" i="1" s="1"/>
  <c r="AW59" i="1" s="1"/>
  <c r="AX59" i="1" s="1"/>
  <c r="AB59" i="1"/>
  <c r="AB64" i="1"/>
  <c r="AD64" i="1"/>
  <c r="AH64" i="1" s="1"/>
  <c r="AW64" i="1" s="1"/>
  <c r="AX64" i="1" s="1"/>
  <c r="AD155" i="1"/>
  <c r="AH155" i="1" s="1"/>
  <c r="AW155" i="1" s="1"/>
  <c r="AX155" i="1" s="1"/>
  <c r="AB155" i="1"/>
  <c r="AC6" i="1"/>
  <c r="AI6" i="1" s="1"/>
  <c r="AV6" i="1" s="1"/>
  <c r="Z6" i="1"/>
  <c r="AC8" i="1"/>
  <c r="AI8" i="1" s="1"/>
  <c r="AV8" i="1" s="1"/>
  <c r="Z8" i="1"/>
  <c r="AD23" i="1"/>
  <c r="AH23" i="1" s="1"/>
  <c r="AW23" i="1" s="1"/>
  <c r="AX23" i="1" s="1"/>
  <c r="AB23" i="1"/>
  <c r="AB26" i="1"/>
  <c r="AD26" i="1"/>
  <c r="AH26" i="1" s="1"/>
  <c r="AW26" i="1" s="1"/>
  <c r="AX26" i="1" s="1"/>
  <c r="Z70" i="1"/>
  <c r="AD107" i="1"/>
  <c r="AH107" i="1" s="1"/>
  <c r="AW107" i="1" s="1"/>
  <c r="AX107" i="1" s="1"/>
  <c r="AB107" i="1"/>
  <c r="AC112" i="1"/>
  <c r="AI112" i="1" s="1"/>
  <c r="AV112" i="1" s="1"/>
  <c r="Z112" i="1"/>
  <c r="Z138" i="1"/>
  <c r="AD157" i="1"/>
  <c r="AH157" i="1" s="1"/>
  <c r="AW157" i="1" s="1"/>
  <c r="AX157" i="1" s="1"/>
  <c r="AB157" i="1"/>
  <c r="Z162" i="1"/>
  <c r="AD208" i="1"/>
  <c r="AB208" i="1"/>
  <c r="AM209" i="1"/>
  <c r="AO209" i="1"/>
  <c r="AQ209" i="1"/>
  <c r="AD233" i="1"/>
  <c r="AC22" i="1"/>
  <c r="AI22" i="1" s="1"/>
  <c r="AV22" i="1" s="1"/>
  <c r="Z45" i="1"/>
  <c r="AC45" i="1"/>
  <c r="AI45" i="1" s="1"/>
  <c r="AV45" i="1" s="1"/>
  <c r="AB46" i="1"/>
  <c r="AC62" i="1"/>
  <c r="AI62" i="1" s="1"/>
  <c r="AV62" i="1" s="1"/>
  <c r="Z62" i="1"/>
  <c r="AD72" i="1"/>
  <c r="AH72" i="1" s="1"/>
  <c r="AW72" i="1" s="1"/>
  <c r="AX72" i="1" s="1"/>
  <c r="AB72" i="1"/>
  <c r="AC82" i="1"/>
  <c r="AI82" i="1" s="1"/>
  <c r="AV82" i="1" s="1"/>
  <c r="Z82" i="1"/>
  <c r="AB93" i="1"/>
  <c r="AD93" i="1"/>
  <c r="AH93" i="1" s="1"/>
  <c r="AW93" i="1" s="1"/>
  <c r="AX93" i="1" s="1"/>
  <c r="AD130" i="1"/>
  <c r="AH130" i="1" s="1"/>
  <c r="AW130" i="1" s="1"/>
  <c r="AX130" i="1" s="1"/>
  <c r="AB150" i="1"/>
  <c r="AD150" i="1"/>
  <c r="AH150" i="1" s="1"/>
  <c r="AW150" i="1" s="1"/>
  <c r="AX150" i="1" s="1"/>
  <c r="AL197" i="1"/>
  <c r="AJ197" i="1"/>
  <c r="AR197" i="1"/>
  <c r="AN197" i="1"/>
  <c r="Z199" i="1"/>
  <c r="AC199" i="1"/>
  <c r="Z209" i="1"/>
  <c r="AL214" i="1"/>
  <c r="AR214" i="1"/>
  <c r="AJ214" i="1"/>
  <c r="AT214" i="1"/>
  <c r="AD217" i="1"/>
  <c r="AB217" i="1"/>
  <c r="AD238" i="1"/>
  <c r="AH238" i="1" s="1"/>
  <c r="AW238" i="1" s="1"/>
  <c r="AX238" i="1" s="1"/>
  <c r="AB238" i="1"/>
  <c r="AC5" i="1"/>
  <c r="AI5" i="1" s="1"/>
  <c r="AV5" i="1" s="1"/>
  <c r="Z5" i="1"/>
  <c r="AC42" i="1"/>
  <c r="AI42" i="1" s="1"/>
  <c r="AV42" i="1" s="1"/>
  <c r="Z42" i="1"/>
  <c r="Z67" i="1"/>
  <c r="AC67" i="1"/>
  <c r="AI67" i="1" s="1"/>
  <c r="AV67" i="1" s="1"/>
  <c r="AD110" i="1"/>
  <c r="AH110" i="1" s="1"/>
  <c r="AW110" i="1" s="1"/>
  <c r="AX110" i="1" s="1"/>
  <c r="AB110" i="1"/>
  <c r="AC132" i="1"/>
  <c r="AI132" i="1" s="1"/>
  <c r="AV132" i="1" s="1"/>
  <c r="Z132" i="1"/>
  <c r="Z153" i="1"/>
  <c r="AC153" i="1"/>
  <c r="AI153" i="1" s="1"/>
  <c r="AV153" i="1" s="1"/>
  <c r="AC186" i="1"/>
  <c r="Z186" i="1"/>
  <c r="AK190" i="1"/>
  <c r="AU190" i="1"/>
  <c r="AI190" i="1"/>
  <c r="AM190" i="1"/>
  <c r="AS190" i="1"/>
  <c r="Z192" i="1"/>
  <c r="AC192" i="1"/>
  <c r="AO194" i="1"/>
  <c r="AM194" i="1"/>
  <c r="AQ194" i="1"/>
  <c r="AS194" i="1"/>
  <c r="AN199" i="1"/>
  <c r="AL199" i="1"/>
  <c r="AP199" i="1"/>
  <c r="AJ199" i="1"/>
  <c r="AT199" i="1"/>
  <c r="AH199" i="1"/>
  <c r="AI217" i="1"/>
  <c r="AS217" i="1"/>
  <c r="AO217" i="1"/>
  <c r="AD223" i="1"/>
  <c r="AB223" i="1"/>
  <c r="AB50" i="1"/>
  <c r="AC54" i="1"/>
  <c r="AI54" i="1" s="1"/>
  <c r="AV54" i="1" s="1"/>
  <c r="Z54" i="1"/>
  <c r="AB56" i="1"/>
  <c r="AB86" i="1"/>
  <c r="Z136" i="1"/>
  <c r="AJ187" i="1"/>
  <c r="AO218" i="1"/>
  <c r="AM218" i="1"/>
  <c r="AS218" i="1"/>
  <c r="AU218" i="1"/>
  <c r="AD219" i="1"/>
  <c r="AB219" i="1"/>
  <c r="AC84" i="1"/>
  <c r="AI84" i="1" s="1"/>
  <c r="AV84" i="1" s="1"/>
  <c r="Z84" i="1"/>
  <c r="AD85" i="1"/>
  <c r="AH85" i="1" s="1"/>
  <c r="AW85" i="1" s="1"/>
  <c r="AX85" i="1" s="1"/>
  <c r="AB85" i="1"/>
  <c r="Z94" i="1"/>
  <c r="AC94" i="1"/>
  <c r="AI94" i="1" s="1"/>
  <c r="AV94" i="1" s="1"/>
  <c r="Z19" i="1"/>
  <c r="AC19" i="1"/>
  <c r="AI19" i="1" s="1"/>
  <c r="AV19" i="1" s="1"/>
  <c r="Z43" i="1"/>
  <c r="AC43" i="1"/>
  <c r="AI43" i="1" s="1"/>
  <c r="AV43" i="1" s="1"/>
  <c r="AC92" i="1"/>
  <c r="AI92" i="1" s="1"/>
  <c r="AV92" i="1" s="1"/>
  <c r="Z92" i="1"/>
  <c r="AC177" i="1"/>
  <c r="AI177" i="1" s="1"/>
  <c r="AV177" i="1" s="1"/>
  <c r="Z177" i="1"/>
  <c r="AC212" i="1"/>
  <c r="Z212" i="1"/>
  <c r="AC9" i="1"/>
  <c r="AI9" i="1" s="1"/>
  <c r="AV9" i="1" s="1"/>
  <c r="AC10" i="1"/>
  <c r="AI10" i="1" s="1"/>
  <c r="AV10" i="1" s="1"/>
  <c r="AC58" i="1"/>
  <c r="AI58" i="1" s="1"/>
  <c r="AV58" i="1" s="1"/>
  <c r="Z58" i="1"/>
  <c r="AC73" i="1"/>
  <c r="AI73" i="1" s="1"/>
  <c r="AV73" i="1" s="1"/>
  <c r="AD167" i="1"/>
  <c r="AH167" i="1" s="1"/>
  <c r="AW167" i="1" s="1"/>
  <c r="AX167" i="1" s="1"/>
  <c r="AB167" i="1"/>
  <c r="AC173" i="1"/>
  <c r="AI173" i="1" s="1"/>
  <c r="AV173" i="1" s="1"/>
  <c r="Z173" i="1"/>
  <c r="AD191" i="1"/>
  <c r="AB191" i="1"/>
  <c r="AD218" i="1"/>
  <c r="AK226" i="1"/>
  <c r="AI226" i="1"/>
  <c r="AS226" i="1"/>
  <c r="AM226" i="1"/>
  <c r="AB34" i="1"/>
  <c r="Z139" i="1"/>
  <c r="AC139" i="1"/>
  <c r="AI139" i="1" s="1"/>
  <c r="AV139" i="1" s="1"/>
  <c r="AD143" i="1"/>
  <c r="AH143" i="1" s="1"/>
  <c r="AW143" i="1" s="1"/>
  <c r="AX143" i="1" s="1"/>
  <c r="AB143" i="1"/>
  <c r="AD172" i="1"/>
  <c r="AH172" i="1" s="1"/>
  <c r="AW172" i="1" s="1"/>
  <c r="AX172" i="1" s="1"/>
  <c r="AB172" i="1"/>
  <c r="AC202" i="1"/>
  <c r="AQ214" i="1" l="1"/>
  <c r="AI211" i="1"/>
  <c r="AS214" i="1"/>
  <c r="AO214" i="1"/>
  <c r="AM191" i="1"/>
  <c r="AL187" i="1"/>
  <c r="AQ232" i="1"/>
  <c r="AU217" i="1"/>
  <c r="AU232" i="1"/>
  <c r="AV232" i="1" s="1"/>
  <c r="AQ230" i="1"/>
  <c r="AL212" i="1"/>
  <c r="AP222" i="1"/>
  <c r="AW222" i="1" s="1"/>
  <c r="AX222" i="1" s="1"/>
  <c r="AN187" i="1"/>
  <c r="AO232" i="1"/>
  <c r="AM214" i="1"/>
  <c r="AS206" i="1"/>
  <c r="AR222" i="1"/>
  <c r="AJ216" i="1"/>
  <c r="AU235" i="1"/>
  <c r="AK223" i="1"/>
  <c r="AI214" i="1"/>
  <c r="AT237" i="1"/>
  <c r="AW237" i="1" s="1"/>
  <c r="AX237" i="1" s="1"/>
  <c r="AR216" i="1"/>
  <c r="AQ223" i="1"/>
  <c r="AM211" i="1"/>
  <c r="AI216" i="1"/>
  <c r="AU214" i="1"/>
  <c r="AJ220" i="1"/>
  <c r="AR210" i="1"/>
  <c r="AM223" i="1"/>
  <c r="AU216" i="1"/>
  <c r="AI229" i="1"/>
  <c r="AQ235" i="1"/>
  <c r="AV235" i="1" s="1"/>
  <c r="AU223" i="1"/>
  <c r="AO216" i="1"/>
  <c r="AT220" i="1"/>
  <c r="AN210" i="1"/>
  <c r="AI223" i="1"/>
  <c r="AJ210" i="1"/>
  <c r="AO223" i="1"/>
  <c r="AS216" i="1"/>
  <c r="AK206" i="1"/>
  <c r="AH210" i="1"/>
  <c r="AK229" i="1"/>
  <c r="AK216" i="1"/>
  <c r="AU206" i="1"/>
  <c r="AR231" i="1"/>
  <c r="AQ229" i="1"/>
  <c r="AV229" i="1" s="1"/>
  <c r="AU229" i="1"/>
  <c r="AP216" i="1"/>
  <c r="AQ216" i="1"/>
  <c r="AJ221" i="1"/>
  <c r="AM229" i="1"/>
  <c r="AI206" i="1"/>
  <c r="AN189" i="1"/>
  <c r="AL186" i="1"/>
  <c r="AJ186" i="1"/>
  <c r="AM188" i="1"/>
  <c r="AP231" i="1"/>
  <c r="AU237" i="1"/>
  <c r="AS237" i="1"/>
  <c r="AH189" i="1"/>
  <c r="AR201" i="1"/>
  <c r="AL201" i="1"/>
  <c r="AH201" i="1"/>
  <c r="AT201" i="1"/>
  <c r="AL228" i="1"/>
  <c r="AT228" i="1"/>
  <c r="AS188" i="1"/>
  <c r="AI188" i="1"/>
  <c r="AT231" i="1"/>
  <c r="AP186" i="1"/>
  <c r="AJ185" i="1"/>
  <c r="AR185" i="1"/>
  <c r="AN185" i="1"/>
  <c r="AN228" i="1"/>
  <c r="AH228" i="1"/>
  <c r="AL231" i="1"/>
  <c r="AN186" i="1"/>
  <c r="AJ201" i="1"/>
  <c r="AR228" i="1"/>
  <c r="AO197" i="1"/>
  <c r="AM197" i="1"/>
  <c r="AK197" i="1"/>
  <c r="AS197" i="1"/>
  <c r="AK219" i="1"/>
  <c r="AQ197" i="1"/>
  <c r="AR186" i="1"/>
  <c r="AJ228" i="1"/>
  <c r="AT187" i="1"/>
  <c r="AR187" i="1"/>
  <c r="AH187" i="1"/>
  <c r="AW187" i="1" s="1"/>
  <c r="AX187" i="1" s="1"/>
  <c r="AU197" i="1"/>
  <c r="AH186" i="1"/>
  <c r="AH197" i="1"/>
  <c r="AP197" i="1"/>
  <c r="AT197" i="1"/>
  <c r="AW214" i="1"/>
  <c r="AX214" i="1" s="1"/>
  <c r="AK230" i="1"/>
  <c r="AI219" i="1"/>
  <c r="AM219" i="1"/>
  <c r="AT221" i="1"/>
  <c r="AR221" i="1"/>
  <c r="AN221" i="1"/>
  <c r="AH221" i="1"/>
  <c r="AP221" i="1"/>
  <c r="AU219" i="1"/>
  <c r="AM230" i="1"/>
  <c r="AO219" i="1"/>
  <c r="AP212" i="1"/>
  <c r="AJ189" i="1"/>
  <c r="AL189" i="1"/>
  <c r="AO204" i="1"/>
  <c r="AW202" i="1"/>
  <c r="AX202" i="1" s="1"/>
  <c r="AS219" i="1"/>
  <c r="AU204" i="1"/>
  <c r="AI230" i="1"/>
  <c r="AS230" i="1"/>
  <c r="AN212" i="1"/>
  <c r="AH212" i="1"/>
  <c r="AJ212" i="1"/>
  <c r="AT189" i="1"/>
  <c r="AS204" i="1"/>
  <c r="AQ204" i="1"/>
  <c r="AI204" i="1"/>
  <c r="AK204" i="1"/>
  <c r="AQ195" i="1"/>
  <c r="AO195" i="1"/>
  <c r="AM195" i="1"/>
  <c r="AS195" i="1"/>
  <c r="AU195" i="1"/>
  <c r="AK195" i="1"/>
  <c r="AU211" i="1"/>
  <c r="AO211" i="1"/>
  <c r="AQ211" i="1"/>
  <c r="AS211" i="1"/>
  <c r="AU230" i="1"/>
  <c r="AR189" i="1"/>
  <c r="AV194" i="1"/>
  <c r="AP210" i="1"/>
  <c r="AL210" i="1"/>
  <c r="AI218" i="1"/>
  <c r="AK218" i="1"/>
  <c r="AP220" i="1"/>
  <c r="AN220" i="1"/>
  <c r="AL220" i="1"/>
  <c r="AH220" i="1"/>
  <c r="AV209" i="1"/>
  <c r="AO191" i="1"/>
  <c r="AH216" i="1"/>
  <c r="AT216" i="1"/>
  <c r="AL216" i="1"/>
  <c r="AQ217" i="1"/>
  <c r="AM217" i="1"/>
  <c r="AQ188" i="1"/>
  <c r="AO188" i="1"/>
  <c r="AK188" i="1"/>
  <c r="AQ191" i="1"/>
  <c r="AH185" i="1"/>
  <c r="AT185" i="1"/>
  <c r="AP185" i="1"/>
  <c r="AU191" i="1"/>
  <c r="AU234" i="1"/>
  <c r="AS234" i="1"/>
  <c r="AQ234" i="1"/>
  <c r="AN223" i="1"/>
  <c r="AL223" i="1"/>
  <c r="AR223" i="1"/>
  <c r="AT223" i="1"/>
  <c r="AP223" i="1"/>
  <c r="AJ223" i="1"/>
  <c r="AH223" i="1"/>
  <c r="AU224" i="1"/>
  <c r="AI224" i="1"/>
  <c r="AS224" i="1"/>
  <c r="AM224" i="1"/>
  <c r="AO224" i="1"/>
  <c r="AQ224" i="1"/>
  <c r="AK224" i="1"/>
  <c r="AQ213" i="1"/>
  <c r="AS213" i="1"/>
  <c r="AM213" i="1"/>
  <c r="AO213" i="1"/>
  <c r="AI213" i="1"/>
  <c r="AU213" i="1"/>
  <c r="AK213" i="1"/>
  <c r="AQ196" i="1"/>
  <c r="AO196" i="1"/>
  <c r="AK196" i="1"/>
  <c r="AM196" i="1"/>
  <c r="AS196" i="1"/>
  <c r="AI196" i="1"/>
  <c r="AU196" i="1"/>
  <c r="AP235" i="1"/>
  <c r="AR235" i="1"/>
  <c r="AT235" i="1"/>
  <c r="AW207" i="1"/>
  <c r="AX207" i="1" s="1"/>
  <c r="AT193" i="1"/>
  <c r="AH193" i="1"/>
  <c r="AR193" i="1"/>
  <c r="AP193" i="1"/>
  <c r="AJ193" i="1"/>
  <c r="AL193" i="1"/>
  <c r="AN193" i="1"/>
  <c r="AP194" i="1"/>
  <c r="AH194" i="1"/>
  <c r="AT194" i="1"/>
  <c r="AN194" i="1"/>
  <c r="AJ194" i="1"/>
  <c r="AL194" i="1"/>
  <c r="AR194" i="1"/>
  <c r="AS236" i="1"/>
  <c r="AU236" i="1"/>
  <c r="AV226" i="1"/>
  <c r="AR208" i="1"/>
  <c r="AL208" i="1"/>
  <c r="AJ208" i="1"/>
  <c r="AN208" i="1"/>
  <c r="AH208" i="1"/>
  <c r="AP208" i="1"/>
  <c r="AT208" i="1"/>
  <c r="AS215" i="1"/>
  <c r="AU215" i="1"/>
  <c r="AO215" i="1"/>
  <c r="AK215" i="1"/>
  <c r="AI215" i="1"/>
  <c r="AM215" i="1"/>
  <c r="AQ215" i="1"/>
  <c r="AN211" i="1"/>
  <c r="AL211" i="1"/>
  <c r="AH211" i="1"/>
  <c r="AJ211" i="1"/>
  <c r="AT211" i="1"/>
  <c r="AR211" i="1"/>
  <c r="AP211" i="1"/>
  <c r="AJ200" i="1"/>
  <c r="AN200" i="1"/>
  <c r="AT200" i="1"/>
  <c r="AP200" i="1"/>
  <c r="AL200" i="1"/>
  <c r="AR200" i="1"/>
  <c r="AH200" i="1"/>
  <c r="AU212" i="1"/>
  <c r="AI212" i="1"/>
  <c r="AS212" i="1"/>
  <c r="AO212" i="1"/>
  <c r="AQ212" i="1"/>
  <c r="AK212" i="1"/>
  <c r="AM212" i="1"/>
  <c r="AM228" i="1"/>
  <c r="AK228" i="1"/>
  <c r="AQ228" i="1"/>
  <c r="AS228" i="1"/>
  <c r="AU228" i="1"/>
  <c r="AO228" i="1"/>
  <c r="AI228" i="1"/>
  <c r="AS203" i="1"/>
  <c r="AK203" i="1"/>
  <c r="AO203" i="1"/>
  <c r="AQ203" i="1"/>
  <c r="AI203" i="1"/>
  <c r="AU203" i="1"/>
  <c r="AM203" i="1"/>
  <c r="AJ195" i="1"/>
  <c r="AT195" i="1"/>
  <c r="AH195" i="1"/>
  <c r="AP195" i="1"/>
  <c r="AR195" i="1"/>
  <c r="AN195" i="1"/>
  <c r="AL195" i="1"/>
  <c r="AT229" i="1"/>
  <c r="AH229" i="1"/>
  <c r="AR229" i="1"/>
  <c r="AJ229" i="1"/>
  <c r="AP229" i="1"/>
  <c r="AL229" i="1"/>
  <c r="AN229" i="1"/>
  <c r="AL226" i="1"/>
  <c r="AP226" i="1"/>
  <c r="AH226" i="1"/>
  <c r="AT226" i="1"/>
  <c r="AJ226" i="1"/>
  <c r="AR226" i="1"/>
  <c r="AN226" i="1"/>
  <c r="AO199" i="1"/>
  <c r="AQ199" i="1"/>
  <c r="AU199" i="1"/>
  <c r="AS199" i="1"/>
  <c r="AK199" i="1"/>
  <c r="AM199" i="1"/>
  <c r="AI199" i="1"/>
  <c r="AR233" i="1"/>
  <c r="AT233" i="1"/>
  <c r="AP233" i="1"/>
  <c r="AW192" i="1"/>
  <c r="AX192" i="1" s="1"/>
  <c r="AT205" i="1"/>
  <c r="AH205" i="1"/>
  <c r="AR205" i="1"/>
  <c r="AN205" i="1"/>
  <c r="AL205" i="1"/>
  <c r="AJ205" i="1"/>
  <c r="AP205" i="1"/>
  <c r="AR184" i="1"/>
  <c r="AJ184" i="1"/>
  <c r="AP184" i="1"/>
  <c r="AL184" i="1"/>
  <c r="AH184" i="1"/>
  <c r="AT184" i="1"/>
  <c r="AN184" i="1"/>
  <c r="AU205" i="1"/>
  <c r="AI205" i="1"/>
  <c r="AQ205" i="1"/>
  <c r="AO205" i="1"/>
  <c r="AK205" i="1"/>
  <c r="AS205" i="1"/>
  <c r="AM205" i="1"/>
  <c r="AJ188" i="1"/>
  <c r="AH188" i="1"/>
  <c r="AT188" i="1"/>
  <c r="AP188" i="1"/>
  <c r="AL188" i="1"/>
  <c r="AN188" i="1"/>
  <c r="AR188" i="1"/>
  <c r="AS198" i="1"/>
  <c r="AQ198" i="1"/>
  <c r="AI198" i="1"/>
  <c r="AU198" i="1"/>
  <c r="AK198" i="1"/>
  <c r="AM198" i="1"/>
  <c r="AO198" i="1"/>
  <c r="AM192" i="1"/>
  <c r="AK192" i="1"/>
  <c r="AQ192" i="1"/>
  <c r="AO192" i="1"/>
  <c r="AS192" i="1"/>
  <c r="AU192" i="1"/>
  <c r="AI192" i="1"/>
  <c r="AQ189" i="1"/>
  <c r="AO189" i="1"/>
  <c r="AK189" i="1"/>
  <c r="AU189" i="1"/>
  <c r="AM189" i="1"/>
  <c r="AS189" i="1"/>
  <c r="AI189" i="1"/>
  <c r="AV189" i="1" s="1"/>
  <c r="AL190" i="1"/>
  <c r="AP190" i="1"/>
  <c r="AN190" i="1"/>
  <c r="AR190" i="1"/>
  <c r="AJ190" i="1"/>
  <c r="AH190" i="1"/>
  <c r="AT190" i="1"/>
  <c r="AN232" i="1"/>
  <c r="AR232" i="1"/>
  <c r="AT232" i="1"/>
  <c r="AP232" i="1"/>
  <c r="AM221" i="1"/>
  <c r="AO221" i="1"/>
  <c r="AI221" i="1"/>
  <c r="AU221" i="1"/>
  <c r="AS221" i="1"/>
  <c r="AK221" i="1"/>
  <c r="AQ221" i="1"/>
  <c r="AQ201" i="1"/>
  <c r="AI201" i="1"/>
  <c r="AS201" i="1"/>
  <c r="AK201" i="1"/>
  <c r="AO201" i="1"/>
  <c r="AM201" i="1"/>
  <c r="AU201" i="1"/>
  <c r="AV190" i="1"/>
  <c r="AN204" i="1"/>
  <c r="AR204" i="1"/>
  <c r="AP204" i="1"/>
  <c r="AL204" i="1"/>
  <c r="AT204" i="1"/>
  <c r="AJ204" i="1"/>
  <c r="AH204" i="1"/>
  <c r="AQ208" i="1"/>
  <c r="AO208" i="1"/>
  <c r="AI208" i="1"/>
  <c r="AU208" i="1"/>
  <c r="AM208" i="1"/>
  <c r="AS208" i="1"/>
  <c r="AK208" i="1"/>
  <c r="AP218" i="1"/>
  <c r="AJ218" i="1"/>
  <c r="AN218" i="1"/>
  <c r="AR218" i="1"/>
  <c r="AL218" i="1"/>
  <c r="AH218" i="1"/>
  <c r="AT218" i="1"/>
  <c r="AP230" i="1"/>
  <c r="AH230" i="1"/>
  <c r="AT230" i="1"/>
  <c r="AN230" i="1"/>
  <c r="AL230" i="1"/>
  <c r="AR230" i="1"/>
  <c r="AJ230" i="1"/>
  <c r="AK238" i="1"/>
  <c r="AI238" i="1"/>
  <c r="AM238" i="1"/>
  <c r="AJ224" i="1"/>
  <c r="AP224" i="1"/>
  <c r="AH224" i="1"/>
  <c r="AL224" i="1"/>
  <c r="AT224" i="1"/>
  <c r="AN224" i="1"/>
  <c r="AR224" i="1"/>
  <c r="AW196" i="1"/>
  <c r="AX196" i="1" s="1"/>
  <c r="AS227" i="1"/>
  <c r="AQ227" i="1"/>
  <c r="AM227" i="1"/>
  <c r="AU227" i="1"/>
  <c r="AK227" i="1"/>
  <c r="AI227" i="1"/>
  <c r="AO227" i="1"/>
  <c r="AR227" i="1"/>
  <c r="AP227" i="1"/>
  <c r="AN227" i="1"/>
  <c r="AH227" i="1"/>
  <c r="AT227" i="1"/>
  <c r="AJ227" i="1"/>
  <c r="AL227" i="1"/>
  <c r="AP213" i="1"/>
  <c r="AN213" i="1"/>
  <c r="AJ213" i="1"/>
  <c r="AL213" i="1"/>
  <c r="AR213" i="1"/>
  <c r="AT213" i="1"/>
  <c r="AH213" i="1"/>
  <c r="AU200" i="1"/>
  <c r="AI200" i="1"/>
  <c r="AS200" i="1"/>
  <c r="AK200" i="1"/>
  <c r="AO200" i="1"/>
  <c r="AM200" i="1"/>
  <c r="AQ200" i="1"/>
  <c r="AO187" i="1"/>
  <c r="AM187" i="1"/>
  <c r="AI187" i="1"/>
  <c r="AU187" i="1"/>
  <c r="AS187" i="1"/>
  <c r="AK187" i="1"/>
  <c r="AQ187" i="1"/>
  <c r="AL209" i="1"/>
  <c r="AJ209" i="1"/>
  <c r="AN209" i="1"/>
  <c r="AH209" i="1"/>
  <c r="AT209" i="1"/>
  <c r="AR209" i="1"/>
  <c r="AP209" i="1"/>
  <c r="AP225" i="1"/>
  <c r="AN225" i="1"/>
  <c r="AT225" i="1"/>
  <c r="AH225" i="1"/>
  <c r="AR225" i="1"/>
  <c r="AL225" i="1"/>
  <c r="AJ225" i="1"/>
  <c r="AT198" i="1"/>
  <c r="AH198" i="1"/>
  <c r="AL198" i="1"/>
  <c r="AP198" i="1"/>
  <c r="AJ198" i="1"/>
  <c r="AN198" i="1"/>
  <c r="AR198" i="1"/>
  <c r="AQ225" i="1"/>
  <c r="AO225" i="1"/>
  <c r="AK225" i="1"/>
  <c r="AS225" i="1"/>
  <c r="AU225" i="1"/>
  <c r="AM225" i="1"/>
  <c r="AI225" i="1"/>
  <c r="AK202" i="1"/>
  <c r="AU202" i="1"/>
  <c r="AI202" i="1"/>
  <c r="AQ202" i="1"/>
  <c r="AS202" i="1"/>
  <c r="AO202" i="1"/>
  <c r="AM202" i="1"/>
  <c r="AR191" i="1"/>
  <c r="AP191" i="1"/>
  <c r="AJ191" i="1"/>
  <c r="AT191" i="1"/>
  <c r="AL191" i="1"/>
  <c r="AN191" i="1"/>
  <c r="AH191" i="1"/>
  <c r="AS186" i="1"/>
  <c r="AQ186" i="1"/>
  <c r="AK186" i="1"/>
  <c r="AU186" i="1"/>
  <c r="AM186" i="1"/>
  <c r="AO186" i="1"/>
  <c r="AI186" i="1"/>
  <c r="AT217" i="1"/>
  <c r="AH217" i="1"/>
  <c r="AR217" i="1"/>
  <c r="AL217" i="1"/>
  <c r="AP217" i="1"/>
  <c r="AJ217" i="1"/>
  <c r="AN217" i="1"/>
  <c r="AT236" i="1"/>
  <c r="AR236" i="1"/>
  <c r="AW234" i="1"/>
  <c r="AX234" i="1" s="1"/>
  <c r="AS210" i="1"/>
  <c r="AQ210" i="1"/>
  <c r="AM210" i="1"/>
  <c r="AI210" i="1"/>
  <c r="AU210" i="1"/>
  <c r="AO210" i="1"/>
  <c r="AK210" i="1"/>
  <c r="AV214" i="1"/>
  <c r="AJ219" i="1"/>
  <c r="AT219" i="1"/>
  <c r="AH219" i="1"/>
  <c r="AL219" i="1"/>
  <c r="AR219" i="1"/>
  <c r="AN219" i="1"/>
  <c r="AP219" i="1"/>
  <c r="AW199" i="1"/>
  <c r="AX199" i="1" s="1"/>
  <c r="AQ233" i="1"/>
  <c r="AU233" i="1"/>
  <c r="AS233" i="1"/>
  <c r="AO231" i="1"/>
  <c r="AQ231" i="1"/>
  <c r="AS231" i="1"/>
  <c r="AM231" i="1"/>
  <c r="AU231" i="1"/>
  <c r="AP206" i="1"/>
  <c r="AR206" i="1"/>
  <c r="AH206" i="1"/>
  <c r="AT206" i="1"/>
  <c r="AN206" i="1"/>
  <c r="AL206" i="1"/>
  <c r="AJ206" i="1"/>
  <c r="AM185" i="1"/>
  <c r="AI185" i="1"/>
  <c r="AU185" i="1"/>
  <c r="AK185" i="1"/>
  <c r="AS185" i="1"/>
  <c r="AQ185" i="1"/>
  <c r="AO185" i="1"/>
  <c r="AU193" i="1"/>
  <c r="AI193" i="1"/>
  <c r="AM193" i="1"/>
  <c r="AQ193" i="1"/>
  <c r="AS193" i="1"/>
  <c r="AK193" i="1"/>
  <c r="AO193" i="1"/>
  <c r="AR215" i="1"/>
  <c r="AP215" i="1"/>
  <c r="AL215" i="1"/>
  <c r="AH215" i="1"/>
  <c r="AN215" i="1"/>
  <c r="AJ215" i="1"/>
  <c r="AT215" i="1"/>
  <c r="AQ220" i="1"/>
  <c r="AO220" i="1"/>
  <c r="AM220" i="1"/>
  <c r="AI220" i="1"/>
  <c r="AU220" i="1"/>
  <c r="AS220" i="1"/>
  <c r="AK220" i="1"/>
  <c r="AR203" i="1"/>
  <c r="AP203" i="1"/>
  <c r="AT203" i="1"/>
  <c r="AN203" i="1"/>
  <c r="AJ203" i="1"/>
  <c r="AL203" i="1"/>
  <c r="AH203" i="1"/>
  <c r="AS222" i="1"/>
  <c r="AQ222" i="1"/>
  <c r="AK222" i="1"/>
  <c r="AO222" i="1"/>
  <c r="AI222" i="1"/>
  <c r="AU222" i="1"/>
  <c r="AM222" i="1"/>
  <c r="AK207" i="1"/>
  <c r="AI207" i="1"/>
  <c r="AU207" i="1"/>
  <c r="AQ207" i="1"/>
  <c r="AS207" i="1"/>
  <c r="AM207" i="1"/>
  <c r="AO207" i="1"/>
  <c r="AQ184" i="1"/>
  <c r="AO184" i="1"/>
  <c r="AS184" i="1"/>
  <c r="AU184" i="1"/>
  <c r="AI184" i="1"/>
  <c r="AM184" i="1"/>
  <c r="AK184" i="1"/>
  <c r="AW201" i="1" l="1"/>
  <c r="AX201" i="1" s="1"/>
  <c r="AV188" i="1"/>
  <c r="AV206" i="1"/>
  <c r="AW220" i="1"/>
  <c r="AX220" i="1" s="1"/>
  <c r="AW228" i="1"/>
  <c r="AX228" i="1" s="1"/>
  <c r="AV223" i="1"/>
  <c r="AV216" i="1"/>
  <c r="AW236" i="1"/>
  <c r="AX236" i="1" s="1"/>
  <c r="AV195" i="1"/>
  <c r="AW212" i="1"/>
  <c r="AX212" i="1" s="1"/>
  <c r="AV237" i="1"/>
  <c r="AV218" i="1"/>
  <c r="AW197" i="1"/>
  <c r="AX197" i="1" s="1"/>
  <c r="AV197" i="1"/>
  <c r="AW210" i="1"/>
  <c r="AX210" i="1" s="1"/>
  <c r="AV230" i="1"/>
  <c r="AW186" i="1"/>
  <c r="AX186" i="1" s="1"/>
  <c r="AV219" i="1"/>
  <c r="AV192" i="1"/>
  <c r="AW189" i="1"/>
  <c r="AX189" i="1" s="1"/>
  <c r="AW231" i="1"/>
  <c r="AX231" i="1" s="1"/>
  <c r="AW213" i="1"/>
  <c r="AX213" i="1" s="1"/>
  <c r="AV217" i="1"/>
  <c r="AW235" i="1"/>
  <c r="AX235" i="1" s="1"/>
  <c r="AW221" i="1"/>
  <c r="AX221" i="1" s="1"/>
  <c r="AW185" i="1"/>
  <c r="AX185" i="1" s="1"/>
  <c r="AW216" i="1"/>
  <c r="AX216" i="1" s="1"/>
  <c r="AV211" i="1"/>
  <c r="AV191" i="1"/>
  <c r="AW190" i="1"/>
  <c r="AX190" i="1" s="1"/>
  <c r="AV198" i="1"/>
  <c r="AV222" i="1"/>
  <c r="AV186" i="1"/>
  <c r="AW204" i="1"/>
  <c r="AX204" i="1" s="1"/>
  <c r="AW200" i="1"/>
  <c r="AX200" i="1" s="1"/>
  <c r="AV204" i="1"/>
  <c r="AW224" i="1"/>
  <c r="AX224" i="1" s="1"/>
  <c r="AV200" i="1"/>
  <c r="AV203" i="1"/>
  <c r="AV224" i="1"/>
  <c r="AV234" i="1"/>
  <c r="AL2" i="1"/>
  <c r="AW211" i="1"/>
  <c r="AX211" i="1" s="1"/>
  <c r="AW203" i="1"/>
  <c r="AX203" i="1" s="1"/>
  <c r="AW230" i="1"/>
  <c r="AX230" i="1" s="1"/>
  <c r="AV208" i="1"/>
  <c r="AJ2" i="1"/>
  <c r="AV228" i="1"/>
  <c r="AW194" i="1"/>
  <c r="AX194" i="1" s="1"/>
  <c r="AV184" i="1"/>
  <c r="AV233" i="1"/>
  <c r="AW217" i="1"/>
  <c r="AX217" i="1" s="1"/>
  <c r="AW191" i="1"/>
  <c r="AX191" i="1" s="1"/>
  <c r="AW227" i="1"/>
  <c r="AX227" i="1" s="1"/>
  <c r="AH2" i="1"/>
  <c r="AV220" i="1"/>
  <c r="AV225" i="1"/>
  <c r="AT2" i="1"/>
  <c r="AW226" i="1"/>
  <c r="AX226" i="1" s="1"/>
  <c r="AW208" i="1"/>
  <c r="AX208" i="1" s="1"/>
  <c r="AV193" i="1"/>
  <c r="AV185" i="1"/>
  <c r="AV231" i="1"/>
  <c r="AW198" i="1"/>
  <c r="AX198" i="1" s="1"/>
  <c r="AV187" i="1"/>
  <c r="AO2" i="1"/>
  <c r="AV212" i="1"/>
  <c r="AW215" i="1"/>
  <c r="AX215" i="1" s="1"/>
  <c r="AW225" i="1"/>
  <c r="AX225" i="1" s="1"/>
  <c r="AP2" i="1"/>
  <c r="AW206" i="1"/>
  <c r="AX206" i="1" s="1"/>
  <c r="AW219" i="1"/>
  <c r="AX219" i="1" s="1"/>
  <c r="AS2" i="1"/>
  <c r="AV205" i="1"/>
  <c r="AW184" i="1"/>
  <c r="AX184" i="1" s="1"/>
  <c r="AV199" i="1"/>
  <c r="AW193" i="1"/>
  <c r="AX193" i="1" s="1"/>
  <c r="AV196" i="1"/>
  <c r="AW218" i="1"/>
  <c r="AX218" i="1" s="1"/>
  <c r="AV227" i="1"/>
  <c r="AW229" i="1"/>
  <c r="AX229" i="1" s="1"/>
  <c r="AV210" i="1"/>
  <c r="AV221" i="1"/>
  <c r="AW232" i="1"/>
  <c r="AX232" i="1" s="1"/>
  <c r="AW188" i="1"/>
  <c r="AX188" i="1" s="1"/>
  <c r="AW205" i="1"/>
  <c r="AX205" i="1" s="1"/>
  <c r="AW223" i="1"/>
  <c r="AX223" i="1" s="1"/>
  <c r="AV207" i="1"/>
  <c r="AW209" i="1"/>
  <c r="AX209" i="1" s="1"/>
  <c r="AV201" i="1"/>
  <c r="AQ2" i="1"/>
  <c r="AN2" i="1"/>
  <c r="AV215" i="1"/>
  <c r="AV236" i="1"/>
  <c r="AV213" i="1"/>
  <c r="AR2" i="1"/>
  <c r="AV238" i="1"/>
  <c r="AV202" i="1"/>
  <c r="AU2" i="1"/>
  <c r="AW233" i="1"/>
  <c r="AX233" i="1" s="1"/>
  <c r="AW195" i="1"/>
  <c r="AX195" i="1" s="1"/>
  <c r="AX2" i="1" l="1"/>
  <c r="A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HSM-FN-1</author>
  </authors>
  <commentList>
    <comment ref="N232" authorId="0" shapeId="0" xr:uid="{3EF87642-0764-41E1-B8FE-36BCCB84D50E}">
      <text>
        <r>
          <rPr>
            <b/>
            <sz val="9"/>
            <color indexed="81"/>
            <rFont val="Tahoma"/>
            <family val="2"/>
          </rPr>
          <t>HSM-FN-1:</t>
        </r>
        <r>
          <rPr>
            <sz val="9"/>
            <color indexed="81"/>
            <rFont val="Tahoma"/>
            <family val="2"/>
          </rPr>
          <t xml:space="preserve">
JETSTEREO; FACT.18467 DEL 03 DE ABRIL 2025. </t>
        </r>
      </text>
    </comment>
    <comment ref="N233" authorId="0" shapeId="0" xr:uid="{FCBF9D2E-D572-4A8E-A8C1-DA5253C66D06}">
      <text>
        <r>
          <rPr>
            <b/>
            <sz val="9"/>
            <color indexed="81"/>
            <rFont val="Tahoma"/>
            <family val="2"/>
          </rPr>
          <t>HSM-FN-1:</t>
        </r>
        <r>
          <rPr>
            <sz val="9"/>
            <color indexed="81"/>
            <rFont val="Tahoma"/>
            <family val="2"/>
          </rPr>
          <t xml:space="preserve">
FACT.18518 JETSTEREO
</t>
        </r>
      </text>
    </comment>
    <comment ref="N234" authorId="0" shapeId="0" xr:uid="{2F072EFC-BD7B-49A1-B410-415B0BB93D28}">
      <text>
        <r>
          <rPr>
            <b/>
            <sz val="9"/>
            <color indexed="81"/>
            <rFont val="Tahoma"/>
            <family val="2"/>
          </rPr>
          <t>HSM-FN-1:</t>
        </r>
        <r>
          <rPr>
            <sz val="9"/>
            <color indexed="81"/>
            <rFont val="Tahoma"/>
            <family val="2"/>
          </rPr>
          <t xml:space="preserve">
FACT.18518 JETSTEREO
</t>
        </r>
      </text>
    </comment>
    <comment ref="N235" authorId="0" shapeId="0" xr:uid="{42F3279C-92D9-4DE4-A4A6-4C5659A6EF30}">
      <text>
        <r>
          <rPr>
            <b/>
            <sz val="9"/>
            <color indexed="81"/>
            <rFont val="Tahoma"/>
            <family val="2"/>
          </rPr>
          <t>HSM-FN-1:</t>
        </r>
        <r>
          <rPr>
            <sz val="9"/>
            <color indexed="81"/>
            <rFont val="Tahoma"/>
            <family val="2"/>
          </rPr>
          <t xml:space="preserve">
FACT.18518 JETSTEREO
</t>
        </r>
      </text>
    </comment>
    <comment ref="N236" authorId="0" shapeId="0" xr:uid="{FCDD7C1A-3590-467D-890E-0060C662287F}">
      <text>
        <r>
          <rPr>
            <b/>
            <sz val="9"/>
            <color indexed="81"/>
            <rFont val="Tahoma"/>
            <charset val="1"/>
          </rPr>
          <t>HSM-FN-1:</t>
        </r>
        <r>
          <rPr>
            <sz val="9"/>
            <color indexed="81"/>
            <rFont val="Tahoma"/>
            <charset val="1"/>
          </rPr>
          <t xml:space="preserve">
FACT.:000-001-01-00009399/A&amp;L HONDURAS S DE R.L DE C.V (GTECHNOLOGIES)</t>
        </r>
      </text>
    </comment>
    <comment ref="N237" authorId="0" shapeId="0" xr:uid="{2B065975-54EF-4A24-A2D8-CD5ED6C39F6F}">
      <text>
        <r>
          <rPr>
            <b/>
            <sz val="9"/>
            <color indexed="81"/>
            <rFont val="Tahoma"/>
            <charset val="1"/>
          </rPr>
          <t>HSM-FN-1:</t>
        </r>
        <r>
          <rPr>
            <sz val="9"/>
            <color indexed="81"/>
            <rFont val="Tahoma"/>
            <charset val="1"/>
          </rPr>
          <t xml:space="preserve">
FACT.: 000-001-01-00009399/A&amp;L HONDURAS S DE R.L DE C.V (GTECHNOLOGIES)</t>
        </r>
      </text>
    </comment>
  </commentList>
</comments>
</file>

<file path=xl/sharedStrings.xml><?xml version="1.0" encoding="utf-8"?>
<sst xmlns="http://schemas.openxmlformats.org/spreadsheetml/2006/main" count="3092" uniqueCount="774">
  <si>
    <t>HSM-EQE (EQUIPO ELECTRICO)</t>
  </si>
  <si>
    <t>HSM-EQR (EQUIPO REFRIGERACION)</t>
  </si>
  <si>
    <t>HSM-EQL (EQUIPO DE LABORATORIO)</t>
  </si>
  <si>
    <t>HSM-EQSI (SISTEMA CONTRA INCENDIOS)</t>
  </si>
  <si>
    <t>HONDURAS SPINNING MILLS, S.A. de C.V.</t>
  </si>
  <si>
    <t>HSM-EQM (EQUIPO MENOR)</t>
  </si>
  <si>
    <t>HSM-MEP (MOBILIARIO Y EQUIPO AUX. DE PRODUCCION)</t>
  </si>
  <si>
    <t>Costo a Valor Razonable</t>
  </si>
  <si>
    <t>Costo a Valor Razonable $$</t>
  </si>
  <si>
    <t>Valor Residual</t>
  </si>
  <si>
    <t>Valor a Depreciar</t>
  </si>
  <si>
    <t>Depreciación  Lempiras</t>
  </si>
  <si>
    <t>Depreciación  Dolares</t>
  </si>
  <si>
    <t>Depreciación  Diaria</t>
  </si>
  <si>
    <t>Meses Transc</t>
  </si>
  <si>
    <t>Tota Deprec_Acum</t>
  </si>
  <si>
    <t>Valor en Libros</t>
  </si>
  <si>
    <t>Cuenta_Activo</t>
  </si>
  <si>
    <t>Cuenta_afectada</t>
  </si>
  <si>
    <t>Cuenta_Deprec. No.</t>
  </si>
  <si>
    <t>CUENTA</t>
  </si>
  <si>
    <t>Cost_Cent_No.</t>
  </si>
  <si>
    <t>Cost_Center</t>
  </si>
  <si>
    <t>Nº del Activo</t>
  </si>
  <si>
    <t>Ubicación</t>
  </si>
  <si>
    <t>Tipo de Activo</t>
  </si>
  <si>
    <t>Nombre del Activo</t>
  </si>
  <si>
    <t>Cantidad</t>
  </si>
  <si>
    <t>Marca</t>
  </si>
  <si>
    <t>Modelo</t>
  </si>
  <si>
    <t>Serie</t>
  </si>
  <si>
    <t>Estado Físico</t>
  </si>
  <si>
    <t>Fecha de Ingreso</t>
  </si>
  <si>
    <t>Tasa de Cambio</t>
  </si>
  <si>
    <t>Lps</t>
  </si>
  <si>
    <t>$$</t>
  </si>
  <si>
    <t>Vida Util (Años)</t>
  </si>
  <si>
    <t>Anual</t>
  </si>
  <si>
    <t>Mensual</t>
  </si>
  <si>
    <t>Lempiras</t>
  </si>
  <si>
    <t>Dolares</t>
  </si>
  <si>
    <t>Depreciac. Al 31 Dic 2024_US$</t>
  </si>
  <si>
    <t>Depreciac. Al 31 Dic 2024_Lps</t>
  </si>
  <si>
    <t>Deprec_Ene/2025_US$</t>
  </si>
  <si>
    <t>Deprec_Ene/2025_Lps</t>
  </si>
  <si>
    <t>Deprec_Feb/2025_US$</t>
  </si>
  <si>
    <t>Deprec_Feb/2025_Lps</t>
  </si>
  <si>
    <t>Deprec_Mar/2025_US$</t>
  </si>
  <si>
    <t>Deprec_Mar/2025_Lps</t>
  </si>
  <si>
    <t>Deprec_Apr/2025_US$</t>
  </si>
  <si>
    <t>Deprec_Apr/2025_Lps</t>
  </si>
  <si>
    <t>Deprec_May/2025_US$</t>
  </si>
  <si>
    <t>Deprec_May/2025_Lps</t>
  </si>
  <si>
    <t>Deprec_Jun/2025_US$</t>
  </si>
  <si>
    <t>Deprec_Jun/2025_Lps</t>
  </si>
  <si>
    <t>Deprec_Jul/2025_US$</t>
  </si>
  <si>
    <t>Deprec_Jul/2025_Lps</t>
  </si>
  <si>
    <t>Total D.A. Lps</t>
  </si>
  <si>
    <t>Total D.A. US$</t>
  </si>
  <si>
    <t>Condición</t>
  </si>
  <si>
    <t>ADMINISTRACION</t>
  </si>
  <si>
    <t>CASA DE HUESPED</t>
  </si>
  <si>
    <t>BUEN ESTADO</t>
  </si>
  <si>
    <t>Falta por Depreciar</t>
  </si>
  <si>
    <t>Depreciacion Cumplida</t>
  </si>
  <si>
    <t>NO TIENE</t>
  </si>
  <si>
    <t>RECUPERABLE</t>
  </si>
  <si>
    <t>NUEVO</t>
  </si>
  <si>
    <t>Activo Dado Baja</t>
  </si>
  <si>
    <t>DEPARTAMENTO ELECTRICO</t>
  </si>
  <si>
    <t>LABORATORIO #2 OFICINA DE ATIF</t>
  </si>
  <si>
    <t>LABORATORIO #2</t>
  </si>
  <si>
    <t>LABORATORIO #1</t>
  </si>
  <si>
    <t>RECEPCION</t>
  </si>
  <si>
    <t>SAMSUNG</t>
  </si>
  <si>
    <t>OFICINA DE EMPAQUE</t>
  </si>
  <si>
    <t>MAL ESTADO</t>
  </si>
  <si>
    <t>BODEGA DE SUMINISTRO</t>
  </si>
  <si>
    <t>OFICINA GERENCIA GENERAL (AREA ADMNISTRACION)</t>
  </si>
  <si>
    <t>OFICINA DE PRODUCCION</t>
  </si>
  <si>
    <t>CLINICA</t>
  </si>
  <si>
    <t>POSTA DE SEGURIDAD</t>
  </si>
  <si>
    <t>ZKTECO</t>
  </si>
  <si>
    <t>CASA DE HUESPED #1 -HABITACION #2</t>
  </si>
  <si>
    <t>CASA DE HUESPED #1 -HABITACION #3</t>
  </si>
  <si>
    <t>CASA DE HUESPED #1 -HABITACION #6</t>
  </si>
  <si>
    <t>CASA DE HUESPED #2 -COCINA</t>
  </si>
  <si>
    <t>DEPARTAMENTO DE COMPRAS</t>
  </si>
  <si>
    <t>Equipo de Computo</t>
  </si>
  <si>
    <t>Computer equipment</t>
  </si>
  <si>
    <t>Depreciacion de equipo de computo</t>
  </si>
  <si>
    <t>HSM-EQC-00001</t>
  </si>
  <si>
    <t>COMPUTADORA DE ESCRITORIO</t>
  </si>
  <si>
    <t>HP</t>
  </si>
  <si>
    <t>CNC-8100XQO</t>
  </si>
  <si>
    <t>HSM-EQC-00002</t>
  </si>
  <si>
    <t>LS19MYNKFZ/CLT943NWX</t>
  </si>
  <si>
    <t>MY19H9NQ521251Y</t>
  </si>
  <si>
    <t>HSM-EQC-00003</t>
  </si>
  <si>
    <t>AOC</t>
  </si>
  <si>
    <t>GHDJ3HA175049</t>
  </si>
  <si>
    <t>HSM-EQC-00004</t>
  </si>
  <si>
    <t>195LM00001</t>
  </si>
  <si>
    <t>FAWD1HA028567</t>
  </si>
  <si>
    <t>HSM-EQC-00005</t>
  </si>
  <si>
    <t>ICR03208YV</t>
  </si>
  <si>
    <t>HSM-EQC-00006</t>
  </si>
  <si>
    <t>ROUTER</t>
  </si>
  <si>
    <t>UNIFI</t>
  </si>
  <si>
    <t>UAP-AC-LITE</t>
  </si>
  <si>
    <t>HSM-EQC-00007</t>
  </si>
  <si>
    <t>BODEGA MATERIA PRIMA</t>
  </si>
  <si>
    <t>DELL</t>
  </si>
  <si>
    <t>TAG-50K1N22</t>
  </si>
  <si>
    <t>HSM-EQC-00008</t>
  </si>
  <si>
    <t>TAG-8JZ5Z12</t>
  </si>
  <si>
    <t>HSM-EQC-00009</t>
  </si>
  <si>
    <t xml:space="preserve">IMPRESORA </t>
  </si>
  <si>
    <t>ZEBRA</t>
  </si>
  <si>
    <t>ZT230</t>
  </si>
  <si>
    <t>ZT23042-T1200FZ</t>
  </si>
  <si>
    <t>HSM-EQC-00010</t>
  </si>
  <si>
    <t>IMPRESORA LASER JET</t>
  </si>
  <si>
    <t>LASER JET P1102W</t>
  </si>
  <si>
    <t>VND3R60701</t>
  </si>
  <si>
    <t>HSM-EQC-00011</t>
  </si>
  <si>
    <t>DVR</t>
  </si>
  <si>
    <t>HIKVISION</t>
  </si>
  <si>
    <t>HSM-EQC-00012</t>
  </si>
  <si>
    <t>SWICHT DE 24 PUERTOS</t>
  </si>
  <si>
    <t>HSM-EQC-00013</t>
  </si>
  <si>
    <t>BOSTRO</t>
  </si>
  <si>
    <t>4DZPGX1</t>
  </si>
  <si>
    <t>HSM-EQC-00014</t>
  </si>
  <si>
    <t>TELEFONO IP</t>
  </si>
  <si>
    <t>GRANSTREAM</t>
  </si>
  <si>
    <t>20EZ1QHJ10D07106</t>
  </si>
  <si>
    <t>HSM-EQC-00015</t>
  </si>
  <si>
    <t>GXP1625</t>
  </si>
  <si>
    <t>20EZ0NWF40795AOD</t>
  </si>
  <si>
    <t>HSM-EQC-00016</t>
  </si>
  <si>
    <t>IMPRESORA HP</t>
  </si>
  <si>
    <t>CNB2N83J66</t>
  </si>
  <si>
    <t>HSM-EQC-00017</t>
  </si>
  <si>
    <t>IMPRESORA HP LASER JET P1606 DN</t>
  </si>
  <si>
    <t>BOISB-0902-00</t>
  </si>
  <si>
    <t>VNB3L00810</t>
  </si>
  <si>
    <t>HSM-EQC-00018</t>
  </si>
  <si>
    <t>IMPRESOSA EPSON</t>
  </si>
  <si>
    <t>EPSON</t>
  </si>
  <si>
    <t>LX-350</t>
  </si>
  <si>
    <t>Q75Y176821</t>
  </si>
  <si>
    <t>HSM-EQC-00019</t>
  </si>
  <si>
    <t>SWICHT DE 16 PUERTOS</t>
  </si>
  <si>
    <t>CISCO</t>
  </si>
  <si>
    <t>SF110-24</t>
  </si>
  <si>
    <t>PSZ2244/IFE8</t>
  </si>
  <si>
    <t>HSM-EQC-00020</t>
  </si>
  <si>
    <t>IMPRESORA HP LASER JET PRO M15W</t>
  </si>
  <si>
    <t>SDGOB-1392</t>
  </si>
  <si>
    <t>VNB3D23387</t>
  </si>
  <si>
    <t>HSM-EQC-00021</t>
  </si>
  <si>
    <t>PRODUCCION -OFICINA DE CALIDAD</t>
  </si>
  <si>
    <t>LAPTOP</t>
  </si>
  <si>
    <t>LATITUDE 3420</t>
  </si>
  <si>
    <t>MFGYR-2021 51W4Q63</t>
  </si>
  <si>
    <t>HSM-EQC-00022</t>
  </si>
  <si>
    <t>MONITOR</t>
  </si>
  <si>
    <t>S2421HN</t>
  </si>
  <si>
    <t>CN-0YWG1W-BO200-195-0PRB-A00</t>
  </si>
  <si>
    <t>HSM-EQC-00023</t>
  </si>
  <si>
    <t>IMPRESORA COLOR</t>
  </si>
  <si>
    <t>L5290</t>
  </si>
  <si>
    <t>X8GP006647</t>
  </si>
  <si>
    <t>HSM-EQC-00024</t>
  </si>
  <si>
    <t>GRANDSTREAM</t>
  </si>
  <si>
    <t>GXP1610</t>
  </si>
  <si>
    <t>20EZ1QHJ10D0710C</t>
  </si>
  <si>
    <t>HSM-EQC-00025</t>
  </si>
  <si>
    <t>BATERIA UPS</t>
  </si>
  <si>
    <t>APC</t>
  </si>
  <si>
    <t>BX1,500 M-LM60</t>
  </si>
  <si>
    <t>HSM-EQC-00026</t>
  </si>
  <si>
    <t>BACK-UPS 750</t>
  </si>
  <si>
    <t>HSM-EQC-00027</t>
  </si>
  <si>
    <t>BE850M2-LM</t>
  </si>
  <si>
    <t>HSM-EQC-00028</t>
  </si>
  <si>
    <t>EPCOM</t>
  </si>
  <si>
    <t>HSM-EQC-00029</t>
  </si>
  <si>
    <t>FYOS4T2 CN-04N22V-FCC00-915-CG4B-A0</t>
  </si>
  <si>
    <t>HSM-EQC-00030</t>
  </si>
  <si>
    <t>HSM-EQC-00031</t>
  </si>
  <si>
    <t>HSM-EQC-00032</t>
  </si>
  <si>
    <t>LAPTOP COLOR NEGRO</t>
  </si>
  <si>
    <t>LATITUDE 5520</t>
  </si>
  <si>
    <t>5IVS412</t>
  </si>
  <si>
    <t>HSM-EQC-00033</t>
  </si>
  <si>
    <t>9F4YXR1</t>
  </si>
  <si>
    <t>HSM-EQC-00034</t>
  </si>
  <si>
    <t>TP-LINK</t>
  </si>
  <si>
    <t>TL-SF1005D</t>
  </si>
  <si>
    <t>214813206713</t>
  </si>
  <si>
    <t>HSM-EQC-00035</t>
  </si>
  <si>
    <t>20EZ1QHH70DCDAC2</t>
  </si>
  <si>
    <t>HSM-EQC-00036</t>
  </si>
  <si>
    <t>HAN HELD</t>
  </si>
  <si>
    <t>SYMBOL</t>
  </si>
  <si>
    <t>MC92NO</t>
  </si>
  <si>
    <t>1903100601715</t>
  </si>
  <si>
    <t>HSM-EQC-00037</t>
  </si>
  <si>
    <t>DEPARTAMENTO COMPRAS(OFICINA 1)</t>
  </si>
  <si>
    <t>COMPUTADORA LAPTOP CONLO GRIS</t>
  </si>
  <si>
    <t>EX41408217939</t>
  </si>
  <si>
    <t>HSM-EQC-00038</t>
  </si>
  <si>
    <t>CN-0J6HFT17484445-4BA-017LJZDLM22</t>
  </si>
  <si>
    <t>HSM-EQC-00039</t>
  </si>
  <si>
    <t>IMPRESA COLOR</t>
  </si>
  <si>
    <t>L 5290</t>
  </si>
  <si>
    <t>X8GP021222</t>
  </si>
  <si>
    <t>HSM-EQC-00040</t>
  </si>
  <si>
    <t>GXP 1405</t>
  </si>
  <si>
    <t>20EYXQZE105FB782</t>
  </si>
  <si>
    <t>HSM-EQC-00041</t>
  </si>
  <si>
    <t>BX1000L-LM</t>
  </si>
  <si>
    <t>HSM-EQC-00042</t>
  </si>
  <si>
    <t>9B1938A03590</t>
  </si>
  <si>
    <t>HSM-EQC-00043</t>
  </si>
  <si>
    <t>5A81TDTG3</t>
  </si>
  <si>
    <t>HSM-EQC-00044</t>
  </si>
  <si>
    <t xml:space="preserve">UBIQUITI </t>
  </si>
  <si>
    <t>HSM-EQC-00045</t>
  </si>
  <si>
    <t>IMPRESORA COLOR GRIS</t>
  </si>
  <si>
    <t>CANON-DADF/AK1</t>
  </si>
  <si>
    <t>C5235-A</t>
  </si>
  <si>
    <t>KNA62119</t>
  </si>
  <si>
    <t>HSM-EQC-00046</t>
  </si>
  <si>
    <t>DEPARTAMENTO COMPRAS(OFICINA 2)</t>
  </si>
  <si>
    <t>HSM-EQC-00047</t>
  </si>
  <si>
    <t>SWICHT 24 PUERTOS</t>
  </si>
  <si>
    <t>HSM-EQC-00048</t>
  </si>
  <si>
    <t>HSM-EQC-00049</t>
  </si>
  <si>
    <t>SWICHT</t>
  </si>
  <si>
    <t>UNIQUITI/EDGE MX 48</t>
  </si>
  <si>
    <t>HSM-EQC-00050</t>
  </si>
  <si>
    <t>DEPARTAMENTO RRHH</t>
  </si>
  <si>
    <t>OKXGVD</t>
  </si>
  <si>
    <t>HSM-EQC-00051</t>
  </si>
  <si>
    <t>GXP 1610</t>
  </si>
  <si>
    <t>20EZ1QHJ1D07114</t>
  </si>
  <si>
    <t>HSM-EQC-00052</t>
  </si>
  <si>
    <t>HSM-EQC-00053</t>
  </si>
  <si>
    <t>HSM-EQC-00054</t>
  </si>
  <si>
    <t>IMPRESORA DE ELABORACION DE COMPROBANTE DE VOUCHER</t>
  </si>
  <si>
    <t>M188D</t>
  </si>
  <si>
    <t>P3QF360250</t>
  </si>
  <si>
    <t>HSM-EQC-00055</t>
  </si>
  <si>
    <t>OPTIPLEX 9020</t>
  </si>
  <si>
    <t>HSM-EQC-00056</t>
  </si>
  <si>
    <t>IMPRESORA DE CARNET</t>
  </si>
  <si>
    <t>EVOLIS</t>
  </si>
  <si>
    <t>DUALYS</t>
  </si>
  <si>
    <t>D64454335</t>
  </si>
  <si>
    <t>HSM-EQC-00057</t>
  </si>
  <si>
    <t>HSM-EQC-00058</t>
  </si>
  <si>
    <t>HSM-EQC-00059</t>
  </si>
  <si>
    <t>PICADORA DE PAPEL</t>
  </si>
  <si>
    <t>ROYAL</t>
  </si>
  <si>
    <t>805MC</t>
  </si>
  <si>
    <t>HSM-EQC-00060</t>
  </si>
  <si>
    <t>5R86H03</t>
  </si>
  <si>
    <t>HSM-EQC-00061</t>
  </si>
  <si>
    <t>INSPIRION 15</t>
  </si>
  <si>
    <t>3YWW332</t>
  </si>
  <si>
    <t>HSM-EQC-00062</t>
  </si>
  <si>
    <t>CX6</t>
  </si>
  <si>
    <t>HSM-EQC-00063</t>
  </si>
  <si>
    <t>DEPARTAMENTO RRHH-PASILLO</t>
  </si>
  <si>
    <t>RELOJ BIOMETRICO</t>
  </si>
  <si>
    <t>SIKBIO 100TC</t>
  </si>
  <si>
    <t>HSM-EQC-00064</t>
  </si>
  <si>
    <t>HSM-EQC-00065</t>
  </si>
  <si>
    <t>K30</t>
  </si>
  <si>
    <t>HSM-EQC-00066</t>
  </si>
  <si>
    <t>OPTIPLEX 790</t>
  </si>
  <si>
    <t>HSM-EQC-00067</t>
  </si>
  <si>
    <t>HSM-EQC-00068</t>
  </si>
  <si>
    <t>20EYXQZE105FB784</t>
  </si>
  <si>
    <t>HSM-EQC-00069</t>
  </si>
  <si>
    <t>CAMARAS DE VIDEO</t>
  </si>
  <si>
    <t>HSM-EQC-00070</t>
  </si>
  <si>
    <t>HSM-EQC-00071</t>
  </si>
  <si>
    <t>OFICINA DE EXPORTACION</t>
  </si>
  <si>
    <t>LAPTOP GRIS</t>
  </si>
  <si>
    <t>HSM-EQC-00072</t>
  </si>
  <si>
    <t>CANON</t>
  </si>
  <si>
    <t>MF 264 DW</t>
  </si>
  <si>
    <t>HSM-EQC-00073</t>
  </si>
  <si>
    <t>P1102W</t>
  </si>
  <si>
    <t>VND3F39988</t>
  </si>
  <si>
    <t>HSM-EQC-00074</t>
  </si>
  <si>
    <t>OPTIPLEX 7010</t>
  </si>
  <si>
    <t>6JSPN22</t>
  </si>
  <si>
    <t>HSM-EQC-00075</t>
  </si>
  <si>
    <t>SWICH DE 16 PUERTOS</t>
  </si>
  <si>
    <t>HSM-EQC-00076</t>
  </si>
  <si>
    <t>HSM-EQC-00077</t>
  </si>
  <si>
    <t>22EZ1QHL1020974A</t>
  </si>
  <si>
    <t>HSM-EQC-00078</t>
  </si>
  <si>
    <t>HSM-EQC-00079</t>
  </si>
  <si>
    <t>OFICINA GERENCIA GENERAL (AREA PRODUCCION)</t>
  </si>
  <si>
    <t>24 FW</t>
  </si>
  <si>
    <t>HSM-EQC-00080</t>
  </si>
  <si>
    <t>CNB3NC556X</t>
  </si>
  <si>
    <t>HSM-EQC-00081</t>
  </si>
  <si>
    <t>HSM-EQC-00082</t>
  </si>
  <si>
    <t>805 MC</t>
  </si>
  <si>
    <t>HSM-EQC-00083</t>
  </si>
  <si>
    <t>GXP 1625</t>
  </si>
  <si>
    <t>20E Z0NW4079 5FF9</t>
  </si>
  <si>
    <t>HSM-EQC-00084</t>
  </si>
  <si>
    <t>HP/DELL</t>
  </si>
  <si>
    <t>OPTIPLEX 5040</t>
  </si>
  <si>
    <t>41S10C2</t>
  </si>
  <si>
    <t>HSM-EQC-00085</t>
  </si>
  <si>
    <t>HSM-EQC-00086</t>
  </si>
  <si>
    <t>TABLET</t>
  </si>
  <si>
    <t>MICROSOFT SURFACE</t>
  </si>
  <si>
    <t>HSM-EQC-00087</t>
  </si>
  <si>
    <t xml:space="preserve">SWICHT </t>
  </si>
  <si>
    <t>EDGE MAX 48</t>
  </si>
  <si>
    <t>HSM-EQC-00088</t>
  </si>
  <si>
    <t>DVR 16 PUERTOS</t>
  </si>
  <si>
    <t>HSM-EQC-00089</t>
  </si>
  <si>
    <t>GXP-1610</t>
  </si>
  <si>
    <t>24UML3BGCOA796CE</t>
  </si>
  <si>
    <t>HSM-EQC-00090</t>
  </si>
  <si>
    <t>OFICINA DE EMPAQUE - PASILLO</t>
  </si>
  <si>
    <t>GV27622</t>
  </si>
  <si>
    <t>HSM-EQC-00091</t>
  </si>
  <si>
    <t>HSM-EQC-00092</t>
  </si>
  <si>
    <t>IMPRESORA</t>
  </si>
  <si>
    <t>HSM-EQC-00093</t>
  </si>
  <si>
    <t>ZT23042-T01000FZ</t>
  </si>
  <si>
    <t>HSM-EQC-00094</t>
  </si>
  <si>
    <t>OFICINA DE SUMINISTRO</t>
  </si>
  <si>
    <t>AOC/DELL</t>
  </si>
  <si>
    <t>D03S</t>
  </si>
  <si>
    <t>OKXG VD</t>
  </si>
  <si>
    <t>HSM-EQC-00095</t>
  </si>
  <si>
    <t>L 575/C4663C</t>
  </si>
  <si>
    <t>W98Y302099</t>
  </si>
  <si>
    <t>HSM-EQC-00096</t>
  </si>
  <si>
    <t>BACK-UPS 1,500/BE850 M2-LM</t>
  </si>
  <si>
    <t>HSM-EQC-00097</t>
  </si>
  <si>
    <t>20EZONW F40795A10</t>
  </si>
  <si>
    <t>HSM-EQC-00098</t>
  </si>
  <si>
    <t>IMPRESORA (ESTA EN CAJA)</t>
  </si>
  <si>
    <t>X34N367960</t>
  </si>
  <si>
    <t>HSM-EQC-00099</t>
  </si>
  <si>
    <t>OFICINA CONTABILIDAD</t>
  </si>
  <si>
    <t>LG/DELL</t>
  </si>
  <si>
    <t>CN45XB1</t>
  </si>
  <si>
    <t>HSM-EQC-00100</t>
  </si>
  <si>
    <t>BATERIA 110 V</t>
  </si>
  <si>
    <t>VORTTEX</t>
  </si>
  <si>
    <t>VK600</t>
  </si>
  <si>
    <t>HSM-EQC-00101</t>
  </si>
  <si>
    <t>LATITUDE 3520</t>
  </si>
  <si>
    <t>ST-5VYFPG3</t>
  </si>
  <si>
    <t>HSM-EQC-00102</t>
  </si>
  <si>
    <t>20EZONWF40795501</t>
  </si>
  <si>
    <t>HSM-EQC-00103</t>
  </si>
  <si>
    <t>OPTIPLEX 390</t>
  </si>
  <si>
    <t>HSM-EQC-00104</t>
  </si>
  <si>
    <t>20EZ1QHH70BCBAC4</t>
  </si>
  <si>
    <t>HSM-EQC-00105</t>
  </si>
  <si>
    <t>MATRICIAL PARA IMPRIMIR CHEQUES</t>
  </si>
  <si>
    <t>Q75Y142140</t>
  </si>
  <si>
    <t>HSM-EQC-00106</t>
  </si>
  <si>
    <t>HSM-EQC-00107</t>
  </si>
  <si>
    <t>F191000/4035</t>
  </si>
  <si>
    <t>HYU26297</t>
  </si>
  <si>
    <t>HSM-EQC-00108</t>
  </si>
  <si>
    <t>SALA DE CONFERENCIA - ARRIBA</t>
  </si>
  <si>
    <t>PROYECTOR</t>
  </si>
  <si>
    <t>1210S</t>
  </si>
  <si>
    <t>HSM-EQC-00109</t>
  </si>
  <si>
    <t>HSM-EQC-00110</t>
  </si>
  <si>
    <t>HSM-EQC-00111</t>
  </si>
  <si>
    <t>OFICINA  DEPARTMENTO ELECTRICO</t>
  </si>
  <si>
    <t>IMPRESORA EPSON L355</t>
  </si>
  <si>
    <t>EPASON</t>
  </si>
  <si>
    <t>C-462J</t>
  </si>
  <si>
    <t>S3YK590274</t>
  </si>
  <si>
    <t>HSM-EQC-00112</t>
  </si>
  <si>
    <t>OFICINA - AUDITORIA INTERNA</t>
  </si>
  <si>
    <t>LATITUDE 3510</t>
  </si>
  <si>
    <t>HWLWP93</t>
  </si>
  <si>
    <t>HSM-EQC-00113</t>
  </si>
  <si>
    <t>VND3R26335</t>
  </si>
  <si>
    <t>HSM-EQC-00114</t>
  </si>
  <si>
    <t>IMPRESORA LASER COLOR BLANCO</t>
  </si>
  <si>
    <t>M2070FW</t>
  </si>
  <si>
    <t>CNBELEMSCL</t>
  </si>
  <si>
    <t>HSM-EQC-00115</t>
  </si>
  <si>
    <t>2EH22955</t>
  </si>
  <si>
    <t>HSM-EQC-00116</t>
  </si>
  <si>
    <t>OFICINA DE IMPORTACION</t>
  </si>
  <si>
    <t>OPTIPLEX 9070</t>
  </si>
  <si>
    <t>HNPNK02</t>
  </si>
  <si>
    <t>HSM-EQC-00117</t>
  </si>
  <si>
    <t>CN-0T4KPW-QDCOO-032-OJB-A08</t>
  </si>
  <si>
    <t>HSM-EQC-00118</t>
  </si>
  <si>
    <t>MF-264 DW</t>
  </si>
  <si>
    <t>2EH73395</t>
  </si>
  <si>
    <t>HSM-EQC-00119</t>
  </si>
  <si>
    <t>LAPTOP COLOR GRIS</t>
  </si>
  <si>
    <t>6YSBCL3</t>
  </si>
  <si>
    <t>HSM-EQC-00120</t>
  </si>
  <si>
    <t>BATERIAS UPS</t>
  </si>
  <si>
    <t>HSM-EQC-00121</t>
  </si>
  <si>
    <t>20EZ0NWF407A905C</t>
  </si>
  <si>
    <t>HSM-EQC-00122</t>
  </si>
  <si>
    <t>LS1,200-LM60</t>
  </si>
  <si>
    <t>9L2117A00155</t>
  </si>
  <si>
    <t>HSM-EQC-00123</t>
  </si>
  <si>
    <t>IMPRESORA LASER</t>
  </si>
  <si>
    <t>MFP-137FNW</t>
  </si>
  <si>
    <t>CNB1P7MBJY</t>
  </si>
  <si>
    <t>HSM-EQC-00124</t>
  </si>
  <si>
    <t>20EZ0NWF40796501</t>
  </si>
  <si>
    <t>HSM-EQC-00125</t>
  </si>
  <si>
    <t>TENDA</t>
  </si>
  <si>
    <t>AC01</t>
  </si>
  <si>
    <t>E7883010037005257</t>
  </si>
  <si>
    <t>HSM-EQC-00126</t>
  </si>
  <si>
    <t>BX1,000 L-LM</t>
  </si>
  <si>
    <t>HSM-EQC-00127</t>
  </si>
  <si>
    <t>OFICINA DE GERENCIA RRHH</t>
  </si>
  <si>
    <t>C8HC842</t>
  </si>
  <si>
    <t>HSM-EQC-00128</t>
  </si>
  <si>
    <t>L 5190</t>
  </si>
  <si>
    <t>HSM-EQC-00129</t>
  </si>
  <si>
    <t>HSM-EQC-00130</t>
  </si>
  <si>
    <t>B8WWP93</t>
  </si>
  <si>
    <t>HSM-EQC-00131</t>
  </si>
  <si>
    <t>20EZ1QHL1020976A</t>
  </si>
  <si>
    <t>HSM-EQC-00132</t>
  </si>
  <si>
    <t>P3QF007862</t>
  </si>
  <si>
    <t>HSM-EQC-00133</t>
  </si>
  <si>
    <t>HSM-EQC-00134</t>
  </si>
  <si>
    <t>AC10</t>
  </si>
  <si>
    <t>E7883010037005261</t>
  </si>
  <si>
    <t>HSM-EQC-00135</t>
  </si>
  <si>
    <t>OFICINA DE CARDAS -APERTURA</t>
  </si>
  <si>
    <t>F173300</t>
  </si>
  <si>
    <t>2EH67082</t>
  </si>
  <si>
    <t>HSM-EQC-00136</t>
  </si>
  <si>
    <t>OFICINA DE TI</t>
  </si>
  <si>
    <t>5R81H03</t>
  </si>
  <si>
    <t>HSM-EQC-00137</t>
  </si>
  <si>
    <t>HSM-EQC-00138</t>
  </si>
  <si>
    <t>3B2044X60951</t>
  </si>
  <si>
    <t>HSM-EQC-00139</t>
  </si>
  <si>
    <t xml:space="preserve">LAPTOP </t>
  </si>
  <si>
    <t xml:space="preserve">INSPIRION </t>
  </si>
  <si>
    <t>B6T4Y32</t>
  </si>
  <si>
    <t>HSM-EQC-00140</t>
  </si>
  <si>
    <t>SERVIDOR</t>
  </si>
  <si>
    <t>DELL POWER EDGE 30</t>
  </si>
  <si>
    <t>5CCQ9T2</t>
  </si>
  <si>
    <t>HSM-EQC-00141</t>
  </si>
  <si>
    <t>HP/PROLIANT OE</t>
  </si>
  <si>
    <t>ML310EGERO8</t>
  </si>
  <si>
    <t>MX224900GE</t>
  </si>
  <si>
    <t>HSM-EQC-00142</t>
  </si>
  <si>
    <t>SWICHT MASTER</t>
  </si>
  <si>
    <t>UBIQUITI /EDGE MAX 48</t>
  </si>
  <si>
    <t>HSM-EQC-00143</t>
  </si>
  <si>
    <t>UBIQUITI /EDGE LITE</t>
  </si>
  <si>
    <t>EDGE LITE</t>
  </si>
  <si>
    <t>HSM-EQC-00144</t>
  </si>
  <si>
    <t>UBIQUITI / AGP PRO</t>
  </si>
  <si>
    <t>AGP PRO</t>
  </si>
  <si>
    <t>HSM-EQC-00145</t>
  </si>
  <si>
    <t>HSM-EQC-00146</t>
  </si>
  <si>
    <t>DVR COLOR BLANCO</t>
  </si>
  <si>
    <t>DS-7H6HGHA-K1</t>
  </si>
  <si>
    <t>F46019221</t>
  </si>
  <si>
    <t>HSM-EQC-00147</t>
  </si>
  <si>
    <t>DVR COLOR NEGRO</t>
  </si>
  <si>
    <t>DS-7216HQHI-K2</t>
  </si>
  <si>
    <t>C96759325</t>
  </si>
  <si>
    <t>HSM-EQC-00148</t>
  </si>
  <si>
    <t>OPTIPLEX 7060</t>
  </si>
  <si>
    <t>3FX6DS2</t>
  </si>
  <si>
    <t>HSM-EQC-00149</t>
  </si>
  <si>
    <t>BRC047NOJQ</t>
  </si>
  <si>
    <t>HSM-EQC-00150</t>
  </si>
  <si>
    <t>BOCINA COLOR NEGRO</t>
  </si>
  <si>
    <t>AIWA</t>
  </si>
  <si>
    <t>AWC760</t>
  </si>
  <si>
    <t>HSM-EQC-00151</t>
  </si>
  <si>
    <t>C 462S</t>
  </si>
  <si>
    <t>VH3K010999</t>
  </si>
  <si>
    <t>HSM-EQC-00152</t>
  </si>
  <si>
    <t>LECTOR DE CODIGO DE BARRA</t>
  </si>
  <si>
    <t>WELQUIC</t>
  </si>
  <si>
    <t>SN201801190272</t>
  </si>
  <si>
    <t>HSM-EQC-00153</t>
  </si>
  <si>
    <t>NEXXT</t>
  </si>
  <si>
    <t>ARN04904U2</t>
  </si>
  <si>
    <t>4904U2180501112</t>
  </si>
  <si>
    <t>HSM-EQC-00154</t>
  </si>
  <si>
    <t>ACER</t>
  </si>
  <si>
    <t>X163W</t>
  </si>
  <si>
    <t>ETLBF0800191707F5A4210</t>
  </si>
  <si>
    <t>HSM-EQC-00155</t>
  </si>
  <si>
    <t>OFICINA DE CLIMATIZACION</t>
  </si>
  <si>
    <t>NXL3321X8L</t>
  </si>
  <si>
    <t>HSM-EQC-00156</t>
  </si>
  <si>
    <t>HSM-EQC-00157</t>
  </si>
  <si>
    <t>AREA DE CHILLER</t>
  </si>
  <si>
    <t>VIEWSONIC/DELL</t>
  </si>
  <si>
    <t>J3KK0T2</t>
  </si>
  <si>
    <t>HSM-EQC-00158</t>
  </si>
  <si>
    <t>HSM-EQC-00159</t>
  </si>
  <si>
    <t>HSM-EQC-00160</t>
  </si>
  <si>
    <t>1419K0418D6681DFC</t>
  </si>
  <si>
    <t>HSM-EQC-00161</t>
  </si>
  <si>
    <t xml:space="preserve">ESCALERA DE SALA DE CONFERENCIAS </t>
  </si>
  <si>
    <t>HSM-EQC-00162</t>
  </si>
  <si>
    <t>OFICINA DE CONTRALORIA</t>
  </si>
  <si>
    <t>4B1946PO6616</t>
  </si>
  <si>
    <t>HSM-EQC-00163</t>
  </si>
  <si>
    <t xml:space="preserve">LAPTOP COLO GRIS </t>
  </si>
  <si>
    <t>ST-CVK1VG3/ DBTDTG3</t>
  </si>
  <si>
    <t>HSM-EQC-00164</t>
  </si>
  <si>
    <t>PASILLO EN CONERA</t>
  </si>
  <si>
    <t>TEG1016G</t>
  </si>
  <si>
    <t>E10580118200077</t>
  </si>
  <si>
    <t>HSM-EQC-00165</t>
  </si>
  <si>
    <t xml:space="preserve">IMPRESORA LASER COLOR </t>
  </si>
  <si>
    <t>CP'1025HW</t>
  </si>
  <si>
    <t>HSM-EQC-00166</t>
  </si>
  <si>
    <t>ACCER/DELL</t>
  </si>
  <si>
    <t>484L9P1</t>
  </si>
  <si>
    <t>HSM-EQC-00167</t>
  </si>
  <si>
    <t>DS-7108HGHI-F1</t>
  </si>
  <si>
    <t>C53771183</t>
  </si>
  <si>
    <t>HSM-EQC-00168</t>
  </si>
  <si>
    <t>SWICHT DE 24</t>
  </si>
  <si>
    <t xml:space="preserve">EDGE SWICH </t>
  </si>
  <si>
    <t>HSM-EQC-00169</t>
  </si>
  <si>
    <t>CASA DE HUESPED -HABITACION # 2</t>
  </si>
  <si>
    <t>SMARTBITT</t>
  </si>
  <si>
    <t>SMARBIT NB 750</t>
  </si>
  <si>
    <t>HSM-EQC-00170</t>
  </si>
  <si>
    <t>CASA DE HUESPED -CASA DE HUESPED</t>
  </si>
  <si>
    <t>HSM-EQC-00171</t>
  </si>
  <si>
    <t>ENTRADA A RECEPCION</t>
  </si>
  <si>
    <t>RELOJ BIOMETRICO-ACCESO A PUERTAS</t>
  </si>
  <si>
    <t>HSM-EQC-00172</t>
  </si>
  <si>
    <t>SALIDA A PRODUCCION</t>
  </si>
  <si>
    <t>HSM-EQC-00173</t>
  </si>
  <si>
    <t>ENTRADA A OFICINA ADMINISTRATIVAS</t>
  </si>
  <si>
    <t>HSM-EQC-00174</t>
  </si>
  <si>
    <t>4904U2180502323</t>
  </si>
  <si>
    <t>HSM-EQC-00175</t>
  </si>
  <si>
    <t>ARN02304UB</t>
  </si>
  <si>
    <t>2304U6171015463</t>
  </si>
  <si>
    <t>HSM-EQC-00176</t>
  </si>
  <si>
    <t>4904U21812026R/4904U2180501119</t>
  </si>
  <si>
    <t>HSM-EQC-00177</t>
  </si>
  <si>
    <t>4904U2180501118</t>
  </si>
  <si>
    <t>HSM-EQC-00178</t>
  </si>
  <si>
    <t xml:space="preserve">DELL20 </t>
  </si>
  <si>
    <t>P2014HT</t>
  </si>
  <si>
    <t>CN0J6HFP7444549AA2KL</t>
  </si>
  <si>
    <t>HSM-EQC-00179</t>
  </si>
  <si>
    <t>MC930B</t>
  </si>
  <si>
    <t>HSM-EQC-00180</t>
  </si>
  <si>
    <t>COMPUTADORA ZEBRA MC93</t>
  </si>
  <si>
    <t>S21240524202105</t>
  </si>
  <si>
    <t>HSM-EQC-00181</t>
  </si>
  <si>
    <t>IMPRESORA MOVIL ZEBRA ZQ630 + CARGADOR</t>
  </si>
  <si>
    <t>XXZLN222000086</t>
  </si>
  <si>
    <t>HSM-EQC-00182</t>
  </si>
  <si>
    <t>OFICINA IMPORTACIONES</t>
  </si>
  <si>
    <t>IMPRESORA EPSON WF-C5710 MULTIFUNCIONAL ADF/WIFI 12 MG</t>
  </si>
  <si>
    <t>WF-C5710</t>
  </si>
  <si>
    <t>HSM-EQC-00183</t>
  </si>
  <si>
    <t>DEPARTAMENTO DE FINANZAS/CONTABILIDAD</t>
  </si>
  <si>
    <t>COMPUTADORA PORTATIL DELL LATITUDE 3520 I7-1165G7, MEMORIA 8GB SSD 15.6 W10P</t>
  </si>
  <si>
    <t>LATITUDE 3520 I7-1165G7</t>
  </si>
  <si>
    <t>J17CQL3</t>
  </si>
  <si>
    <t>HSM-EQC-00184</t>
  </si>
  <si>
    <t>LABORATORIO (OFICINA JAFAR/USMAN)</t>
  </si>
  <si>
    <t>IMPRESORA MULTIFUNCIONAL EPSON WORKFORCE PRO</t>
  </si>
  <si>
    <t>WORKFORCE PRO WFC5710</t>
  </si>
  <si>
    <t>HSM-EQC-00185</t>
  </si>
  <si>
    <t>ASISTENTE IMPORTACIONES (NOE BAUTISTA)</t>
  </si>
  <si>
    <t>LAPTOP DELL LATITUDE 5540</t>
  </si>
  <si>
    <t>DELL (JETSTEREO FACT.16551)</t>
  </si>
  <si>
    <t>LATITUDE 5540</t>
  </si>
  <si>
    <t>7X2RLS3</t>
  </si>
  <si>
    <t>HSM-EQC-00186</t>
  </si>
  <si>
    <t>ENCARGADO DE IMPORTACIONES (LILIANA SANDOVAL)</t>
  </si>
  <si>
    <t>5X84KS3</t>
  </si>
  <si>
    <t>HSM-EQC-00187</t>
  </si>
  <si>
    <t>CONTADOR GENERAL (HECTOR SANCHEZ)</t>
  </si>
  <si>
    <t>1Y2RLS3</t>
  </si>
  <si>
    <t>HSM-EQC-00188</t>
  </si>
  <si>
    <t>ASISTENTE CONTABILIDAD (LOURDES AGUILAR)</t>
  </si>
  <si>
    <t>GY2RLS3</t>
  </si>
  <si>
    <t>HSM-EQC-00189</t>
  </si>
  <si>
    <t>ENCARGADO DE IT (HENRY HERNANDEZ)</t>
  </si>
  <si>
    <t>GT84KS3</t>
  </si>
  <si>
    <t>HSM-EQC-00190</t>
  </si>
  <si>
    <t>CONTADOR NS (WILMER CARIAS)</t>
  </si>
  <si>
    <t>5Z2RLS3</t>
  </si>
  <si>
    <t>HSM-EQC-00191</t>
  </si>
  <si>
    <t>MANTENIMIENTO (ASIF AMIN)</t>
  </si>
  <si>
    <t>GX3RLS3</t>
  </si>
  <si>
    <t>HSM-EQC-00192</t>
  </si>
  <si>
    <t>ASISTENTE RECURSOS HUMANOS (LESTHER MADRID)</t>
  </si>
  <si>
    <t>HW84KS3</t>
  </si>
  <si>
    <t>HSM-EQC-00193</t>
  </si>
  <si>
    <t>9V84KS3</t>
  </si>
  <si>
    <t>HSM-EQC-00194</t>
  </si>
  <si>
    <t>OFICINA MATERIA PRIMA (JHONNY MEJIA)</t>
  </si>
  <si>
    <t>2G3RLS3</t>
  </si>
  <si>
    <t>HSM-EQC-00195</t>
  </si>
  <si>
    <t>JEFE PRODUCCION (RAFAEL HERRERA)</t>
  </si>
  <si>
    <t>7V84KS3</t>
  </si>
  <si>
    <t>HSM-EQC-00196</t>
  </si>
  <si>
    <t>COMPRAS (HEIDY AMADOR)</t>
  </si>
  <si>
    <t>GW2RLS3</t>
  </si>
  <si>
    <t>HSM-EQC-00197</t>
  </si>
  <si>
    <t>CONTABILIDAD (CESAR VILLANUEVA)</t>
  </si>
  <si>
    <t>DY2RLS3</t>
  </si>
  <si>
    <t>HSM-EQC-00198</t>
  </si>
  <si>
    <t xml:space="preserve">COMPRAS (LOURDES ZONIA PAZ) </t>
  </si>
  <si>
    <t>DELL (JETSTEREO FACT.16550)</t>
  </si>
  <si>
    <t>FX2RLS3</t>
  </si>
  <si>
    <t>HSM-EQC-00199</t>
  </si>
  <si>
    <t xml:space="preserve">COMPRAS (ANA LOURDES RIVERA) </t>
  </si>
  <si>
    <t>BY2RLD3</t>
  </si>
  <si>
    <t>HSM-EQC-00200</t>
  </si>
  <si>
    <t>OFICINA EXPORTACIONES (JUAN RAMON MEJIA)</t>
  </si>
  <si>
    <t>2Z2RLS2</t>
  </si>
  <si>
    <t>HSM-EQC-00201</t>
  </si>
  <si>
    <t>OFICINA MATERIA PRIMA (MARIO TERUEL)</t>
  </si>
  <si>
    <t>JW84KS3</t>
  </si>
  <si>
    <t>HSM-EQC-00202</t>
  </si>
  <si>
    <t>GERENTE RECURSOS HUMANOS (JESUS ROMERO)</t>
  </si>
  <si>
    <t>7T84KS3</t>
  </si>
  <si>
    <t>HSM-EQC-00203</t>
  </si>
  <si>
    <t>ASISTENTE RECURSOS HUMANOS (CAROLINA PAZ)</t>
  </si>
  <si>
    <t>DX2RLS3</t>
  </si>
  <si>
    <t>HSM-EQC-00204</t>
  </si>
  <si>
    <t>17H6PT3</t>
  </si>
  <si>
    <t>HSM-EQC-00205</t>
  </si>
  <si>
    <t>COORDINADOR DE CALIDAD (ATIF ALI KHAN)</t>
  </si>
  <si>
    <t>DESKTOP DELL OPTIPLEX 7000</t>
  </si>
  <si>
    <t xml:space="preserve"> OPTIPLEX 7000</t>
  </si>
  <si>
    <t>H6H6PT3</t>
  </si>
  <si>
    <t>HSM-EQC-00206</t>
  </si>
  <si>
    <t>16H6PT3</t>
  </si>
  <si>
    <t>HSM-EQC-00207</t>
  </si>
  <si>
    <t>ASISTENTE RECURSOS HUMANOS (VICTOR RODRIGUEZ)</t>
  </si>
  <si>
    <t>G6H6PT3</t>
  </si>
  <si>
    <t>HSM-EQC-00208</t>
  </si>
  <si>
    <t>ASISTENTE RECURSOS HUMANOS (JAZMIN MENA)</t>
  </si>
  <si>
    <t>47H6PT3</t>
  </si>
  <si>
    <t>HSM-EQC-00209</t>
  </si>
  <si>
    <t>HSM-EQC-00210</t>
  </si>
  <si>
    <t>OFICINA DE EMPAQUE (CESAR PAVON)</t>
  </si>
  <si>
    <t>COMPUTADORA LAPTOP DELL</t>
  </si>
  <si>
    <t>DELL (GTECHNOLOGIES; FACT.:4536)</t>
  </si>
  <si>
    <t>ST:47SXXL3/EX:9179004999</t>
  </si>
  <si>
    <t>HSM-EQC-00211</t>
  </si>
  <si>
    <t>OFICINA DE IT</t>
  </si>
  <si>
    <t>GRANDSTREAM; FACT.: 2662 FAST NETWORKS</t>
  </si>
  <si>
    <t>GXP-1625</t>
  </si>
  <si>
    <t>20EZ1ZBJ30D4FE9A</t>
  </si>
  <si>
    <t>HSM-EQC-00212</t>
  </si>
  <si>
    <t>GARITA DE SEGURIDAD NORTHERN FREE ZONE</t>
  </si>
  <si>
    <t>GRANDSTREAM;FACT.: 2662 FAST NETWORKS</t>
  </si>
  <si>
    <t>24UMLCFN409A5819</t>
  </si>
  <si>
    <t>HSM-EQC-00213</t>
  </si>
  <si>
    <t>OFICINA LILIANA</t>
  </si>
  <si>
    <t>24UMLCFN409A5812</t>
  </si>
  <si>
    <t>HSM-EQC-00214</t>
  </si>
  <si>
    <t>GERENCIA GENERAL</t>
  </si>
  <si>
    <t>IMPRESORA A COLOR</t>
  </si>
  <si>
    <t>C641A</t>
  </si>
  <si>
    <t>X3B2013682</t>
  </si>
  <si>
    <t>HSM-EQC-00215</t>
  </si>
  <si>
    <t>OFICINA IT</t>
  </si>
  <si>
    <t>IMPRESORA ZEBRA ZC32</t>
  </si>
  <si>
    <t>CZ32</t>
  </si>
  <si>
    <t>HSM-EQC-00216</t>
  </si>
  <si>
    <t>UPS 3000 KVA</t>
  </si>
  <si>
    <t>HSM-EQC-00217</t>
  </si>
  <si>
    <t>OFICINA IT/RECEPCION</t>
  </si>
  <si>
    <t>AP UBIQUITI</t>
  </si>
  <si>
    <t>HSM-EQC-00218</t>
  </si>
  <si>
    <t>UNIFI OS CONSOLE</t>
  </si>
  <si>
    <t>HSM-EQC-00219</t>
  </si>
  <si>
    <t>IMPRESORA ZEBRA ZD230T (PARA ROTULAR ACTIVOS FIJOS)</t>
  </si>
  <si>
    <t>ZD230T</t>
  </si>
  <si>
    <t>D5N223704445</t>
  </si>
  <si>
    <t>HSM-EQC-00220</t>
  </si>
  <si>
    <t>AREA DE EMPAQUE</t>
  </si>
  <si>
    <t>IMPRESORA ZEBRA ZT411 (IMPRESIÓN DE ETIQUETAS)</t>
  </si>
  <si>
    <t>ZT411</t>
  </si>
  <si>
    <t>99N233301062</t>
  </si>
  <si>
    <t>HSM-EQC-00221</t>
  </si>
  <si>
    <t>AREA DE MATERIA PRIMA</t>
  </si>
  <si>
    <t>99N233301055</t>
  </si>
  <si>
    <t>HSM-EQC-00222</t>
  </si>
  <si>
    <t>SALA DE CAPACITACIONES Y EN RESERVA IT</t>
  </si>
  <si>
    <t>EQUIPO DE COMPUTO</t>
  </si>
  <si>
    <t>PUNTOS DE ACCESO INALAMBRICO A INTERNET (UBIQUITI)</t>
  </si>
  <si>
    <t>AP UBIQUITI (SEINTEC COMPUTER)</t>
  </si>
  <si>
    <t>2228K</t>
  </si>
  <si>
    <t>70A741B18311 FACT.7924</t>
  </si>
  <si>
    <t>HSM-EQC-00223</t>
  </si>
  <si>
    <t>EVELING ORTIZ</t>
  </si>
  <si>
    <t>LAPTOP HP-SPECTRE X360 13.5" COREI-71355U, 16GB RAM, 1TB SSD, W11H.</t>
  </si>
  <si>
    <t>SPECTRE X360</t>
  </si>
  <si>
    <t>CND3373GQ6</t>
  </si>
  <si>
    <t>HSM-EQC-00224</t>
  </si>
  <si>
    <t>LOGISTICA (CAROLINA ALTAMIRANO)</t>
  </si>
  <si>
    <t>LAPTOP LATITUDE 5540 I7- 16GB 512GBSSD</t>
  </si>
  <si>
    <t>5540 I7- 16GB 512GBSSD</t>
  </si>
  <si>
    <t>72CQ814</t>
  </si>
  <si>
    <t>HSM-EQC-00225</t>
  </si>
  <si>
    <t>QC (EYDI MENDOZA)</t>
  </si>
  <si>
    <t>8WCQ814</t>
  </si>
  <si>
    <t>HSM-EQC-00226</t>
  </si>
  <si>
    <t>MARIO HERNANDEZ; COORDINADOR INVENTARIOS</t>
  </si>
  <si>
    <t>LAPTOP LATITUDE 5550 I7- 16GB 512GB MOCH</t>
  </si>
  <si>
    <t>5550 I7- 16GB 512GB MOCH</t>
  </si>
  <si>
    <t>63PZ144</t>
  </si>
  <si>
    <t>HSM-EQC-00227</t>
  </si>
  <si>
    <t>MILTON VASQUEZ</t>
  </si>
  <si>
    <t>C2QZ144</t>
  </si>
  <si>
    <t>HSM-EQC-00228</t>
  </si>
  <si>
    <t>LAPTOP LATITUDE 5550 U7- 16GB 512GB MOCH</t>
  </si>
  <si>
    <t>5550 U7 16GB 412 GB MOCH</t>
  </si>
  <si>
    <t>5T1TL64</t>
  </si>
  <si>
    <t>HSM-EQC-00229</t>
  </si>
  <si>
    <t>ALMACEN (NICOLE LOPEZ)</t>
  </si>
  <si>
    <t>8Q1TL64</t>
  </si>
  <si>
    <t>HSM-EQC-00230</t>
  </si>
  <si>
    <t>ALMACEN (HARRISON VILLAMIL)</t>
  </si>
  <si>
    <t>4M2TL64</t>
  </si>
  <si>
    <t>HSM-EQC-00231</t>
  </si>
  <si>
    <t>LOGISTICA (RAMON MARTINEZ)</t>
  </si>
  <si>
    <t>4Q2TL64</t>
  </si>
  <si>
    <t>HSM-EQC-00232</t>
  </si>
  <si>
    <t>GARITA DE BASCULA PESA CONTENEDORES</t>
  </si>
  <si>
    <t>IMPRESORA MATRICIAL LQ-590II</t>
  </si>
  <si>
    <t>LQ-590II/PB33A</t>
  </si>
  <si>
    <t>X4RD032832</t>
  </si>
  <si>
    <t>HSM-EQC-00233</t>
  </si>
  <si>
    <t>UPS REGULADOR APC 1200 VA 120V (6 ENTRADAS)</t>
  </si>
  <si>
    <t>APC/SCHNEIDER</t>
  </si>
  <si>
    <t>BVX1200L-LM</t>
  </si>
  <si>
    <t>9B2430A27019</t>
  </si>
  <si>
    <t>GARITA DE SEGURIDAD ENTRADA NORTHERN FREE ZONE</t>
  </si>
  <si>
    <t>BUEN ESTADO (DONACION)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</si>
</sst>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L&quot;#,##0;[Red]\-&quot;L&quot;#,##0"/>
    <numFmt numFmtId="43" formatCode="_-* #,##0.00_-;\-* #,##0.00_-;_-* &quot;-&quot;??_-;_-@_-"/>
    <numFmt numFmtId="164" formatCode="#,##0.0000000"/>
    <numFmt numFmtId="165" formatCode="_(* #,##0.00_);_(* \(#,##0.00\);_(* &quot;-&quot;??_);_(@_)"/>
    <numFmt numFmtId="166" formatCode="#,##0.000000000"/>
    <numFmt numFmtId="167" formatCode="[$-409]d\-mmm\-yy;@"/>
    <numFmt numFmtId="168" formatCode="0.0000"/>
    <numFmt numFmtId="170" formatCode="_(&quot;$&quot;* #,##0_);_(&quot;$&quot;* \(#,##0\);_(&quot;$&quot;* &quot;-&quot;_);_(@_)"/>
    <numFmt numFmtId="172" formatCode="_(* #,##0.0000_);_(* \(#,##0.0000\);_(* &quot;-&quot;??_);_(@_)"/>
    <numFmt numFmtId="173" formatCode="_-[$L-480A]* #,##0_-;\-[$L-480A]* #,##0_-;_-[$L-480A]* &quot;-&quot;_-;_-@_-"/>
    <numFmt numFmtId="176" formatCode="_(&quot;$&quot;* #,##0_);_(&quot;$&quot;* \(#,##0\);_(&quot;$&quot;* &quot;-&quot;??_);_(@_)"/>
    <numFmt numFmtId="177" formatCode="&quot;L&quot;#,##0_);[Red]\(&quot;L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C00000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2" fillId="0" borderId="0"/>
  </cellStyleXfs>
  <cellXfs count="10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/>
    </xf>
    <xf numFmtId="164" fontId="0" fillId="2" borderId="0" xfId="0" applyNumberFormat="1" applyFill="1"/>
    <xf numFmtId="4" fontId="0" fillId="2" borderId="0" xfId="0" applyNumberFormat="1" applyFill="1"/>
    <xf numFmtId="165" fontId="2" fillId="2" borderId="0" xfId="1" applyFont="1" applyFill="1" applyAlignment="1"/>
    <xf numFmtId="165" fontId="0" fillId="2" borderId="0" xfId="1" applyFont="1" applyFill="1" applyAlignment="1"/>
    <xf numFmtId="4" fontId="0" fillId="2" borderId="0" xfId="1" applyNumberFormat="1" applyFont="1" applyFill="1" applyAlignment="1"/>
    <xf numFmtId="43" fontId="0" fillId="2" borderId="0" xfId="0" applyNumberFormat="1" applyFill="1"/>
    <xf numFmtId="166" fontId="0" fillId="2" borderId="0" xfId="0" applyNumberFormat="1" applyFill="1" applyAlignment="1">
      <alignment horizontal="left"/>
    </xf>
    <xf numFmtId="0" fontId="3" fillId="0" borderId="0" xfId="0" applyFont="1"/>
    <xf numFmtId="3" fontId="2" fillId="2" borderId="0" xfId="0" applyNumberFormat="1" applyFont="1" applyFill="1"/>
    <xf numFmtId="165" fontId="2" fillId="2" borderId="0" xfId="1" applyFont="1" applyFill="1"/>
    <xf numFmtId="3" fontId="0" fillId="2" borderId="0" xfId="0" applyNumberFormat="1" applyFill="1"/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Continuous" vertical="center" wrapText="1"/>
    </xf>
    <xf numFmtId="4" fontId="4" fillId="0" borderId="0" xfId="0" applyNumberFormat="1" applyFont="1" applyAlignment="1">
      <alignment horizontal="center" vertical="center"/>
    </xf>
    <xf numFmtId="0" fontId="6" fillId="3" borderId="3" xfId="0" applyFont="1" applyFill="1" applyBorder="1" applyAlignment="1">
      <alignment horizontal="centerContinuous" vertical="center"/>
    </xf>
    <xf numFmtId="0" fontId="6" fillId="3" borderId="1" xfId="0" applyFont="1" applyFill="1" applyBorder="1" applyAlignment="1">
      <alignment horizontal="centerContinuous" vertical="center"/>
    </xf>
    <xf numFmtId="4" fontId="4" fillId="4" borderId="4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Continuous" vertical="center" wrapText="1"/>
    </xf>
    <xf numFmtId="0" fontId="7" fillId="5" borderId="5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7" fillId="6" borderId="6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7" fontId="7" fillId="7" borderId="9" xfId="0" applyNumberFormat="1" applyFont="1" applyFill="1" applyBorder="1" applyAlignment="1">
      <alignment horizontal="center" vertical="center"/>
    </xf>
    <xf numFmtId="165" fontId="4" fillId="3" borderId="4" xfId="1" applyFont="1" applyFill="1" applyBorder="1" applyAlignment="1">
      <alignment horizontal="center" vertical="center" wrapText="1"/>
    </xf>
    <xf numFmtId="165" fontId="4" fillId="8" borderId="4" xfId="1" applyFont="1" applyFill="1" applyBorder="1" applyAlignment="1">
      <alignment horizontal="center" vertical="center" wrapText="1"/>
    </xf>
    <xf numFmtId="165" fontId="4" fillId="9" borderId="4" xfId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9" fillId="2" borderId="4" xfId="0" applyFont="1" applyFill="1" applyBorder="1"/>
    <xf numFmtId="0" fontId="0" fillId="2" borderId="4" xfId="0" applyFill="1" applyBorder="1"/>
    <xf numFmtId="168" fontId="9" fillId="2" borderId="4" xfId="0" applyNumberFormat="1" applyFont="1" applyFill="1" applyBorder="1" applyAlignment="1">
      <alignment horizontal="center"/>
    </xf>
    <xf numFmtId="170" fontId="9" fillId="11" borderId="4" xfId="1" applyNumberFormat="1" applyFont="1" applyFill="1" applyBorder="1" applyAlignment="1">
      <alignment horizontal="center" vertical="center"/>
    </xf>
    <xf numFmtId="4" fontId="9" fillId="0" borderId="4" xfId="1" applyNumberFormat="1" applyFont="1" applyFill="1" applyBorder="1" applyAlignment="1">
      <alignment horizontal="center" vertical="center"/>
    </xf>
    <xf numFmtId="165" fontId="0" fillId="2" borderId="4" xfId="1" applyFont="1" applyFill="1" applyBorder="1" applyAlignment="1"/>
    <xf numFmtId="43" fontId="0" fillId="2" borderId="4" xfId="0" applyNumberFormat="1" applyFill="1" applyBorder="1"/>
    <xf numFmtId="43" fontId="0" fillId="4" borderId="4" xfId="0" applyNumberFormat="1" applyFill="1" applyBorder="1"/>
    <xf numFmtId="165" fontId="2" fillId="2" borderId="4" xfId="1" applyFont="1" applyFill="1" applyBorder="1" applyAlignment="1"/>
    <xf numFmtId="4" fontId="9" fillId="0" borderId="4" xfId="1" applyNumberFormat="1" applyFont="1" applyFill="1" applyBorder="1" applyAlignment="1"/>
    <xf numFmtId="0" fontId="9" fillId="2" borderId="4" xfId="0" applyFont="1" applyFill="1" applyBorder="1" applyAlignment="1">
      <alignment horizontal="left"/>
    </xf>
    <xf numFmtId="170" fontId="9" fillId="2" borderId="4" xfId="0" applyNumberFormat="1" applyFont="1" applyFill="1" applyBorder="1" applyAlignment="1">
      <alignment horizontal="center" vertical="center"/>
    </xf>
    <xf numFmtId="165" fontId="11" fillId="2" borderId="4" xfId="1" applyFont="1" applyFill="1" applyBorder="1" applyAlignment="1"/>
    <xf numFmtId="0" fontId="6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173" fontId="9" fillId="12" borderId="4" xfId="1" applyNumberFormat="1" applyFont="1" applyFill="1" applyBorder="1" applyAlignment="1"/>
    <xf numFmtId="170" fontId="9" fillId="11" borderId="4" xfId="1" applyNumberFormat="1" applyFont="1" applyFill="1" applyBorder="1" applyAlignment="1"/>
    <xf numFmtId="0" fontId="1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49" fontId="13" fillId="2" borderId="4" xfId="2" applyNumberFormat="1" applyFont="1" applyFill="1" applyBorder="1" applyAlignment="1">
      <alignment horizontal="left"/>
    </xf>
    <xf numFmtId="165" fontId="11" fillId="2" borderId="4" xfId="1" applyFont="1" applyFill="1" applyBorder="1" applyAlignment="1">
      <alignment horizontal="left"/>
    </xf>
    <xf numFmtId="0" fontId="10" fillId="13" borderId="4" xfId="0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1" fontId="9" fillId="2" borderId="4" xfId="0" applyNumberFormat="1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165" fontId="9" fillId="11" borderId="4" xfId="1" applyFont="1" applyFill="1" applyBorder="1" applyAlignment="1"/>
    <xf numFmtId="43" fontId="0" fillId="14" borderId="4" xfId="0" applyNumberFormat="1" applyFill="1" applyBorder="1"/>
    <xf numFmtId="165" fontId="2" fillId="14" borderId="4" xfId="1" applyFont="1" applyFill="1" applyBorder="1" applyAlignment="1"/>
    <xf numFmtId="0" fontId="9" fillId="14" borderId="12" xfId="0" applyFont="1" applyFill="1" applyBorder="1" applyAlignment="1">
      <alignment horizontal="center"/>
    </xf>
    <xf numFmtId="14" fontId="9" fillId="2" borderId="4" xfId="0" applyNumberFormat="1" applyFont="1" applyFill="1" applyBorder="1"/>
    <xf numFmtId="165" fontId="9" fillId="2" borderId="4" xfId="1" applyFont="1" applyFill="1" applyBorder="1" applyAlignment="1"/>
    <xf numFmtId="4" fontId="9" fillId="0" borderId="4" xfId="0" applyNumberFormat="1" applyFont="1" applyBorder="1"/>
    <xf numFmtId="0" fontId="9" fillId="2" borderId="12" xfId="0" applyFont="1" applyFill="1" applyBorder="1" applyAlignment="1">
      <alignment horizontal="center"/>
    </xf>
    <xf numFmtId="167" fontId="10" fillId="2" borderId="4" xfId="0" applyNumberFormat="1" applyFont="1" applyFill="1" applyBorder="1" applyAlignment="1">
      <alignment horizontal="center" vertical="center"/>
    </xf>
    <xf numFmtId="172" fontId="9" fillId="2" borderId="4" xfId="1" applyNumberFormat="1" applyFont="1" applyFill="1" applyBorder="1" applyAlignment="1"/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76" fontId="9" fillId="2" borderId="4" xfId="0" applyNumberFormat="1" applyFont="1" applyFill="1" applyBorder="1"/>
    <xf numFmtId="1" fontId="10" fillId="2" borderId="4" xfId="0" applyNumberFormat="1" applyFont="1" applyFill="1" applyBorder="1" applyAlignment="1">
      <alignment horizontal="left" vertical="center"/>
    </xf>
    <xf numFmtId="49" fontId="9" fillId="0" borderId="4" xfId="0" applyNumberFormat="1" applyFont="1" applyBorder="1" applyAlignment="1">
      <alignment horizontal="left"/>
    </xf>
    <xf numFmtId="49" fontId="9" fillId="2" borderId="4" xfId="0" applyNumberFormat="1" applyFont="1" applyFill="1" applyBorder="1" applyAlignment="1">
      <alignment horizontal="left"/>
    </xf>
    <xf numFmtId="11" fontId="9" fillId="2" borderId="4" xfId="0" applyNumberFormat="1" applyFont="1" applyFill="1" applyBorder="1" applyAlignment="1">
      <alignment horizontal="left"/>
    </xf>
    <xf numFmtId="177" fontId="9" fillId="2" borderId="4" xfId="0" applyNumberFormat="1" applyFont="1" applyFill="1" applyBorder="1" applyAlignment="1">
      <alignment horizontal="left"/>
    </xf>
    <xf numFmtId="6" fontId="9" fillId="2" borderId="4" xfId="0" applyNumberFormat="1" applyFont="1" applyFill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10" fillId="13" borderId="4" xfId="0" applyFont="1" applyFill="1" applyBorder="1" applyAlignment="1">
      <alignment horizontal="center" vertical="center"/>
    </xf>
    <xf numFmtId="167" fontId="10" fillId="15" borderId="4" xfId="0" applyNumberFormat="1" applyFont="1" applyFill="1" applyBorder="1" applyAlignment="1">
      <alignment horizontal="center" vertical="center"/>
    </xf>
    <xf numFmtId="49" fontId="13" fillId="0" borderId="4" xfId="2" applyNumberFormat="1" applyFont="1" applyBorder="1"/>
    <xf numFmtId="167" fontId="10" fillId="0" borderId="4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14" fontId="10" fillId="15" borderId="4" xfId="0" applyNumberFormat="1" applyFont="1" applyFill="1" applyBorder="1" applyAlignment="1">
      <alignment horizontal="left" vertical="center"/>
    </xf>
    <xf numFmtId="14" fontId="10" fillId="0" borderId="4" xfId="0" applyNumberFormat="1" applyFont="1" applyBorder="1" applyAlignment="1">
      <alignment horizontal="left" vertical="center"/>
    </xf>
    <xf numFmtId="176" fontId="9" fillId="0" borderId="4" xfId="0" applyNumberFormat="1" applyFont="1" applyBorder="1"/>
    <xf numFmtId="0" fontId="9" fillId="0" borderId="8" xfId="0" applyFont="1" applyBorder="1" applyAlignment="1">
      <alignment horizontal="center"/>
    </xf>
    <xf numFmtId="0" fontId="10" fillId="0" borderId="13" xfId="0" applyFont="1" applyBorder="1" applyAlignment="1">
      <alignment horizontal="left" vertical="center"/>
    </xf>
    <xf numFmtId="49" fontId="13" fillId="0" borderId="4" xfId="2" applyNumberFormat="1" applyFont="1" applyBorder="1" applyAlignment="1">
      <alignment wrapText="1"/>
    </xf>
    <xf numFmtId="0" fontId="10" fillId="2" borderId="13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14" fontId="10" fillId="0" borderId="14" xfId="0" applyNumberFormat="1" applyFont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9" fillId="0" borderId="14" xfId="0" applyFont="1" applyBorder="1"/>
    <xf numFmtId="4" fontId="9" fillId="0" borderId="0" xfId="1" applyNumberFormat="1" applyFont="1" applyFill="1" applyBorder="1" applyAlignment="1"/>
    <xf numFmtId="4" fontId="9" fillId="0" borderId="0" xfId="0" applyNumberFormat="1" applyFont="1"/>
    <xf numFmtId="0" fontId="10" fillId="0" borderId="4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" xfId="2" xr:uid="{A3FCD47D-0527-42BD-BDB2-FBD001801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erratextiles-my.sharepoint.com/personal/hector_sanchez_sierratextiles_com/Documents/Escritorio/HEctor/Escritorio/HSM/EF%60s/SGI_2025/Julio_2025/MAYOR%20PROPIEDAD%20HSM_BETA_31072025.xlsx" TargetMode="External"/><Relationship Id="rId1" Type="http://schemas.openxmlformats.org/officeDocument/2006/relationships/externalLinkPath" Target="/personal/hector_sanchez_sierratextiles_com/Documents/Escritorio/HEctor/Escritorio/HSM/EF%60s/SGI_2025/Julio_2025/MAYOR%20PROPIEDAD%20HSM_BETA_3107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arimsgrupo-my.sharepoint.com/Users/AUXILIAR%20CONTABLE%20VC/Desktop/SAYDA%20MU&#209;OZ/VILLAGE%20CENTER%202019/Cierres%20Mensuales/Enero/Users/Carlos%20Marquez/Desktop/Cuentas-a-Cobr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@\Shirley%20segura\my%20documents\EMBAEX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\Data\Financial%20Reporting\Public\Staff\HONDURAS\98-00\HONDchk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c3/eugenia/DATA/BUDGET/PAYROL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arimsgrupo-my.sharepoint.com/Pc3/eugenia/DATA/BUDGET/PAYROL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PRECIACION MENSUAL"/>
      <sheetName val="(1)-TERRENO"/>
      <sheetName val="(2)-EDIFICIO"/>
      <sheetName val="WP-VALUADOR"/>
      <sheetName val="Saldos_SGI"/>
      <sheetName val="ANALISIS - VALOR EN LIBROS (2)"/>
      <sheetName val="INTEGRACION INFORME - VALUADOR"/>
      <sheetName val="ANALISIS - VALOR EN LIBROS"/>
      <sheetName val="Proceso"/>
      <sheetName val="Conciliac_Jun_2024"/>
      <sheetName val="List (2)"/>
      <sheetName val="Resumen_Activos_SEGURO"/>
      <sheetName val="Resumen_Activos_Valor_Libros"/>
      <sheetName val="Depreciacion_Entry"/>
      <sheetName val="Resumen_Activos"/>
      <sheetName val="FA_List_HSM_31072025"/>
      <sheetName val="FA_List"/>
      <sheetName val="Dias"/>
      <sheetName val="RESUMEN FINAL- ACTIVOS HSM"/>
      <sheetName val="Conciliac_Nov_24"/>
      <sheetName val="Construcc_Proceso"/>
      <sheetName val="Depreciac_Acumulada de 3 Maq.Ca"/>
      <sheetName val="(1) TERRENO"/>
      <sheetName val="(2) EDIFICIO"/>
      <sheetName val="(2_A)Mejoras_Edificios"/>
      <sheetName val="(3)-MAQUINARIA Y EQUIPO"/>
      <sheetName val="Rieter_21849101"/>
      <sheetName val="(4)-SISTEMA PLANTA SOLAR"/>
      <sheetName val="(8)-MOBILIARIO Y EQUIPO-OFICINA"/>
      <sheetName val="(9)-EQUIPO DE COMPUTO"/>
      <sheetName val="(10)-VEHICULO"/>
      <sheetName val="(6)EQUIPO DE LABORATORIO"/>
      <sheetName val="(7)-MOBILIARIO Y EQUIPO-PRODUC"/>
      <sheetName val="(11)-SISTEMA CONTRA INCENDIO"/>
      <sheetName val="(12)-EQUIPO MENOR"/>
      <sheetName val="(5)EQUIPO ELECTRICO"/>
      <sheetName val="Partida_Depreciacion"/>
      <sheetName val="(13)-EQUIPO REFRIGERACION"/>
      <sheetName val="WHU ZHI LT-8144"/>
      <sheetName val="UBICACION DE CAMARAS"/>
      <sheetName val="EQUIPO ELECTRICO-1"/>
      <sheetName val="HERRAMIENTA"/>
      <sheetName val="MAQUINA Y EQUIPO CHATAR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T3" t="str">
            <v>CC</v>
          </cell>
          <cell r="U3" t="str">
            <v>No.</v>
          </cell>
        </row>
        <row r="4">
          <cell r="T4" t="str">
            <v>ADMINISTRACION</v>
          </cell>
          <cell r="U4">
            <v>37</v>
          </cell>
        </row>
        <row r="5">
          <cell r="T5" t="str">
            <v>APERTURA</v>
          </cell>
          <cell r="U5">
            <v>27</v>
          </cell>
        </row>
        <row r="6">
          <cell r="T6" t="str">
            <v>CARDAS</v>
          </cell>
          <cell r="U6">
            <v>28</v>
          </cell>
        </row>
        <row r="7">
          <cell r="T7" t="str">
            <v>CLIMATIZACION</v>
          </cell>
          <cell r="U7">
            <v>36</v>
          </cell>
        </row>
        <row r="8">
          <cell r="T8" t="str">
            <v>COMPRAS</v>
          </cell>
          <cell r="U8">
            <v>38</v>
          </cell>
        </row>
        <row r="9">
          <cell r="T9" t="str">
            <v>CONERAS</v>
          </cell>
          <cell r="U9">
            <v>33</v>
          </cell>
        </row>
        <row r="10">
          <cell r="T10" t="str">
            <v>CONTINUAS</v>
          </cell>
          <cell r="U10">
            <v>32</v>
          </cell>
        </row>
        <row r="11">
          <cell r="T11" t="str">
            <v>CONTROL DE CALIDAD</v>
          </cell>
          <cell r="U11">
            <v>11</v>
          </cell>
        </row>
        <row r="12">
          <cell r="T12" t="str">
            <v>CUENTAS POR COBRAR</v>
          </cell>
          <cell r="U12">
            <v>19</v>
          </cell>
        </row>
        <row r="13">
          <cell r="T13" t="str">
            <v>DEPARTAMENTO DE SEGURIDAD</v>
          </cell>
          <cell r="U13">
            <v>10</v>
          </cell>
        </row>
        <row r="14">
          <cell r="T14" t="str">
            <v>EMPAQUE</v>
          </cell>
          <cell r="U14">
            <v>35</v>
          </cell>
        </row>
        <row r="15">
          <cell r="T15" t="str">
            <v>ENFERMERIA</v>
          </cell>
          <cell r="U15">
            <v>41</v>
          </cell>
        </row>
        <row r="16">
          <cell r="T16" t="str">
            <v>FINANZAS Y CONTABILIDAD</v>
          </cell>
          <cell r="U16">
            <v>4</v>
          </cell>
        </row>
        <row r="17">
          <cell r="T17" t="str">
            <v>GESTION DE LA ESTRATEGIA</v>
          </cell>
          <cell r="U17">
            <v>39</v>
          </cell>
        </row>
        <row r="18">
          <cell r="T18" t="str">
            <v>HIGIENE Y SEGURIDAD</v>
          </cell>
          <cell r="U18">
            <v>42</v>
          </cell>
        </row>
        <row r="19">
          <cell r="T19" t="str">
            <v>INFORMÁTICA</v>
          </cell>
          <cell r="U19">
            <v>6</v>
          </cell>
        </row>
        <row r="20">
          <cell r="T20" t="str">
            <v>LEGAL</v>
          </cell>
          <cell r="U20">
            <v>21</v>
          </cell>
        </row>
        <row r="21">
          <cell r="T21" t="str">
            <v>LOGISTICA</v>
          </cell>
          <cell r="U21">
            <v>40</v>
          </cell>
        </row>
        <row r="22">
          <cell r="T22" t="str">
            <v>MANUARES</v>
          </cell>
          <cell r="U22">
            <v>29</v>
          </cell>
        </row>
        <row r="23">
          <cell r="T23" t="str">
            <v>MECHERAS</v>
          </cell>
          <cell r="U23">
            <v>31</v>
          </cell>
        </row>
        <row r="24">
          <cell r="T24" t="str">
            <v>MEDIO AMBIENTE</v>
          </cell>
          <cell r="U24">
            <v>43</v>
          </cell>
        </row>
        <row r="25">
          <cell r="T25" t="str">
            <v>MERCADEO</v>
          </cell>
          <cell r="U25">
            <v>14</v>
          </cell>
        </row>
        <row r="26">
          <cell r="T26" t="str">
            <v>MEZCLA</v>
          </cell>
          <cell r="U26">
            <v>26</v>
          </cell>
        </row>
        <row r="27">
          <cell r="T27" t="str">
            <v>PEINADORAS</v>
          </cell>
          <cell r="U27">
            <v>30</v>
          </cell>
        </row>
        <row r="28">
          <cell r="T28" t="str">
            <v>PLANTA</v>
          </cell>
          <cell r="U28">
            <v>25</v>
          </cell>
        </row>
        <row r="29">
          <cell r="T29" t="str">
            <v>PLANIFICACIÓN</v>
          </cell>
          <cell r="U29">
            <v>12</v>
          </cell>
        </row>
        <row r="30">
          <cell r="T30" t="str">
            <v>PRESIDENCIA/GERENCIA GENERAL</v>
          </cell>
          <cell r="U30">
            <v>2</v>
          </cell>
        </row>
        <row r="31">
          <cell r="T31" t="str">
            <v>RECURSOS HUMANOS</v>
          </cell>
          <cell r="U31">
            <v>8</v>
          </cell>
        </row>
        <row r="32">
          <cell r="T32" t="str">
            <v>SERVICIO AL CLIENTE</v>
          </cell>
          <cell r="U32">
            <v>3</v>
          </cell>
        </row>
        <row r="33">
          <cell r="T33" t="str">
            <v>SERVICIOS GENERALES</v>
          </cell>
          <cell r="U33">
            <v>5</v>
          </cell>
        </row>
        <row r="34">
          <cell r="T34" t="str">
            <v>VORTEX</v>
          </cell>
          <cell r="U34">
            <v>34</v>
          </cell>
        </row>
      </sheetData>
      <sheetData sheetId="14"/>
      <sheetData sheetId="15"/>
      <sheetData sheetId="16"/>
      <sheetData sheetId="17">
        <row r="3">
          <cell r="B3">
            <v>30</v>
          </cell>
        </row>
        <row r="4">
          <cell r="B4">
            <v>28</v>
          </cell>
        </row>
        <row r="5">
          <cell r="B5">
            <v>31</v>
          </cell>
        </row>
        <row r="6">
          <cell r="B6">
            <v>23</v>
          </cell>
        </row>
        <row r="7">
          <cell r="B7">
            <v>31</v>
          </cell>
        </row>
        <row r="8">
          <cell r="B8">
            <v>30</v>
          </cell>
        </row>
        <row r="9">
          <cell r="B9">
            <v>31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cipal"/>
      <sheetName val="Clientes"/>
      <sheetName val="Artículos"/>
      <sheetName val="Seguimiento"/>
      <sheetName val="Resume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LLY"/>
      <sheetName val="TALLY2"/>
      <sheetName val="TALLY3"/>
      <sheetName val="TALLY4"/>
      <sheetName val="TALLY5"/>
      <sheetName val="TALLY6"/>
      <sheetName val="FINISHED"/>
      <sheetName val="FINISHED2"/>
      <sheetName val="FINISHED3"/>
      <sheetName val="FINISHED4"/>
      <sheetName val="SHIPPING"/>
      <sheetName val="RESUMEN"/>
    </sheetNames>
    <sheetDataSet>
      <sheetData sheetId="0">
        <row r="13">
          <cell r="E13">
            <v>1</v>
          </cell>
          <cell r="F13">
            <v>-38.6</v>
          </cell>
        </row>
        <row r="14">
          <cell r="E14">
            <v>1</v>
          </cell>
          <cell r="F14">
            <v>-38.6</v>
          </cell>
        </row>
        <row r="15">
          <cell r="E15">
            <v>1</v>
          </cell>
          <cell r="F15">
            <v>-38.6</v>
          </cell>
        </row>
        <row r="16">
          <cell r="E16">
            <v>1</v>
          </cell>
          <cell r="F16">
            <v>-38.6</v>
          </cell>
        </row>
        <row r="17">
          <cell r="E17">
            <v>1</v>
          </cell>
          <cell r="F17">
            <v>-38.6</v>
          </cell>
        </row>
        <row r="18">
          <cell r="E18">
            <v>1</v>
          </cell>
          <cell r="F18">
            <v>-38.6</v>
          </cell>
        </row>
        <row r="19">
          <cell r="E19">
            <v>1</v>
          </cell>
          <cell r="F19">
            <v>-38.6</v>
          </cell>
        </row>
        <row r="20">
          <cell r="E20">
            <v>1</v>
          </cell>
          <cell r="F20">
            <v>-38.6</v>
          </cell>
        </row>
        <row r="21">
          <cell r="E21">
            <v>1</v>
          </cell>
          <cell r="F21">
            <v>-38.6</v>
          </cell>
        </row>
        <row r="22">
          <cell r="E22">
            <v>1</v>
          </cell>
          <cell r="F22">
            <v>-38.6</v>
          </cell>
        </row>
        <row r="23">
          <cell r="E23">
            <v>1</v>
          </cell>
          <cell r="F23">
            <v>-38.6</v>
          </cell>
        </row>
        <row r="24">
          <cell r="E24">
            <v>1</v>
          </cell>
          <cell r="F24">
            <v>-38.6</v>
          </cell>
        </row>
        <row r="25">
          <cell r="E25">
            <v>1</v>
          </cell>
          <cell r="F25">
            <v>-38.6</v>
          </cell>
        </row>
        <row r="26">
          <cell r="E26">
            <v>1</v>
          </cell>
          <cell r="F26">
            <v>-38.6</v>
          </cell>
        </row>
        <row r="27">
          <cell r="E27">
            <v>1</v>
          </cell>
          <cell r="F27">
            <v>-38.6</v>
          </cell>
        </row>
        <row r="28">
          <cell r="E28">
            <v>1</v>
          </cell>
          <cell r="F28">
            <v>-38.6</v>
          </cell>
        </row>
        <row r="29">
          <cell r="E29">
            <v>1</v>
          </cell>
          <cell r="F29">
            <v>-38.6</v>
          </cell>
        </row>
        <row r="30">
          <cell r="E30">
            <v>1</v>
          </cell>
          <cell r="F30">
            <v>-38.6</v>
          </cell>
        </row>
        <row r="31">
          <cell r="E31">
            <v>1</v>
          </cell>
          <cell r="F31">
            <v>-38.6</v>
          </cell>
        </row>
        <row r="32">
          <cell r="E32">
            <v>1</v>
          </cell>
          <cell r="F32">
            <v>-38.6</v>
          </cell>
        </row>
        <row r="33">
          <cell r="E33">
            <v>1</v>
          </cell>
          <cell r="F33">
            <v>-38.6</v>
          </cell>
        </row>
        <row r="34">
          <cell r="E34">
            <v>1</v>
          </cell>
          <cell r="F34">
            <v>-38.6</v>
          </cell>
        </row>
        <row r="35">
          <cell r="E35">
            <v>1</v>
          </cell>
          <cell r="F35">
            <v>-38.6</v>
          </cell>
        </row>
        <row r="36">
          <cell r="E36">
            <v>1</v>
          </cell>
          <cell r="F36">
            <v>-38.6</v>
          </cell>
        </row>
        <row r="37">
          <cell r="E37">
            <v>1</v>
          </cell>
          <cell r="F37">
            <v>-38.6</v>
          </cell>
        </row>
        <row r="38">
          <cell r="E38">
            <v>1</v>
          </cell>
          <cell r="F38">
            <v>-38.6</v>
          </cell>
        </row>
        <row r="39">
          <cell r="E39">
            <v>1</v>
          </cell>
          <cell r="F39">
            <v>-38.6</v>
          </cell>
        </row>
        <row r="40">
          <cell r="E40">
            <v>1</v>
          </cell>
          <cell r="F40">
            <v>-38.6</v>
          </cell>
        </row>
        <row r="41">
          <cell r="E41">
            <v>1</v>
          </cell>
          <cell r="F41">
            <v>-38.6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E4">
            <v>0</v>
          </cell>
          <cell r="H4">
            <v>0</v>
          </cell>
          <cell r="I4">
            <v>0</v>
          </cell>
        </row>
        <row r="7">
          <cell r="F7">
            <v>0</v>
          </cell>
        </row>
        <row r="8">
          <cell r="F8">
            <v>0</v>
          </cell>
        </row>
        <row r="10">
          <cell r="F10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J23">
            <v>0</v>
          </cell>
        </row>
        <row r="24">
          <cell r="F24">
            <v>0</v>
          </cell>
        </row>
        <row r="33">
          <cell r="E33">
            <v>0</v>
          </cell>
          <cell r="H33">
            <v>0</v>
          </cell>
          <cell r="I33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J38">
            <v>0</v>
          </cell>
        </row>
        <row r="39">
          <cell r="F39">
            <v>0</v>
          </cell>
        </row>
        <row r="51">
          <cell r="E51">
            <v>0</v>
          </cell>
          <cell r="H51">
            <v>0</v>
          </cell>
          <cell r="I51">
            <v>0</v>
          </cell>
        </row>
        <row r="54">
          <cell r="F54">
            <v>0</v>
          </cell>
        </row>
        <row r="55">
          <cell r="F55">
            <v>0</v>
          </cell>
        </row>
        <row r="57">
          <cell r="F57">
            <v>0</v>
          </cell>
        </row>
        <row r="64">
          <cell r="E64">
            <v>0</v>
          </cell>
          <cell r="H64">
            <v>0</v>
          </cell>
          <cell r="I64">
            <v>0</v>
          </cell>
        </row>
        <row r="67">
          <cell r="F67">
            <v>0</v>
          </cell>
        </row>
        <row r="68">
          <cell r="F68">
            <v>0</v>
          </cell>
        </row>
        <row r="70">
          <cell r="F70">
            <v>0</v>
          </cell>
        </row>
        <row r="78">
          <cell r="E78">
            <v>0</v>
          </cell>
          <cell r="H78">
            <v>0</v>
          </cell>
          <cell r="I78">
            <v>0</v>
          </cell>
        </row>
        <row r="81">
          <cell r="F81">
            <v>0</v>
          </cell>
        </row>
        <row r="82">
          <cell r="F82">
            <v>0</v>
          </cell>
        </row>
        <row r="84">
          <cell r="F84">
            <v>0</v>
          </cell>
        </row>
        <row r="105">
          <cell r="E105">
            <v>0</v>
          </cell>
          <cell r="H105">
            <v>0</v>
          </cell>
          <cell r="I105">
            <v>0</v>
          </cell>
        </row>
        <row r="108">
          <cell r="F108">
            <v>0</v>
          </cell>
        </row>
        <row r="109">
          <cell r="F109">
            <v>0</v>
          </cell>
        </row>
        <row r="111">
          <cell r="F111">
            <v>0</v>
          </cell>
        </row>
      </sheetData>
      <sheetData sheetId="11">
        <row r="4">
          <cell r="B4" t="str">
            <v>93786-A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t acct"/>
      <sheetName val="hond"/>
      <sheetName val="1130 pc may"/>
      <sheetName val="pc april"/>
      <sheetName val="pc july"/>
      <sheetName val="pc aug"/>
      <sheetName val="pc sept"/>
      <sheetName val="pc oct"/>
      <sheetName val="pc nov"/>
      <sheetName val="pc dec"/>
      <sheetName val="US april"/>
      <sheetName val="US may"/>
      <sheetName val="us$ july"/>
      <sheetName val="us$ aug"/>
      <sheetName val="us$ sept"/>
      <sheetName val="us$ oct"/>
      <sheetName val="us$ nov"/>
      <sheetName val="us$ dec"/>
      <sheetName val="1000 ck may"/>
      <sheetName val="ck april"/>
      <sheetName val="1000 july"/>
      <sheetName val="1000 aug"/>
      <sheetName val="1000 sept"/>
      <sheetName val="additional 10-00"/>
      <sheetName val="1000 oct"/>
      <sheetName val="reverse dup entry"/>
      <sheetName val="1000 nov"/>
      <sheetName val="1000 dec"/>
    </sheetNames>
    <sheetDataSet>
      <sheetData sheetId="0"/>
      <sheetData sheetId="1">
        <row r="2">
          <cell r="A2" t="str">
            <v>Prefix</v>
          </cell>
          <cell r="B2" t="str">
            <v>Account</v>
          </cell>
        </row>
        <row r="3">
          <cell r="A3" t="str">
            <v>1000-0</v>
          </cell>
          <cell r="B3" t="str">
            <v>1000000000A0</v>
          </cell>
        </row>
        <row r="4">
          <cell r="A4" t="str">
            <v>1019-0</v>
          </cell>
          <cell r="B4" t="str">
            <v>1019000000A0</v>
          </cell>
        </row>
        <row r="5">
          <cell r="A5" t="str">
            <v>1024-0</v>
          </cell>
          <cell r="B5" t="str">
            <v>1024000000A0</v>
          </cell>
        </row>
        <row r="6">
          <cell r="A6" t="str">
            <v>1130-0</v>
          </cell>
          <cell r="B6" t="str">
            <v>1130000000A0</v>
          </cell>
        </row>
        <row r="7">
          <cell r="A7" t="str">
            <v>1460-0</v>
          </cell>
          <cell r="B7" t="str">
            <v>1460000290A0</v>
          </cell>
        </row>
        <row r="8">
          <cell r="A8" t="str">
            <v>1640-0</v>
          </cell>
          <cell r="B8" t="str">
            <v>1640000000A0</v>
          </cell>
        </row>
        <row r="9">
          <cell r="A9" t="str">
            <v>1714-0</v>
          </cell>
          <cell r="B9" t="str">
            <v>1714000000A0</v>
          </cell>
        </row>
        <row r="10">
          <cell r="A10" t="str">
            <v>1729-0</v>
          </cell>
          <cell r="B10" t="str">
            <v>1729000000A0</v>
          </cell>
        </row>
        <row r="11">
          <cell r="A11" t="str">
            <v>1734-0</v>
          </cell>
          <cell r="B11" t="str">
            <v>1734000000A0</v>
          </cell>
        </row>
        <row r="12">
          <cell r="A12" t="str">
            <v>1790-0</v>
          </cell>
          <cell r="B12" t="str">
            <v>1790000290A0</v>
          </cell>
        </row>
        <row r="13">
          <cell r="A13" t="str">
            <v>1791-0</v>
          </cell>
          <cell r="B13" t="str">
            <v>1791000290A0</v>
          </cell>
        </row>
        <row r="14">
          <cell r="A14" t="str">
            <v>1800-0</v>
          </cell>
          <cell r="B14" t="str">
            <v>1800000000A0</v>
          </cell>
        </row>
        <row r="15">
          <cell r="A15" t="str">
            <v>1810-0</v>
          </cell>
          <cell r="B15" t="str">
            <v>1810000290A0</v>
          </cell>
        </row>
        <row r="16">
          <cell r="A16" t="str">
            <v>1820-0</v>
          </cell>
          <cell r="B16" t="str">
            <v>1820000290A0</v>
          </cell>
        </row>
        <row r="17">
          <cell r="A17" t="str">
            <v>1830-0</v>
          </cell>
          <cell r="B17" t="str">
            <v>1830000290A0</v>
          </cell>
        </row>
        <row r="18">
          <cell r="A18" t="str">
            <v>1840-0</v>
          </cell>
          <cell r="B18" t="str">
            <v>1840000290A0</v>
          </cell>
        </row>
        <row r="19">
          <cell r="A19" t="str">
            <v>1850-0</v>
          </cell>
          <cell r="B19" t="str">
            <v>1850000290A0</v>
          </cell>
        </row>
        <row r="20">
          <cell r="A20" t="str">
            <v>1860-0</v>
          </cell>
          <cell r="B20" t="str">
            <v>1860000290A0</v>
          </cell>
        </row>
        <row r="21">
          <cell r="A21" t="str">
            <v>1890-0</v>
          </cell>
          <cell r="B21" t="str">
            <v>1890000290A0</v>
          </cell>
        </row>
        <row r="22">
          <cell r="A22" t="str">
            <v>1920-0</v>
          </cell>
          <cell r="B22" t="str">
            <v>1920000290A0</v>
          </cell>
        </row>
        <row r="23">
          <cell r="A23" t="str">
            <v>1930-0</v>
          </cell>
          <cell r="B23" t="str">
            <v>1930000290A0</v>
          </cell>
        </row>
        <row r="24">
          <cell r="A24" t="str">
            <v>1940-0</v>
          </cell>
          <cell r="B24" t="str">
            <v>1940000290A0</v>
          </cell>
        </row>
        <row r="25">
          <cell r="A25" t="str">
            <v>1950-0</v>
          </cell>
          <cell r="B25" t="str">
            <v>1950000290A0</v>
          </cell>
        </row>
        <row r="26">
          <cell r="A26" t="str">
            <v>1960-0</v>
          </cell>
          <cell r="B26" t="str">
            <v>1960000290A0</v>
          </cell>
        </row>
        <row r="27">
          <cell r="A27" t="str">
            <v>2110-0</v>
          </cell>
          <cell r="B27" t="str">
            <v>2110000000A0</v>
          </cell>
        </row>
        <row r="28">
          <cell r="A28" t="str">
            <v>2130-0</v>
          </cell>
          <cell r="B28" t="str">
            <v>2130000000A0</v>
          </cell>
        </row>
        <row r="29">
          <cell r="A29" t="str">
            <v>2240-0</v>
          </cell>
          <cell r="B29" t="str">
            <v>2240000000A0</v>
          </cell>
        </row>
        <row r="30">
          <cell r="A30" t="str">
            <v>2252-0</v>
          </cell>
          <cell r="B30" t="str">
            <v>2252000000A0</v>
          </cell>
        </row>
        <row r="31">
          <cell r="A31" t="str">
            <v>2253-0</v>
          </cell>
          <cell r="B31" t="str">
            <v>2253000000A0</v>
          </cell>
        </row>
        <row r="32">
          <cell r="A32" t="str">
            <v>2476-0</v>
          </cell>
          <cell r="B32" t="str">
            <v>2476000000A0</v>
          </cell>
        </row>
        <row r="33">
          <cell r="A33" t="str">
            <v>2479-0</v>
          </cell>
          <cell r="B33" t="str">
            <v>2479000000A0</v>
          </cell>
        </row>
        <row r="34">
          <cell r="A34" t="str">
            <v>2481-0</v>
          </cell>
          <cell r="B34" t="str">
            <v>2481000000A0</v>
          </cell>
        </row>
        <row r="35">
          <cell r="A35" t="str">
            <v>2486-0</v>
          </cell>
          <cell r="B35" t="str">
            <v>2486000000A0</v>
          </cell>
        </row>
        <row r="36">
          <cell r="A36" t="str">
            <v>2501-0</v>
          </cell>
          <cell r="B36" t="str">
            <v>2501000000A0</v>
          </cell>
        </row>
        <row r="37">
          <cell r="A37" t="str">
            <v>2780-0</v>
          </cell>
          <cell r="B37" t="str">
            <v>2780000000A0</v>
          </cell>
        </row>
        <row r="38">
          <cell r="A38" t="str">
            <v>3100-0</v>
          </cell>
          <cell r="B38" t="str">
            <v>3100000000A0</v>
          </cell>
        </row>
        <row r="39">
          <cell r="A39" t="str">
            <v>3601-0</v>
          </cell>
          <cell r="B39" t="str">
            <v>3601000000A0</v>
          </cell>
        </row>
        <row r="40">
          <cell r="A40" t="str">
            <v>4200-0</v>
          </cell>
          <cell r="B40" t="str">
            <v>4200331220A0</v>
          </cell>
        </row>
        <row r="41">
          <cell r="A41" t="str">
            <v>5500-0</v>
          </cell>
          <cell r="B41" t="str">
            <v>5500000290A0</v>
          </cell>
        </row>
        <row r="42">
          <cell r="A42" t="str">
            <v>5600-0</v>
          </cell>
          <cell r="B42" t="str">
            <v>5600000290A0</v>
          </cell>
        </row>
        <row r="43">
          <cell r="A43" t="str">
            <v>5791-0</v>
          </cell>
          <cell r="B43" t="str">
            <v>5791000290A0</v>
          </cell>
        </row>
        <row r="44">
          <cell r="A44" t="str">
            <v>5910-0</v>
          </cell>
          <cell r="B44" t="str">
            <v>5910000290A0</v>
          </cell>
        </row>
        <row r="45">
          <cell r="A45" t="str">
            <v>7010-0</v>
          </cell>
          <cell r="B45" t="str">
            <v>7010000000A0</v>
          </cell>
        </row>
        <row r="46">
          <cell r="A46" t="str">
            <v>7011-0</v>
          </cell>
          <cell r="B46" t="str">
            <v>7011000000A0</v>
          </cell>
        </row>
        <row r="47">
          <cell r="A47" t="str">
            <v>7021-0</v>
          </cell>
          <cell r="B47" t="str">
            <v>7021000290A0</v>
          </cell>
        </row>
        <row r="48">
          <cell r="A48" t="str">
            <v>7023-0</v>
          </cell>
          <cell r="B48" t="str">
            <v>7023000290A0</v>
          </cell>
        </row>
        <row r="49">
          <cell r="A49" t="str">
            <v>7102-0</v>
          </cell>
          <cell r="B49" t="str">
            <v>7102000290A0</v>
          </cell>
        </row>
        <row r="50">
          <cell r="A50" t="str">
            <v>7121-0</v>
          </cell>
          <cell r="B50" t="str">
            <v>7121000290A0</v>
          </cell>
        </row>
        <row r="51">
          <cell r="A51" t="str">
            <v>7122-0</v>
          </cell>
          <cell r="B51" t="str">
            <v>7122000290A0</v>
          </cell>
        </row>
        <row r="52">
          <cell r="A52" t="str">
            <v>7123-0</v>
          </cell>
          <cell r="B52" t="str">
            <v>7123000290A0</v>
          </cell>
        </row>
        <row r="53">
          <cell r="A53" t="str">
            <v>7124-0</v>
          </cell>
          <cell r="B53" t="str">
            <v>7124000290A0</v>
          </cell>
        </row>
        <row r="54">
          <cell r="A54" t="str">
            <v>7125-0</v>
          </cell>
          <cell r="B54" t="str">
            <v>7125000290A0</v>
          </cell>
        </row>
        <row r="55">
          <cell r="A55" t="str">
            <v>7126-0</v>
          </cell>
          <cell r="B55" t="str">
            <v>7126000290A0</v>
          </cell>
        </row>
        <row r="56">
          <cell r="A56" t="str">
            <v>7127-0</v>
          </cell>
          <cell r="B56" t="str">
            <v>7127000290A0</v>
          </cell>
        </row>
        <row r="57">
          <cell r="A57" t="str">
            <v>7129-0</v>
          </cell>
          <cell r="B57" t="str">
            <v>7129000290A0</v>
          </cell>
        </row>
        <row r="58">
          <cell r="A58" t="str">
            <v>7131-0</v>
          </cell>
          <cell r="B58" t="str">
            <v>7131000290A0</v>
          </cell>
        </row>
        <row r="59">
          <cell r="A59" t="str">
            <v>7161-0</v>
          </cell>
          <cell r="B59" t="str">
            <v>7161000290A0</v>
          </cell>
        </row>
        <row r="60">
          <cell r="A60" t="str">
            <v>7183-0</v>
          </cell>
          <cell r="B60" t="str">
            <v>7183000290A0</v>
          </cell>
        </row>
        <row r="61">
          <cell r="A61" t="str">
            <v>7186-0</v>
          </cell>
          <cell r="B61" t="str">
            <v>7186000290A0</v>
          </cell>
        </row>
        <row r="62">
          <cell r="A62" t="str">
            <v>7187-0</v>
          </cell>
          <cell r="B62" t="str">
            <v>7187000290A0</v>
          </cell>
        </row>
        <row r="63">
          <cell r="A63" t="str">
            <v>7190-0</v>
          </cell>
          <cell r="B63" t="str">
            <v>7190000290A0</v>
          </cell>
        </row>
        <row r="64">
          <cell r="A64" t="str">
            <v>7191-0</v>
          </cell>
          <cell r="B64" t="str">
            <v>7191000290A0</v>
          </cell>
        </row>
        <row r="65">
          <cell r="A65" t="str">
            <v>7192-0</v>
          </cell>
          <cell r="B65" t="str">
            <v>7192000290A0</v>
          </cell>
        </row>
        <row r="66">
          <cell r="A66" t="str">
            <v>7193-0</v>
          </cell>
          <cell r="B66" t="str">
            <v>7193000290A0</v>
          </cell>
        </row>
        <row r="67">
          <cell r="A67" t="str">
            <v>7194-0</v>
          </cell>
          <cell r="B67" t="str">
            <v>7194000290A0</v>
          </cell>
        </row>
        <row r="68">
          <cell r="A68" t="str">
            <v>7195-0</v>
          </cell>
          <cell r="B68" t="str">
            <v>7195000290A0</v>
          </cell>
        </row>
        <row r="69">
          <cell r="A69" t="str">
            <v>7197-0</v>
          </cell>
          <cell r="B69" t="str">
            <v>7197000290A0</v>
          </cell>
        </row>
        <row r="70">
          <cell r="A70" t="str">
            <v>7199-0</v>
          </cell>
          <cell r="B70" t="str">
            <v>7199000290A0</v>
          </cell>
        </row>
        <row r="71">
          <cell r="A71" t="str">
            <v>7200-0</v>
          </cell>
          <cell r="B71" t="str">
            <v>7200000290A0</v>
          </cell>
        </row>
        <row r="72">
          <cell r="A72" t="str">
            <v>7251-0</v>
          </cell>
          <cell r="B72" t="str">
            <v>7251000290A0</v>
          </cell>
        </row>
        <row r="73">
          <cell r="A73" t="str">
            <v>7255-0</v>
          </cell>
          <cell r="B73" t="str">
            <v>7255000290A0</v>
          </cell>
        </row>
        <row r="74">
          <cell r="A74" t="str">
            <v>7256-0</v>
          </cell>
          <cell r="B74" t="str">
            <v>7256000290A0</v>
          </cell>
        </row>
        <row r="75">
          <cell r="A75" t="str">
            <v>7302-0</v>
          </cell>
          <cell r="B75" t="str">
            <v>7302000290A0</v>
          </cell>
        </row>
        <row r="76">
          <cell r="A76" t="str">
            <v>7307-0</v>
          </cell>
          <cell r="B76" t="str">
            <v>7307000290A0</v>
          </cell>
        </row>
        <row r="77">
          <cell r="A77" t="str">
            <v>7309-0</v>
          </cell>
          <cell r="B77" t="str">
            <v>7309000290A0</v>
          </cell>
        </row>
        <row r="78">
          <cell r="A78" t="str">
            <v>7310-0</v>
          </cell>
          <cell r="B78" t="str">
            <v>7310000290A0</v>
          </cell>
        </row>
        <row r="79">
          <cell r="A79" t="str">
            <v>7311-0</v>
          </cell>
          <cell r="B79" t="str">
            <v>7311000290A0</v>
          </cell>
        </row>
        <row r="80">
          <cell r="A80" t="str">
            <v>7313-0</v>
          </cell>
          <cell r="B80" t="str">
            <v>7313000290A0</v>
          </cell>
        </row>
        <row r="81">
          <cell r="A81" t="str">
            <v>7314-0</v>
          </cell>
          <cell r="B81" t="str">
            <v>7314000290A0</v>
          </cell>
        </row>
        <row r="82">
          <cell r="A82" t="str">
            <v>7451-0</v>
          </cell>
          <cell r="B82" t="str">
            <v>7451000290A0</v>
          </cell>
        </row>
        <row r="83">
          <cell r="A83" t="str">
            <v>7601-0</v>
          </cell>
          <cell r="B83" t="str">
            <v>7601000290A0</v>
          </cell>
        </row>
        <row r="84">
          <cell r="A84" t="str">
            <v>7602-0</v>
          </cell>
          <cell r="B84" t="str">
            <v>7602000290A0</v>
          </cell>
        </row>
        <row r="85">
          <cell r="A85" t="str">
            <v>7604-0</v>
          </cell>
          <cell r="B85" t="str">
            <v>7604000290A0</v>
          </cell>
        </row>
        <row r="86">
          <cell r="A86" t="str">
            <v>7609-0</v>
          </cell>
          <cell r="B86" t="str">
            <v>7609000290A0</v>
          </cell>
        </row>
        <row r="87">
          <cell r="A87" t="str">
            <v>7621-0</v>
          </cell>
          <cell r="B87" t="str">
            <v>7621000290A0</v>
          </cell>
        </row>
        <row r="88">
          <cell r="A88" t="str">
            <v>7622-0</v>
          </cell>
          <cell r="B88" t="str">
            <v>7622000290A0</v>
          </cell>
        </row>
        <row r="89">
          <cell r="A89" t="str">
            <v>7626-0</v>
          </cell>
          <cell r="B89" t="str">
            <v>7626000290A0</v>
          </cell>
        </row>
        <row r="90">
          <cell r="A90" t="str">
            <v>7628-0</v>
          </cell>
          <cell r="B90" t="str">
            <v>7628000290A0</v>
          </cell>
        </row>
        <row r="91">
          <cell r="A91" t="str">
            <v>7629-0</v>
          </cell>
          <cell r="B91" t="str">
            <v>7629000290A0</v>
          </cell>
        </row>
        <row r="92">
          <cell r="A92" t="str">
            <v>7660-0</v>
          </cell>
          <cell r="B92" t="str">
            <v>7660000290A0</v>
          </cell>
        </row>
        <row r="93">
          <cell r="A93" t="str">
            <v>7661-0</v>
          </cell>
          <cell r="B93" t="str">
            <v>7661000290A0</v>
          </cell>
        </row>
        <row r="94">
          <cell r="A94" t="str">
            <v>7701-0</v>
          </cell>
          <cell r="B94" t="str">
            <v>7701000290A0</v>
          </cell>
        </row>
        <row r="95">
          <cell r="A95" t="str">
            <v>7703-0</v>
          </cell>
          <cell r="B95" t="str">
            <v>7703000290A0</v>
          </cell>
        </row>
        <row r="96">
          <cell r="A96" t="str">
            <v>7710-0</v>
          </cell>
          <cell r="B96" t="str">
            <v>7710000290A0</v>
          </cell>
        </row>
        <row r="97">
          <cell r="A97" t="str">
            <v>7723-0</v>
          </cell>
          <cell r="B97" t="str">
            <v>7723000290A0</v>
          </cell>
        </row>
        <row r="98">
          <cell r="A98" t="str">
            <v>7724-0</v>
          </cell>
          <cell r="B98" t="str">
            <v>7724000290A0</v>
          </cell>
        </row>
        <row r="99">
          <cell r="A99" t="str">
            <v>7725-0</v>
          </cell>
          <cell r="B99" t="str">
            <v>7725000290A0</v>
          </cell>
        </row>
        <row r="100">
          <cell r="A100" t="str">
            <v>7727-0</v>
          </cell>
          <cell r="B100" t="str">
            <v>7727000290A0</v>
          </cell>
        </row>
        <row r="101">
          <cell r="A101" t="str">
            <v>7730-0</v>
          </cell>
          <cell r="B101" t="str">
            <v>7730000290A0</v>
          </cell>
        </row>
        <row r="102">
          <cell r="A102" t="str">
            <v>7751-0</v>
          </cell>
          <cell r="B102" t="str">
            <v>7751000290A0</v>
          </cell>
        </row>
        <row r="103">
          <cell r="A103" t="str">
            <v>7752-0</v>
          </cell>
          <cell r="B103" t="str">
            <v>7752000290A0</v>
          </cell>
        </row>
        <row r="104">
          <cell r="A104" t="str">
            <v>7753-0</v>
          </cell>
          <cell r="B104" t="str">
            <v>7753000290A0</v>
          </cell>
        </row>
        <row r="105">
          <cell r="A105" t="str">
            <v>7754-0</v>
          </cell>
          <cell r="B105" t="str">
            <v>7754000290A0</v>
          </cell>
        </row>
        <row r="106">
          <cell r="A106" t="str">
            <v>7802-0</v>
          </cell>
          <cell r="B106" t="str">
            <v>7802000290A0</v>
          </cell>
        </row>
        <row r="107">
          <cell r="A107" t="str">
            <v>7803-0</v>
          </cell>
          <cell r="B107" t="str">
            <v>7803000290A0</v>
          </cell>
        </row>
        <row r="108">
          <cell r="A108" t="str">
            <v>7805-0</v>
          </cell>
          <cell r="B108" t="str">
            <v>7805000290A0</v>
          </cell>
        </row>
        <row r="109">
          <cell r="A109" t="str">
            <v>7807-0</v>
          </cell>
          <cell r="B109" t="str">
            <v>7807000290A0</v>
          </cell>
        </row>
        <row r="110">
          <cell r="A110" t="str">
            <v>7810-0</v>
          </cell>
          <cell r="B110" t="str">
            <v>7810000290A0</v>
          </cell>
        </row>
        <row r="111">
          <cell r="A111" t="str">
            <v>7811-0</v>
          </cell>
          <cell r="B111" t="str">
            <v>7811000290A0</v>
          </cell>
        </row>
        <row r="112">
          <cell r="A112" t="str">
            <v>8090-0</v>
          </cell>
          <cell r="B112" t="str">
            <v>8090000290A0</v>
          </cell>
        </row>
        <row r="113">
          <cell r="A113" t="str">
            <v>8501-0</v>
          </cell>
          <cell r="B113" t="str">
            <v>8501000290A0</v>
          </cell>
        </row>
        <row r="114">
          <cell r="A114" t="str">
            <v>8502-0</v>
          </cell>
          <cell r="B114" t="str">
            <v>8502000290A0</v>
          </cell>
        </row>
        <row r="115">
          <cell r="A115" t="str">
            <v>8525-0</v>
          </cell>
          <cell r="B115" t="str">
            <v>8525000290A0</v>
          </cell>
        </row>
        <row r="116">
          <cell r="A116" t="str">
            <v>8528-0</v>
          </cell>
          <cell r="B116" t="str">
            <v>8528000290A0</v>
          </cell>
        </row>
        <row r="117">
          <cell r="A117" t="str">
            <v>8573-0</v>
          </cell>
          <cell r="B117" t="str">
            <v>8573000290A0</v>
          </cell>
        </row>
        <row r="118">
          <cell r="A118" t="str">
            <v>8576-0</v>
          </cell>
          <cell r="B118" t="str">
            <v>8576000290A0</v>
          </cell>
        </row>
        <row r="119">
          <cell r="A119" t="str">
            <v>8582-0</v>
          </cell>
          <cell r="B119" t="str">
            <v>8582000290A0</v>
          </cell>
        </row>
        <row r="120">
          <cell r="A120" t="str">
            <v>8602-0</v>
          </cell>
          <cell r="B120" t="str">
            <v>8602000290A0</v>
          </cell>
        </row>
        <row r="121">
          <cell r="A121" t="str">
            <v>8606-0</v>
          </cell>
          <cell r="B121" t="str">
            <v>8606000290A0</v>
          </cell>
        </row>
        <row r="122">
          <cell r="A122" t="str">
            <v>8652-0</v>
          </cell>
          <cell r="B122" t="str">
            <v>8652000290A0</v>
          </cell>
        </row>
        <row r="123">
          <cell r="A123" t="str">
            <v>8653-0</v>
          </cell>
          <cell r="B123" t="str">
            <v>8653000290A0</v>
          </cell>
        </row>
        <row r="124">
          <cell r="A124" t="str">
            <v>8660-0</v>
          </cell>
          <cell r="B124" t="str">
            <v>8660000290A0</v>
          </cell>
        </row>
        <row r="125">
          <cell r="A125" t="str">
            <v>8671-0</v>
          </cell>
          <cell r="B125" t="str">
            <v>8671000290A0</v>
          </cell>
        </row>
        <row r="126">
          <cell r="A126" t="str">
            <v>8672-0</v>
          </cell>
          <cell r="B126" t="str">
            <v>8672000290A0</v>
          </cell>
        </row>
        <row r="127">
          <cell r="A127" t="str">
            <v>8673-0</v>
          </cell>
          <cell r="B127" t="str">
            <v>8673000290A0</v>
          </cell>
        </row>
        <row r="128">
          <cell r="A128" t="str">
            <v>8674-0</v>
          </cell>
          <cell r="B128" t="str">
            <v>8674000290A0</v>
          </cell>
        </row>
        <row r="129">
          <cell r="A129" t="str">
            <v>8675-0</v>
          </cell>
          <cell r="B129" t="str">
            <v>8675000290A0</v>
          </cell>
        </row>
        <row r="130">
          <cell r="A130" t="str">
            <v>8676-0</v>
          </cell>
          <cell r="B130" t="str">
            <v>8676000290A0</v>
          </cell>
        </row>
        <row r="131">
          <cell r="A131" t="str">
            <v>8677-0</v>
          </cell>
          <cell r="B131" t="str">
            <v>8677000290A0</v>
          </cell>
        </row>
        <row r="132">
          <cell r="A132" t="str">
            <v>8802-0</v>
          </cell>
          <cell r="B132" t="str">
            <v>8802000290A0</v>
          </cell>
        </row>
        <row r="133">
          <cell r="A133" t="str">
            <v>8803-0</v>
          </cell>
          <cell r="B133" t="str">
            <v>8803000290A0</v>
          </cell>
        </row>
        <row r="134">
          <cell r="A134" t="str">
            <v>8888-0</v>
          </cell>
          <cell r="B134" t="str">
            <v>8888000290A0</v>
          </cell>
        </row>
        <row r="135">
          <cell r="A135" t="str">
            <v>8891-0</v>
          </cell>
          <cell r="B135" t="str">
            <v>8891000290A0</v>
          </cell>
        </row>
        <row r="136">
          <cell r="A136" t="str">
            <v>8894-0</v>
          </cell>
          <cell r="B136" t="str">
            <v>8894000290A0</v>
          </cell>
        </row>
        <row r="137">
          <cell r="A137" t="str">
            <v>9890-0</v>
          </cell>
          <cell r="B137" t="str">
            <v>9890000000A0</v>
          </cell>
        </row>
        <row r="138">
          <cell r="A138" t="str">
            <v>9908-0</v>
          </cell>
          <cell r="B138" t="str">
            <v>9908000000A0</v>
          </cell>
        </row>
        <row r="139">
          <cell r="A139" t="str">
            <v>9909-0</v>
          </cell>
          <cell r="B139" t="str">
            <v>9909000000A0</v>
          </cell>
        </row>
        <row r="140">
          <cell r="A140" t="str">
            <v>9940-0</v>
          </cell>
          <cell r="B140" t="str">
            <v>9940000000A0</v>
          </cell>
        </row>
        <row r="141">
          <cell r="A141" t="str">
            <v>9950-0</v>
          </cell>
          <cell r="B141" t="str">
            <v>9950000000A0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Q-JAN97"/>
      <sheetName val="MENSUAL"/>
      <sheetName val="WORKSHEET"/>
    </sheetNames>
    <sheetDataSet>
      <sheetData sheetId="0" refreshError="1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  <sheetName val="PLQ-JAN97"/>
      <sheetName val="MENSUAL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243E-65A5-4E61-83AD-E7E5B2603162}">
  <sheetPr>
    <tabColor rgb="FF00B0F0"/>
  </sheetPr>
  <dimension ref="A1:AY240"/>
  <sheetViews>
    <sheetView showGridLines="0" tabSelected="1" topLeftCell="G1" workbookViewId="0">
      <pane ySplit="4" topLeftCell="A62" activePane="bottomLeft" state="frozen"/>
      <selection pane="bottomLeft" activeCell="O238" sqref="O238"/>
    </sheetView>
  </sheetViews>
  <sheetFormatPr defaultColWidth="17.6640625" defaultRowHeight="18" customHeight="1" x14ac:dyDescent="0.3"/>
  <cols>
    <col min="1" max="1" width="34.5546875" style="1" hidden="1" customWidth="1"/>
    <col min="2" max="2" width="22.44140625" style="1" hidden="1" customWidth="1"/>
    <col min="3" max="6" width="0" style="1" hidden="1" customWidth="1"/>
    <col min="7" max="7" width="17.6640625" style="1"/>
    <col min="8" max="8" width="23" style="2" customWidth="1"/>
    <col min="9" max="9" width="20.33203125" style="2" customWidth="1"/>
    <col min="10" max="10" width="74.5546875" style="1" customWidth="1"/>
    <col min="11" max="11" width="11.33203125" style="1" bestFit="1" customWidth="1"/>
    <col min="12" max="12" width="25.33203125" style="1" customWidth="1"/>
    <col min="13" max="13" width="17" style="1" customWidth="1"/>
    <col min="14" max="14" width="27" style="1" customWidth="1"/>
    <col min="15" max="15" width="15.88671875" style="2" customWidth="1"/>
    <col min="16" max="16" width="10.77734375" style="1" bestFit="1" customWidth="1"/>
    <col min="17" max="17" width="17.6640625" style="1" bestFit="1" customWidth="1"/>
    <col min="18" max="18" width="23.109375" style="1" customWidth="1"/>
    <col min="19" max="19" width="19.109375" style="1" customWidth="1"/>
    <col min="20" max="23" width="14.21875" style="1" hidden="1" customWidth="1"/>
    <col min="24" max="25" width="14.21875" style="5" hidden="1" customWidth="1"/>
    <col min="26" max="26" width="17.6640625" hidden="1" customWidth="1"/>
    <col min="27" max="28" width="0" hidden="1" customWidth="1"/>
    <col min="29" max="29" width="17.6640625" hidden="1" customWidth="1"/>
    <col min="30" max="30" width="18.77734375" hidden="1" customWidth="1"/>
    <col min="31" max="31" width="0" hidden="1" customWidth="1"/>
    <col min="32" max="32" width="17.6640625" hidden="1" customWidth="1"/>
    <col min="33" max="37" width="13.6640625" style="7" hidden="1" customWidth="1"/>
    <col min="38" max="41" width="13.6640625" style="1" hidden="1" customWidth="1"/>
    <col min="42" max="42" width="17.33203125" style="1" hidden="1" customWidth="1"/>
    <col min="43" max="43" width="15.77734375" style="1" hidden="1" customWidth="1"/>
    <col min="44" max="48" width="13.6640625" style="1" hidden="1" customWidth="1"/>
    <col min="49" max="49" width="19" style="1" hidden="1" customWidth="1"/>
    <col min="50" max="50" width="17.6640625" style="1" hidden="1" customWidth="1"/>
    <col min="51" max="51" width="20.33203125" style="1" customWidth="1"/>
    <col min="52" max="52" width="17.6640625" style="1" customWidth="1"/>
    <col min="53" max="16384" width="17.6640625" style="1"/>
  </cols>
  <sheetData>
    <row r="1" spans="1:51" ht="18" customHeight="1" x14ac:dyDescent="0.3">
      <c r="A1" s="1" t="s">
        <v>0</v>
      </c>
      <c r="B1" s="1" t="s">
        <v>1</v>
      </c>
      <c r="K1" s="3"/>
      <c r="Q1" s="4"/>
      <c r="R1" s="5"/>
      <c r="S1" s="6">
        <v>7541399</v>
      </c>
      <c r="T1" s="7"/>
      <c r="U1" s="7"/>
      <c r="V1" s="7"/>
      <c r="W1" s="7"/>
      <c r="X1" s="8"/>
      <c r="Y1" s="8"/>
      <c r="AL1" s="7"/>
      <c r="AM1" s="7"/>
      <c r="AN1" s="7">
        <v>6502716</v>
      </c>
      <c r="AO1" s="7"/>
      <c r="AP1" s="7"/>
      <c r="AQ1" s="7"/>
      <c r="AR1" s="7"/>
      <c r="AS1" s="7"/>
      <c r="AT1" s="7"/>
      <c r="AU1" s="7"/>
      <c r="AV1" s="7"/>
      <c r="AW1" s="7"/>
      <c r="AX1" s="9"/>
      <c r="AY1" s="10"/>
    </row>
    <row r="2" spans="1:51" ht="18" customHeight="1" thickBot="1" x14ac:dyDescent="0.35">
      <c r="A2" s="1" t="s">
        <v>2</v>
      </c>
      <c r="B2" s="1" t="s">
        <v>3</v>
      </c>
      <c r="G2" s="11" t="s">
        <v>4</v>
      </c>
      <c r="K2" s="3"/>
      <c r="R2" s="12">
        <f>SUBTOTAL(9,R5:R238)</f>
        <v>3049873.63</v>
      </c>
      <c r="S2" s="13">
        <f>SUBTOTAL(9,S5:S238)</f>
        <v>123078.93769138555</v>
      </c>
      <c r="T2" s="12">
        <f>SUBTOTAL(9,T5:T238)</f>
        <v>30663.736299999968</v>
      </c>
      <c r="U2" s="12">
        <f>SUBTOTAL(9,U5:U238)</f>
        <v>1237.4535933029804</v>
      </c>
      <c r="V2" s="14"/>
      <c r="W2" s="14"/>
      <c r="AF2" s="12">
        <f>SUBTOTAL(9,AF5:AF238)</f>
        <v>74173.772618633739</v>
      </c>
      <c r="AG2" s="6"/>
      <c r="AH2" s="12">
        <f>SUBTOTAL(9,AH5:AH238)</f>
        <v>3361.0867418083199</v>
      </c>
      <c r="AI2" s="12"/>
      <c r="AJ2" s="12">
        <f>SUBTOTAL(9,AJ5:AJ238)</f>
        <v>849.84865468076612</v>
      </c>
      <c r="AK2" s="12"/>
      <c r="AL2" s="6">
        <f>SUBTOTAL(9,AL5:AL238)</f>
        <v>963.22373773707125</v>
      </c>
      <c r="AM2" s="7"/>
      <c r="AN2" s="6">
        <f>SUBTOTAL(9,AN5:AN238)</f>
        <v>730.65803113275922</v>
      </c>
      <c r="AO2" s="6">
        <f>SUBTOTAL(9,AO5:AO238)</f>
        <v>18046.62401375343</v>
      </c>
      <c r="AP2" s="6">
        <f>SUBTOTAL(9,AP5:AP238)</f>
        <v>1058.5381873885838</v>
      </c>
      <c r="AQ2" s="6">
        <f>SUBTOTAL(9,AQ5:AQ238)</f>
        <v>26238.262134082186</v>
      </c>
      <c r="AR2" s="6">
        <f>SUBTOTAL(9,AR5:AR238)</f>
        <v>1033.6147427401677</v>
      </c>
      <c r="AS2" s="6">
        <f>SUBTOTAL(9,AS5:AS238)</f>
        <v>25632.867841643823</v>
      </c>
      <c r="AT2" s="6">
        <f>SUBTOTAL(9,AT5:AT238)</f>
        <v>1068.0685674981728</v>
      </c>
      <c r="AU2" s="6">
        <f>SUBTOTAL(9,AU5:AU238)</f>
        <v>26487.296769698623</v>
      </c>
      <c r="AV2" s="7"/>
      <c r="AW2" s="6">
        <f>SUBTOTAL(9,AW5:AW238)</f>
        <v>83238.81128161971</v>
      </c>
      <c r="AX2" s="12">
        <f>SUBTOTAL(9,AX5:AX238)</f>
        <v>39840.126409765791</v>
      </c>
      <c r="AY2" s="2"/>
    </row>
    <row r="3" spans="1:51" ht="28.2" thickBot="1" x14ac:dyDescent="0.35">
      <c r="A3" s="1" t="s">
        <v>5</v>
      </c>
      <c r="B3" s="1" t="s">
        <v>6</v>
      </c>
      <c r="O3" s="1"/>
      <c r="R3" s="15" t="s">
        <v>7</v>
      </c>
      <c r="S3" s="15" t="s">
        <v>8</v>
      </c>
      <c r="T3" s="16" t="s">
        <v>9</v>
      </c>
      <c r="U3" s="16" t="s">
        <v>9</v>
      </c>
      <c r="V3" s="16" t="s">
        <v>10</v>
      </c>
      <c r="W3" s="16" t="s">
        <v>10</v>
      </c>
      <c r="X3" s="17"/>
      <c r="Y3" s="18" t="s">
        <v>11</v>
      </c>
      <c r="Z3" s="19"/>
      <c r="AA3" s="18" t="s">
        <v>12</v>
      </c>
      <c r="AB3" s="19"/>
      <c r="AC3" s="18" t="s">
        <v>13</v>
      </c>
      <c r="AD3" s="18" t="s">
        <v>13</v>
      </c>
      <c r="AE3" s="20" t="s">
        <v>14</v>
      </c>
      <c r="AF3" s="7"/>
      <c r="AV3" s="21" t="s">
        <v>15</v>
      </c>
      <c r="AW3" s="21" t="s">
        <v>15</v>
      </c>
      <c r="AX3" s="22" t="s">
        <v>16</v>
      </c>
    </row>
    <row r="4" spans="1:51" s="23" customFormat="1" ht="41.4" x14ac:dyDescent="0.3">
      <c r="A4" s="23" t="s">
        <v>17</v>
      </c>
      <c r="B4" s="23" t="s">
        <v>18</v>
      </c>
      <c r="C4" s="23" t="s">
        <v>19</v>
      </c>
      <c r="D4" s="23" t="s">
        <v>20</v>
      </c>
      <c r="E4" s="23" t="s">
        <v>21</v>
      </c>
      <c r="F4" s="23" t="s">
        <v>22</v>
      </c>
      <c r="G4" s="24" t="s">
        <v>23</v>
      </c>
      <c r="H4" s="25" t="s">
        <v>24</v>
      </c>
      <c r="I4" s="25" t="s">
        <v>25</v>
      </c>
      <c r="J4" s="24" t="s">
        <v>26</v>
      </c>
      <c r="K4" s="24" t="s">
        <v>27</v>
      </c>
      <c r="L4" s="24" t="s">
        <v>28</v>
      </c>
      <c r="M4" s="24" t="s">
        <v>29</v>
      </c>
      <c r="N4" s="24" t="s">
        <v>30</v>
      </c>
      <c r="O4" s="26" t="s">
        <v>31</v>
      </c>
      <c r="P4" s="26" t="s">
        <v>32</v>
      </c>
      <c r="Q4" s="27" t="s">
        <v>33</v>
      </c>
      <c r="R4" s="28" t="s">
        <v>34</v>
      </c>
      <c r="S4" s="28" t="s">
        <v>35</v>
      </c>
      <c r="T4" s="29" t="s">
        <v>34</v>
      </c>
      <c r="U4" s="29" t="s">
        <v>35</v>
      </c>
      <c r="V4" s="29" t="s">
        <v>34</v>
      </c>
      <c r="W4" s="30" t="s">
        <v>35</v>
      </c>
      <c r="X4" s="20" t="s">
        <v>36</v>
      </c>
      <c r="Y4" s="31" t="s">
        <v>37</v>
      </c>
      <c r="Z4" s="32" t="s">
        <v>38</v>
      </c>
      <c r="AA4" s="31" t="s">
        <v>37</v>
      </c>
      <c r="AB4" s="32" t="s">
        <v>38</v>
      </c>
      <c r="AC4" s="31" t="s">
        <v>39</v>
      </c>
      <c r="AD4" s="32" t="s">
        <v>40</v>
      </c>
      <c r="AE4" s="33">
        <v>45869</v>
      </c>
      <c r="AF4" s="34" t="s">
        <v>41</v>
      </c>
      <c r="AG4" s="34" t="s">
        <v>42</v>
      </c>
      <c r="AH4" s="35" t="s">
        <v>43</v>
      </c>
      <c r="AI4" s="36" t="s">
        <v>44</v>
      </c>
      <c r="AJ4" s="35" t="s">
        <v>45</v>
      </c>
      <c r="AK4" s="36" t="s">
        <v>46</v>
      </c>
      <c r="AL4" s="35" t="s">
        <v>47</v>
      </c>
      <c r="AM4" s="36" t="s">
        <v>48</v>
      </c>
      <c r="AN4" s="35" t="s">
        <v>49</v>
      </c>
      <c r="AO4" s="36" t="s">
        <v>50</v>
      </c>
      <c r="AP4" s="35" t="s">
        <v>51</v>
      </c>
      <c r="AQ4" s="36" t="s">
        <v>52</v>
      </c>
      <c r="AR4" s="35" t="s">
        <v>53</v>
      </c>
      <c r="AS4" s="36" t="s">
        <v>54</v>
      </c>
      <c r="AT4" s="35" t="s">
        <v>55</v>
      </c>
      <c r="AU4" s="36" t="s">
        <v>56</v>
      </c>
      <c r="AV4" s="36" t="s">
        <v>57</v>
      </c>
      <c r="AW4" s="36" t="s">
        <v>58</v>
      </c>
      <c r="AX4" s="37" t="s">
        <v>35</v>
      </c>
      <c r="AY4" s="38" t="s">
        <v>59</v>
      </c>
    </row>
    <row r="5" spans="1:51" ht="18" customHeight="1" x14ac:dyDescent="0.3">
      <c r="A5" s="1" t="s">
        <v>88</v>
      </c>
      <c r="B5" s="1" t="s">
        <v>89</v>
      </c>
      <c r="C5" s="1">
        <v>510202057</v>
      </c>
      <c r="D5" s="1" t="s">
        <v>90</v>
      </c>
      <c r="E5" s="1">
        <f>VLOOKUP(F5,[1]Depreciacion_Entry!$T$3:$U$34,2,0)</f>
        <v>37</v>
      </c>
      <c r="F5" s="1" t="s">
        <v>60</v>
      </c>
      <c r="G5" s="39" t="s">
        <v>91</v>
      </c>
      <c r="H5" s="40" t="s">
        <v>72</v>
      </c>
      <c r="I5" s="40" t="s">
        <v>60</v>
      </c>
      <c r="J5" s="61" t="s">
        <v>92</v>
      </c>
      <c r="K5" s="54">
        <v>1</v>
      </c>
      <c r="L5" s="40" t="s">
        <v>93</v>
      </c>
      <c r="M5" s="40" t="s">
        <v>65</v>
      </c>
      <c r="N5" s="64" t="s">
        <v>94</v>
      </c>
      <c r="O5" s="56" t="s">
        <v>62</v>
      </c>
      <c r="P5" s="75">
        <v>44834</v>
      </c>
      <c r="Q5" s="43">
        <v>24.7591</v>
      </c>
      <c r="R5" s="57">
        <v>16500</v>
      </c>
      <c r="S5" s="58">
        <v>666.42163891256143</v>
      </c>
      <c r="T5" s="44">
        <f t="shared" ref="T5:U40" si="0">R5*0.01</f>
        <v>165</v>
      </c>
      <c r="U5" s="44">
        <f t="shared" si="0"/>
        <v>6.6642163891256141</v>
      </c>
      <c r="V5" s="44">
        <f t="shared" ref="V5:W40" si="1">+R5-T5</f>
        <v>16335</v>
      </c>
      <c r="W5" s="44">
        <f t="shared" si="1"/>
        <v>659.75742252343582</v>
      </c>
      <c r="X5" s="73">
        <v>2</v>
      </c>
      <c r="Y5" s="45">
        <f t="shared" ref="Y5:Y23" si="2">IFERROR(V5/X5,0)</f>
        <v>8167.5</v>
      </c>
      <c r="Z5">
        <f t="shared" ref="Z5:Z25" si="3">IFERROR(Y5/12,0)</f>
        <v>680.625</v>
      </c>
      <c r="AA5">
        <f t="shared" ref="AA5:AA23" si="4">IFERROR(W5/X5,0)</f>
        <v>329.87871126171791</v>
      </c>
      <c r="AB5">
        <f t="shared" ref="AB5:AB23" si="5">IFERROR(AA5/12,0)</f>
        <v>27.489892605143158</v>
      </c>
      <c r="AC5">
        <f t="shared" ref="AC5:AC25" si="6">Y5/365</f>
        <v>22.376712328767123</v>
      </c>
      <c r="AD5">
        <f t="shared" ref="AD5:AD25" si="7">AA5/365</f>
        <v>0.90377729112799432</v>
      </c>
      <c r="AE5" s="45">
        <f t="shared" ref="AE5:AE68" si="8">ROUND(SUM($AE$4-P5)/30,0)</f>
        <v>35</v>
      </c>
      <c r="AF5" s="46">
        <v>659.75742252343582</v>
      </c>
      <c r="AG5" s="7">
        <v>16335</v>
      </c>
      <c r="AH5" s="46">
        <f>AD5*[1]Dias!$B$3</f>
        <v>27.113318733839829</v>
      </c>
      <c r="AI5" s="46">
        <f>AC5*[1]Dias!$B$3</f>
        <v>671.30136986301375</v>
      </c>
      <c r="AJ5" s="46"/>
      <c r="AK5" s="46"/>
      <c r="AL5" s="80"/>
      <c r="AM5" s="46"/>
      <c r="AN5" s="52"/>
      <c r="AO5" s="46"/>
      <c r="AP5" s="46"/>
      <c r="AQ5" s="46"/>
      <c r="AR5" s="46"/>
      <c r="AS5" s="46"/>
      <c r="AT5" s="46"/>
      <c r="AU5" s="46"/>
      <c r="AV5" s="68">
        <f t="shared" ref="AV5:AV37" si="9">AG5+AI5+AK5+AM5+AO5</f>
        <v>17006.301369863013</v>
      </c>
      <c r="AW5" s="68">
        <f t="shared" ref="AW5:AW37" si="10">+AF5+AH5+AJ5+AL5+AN5</f>
        <v>686.87074125727565</v>
      </c>
      <c r="AX5" s="69">
        <f t="shared" ref="AX5:AX21" si="11">+S5-AW5</f>
        <v>-20.44910234471422</v>
      </c>
      <c r="AY5" s="70" t="s">
        <v>64</v>
      </c>
    </row>
    <row r="6" spans="1:51" ht="18" customHeight="1" x14ac:dyDescent="0.3">
      <c r="A6" s="1" t="s">
        <v>88</v>
      </c>
      <c r="B6" s="1" t="s">
        <v>89</v>
      </c>
      <c r="C6" s="1">
        <v>510202057</v>
      </c>
      <c r="D6" s="1" t="s">
        <v>90</v>
      </c>
      <c r="E6" s="1">
        <f>VLOOKUP(F6,[1]Depreciacion_Entry!$T$3:$U$34,2,0)</f>
        <v>37</v>
      </c>
      <c r="F6" s="1" t="s">
        <v>60</v>
      </c>
      <c r="G6" s="39" t="s">
        <v>95</v>
      </c>
      <c r="H6" s="40" t="s">
        <v>72</v>
      </c>
      <c r="I6" s="40" t="s">
        <v>60</v>
      </c>
      <c r="J6" s="61" t="s">
        <v>92</v>
      </c>
      <c r="K6" s="54">
        <v>1</v>
      </c>
      <c r="L6" s="40" t="s">
        <v>74</v>
      </c>
      <c r="M6" s="40" t="s">
        <v>96</v>
      </c>
      <c r="N6" s="40" t="s">
        <v>97</v>
      </c>
      <c r="O6" s="56" t="s">
        <v>62</v>
      </c>
      <c r="P6" s="75">
        <v>44834</v>
      </c>
      <c r="Q6" s="43">
        <v>24.7591</v>
      </c>
      <c r="R6" s="57">
        <v>14500</v>
      </c>
      <c r="S6" s="58">
        <v>585.64325843831159</v>
      </c>
      <c r="T6" s="44">
        <f t="shared" si="0"/>
        <v>145</v>
      </c>
      <c r="U6" s="44">
        <f t="shared" si="0"/>
        <v>5.856432584383116</v>
      </c>
      <c r="V6" s="44">
        <f t="shared" si="1"/>
        <v>14355</v>
      </c>
      <c r="W6" s="44">
        <f t="shared" si="1"/>
        <v>579.78682585392846</v>
      </c>
      <c r="X6" s="73">
        <v>2</v>
      </c>
      <c r="Y6" s="45">
        <f t="shared" si="2"/>
        <v>7177.5</v>
      </c>
      <c r="Z6">
        <f t="shared" si="3"/>
        <v>598.125</v>
      </c>
      <c r="AA6">
        <f t="shared" si="4"/>
        <v>289.89341292696423</v>
      </c>
      <c r="AB6">
        <f t="shared" si="5"/>
        <v>24.157784410580351</v>
      </c>
      <c r="AC6">
        <f t="shared" si="6"/>
        <v>19.664383561643834</v>
      </c>
      <c r="AD6">
        <f t="shared" si="7"/>
        <v>0.7942285285670253</v>
      </c>
      <c r="AE6" s="45">
        <f t="shared" si="8"/>
        <v>35</v>
      </c>
      <c r="AF6" s="46">
        <v>579.78682585392846</v>
      </c>
      <c r="AG6" s="7">
        <v>14355</v>
      </c>
      <c r="AH6" s="46">
        <f>AD6*[1]Dias!$B$3</f>
        <v>23.826855857010759</v>
      </c>
      <c r="AI6" s="46">
        <f>AC6*[1]Dias!$B$3</f>
        <v>589.93150684931504</v>
      </c>
      <c r="AJ6" s="46"/>
      <c r="AK6" s="46"/>
      <c r="AL6" s="80"/>
      <c r="AM6" s="46"/>
      <c r="AN6" s="52"/>
      <c r="AO6" s="46"/>
      <c r="AP6" s="46"/>
      <c r="AQ6" s="46"/>
      <c r="AR6" s="46"/>
      <c r="AS6" s="46"/>
      <c r="AT6" s="46"/>
      <c r="AU6" s="46"/>
      <c r="AV6" s="68">
        <f t="shared" si="9"/>
        <v>14944.931506849314</v>
      </c>
      <c r="AW6" s="68">
        <f t="shared" si="10"/>
        <v>603.6136817109392</v>
      </c>
      <c r="AX6" s="69">
        <f t="shared" si="11"/>
        <v>-17.970423272627613</v>
      </c>
      <c r="AY6" s="70" t="s">
        <v>64</v>
      </c>
    </row>
    <row r="7" spans="1:51" ht="18" customHeight="1" x14ac:dyDescent="0.3">
      <c r="A7" s="1" t="s">
        <v>88</v>
      </c>
      <c r="B7" s="1" t="s">
        <v>89</v>
      </c>
      <c r="C7" s="1">
        <v>510202057</v>
      </c>
      <c r="D7" s="1" t="s">
        <v>90</v>
      </c>
      <c r="E7" s="1">
        <f>VLOOKUP(F7,[1]Depreciacion_Entry!$T$3:$U$34,2,0)</f>
        <v>37</v>
      </c>
      <c r="F7" s="1" t="s">
        <v>60</v>
      </c>
      <c r="G7" s="39" t="s">
        <v>98</v>
      </c>
      <c r="H7" s="40" t="s">
        <v>72</v>
      </c>
      <c r="I7" s="40" t="s">
        <v>60</v>
      </c>
      <c r="J7" s="61" t="s">
        <v>92</v>
      </c>
      <c r="K7" s="54">
        <v>1</v>
      </c>
      <c r="L7" s="40" t="s">
        <v>99</v>
      </c>
      <c r="M7" s="40" t="s">
        <v>65</v>
      </c>
      <c r="N7" s="40" t="s">
        <v>100</v>
      </c>
      <c r="O7" s="56" t="s">
        <v>62</v>
      </c>
      <c r="P7" s="75">
        <v>44834</v>
      </c>
      <c r="Q7" s="43">
        <v>24.7591</v>
      </c>
      <c r="R7" s="57">
        <v>13800</v>
      </c>
      <c r="S7" s="58">
        <v>557.37082527232417</v>
      </c>
      <c r="T7" s="44">
        <f t="shared" si="0"/>
        <v>138</v>
      </c>
      <c r="U7" s="44">
        <f t="shared" si="0"/>
        <v>5.5737082527232422</v>
      </c>
      <c r="V7" s="44">
        <f t="shared" si="1"/>
        <v>13662</v>
      </c>
      <c r="W7" s="44">
        <f t="shared" si="1"/>
        <v>551.79711701960093</v>
      </c>
      <c r="X7" s="50">
        <v>2</v>
      </c>
      <c r="Y7" s="45">
        <f t="shared" si="2"/>
        <v>6831</v>
      </c>
      <c r="Z7">
        <f t="shared" si="3"/>
        <v>569.25</v>
      </c>
      <c r="AA7">
        <f t="shared" si="4"/>
        <v>275.89855850980047</v>
      </c>
      <c r="AB7">
        <f t="shared" si="5"/>
        <v>22.991546542483373</v>
      </c>
      <c r="AC7">
        <f t="shared" si="6"/>
        <v>18.715068493150685</v>
      </c>
      <c r="AD7">
        <f t="shared" si="7"/>
        <v>0.75588646167068618</v>
      </c>
      <c r="AE7" s="45">
        <f t="shared" si="8"/>
        <v>35</v>
      </c>
      <c r="AF7" s="46">
        <v>551.79711701960093</v>
      </c>
      <c r="AG7" s="7">
        <v>13662</v>
      </c>
      <c r="AH7" s="46">
        <f>AD7*[1]Dias!$B$3</f>
        <v>22.676593850120586</v>
      </c>
      <c r="AI7" s="46">
        <f>AC7*[1]Dias!$B$3</f>
        <v>561.45205479452056</v>
      </c>
      <c r="AJ7" s="46"/>
      <c r="AK7" s="46"/>
      <c r="AL7" s="80"/>
      <c r="AM7" s="46"/>
      <c r="AN7" s="52"/>
      <c r="AO7" s="46"/>
      <c r="AP7" s="46"/>
      <c r="AQ7" s="46"/>
      <c r="AR7" s="46"/>
      <c r="AS7" s="46"/>
      <c r="AT7" s="46"/>
      <c r="AU7" s="46"/>
      <c r="AV7" s="68">
        <f t="shared" si="9"/>
        <v>14223.452054794521</v>
      </c>
      <c r="AW7" s="68">
        <f t="shared" si="10"/>
        <v>574.47371086972157</v>
      </c>
      <c r="AX7" s="69">
        <f t="shared" si="11"/>
        <v>-17.102885597397403</v>
      </c>
      <c r="AY7" s="70" t="s">
        <v>64</v>
      </c>
    </row>
    <row r="8" spans="1:51" ht="18" customHeight="1" x14ac:dyDescent="0.3">
      <c r="A8" s="1" t="s">
        <v>88</v>
      </c>
      <c r="B8" s="1" t="s">
        <v>89</v>
      </c>
      <c r="C8" s="1">
        <v>510202057</v>
      </c>
      <c r="D8" s="1" t="s">
        <v>90</v>
      </c>
      <c r="E8" s="1">
        <f>VLOOKUP(F8,[1]Depreciacion_Entry!$T$3:$U$34,2,0)</f>
        <v>37</v>
      </c>
      <c r="F8" s="1" t="s">
        <v>60</v>
      </c>
      <c r="G8" s="39" t="s">
        <v>101</v>
      </c>
      <c r="H8" s="40" t="s">
        <v>72</v>
      </c>
      <c r="I8" s="40" t="s">
        <v>60</v>
      </c>
      <c r="J8" s="61" t="s">
        <v>92</v>
      </c>
      <c r="K8" s="54">
        <v>1</v>
      </c>
      <c r="L8" s="40" t="s">
        <v>99</v>
      </c>
      <c r="M8" s="40" t="s">
        <v>102</v>
      </c>
      <c r="N8" s="81" t="s">
        <v>103</v>
      </c>
      <c r="O8" s="56" t="s">
        <v>62</v>
      </c>
      <c r="P8" s="75">
        <v>44834</v>
      </c>
      <c r="Q8" s="43">
        <v>24.7591</v>
      </c>
      <c r="R8" s="57">
        <v>13900</v>
      </c>
      <c r="S8" s="58">
        <v>561.40974429603659</v>
      </c>
      <c r="T8" s="44">
        <f t="shared" si="0"/>
        <v>139</v>
      </c>
      <c r="U8" s="44">
        <f t="shared" si="0"/>
        <v>5.6140974429603663</v>
      </c>
      <c r="V8" s="44">
        <f t="shared" si="1"/>
        <v>13761</v>
      </c>
      <c r="W8" s="44">
        <f t="shared" si="1"/>
        <v>555.79564685307628</v>
      </c>
      <c r="X8" s="50">
        <v>2</v>
      </c>
      <c r="Y8" s="45">
        <f t="shared" si="2"/>
        <v>6880.5</v>
      </c>
      <c r="Z8">
        <f t="shared" si="3"/>
        <v>573.375</v>
      </c>
      <c r="AA8">
        <f t="shared" si="4"/>
        <v>277.89782342653814</v>
      </c>
      <c r="AB8">
        <f t="shared" si="5"/>
        <v>23.158151952211512</v>
      </c>
      <c r="AC8">
        <f t="shared" si="6"/>
        <v>18.850684931506848</v>
      </c>
      <c r="AD8">
        <f t="shared" si="7"/>
        <v>0.76136389979873464</v>
      </c>
      <c r="AE8" s="45">
        <f t="shared" si="8"/>
        <v>35</v>
      </c>
      <c r="AF8" s="46">
        <v>555.79564685307628</v>
      </c>
      <c r="AG8" s="7">
        <v>13761</v>
      </c>
      <c r="AH8" s="46">
        <f>AD8*[1]Dias!$B$3</f>
        <v>22.84091699396204</v>
      </c>
      <c r="AI8" s="46">
        <f>AC8*[1]Dias!$B$3</f>
        <v>565.52054794520541</v>
      </c>
      <c r="AJ8" s="46"/>
      <c r="AK8" s="46"/>
      <c r="AL8" s="80"/>
      <c r="AM8" s="46"/>
      <c r="AN8" s="52"/>
      <c r="AO8" s="46"/>
      <c r="AP8" s="46"/>
      <c r="AQ8" s="46"/>
      <c r="AR8" s="46"/>
      <c r="AS8" s="46"/>
      <c r="AT8" s="46"/>
      <c r="AU8" s="46"/>
      <c r="AV8" s="68">
        <f t="shared" si="9"/>
        <v>14326.520547945205</v>
      </c>
      <c r="AW8" s="68">
        <f t="shared" si="10"/>
        <v>578.63656384703836</v>
      </c>
      <c r="AX8" s="69">
        <f t="shared" si="11"/>
        <v>-17.226819551001768</v>
      </c>
      <c r="AY8" s="70" t="s">
        <v>64</v>
      </c>
    </row>
    <row r="9" spans="1:51" ht="18" customHeight="1" x14ac:dyDescent="0.3">
      <c r="A9" s="1" t="s">
        <v>88</v>
      </c>
      <c r="B9" s="1" t="s">
        <v>89</v>
      </c>
      <c r="C9" s="1">
        <v>510202057</v>
      </c>
      <c r="D9" s="1" t="s">
        <v>90</v>
      </c>
      <c r="E9" s="1">
        <f>VLOOKUP(F9,[1]Depreciacion_Entry!$T$3:$U$34,2,0)</f>
        <v>37</v>
      </c>
      <c r="F9" s="1" t="s">
        <v>60</v>
      </c>
      <c r="G9" s="39" t="s">
        <v>104</v>
      </c>
      <c r="H9" s="40" t="s">
        <v>72</v>
      </c>
      <c r="I9" s="40" t="s">
        <v>60</v>
      </c>
      <c r="J9" s="61" t="s">
        <v>92</v>
      </c>
      <c r="K9" s="54">
        <v>1</v>
      </c>
      <c r="L9" s="40" t="s">
        <v>93</v>
      </c>
      <c r="M9" s="40" t="s">
        <v>65</v>
      </c>
      <c r="N9" s="40" t="s">
        <v>105</v>
      </c>
      <c r="O9" s="56" t="s">
        <v>62</v>
      </c>
      <c r="P9" s="75">
        <v>44834</v>
      </c>
      <c r="Q9" s="43">
        <v>24.7591</v>
      </c>
      <c r="R9" s="57">
        <v>15700</v>
      </c>
      <c r="S9" s="58">
        <v>634.11028672286147</v>
      </c>
      <c r="T9" s="44">
        <f t="shared" si="0"/>
        <v>157</v>
      </c>
      <c r="U9" s="44">
        <f t="shared" si="0"/>
        <v>6.3411028672286145</v>
      </c>
      <c r="V9" s="44">
        <f t="shared" si="1"/>
        <v>15543</v>
      </c>
      <c r="W9" s="44">
        <f t="shared" si="1"/>
        <v>627.76918385563283</v>
      </c>
      <c r="X9" s="50">
        <v>2</v>
      </c>
      <c r="Y9" s="45">
        <f t="shared" si="2"/>
        <v>7771.5</v>
      </c>
      <c r="Z9">
        <f t="shared" si="3"/>
        <v>647.625</v>
      </c>
      <c r="AA9">
        <f t="shared" si="4"/>
        <v>313.88459192781642</v>
      </c>
      <c r="AB9">
        <f t="shared" si="5"/>
        <v>26.157049327318035</v>
      </c>
      <c r="AC9">
        <f t="shared" si="6"/>
        <v>21.291780821917808</v>
      </c>
      <c r="AD9">
        <f t="shared" si="7"/>
        <v>0.85995778610360663</v>
      </c>
      <c r="AE9" s="45">
        <f t="shared" si="8"/>
        <v>35</v>
      </c>
      <c r="AF9" s="46">
        <v>627.76918385563283</v>
      </c>
      <c r="AG9" s="7">
        <v>15543</v>
      </c>
      <c r="AH9" s="46">
        <f>AD9*[1]Dias!$B$3</f>
        <v>25.798733583108199</v>
      </c>
      <c r="AI9" s="46">
        <f>AC9*[1]Dias!$B$3</f>
        <v>638.7534246575342</v>
      </c>
      <c r="AJ9" s="46"/>
      <c r="AK9" s="46"/>
      <c r="AL9" s="80"/>
      <c r="AM9" s="46"/>
      <c r="AN9" s="52"/>
      <c r="AO9" s="46"/>
      <c r="AP9" s="46"/>
      <c r="AQ9" s="46"/>
      <c r="AR9" s="46"/>
      <c r="AS9" s="46"/>
      <c r="AT9" s="46"/>
      <c r="AU9" s="46"/>
      <c r="AV9" s="68">
        <f t="shared" si="9"/>
        <v>16181.753424657534</v>
      </c>
      <c r="AW9" s="68">
        <f t="shared" si="10"/>
        <v>653.56791743874101</v>
      </c>
      <c r="AX9" s="69">
        <f t="shared" si="11"/>
        <v>-19.457630715879532</v>
      </c>
      <c r="AY9" s="70" t="s">
        <v>64</v>
      </c>
    </row>
    <row r="10" spans="1:51" ht="18" customHeight="1" x14ac:dyDescent="0.3">
      <c r="A10" s="1" t="s">
        <v>88</v>
      </c>
      <c r="B10" s="1" t="s">
        <v>89</v>
      </c>
      <c r="C10" s="1">
        <v>510202057</v>
      </c>
      <c r="D10" s="1" t="s">
        <v>90</v>
      </c>
      <c r="E10" s="1">
        <f>VLOOKUP(F10,[1]Depreciacion_Entry!$T$3:$U$34,2,0)</f>
        <v>37</v>
      </c>
      <c r="F10" s="1" t="s">
        <v>60</v>
      </c>
      <c r="G10" s="39" t="s">
        <v>106</v>
      </c>
      <c r="H10" s="40" t="s">
        <v>69</v>
      </c>
      <c r="I10" s="40" t="s">
        <v>60</v>
      </c>
      <c r="J10" s="40" t="s">
        <v>107</v>
      </c>
      <c r="K10" s="54">
        <v>1</v>
      </c>
      <c r="L10" s="40" t="s">
        <v>108</v>
      </c>
      <c r="M10" s="64" t="s">
        <v>109</v>
      </c>
      <c r="N10" s="40" t="s">
        <v>65</v>
      </c>
      <c r="O10" s="56" t="s">
        <v>62</v>
      </c>
      <c r="P10" s="75">
        <v>44834</v>
      </c>
      <c r="Q10" s="43">
        <v>24.7591</v>
      </c>
      <c r="R10" s="57">
        <v>3800</v>
      </c>
      <c r="S10" s="58">
        <v>153.47892290107475</v>
      </c>
      <c r="T10" s="44">
        <f t="shared" si="0"/>
        <v>38</v>
      </c>
      <c r="U10" s="44">
        <f t="shared" si="0"/>
        <v>1.5347892290107477</v>
      </c>
      <c r="V10" s="44">
        <f t="shared" si="1"/>
        <v>3762</v>
      </c>
      <c r="W10" s="44">
        <f t="shared" si="1"/>
        <v>151.944133672064</v>
      </c>
      <c r="X10" s="50">
        <v>2</v>
      </c>
      <c r="Y10" s="45">
        <f t="shared" si="2"/>
        <v>1881</v>
      </c>
      <c r="Z10">
        <f t="shared" si="3"/>
        <v>156.75</v>
      </c>
      <c r="AA10">
        <f t="shared" si="4"/>
        <v>75.972066836031999</v>
      </c>
      <c r="AB10">
        <f t="shared" si="5"/>
        <v>6.3310055696693333</v>
      </c>
      <c r="AC10">
        <f t="shared" si="6"/>
        <v>5.1534246575342468</v>
      </c>
      <c r="AD10">
        <f t="shared" si="7"/>
        <v>0.20814264886584111</v>
      </c>
      <c r="AE10" s="45">
        <f t="shared" si="8"/>
        <v>35</v>
      </c>
      <c r="AF10" s="46">
        <v>151.944133672064</v>
      </c>
      <c r="AG10" s="7">
        <v>3762</v>
      </c>
      <c r="AH10" s="46">
        <f>AD10*[1]Dias!$B$3</f>
        <v>6.2442794659752332</v>
      </c>
      <c r="AI10" s="46">
        <f>AC10*[1]Dias!$B$3</f>
        <v>154.60273972602741</v>
      </c>
      <c r="AJ10" s="46"/>
      <c r="AK10" s="46"/>
      <c r="AL10" s="80"/>
      <c r="AM10" s="46"/>
      <c r="AN10" s="52"/>
      <c r="AO10" s="46"/>
      <c r="AP10" s="46"/>
      <c r="AQ10" s="46"/>
      <c r="AR10" s="46"/>
      <c r="AS10" s="46"/>
      <c r="AT10" s="46"/>
      <c r="AU10" s="46"/>
      <c r="AV10" s="68">
        <f t="shared" si="9"/>
        <v>3916.6027397260273</v>
      </c>
      <c r="AW10" s="68">
        <f t="shared" si="10"/>
        <v>158.18841313803924</v>
      </c>
      <c r="AX10" s="69">
        <f t="shared" si="11"/>
        <v>-4.7094902369644842</v>
      </c>
      <c r="AY10" s="70" t="s">
        <v>64</v>
      </c>
    </row>
    <row r="11" spans="1:51" ht="18" customHeight="1" x14ac:dyDescent="0.3">
      <c r="A11" s="1" t="s">
        <v>88</v>
      </c>
      <c r="B11" s="1" t="s">
        <v>89</v>
      </c>
      <c r="C11" s="1">
        <v>510202057</v>
      </c>
      <c r="D11" s="1" t="s">
        <v>90</v>
      </c>
      <c r="E11" s="1">
        <f>VLOOKUP(F11,[1]Depreciacion_Entry!$T$3:$U$34,2,0)</f>
        <v>37</v>
      </c>
      <c r="F11" s="1" t="s">
        <v>60</v>
      </c>
      <c r="G11" s="39" t="s">
        <v>110</v>
      </c>
      <c r="H11" s="40" t="s">
        <v>111</v>
      </c>
      <c r="I11" s="40" t="s">
        <v>60</v>
      </c>
      <c r="J11" s="61" t="s">
        <v>92</v>
      </c>
      <c r="K11" s="54">
        <v>1</v>
      </c>
      <c r="L11" s="40" t="s">
        <v>112</v>
      </c>
      <c r="M11" s="40" t="s">
        <v>65</v>
      </c>
      <c r="N11" s="40" t="s">
        <v>113</v>
      </c>
      <c r="O11" s="56" t="s">
        <v>62</v>
      </c>
      <c r="P11" s="75">
        <v>44834</v>
      </c>
      <c r="Q11" s="43">
        <v>24.7591</v>
      </c>
      <c r="R11" s="57">
        <v>16500</v>
      </c>
      <c r="S11" s="58">
        <v>666.42163891256143</v>
      </c>
      <c r="T11" s="44">
        <f t="shared" si="0"/>
        <v>165</v>
      </c>
      <c r="U11" s="44">
        <f t="shared" si="0"/>
        <v>6.6642163891256141</v>
      </c>
      <c r="V11" s="44">
        <f t="shared" si="1"/>
        <v>16335</v>
      </c>
      <c r="W11" s="44">
        <f t="shared" si="1"/>
        <v>659.75742252343582</v>
      </c>
      <c r="X11" s="50">
        <v>2</v>
      </c>
      <c r="Y11" s="45">
        <f t="shared" si="2"/>
        <v>8167.5</v>
      </c>
      <c r="Z11">
        <f t="shared" si="3"/>
        <v>680.625</v>
      </c>
      <c r="AA11">
        <f t="shared" si="4"/>
        <v>329.87871126171791</v>
      </c>
      <c r="AB11">
        <f t="shared" si="5"/>
        <v>27.489892605143158</v>
      </c>
      <c r="AC11">
        <f t="shared" si="6"/>
        <v>22.376712328767123</v>
      </c>
      <c r="AD11">
        <f t="shared" si="7"/>
        <v>0.90377729112799432</v>
      </c>
      <c r="AE11" s="45">
        <f t="shared" si="8"/>
        <v>35</v>
      </c>
      <c r="AF11" s="46">
        <v>659.75742252343582</v>
      </c>
      <c r="AG11" s="7">
        <v>16335</v>
      </c>
      <c r="AH11" s="46">
        <f>AD11*[1]Dias!$B$3</f>
        <v>27.113318733839829</v>
      </c>
      <c r="AI11" s="46">
        <f>AC11*[1]Dias!$B$3</f>
        <v>671.30136986301375</v>
      </c>
      <c r="AJ11" s="46"/>
      <c r="AK11" s="46"/>
      <c r="AL11" s="80"/>
      <c r="AM11" s="46"/>
      <c r="AN11" s="52"/>
      <c r="AO11" s="46"/>
      <c r="AP11" s="46"/>
      <c r="AQ11" s="46"/>
      <c r="AR11" s="46"/>
      <c r="AS11" s="46"/>
      <c r="AT11" s="46"/>
      <c r="AU11" s="46"/>
      <c r="AV11" s="68">
        <f t="shared" si="9"/>
        <v>17006.301369863013</v>
      </c>
      <c r="AW11" s="68">
        <f t="shared" si="10"/>
        <v>686.87074125727565</v>
      </c>
      <c r="AX11" s="69">
        <f t="shared" si="11"/>
        <v>-20.44910234471422</v>
      </c>
      <c r="AY11" s="70" t="s">
        <v>64</v>
      </c>
    </row>
    <row r="12" spans="1:51" ht="18" customHeight="1" x14ac:dyDescent="0.3">
      <c r="A12" s="1" t="s">
        <v>88</v>
      </c>
      <c r="B12" s="1" t="s">
        <v>89</v>
      </c>
      <c r="C12" s="1">
        <v>510202057</v>
      </c>
      <c r="D12" s="1" t="s">
        <v>90</v>
      </c>
      <c r="E12" s="1">
        <f>VLOOKUP(F12,[1]Depreciacion_Entry!$T$3:$U$34,2,0)</f>
        <v>37</v>
      </c>
      <c r="F12" s="1" t="s">
        <v>60</v>
      </c>
      <c r="G12" s="39" t="s">
        <v>114</v>
      </c>
      <c r="H12" s="40" t="s">
        <v>111</v>
      </c>
      <c r="I12" s="40" t="s">
        <v>60</v>
      </c>
      <c r="J12" s="61" t="s">
        <v>92</v>
      </c>
      <c r="K12" s="54">
        <v>1</v>
      </c>
      <c r="L12" s="40" t="s">
        <v>112</v>
      </c>
      <c r="M12" s="40" t="s">
        <v>65</v>
      </c>
      <c r="N12" s="40" t="s">
        <v>115</v>
      </c>
      <c r="O12" s="56" t="s">
        <v>62</v>
      </c>
      <c r="P12" s="75">
        <v>44834</v>
      </c>
      <c r="Q12" s="43">
        <v>24.7591</v>
      </c>
      <c r="R12" s="57">
        <v>15800</v>
      </c>
      <c r="S12" s="58">
        <v>638.14920574657401</v>
      </c>
      <c r="T12" s="44">
        <f t="shared" si="0"/>
        <v>158</v>
      </c>
      <c r="U12" s="44">
        <f t="shared" si="0"/>
        <v>6.3814920574657403</v>
      </c>
      <c r="V12" s="44">
        <f t="shared" si="1"/>
        <v>15642</v>
      </c>
      <c r="W12" s="44">
        <f t="shared" si="1"/>
        <v>631.76771368910829</v>
      </c>
      <c r="X12" s="50">
        <v>2</v>
      </c>
      <c r="Y12" s="45">
        <f t="shared" si="2"/>
        <v>7821</v>
      </c>
      <c r="Z12">
        <f t="shared" si="3"/>
        <v>651.75</v>
      </c>
      <c r="AA12">
        <f t="shared" si="4"/>
        <v>315.88385684455415</v>
      </c>
      <c r="AB12">
        <f t="shared" si="5"/>
        <v>26.32365473704618</v>
      </c>
      <c r="AC12">
        <f t="shared" si="6"/>
        <v>21.427397260273974</v>
      </c>
      <c r="AD12">
        <f t="shared" si="7"/>
        <v>0.8654352242316552</v>
      </c>
      <c r="AE12" s="45">
        <f t="shared" si="8"/>
        <v>35</v>
      </c>
      <c r="AF12" s="46">
        <v>631.76771368910829</v>
      </c>
      <c r="AG12" s="7">
        <v>15642</v>
      </c>
      <c r="AH12" s="46">
        <f>AD12*[1]Dias!$B$3</f>
        <v>25.963056726949656</v>
      </c>
      <c r="AI12" s="46">
        <f>AC12*[1]Dias!$B$3</f>
        <v>642.82191780821927</v>
      </c>
      <c r="AJ12" s="46"/>
      <c r="AK12" s="46"/>
      <c r="AL12" s="80"/>
      <c r="AM12" s="46"/>
      <c r="AN12" s="52"/>
      <c r="AO12" s="46"/>
      <c r="AP12" s="46"/>
      <c r="AQ12" s="46"/>
      <c r="AR12" s="46"/>
      <c r="AS12" s="46"/>
      <c r="AT12" s="46"/>
      <c r="AU12" s="46"/>
      <c r="AV12" s="68">
        <f t="shared" si="9"/>
        <v>16284.82191780822</v>
      </c>
      <c r="AW12" s="68">
        <f t="shared" si="10"/>
        <v>657.73077041605791</v>
      </c>
      <c r="AX12" s="69">
        <f t="shared" si="11"/>
        <v>-19.581564669483896</v>
      </c>
      <c r="AY12" s="70" t="s">
        <v>64</v>
      </c>
    </row>
    <row r="13" spans="1:51" ht="18" customHeight="1" x14ac:dyDescent="0.3">
      <c r="A13" s="1" t="s">
        <v>88</v>
      </c>
      <c r="B13" s="1" t="s">
        <v>89</v>
      </c>
      <c r="C13" s="1">
        <v>510202057</v>
      </c>
      <c r="D13" s="1" t="s">
        <v>90</v>
      </c>
      <c r="E13" s="1">
        <f>VLOOKUP(F13,[1]Depreciacion_Entry!$T$3:$U$34,2,0)</f>
        <v>37</v>
      </c>
      <c r="F13" s="1" t="s">
        <v>60</v>
      </c>
      <c r="G13" s="39" t="s">
        <v>116</v>
      </c>
      <c r="H13" s="40" t="s">
        <v>111</v>
      </c>
      <c r="I13" s="40" t="s">
        <v>60</v>
      </c>
      <c r="J13" s="40" t="s">
        <v>117</v>
      </c>
      <c r="K13" s="54">
        <v>1</v>
      </c>
      <c r="L13" s="40" t="s">
        <v>118</v>
      </c>
      <c r="M13" s="40" t="s">
        <v>119</v>
      </c>
      <c r="N13" s="40" t="s">
        <v>120</v>
      </c>
      <c r="O13" s="56" t="s">
        <v>62</v>
      </c>
      <c r="P13" s="75">
        <v>44834</v>
      </c>
      <c r="Q13" s="43">
        <v>24.7591</v>
      </c>
      <c r="R13" s="57">
        <v>15400</v>
      </c>
      <c r="S13" s="58">
        <v>621.99352965172397</v>
      </c>
      <c r="T13" s="44">
        <f t="shared" si="0"/>
        <v>154</v>
      </c>
      <c r="U13" s="44">
        <f t="shared" si="0"/>
        <v>6.2199352965172396</v>
      </c>
      <c r="V13" s="44">
        <f t="shared" si="1"/>
        <v>15246</v>
      </c>
      <c r="W13" s="44">
        <f t="shared" si="1"/>
        <v>615.77359435520668</v>
      </c>
      <c r="X13" s="50">
        <v>2</v>
      </c>
      <c r="Y13" s="45">
        <f t="shared" si="2"/>
        <v>7623</v>
      </c>
      <c r="Z13">
        <f t="shared" si="3"/>
        <v>635.25</v>
      </c>
      <c r="AA13">
        <f t="shared" si="4"/>
        <v>307.88679717760334</v>
      </c>
      <c r="AB13">
        <f t="shared" si="5"/>
        <v>25.657233098133613</v>
      </c>
      <c r="AC13">
        <f t="shared" si="6"/>
        <v>20.884931506849316</v>
      </c>
      <c r="AD13">
        <f t="shared" si="7"/>
        <v>0.84352547171946124</v>
      </c>
      <c r="AE13" s="45">
        <f t="shared" si="8"/>
        <v>35</v>
      </c>
      <c r="AF13" s="46">
        <v>615.77359435520668</v>
      </c>
      <c r="AG13" s="7">
        <v>15246</v>
      </c>
      <c r="AH13" s="46">
        <f>AD13*[1]Dias!$B$3</f>
        <v>25.305764151583837</v>
      </c>
      <c r="AI13" s="46">
        <f>AC13*[1]Dias!$B$3</f>
        <v>626.54794520547944</v>
      </c>
      <c r="AJ13" s="46"/>
      <c r="AK13" s="46"/>
      <c r="AL13" s="80"/>
      <c r="AM13" s="46"/>
      <c r="AN13" s="52"/>
      <c r="AO13" s="46"/>
      <c r="AP13" s="46"/>
      <c r="AQ13" s="46"/>
      <c r="AR13" s="46"/>
      <c r="AS13" s="46"/>
      <c r="AT13" s="46"/>
      <c r="AU13" s="46"/>
      <c r="AV13" s="68">
        <f t="shared" si="9"/>
        <v>15872.547945205479</v>
      </c>
      <c r="AW13" s="68">
        <f t="shared" si="10"/>
        <v>641.07935850679053</v>
      </c>
      <c r="AX13" s="69">
        <f t="shared" si="11"/>
        <v>-19.085828855066552</v>
      </c>
      <c r="AY13" s="70" t="s">
        <v>64</v>
      </c>
    </row>
    <row r="14" spans="1:51" ht="18" customHeight="1" x14ac:dyDescent="0.3">
      <c r="A14" s="1" t="s">
        <v>88</v>
      </c>
      <c r="B14" s="1" t="s">
        <v>89</v>
      </c>
      <c r="C14" s="1">
        <v>510202057</v>
      </c>
      <c r="D14" s="1" t="s">
        <v>90</v>
      </c>
      <c r="E14" s="1">
        <f>VLOOKUP(F14,[1]Depreciacion_Entry!$T$3:$U$34,2,0)</f>
        <v>37</v>
      </c>
      <c r="F14" s="1" t="s">
        <v>60</v>
      </c>
      <c r="G14" s="39" t="s">
        <v>121</v>
      </c>
      <c r="H14" s="40" t="s">
        <v>111</v>
      </c>
      <c r="I14" s="40" t="s">
        <v>60</v>
      </c>
      <c r="J14" s="40" t="s">
        <v>122</v>
      </c>
      <c r="K14" s="54">
        <v>1</v>
      </c>
      <c r="L14" s="40" t="s">
        <v>93</v>
      </c>
      <c r="M14" s="40" t="s">
        <v>123</v>
      </c>
      <c r="N14" s="40" t="s">
        <v>124</v>
      </c>
      <c r="O14" s="56" t="s">
        <v>62</v>
      </c>
      <c r="P14" s="75">
        <v>44834</v>
      </c>
      <c r="Q14" s="43">
        <v>24.7591</v>
      </c>
      <c r="R14" s="57">
        <v>7500</v>
      </c>
      <c r="S14" s="58">
        <v>302.91892677843703</v>
      </c>
      <c r="T14" s="44">
        <f t="shared" si="0"/>
        <v>75</v>
      </c>
      <c r="U14" s="44">
        <f t="shared" si="0"/>
        <v>3.0291892677843704</v>
      </c>
      <c r="V14" s="44">
        <f t="shared" si="1"/>
        <v>7425</v>
      </c>
      <c r="W14" s="44">
        <f t="shared" si="1"/>
        <v>299.88973751065265</v>
      </c>
      <c r="X14" s="50">
        <v>2</v>
      </c>
      <c r="Y14" s="45">
        <f t="shared" si="2"/>
        <v>3712.5</v>
      </c>
      <c r="Z14">
        <f t="shared" si="3"/>
        <v>309.375</v>
      </c>
      <c r="AA14">
        <f t="shared" si="4"/>
        <v>149.94486875532633</v>
      </c>
      <c r="AB14">
        <f t="shared" si="5"/>
        <v>12.495405729610527</v>
      </c>
      <c r="AC14">
        <f t="shared" si="6"/>
        <v>10.171232876712329</v>
      </c>
      <c r="AD14">
        <f t="shared" si="7"/>
        <v>0.41080785960363375</v>
      </c>
      <c r="AE14" s="45">
        <f t="shared" si="8"/>
        <v>35</v>
      </c>
      <c r="AF14" s="46">
        <v>299.88973751065265</v>
      </c>
      <c r="AG14" s="7">
        <v>7425</v>
      </c>
      <c r="AH14" s="46">
        <f>AD14*[1]Dias!$B$3</f>
        <v>12.324235788109013</v>
      </c>
      <c r="AI14" s="46">
        <f>AC14*[1]Dias!$B$3</f>
        <v>305.13698630136986</v>
      </c>
      <c r="AJ14" s="46"/>
      <c r="AK14" s="46"/>
      <c r="AL14" s="80"/>
      <c r="AM14" s="46"/>
      <c r="AN14" s="52"/>
      <c r="AO14" s="46"/>
      <c r="AP14" s="46"/>
      <c r="AQ14" s="46"/>
      <c r="AR14" s="46"/>
      <c r="AS14" s="46"/>
      <c r="AT14" s="46"/>
      <c r="AU14" s="46"/>
      <c r="AV14" s="68">
        <f t="shared" si="9"/>
        <v>7730.1369863013697</v>
      </c>
      <c r="AW14" s="68">
        <f t="shared" si="10"/>
        <v>312.21397329876169</v>
      </c>
      <c r="AX14" s="69">
        <f t="shared" si="11"/>
        <v>-9.2950465203246608</v>
      </c>
      <c r="AY14" s="70" t="s">
        <v>64</v>
      </c>
    </row>
    <row r="15" spans="1:51" ht="18" customHeight="1" x14ac:dyDescent="0.3">
      <c r="A15" s="1" t="s">
        <v>88</v>
      </c>
      <c r="B15" s="1" t="s">
        <v>89</v>
      </c>
      <c r="C15" s="1">
        <v>510202057</v>
      </c>
      <c r="D15" s="1" t="s">
        <v>90</v>
      </c>
      <c r="E15" s="1">
        <f>VLOOKUP(F15,[1]Depreciacion_Entry!$T$3:$U$34,2,0)</f>
        <v>37</v>
      </c>
      <c r="F15" s="1" t="s">
        <v>60</v>
      </c>
      <c r="G15" s="39" t="s">
        <v>125</v>
      </c>
      <c r="H15" s="40" t="s">
        <v>111</v>
      </c>
      <c r="I15" s="40" t="s">
        <v>60</v>
      </c>
      <c r="J15" s="40" t="s">
        <v>126</v>
      </c>
      <c r="K15" s="54">
        <v>1</v>
      </c>
      <c r="L15" s="40" t="s">
        <v>127</v>
      </c>
      <c r="M15" s="40" t="s">
        <v>65</v>
      </c>
      <c r="N15" s="40" t="s">
        <v>65</v>
      </c>
      <c r="O15" s="56" t="s">
        <v>62</v>
      </c>
      <c r="P15" s="75">
        <v>44834</v>
      </c>
      <c r="Q15" s="43">
        <v>24.7591</v>
      </c>
      <c r="R15" s="57">
        <v>4500</v>
      </c>
      <c r="S15" s="58">
        <v>181.7513560670622</v>
      </c>
      <c r="T15" s="44">
        <f t="shared" si="0"/>
        <v>45</v>
      </c>
      <c r="U15" s="44">
        <f t="shared" si="0"/>
        <v>1.8175135606706221</v>
      </c>
      <c r="V15" s="44">
        <f t="shared" si="1"/>
        <v>4455</v>
      </c>
      <c r="W15" s="44">
        <f t="shared" si="1"/>
        <v>179.93384250639158</v>
      </c>
      <c r="X15" s="50">
        <v>2</v>
      </c>
      <c r="Y15" s="45">
        <f t="shared" si="2"/>
        <v>2227.5</v>
      </c>
      <c r="Z15">
        <f t="shared" si="3"/>
        <v>185.625</v>
      </c>
      <c r="AA15">
        <f t="shared" si="4"/>
        <v>89.966921253195792</v>
      </c>
      <c r="AB15">
        <f t="shared" si="5"/>
        <v>7.4972434377663157</v>
      </c>
      <c r="AC15">
        <f t="shared" si="6"/>
        <v>6.102739726027397</v>
      </c>
      <c r="AD15">
        <f t="shared" si="7"/>
        <v>0.24648471576218026</v>
      </c>
      <c r="AE15" s="45">
        <f t="shared" si="8"/>
        <v>35</v>
      </c>
      <c r="AF15" s="46">
        <v>179.93384250639158</v>
      </c>
      <c r="AG15" s="7">
        <v>4455</v>
      </c>
      <c r="AH15" s="46">
        <f>AD15*[1]Dias!$B$3</f>
        <v>7.3945414728654075</v>
      </c>
      <c r="AI15" s="46">
        <f>AC15*[1]Dias!$B$3</f>
        <v>183.08219178082192</v>
      </c>
      <c r="AJ15" s="46"/>
      <c r="AK15" s="46"/>
      <c r="AL15" s="80"/>
      <c r="AM15" s="46"/>
      <c r="AN15" s="52"/>
      <c r="AO15" s="46"/>
      <c r="AP15" s="46"/>
      <c r="AQ15" s="46"/>
      <c r="AR15" s="46"/>
      <c r="AS15" s="46"/>
      <c r="AT15" s="46"/>
      <c r="AU15" s="46"/>
      <c r="AV15" s="68">
        <f t="shared" si="9"/>
        <v>4638.0821917808216</v>
      </c>
      <c r="AW15" s="68">
        <f t="shared" si="10"/>
        <v>187.32838397925698</v>
      </c>
      <c r="AX15" s="69">
        <f t="shared" si="11"/>
        <v>-5.5770279121947794</v>
      </c>
      <c r="AY15" s="70" t="s">
        <v>64</v>
      </c>
    </row>
    <row r="16" spans="1:51" ht="18" customHeight="1" x14ac:dyDescent="0.3">
      <c r="A16" s="1" t="s">
        <v>88</v>
      </c>
      <c r="B16" s="1" t="s">
        <v>89</v>
      </c>
      <c r="C16" s="1">
        <v>510202057</v>
      </c>
      <c r="D16" s="1" t="s">
        <v>90</v>
      </c>
      <c r="E16" s="1">
        <f>VLOOKUP(F16,[1]Depreciacion_Entry!$T$3:$U$34,2,0)</f>
        <v>37</v>
      </c>
      <c r="F16" s="1" t="s">
        <v>60</v>
      </c>
      <c r="G16" s="39" t="s">
        <v>128</v>
      </c>
      <c r="H16" s="40" t="s">
        <v>111</v>
      </c>
      <c r="I16" s="40" t="s">
        <v>60</v>
      </c>
      <c r="J16" s="40" t="s">
        <v>129</v>
      </c>
      <c r="K16" s="54">
        <v>1</v>
      </c>
      <c r="L16" s="40" t="s">
        <v>65</v>
      </c>
      <c r="M16" s="40" t="s">
        <v>65</v>
      </c>
      <c r="N16" s="40" t="s">
        <v>65</v>
      </c>
      <c r="O16" s="56" t="s">
        <v>62</v>
      </c>
      <c r="P16" s="75">
        <v>44834</v>
      </c>
      <c r="Q16" s="43">
        <v>24.7591</v>
      </c>
      <c r="R16" s="57">
        <v>4100</v>
      </c>
      <c r="S16" s="58">
        <v>165.59567997221222</v>
      </c>
      <c r="T16" s="44">
        <f t="shared" si="0"/>
        <v>41</v>
      </c>
      <c r="U16" s="44">
        <f t="shared" si="0"/>
        <v>1.6559567997221223</v>
      </c>
      <c r="V16" s="44">
        <f t="shared" si="1"/>
        <v>4059</v>
      </c>
      <c r="W16" s="44">
        <f t="shared" si="1"/>
        <v>163.93972317249009</v>
      </c>
      <c r="X16" s="50">
        <v>2</v>
      </c>
      <c r="Y16" s="45">
        <f t="shared" si="2"/>
        <v>2029.5</v>
      </c>
      <c r="Z16">
        <f t="shared" si="3"/>
        <v>169.125</v>
      </c>
      <c r="AA16">
        <f t="shared" si="4"/>
        <v>81.969861586245045</v>
      </c>
      <c r="AB16">
        <f t="shared" si="5"/>
        <v>6.8308217988537541</v>
      </c>
      <c r="AC16">
        <f t="shared" si="6"/>
        <v>5.5602739726027401</v>
      </c>
      <c r="AD16">
        <f t="shared" si="7"/>
        <v>0.22457496324998644</v>
      </c>
      <c r="AE16" s="45">
        <f t="shared" si="8"/>
        <v>35</v>
      </c>
      <c r="AF16" s="46">
        <v>163.93972317249009</v>
      </c>
      <c r="AG16" s="7">
        <v>4059</v>
      </c>
      <c r="AH16" s="46">
        <f>AD16*[1]Dias!$B$3</f>
        <v>6.737248897499593</v>
      </c>
      <c r="AI16" s="46">
        <f>AC16*[1]Dias!$B$3</f>
        <v>166.8082191780822</v>
      </c>
      <c r="AJ16" s="46"/>
      <c r="AK16" s="46"/>
      <c r="AL16" s="80"/>
      <c r="AM16" s="46"/>
      <c r="AN16" s="52"/>
      <c r="AO16" s="46"/>
      <c r="AP16" s="46"/>
      <c r="AQ16" s="46"/>
      <c r="AR16" s="46"/>
      <c r="AS16" s="46"/>
      <c r="AT16" s="46"/>
      <c r="AU16" s="46"/>
      <c r="AV16" s="68">
        <f t="shared" si="9"/>
        <v>4225.8082191780823</v>
      </c>
      <c r="AW16" s="68">
        <f t="shared" si="10"/>
        <v>170.67697206998969</v>
      </c>
      <c r="AX16" s="69">
        <f t="shared" si="11"/>
        <v>-5.0812920977774638</v>
      </c>
      <c r="AY16" s="70" t="s">
        <v>64</v>
      </c>
    </row>
    <row r="17" spans="1:51" ht="18" customHeight="1" x14ac:dyDescent="0.3">
      <c r="A17" s="1" t="s">
        <v>88</v>
      </c>
      <c r="B17" s="1" t="s">
        <v>89</v>
      </c>
      <c r="C17" s="1">
        <v>510202057</v>
      </c>
      <c r="D17" s="1" t="s">
        <v>90</v>
      </c>
      <c r="E17" s="1">
        <f>VLOOKUP(F17,[1]Depreciacion_Entry!$T$3:$U$34,2,0)</f>
        <v>37</v>
      </c>
      <c r="F17" s="1" t="s">
        <v>60</v>
      </c>
      <c r="G17" s="39" t="s">
        <v>130</v>
      </c>
      <c r="H17" s="40" t="s">
        <v>111</v>
      </c>
      <c r="I17" s="40" t="s">
        <v>60</v>
      </c>
      <c r="J17" s="61" t="s">
        <v>92</v>
      </c>
      <c r="K17" s="54">
        <v>1</v>
      </c>
      <c r="L17" s="40" t="s">
        <v>112</v>
      </c>
      <c r="M17" s="59" t="s">
        <v>131</v>
      </c>
      <c r="N17" s="40" t="s">
        <v>132</v>
      </c>
      <c r="O17" s="56" t="s">
        <v>62</v>
      </c>
      <c r="P17" s="75">
        <v>44834</v>
      </c>
      <c r="Q17" s="43">
        <v>24.7591</v>
      </c>
      <c r="R17" s="57">
        <v>17900</v>
      </c>
      <c r="S17" s="58">
        <v>722.96650524453639</v>
      </c>
      <c r="T17" s="44">
        <f t="shared" si="0"/>
        <v>179</v>
      </c>
      <c r="U17" s="44">
        <f t="shared" si="0"/>
        <v>7.2296650524453643</v>
      </c>
      <c r="V17" s="44">
        <f t="shared" si="1"/>
        <v>17721</v>
      </c>
      <c r="W17" s="44">
        <f t="shared" si="1"/>
        <v>715.73684019209099</v>
      </c>
      <c r="X17" s="50">
        <v>2</v>
      </c>
      <c r="Y17" s="45">
        <f t="shared" si="2"/>
        <v>8860.5</v>
      </c>
      <c r="Z17">
        <f t="shared" si="3"/>
        <v>738.375</v>
      </c>
      <c r="AA17">
        <f t="shared" si="4"/>
        <v>357.8684200960455</v>
      </c>
      <c r="AB17">
        <f t="shared" si="5"/>
        <v>29.822368341337125</v>
      </c>
      <c r="AC17">
        <f t="shared" si="6"/>
        <v>24.275342465753425</v>
      </c>
      <c r="AD17">
        <f t="shared" si="7"/>
        <v>0.98046142492067256</v>
      </c>
      <c r="AE17" s="45">
        <f t="shared" si="8"/>
        <v>35</v>
      </c>
      <c r="AF17" s="46">
        <v>715.73684019209099</v>
      </c>
      <c r="AG17" s="7">
        <v>17721</v>
      </c>
      <c r="AH17" s="46">
        <f>AD17*[1]Dias!$B$3</f>
        <v>29.413842747620176</v>
      </c>
      <c r="AI17" s="46">
        <f>AC17*[1]Dias!$B$3</f>
        <v>728.26027397260282</v>
      </c>
      <c r="AJ17" s="46"/>
      <c r="AK17" s="46"/>
      <c r="AL17" s="80"/>
      <c r="AM17" s="46"/>
      <c r="AN17" s="52"/>
      <c r="AO17" s="46"/>
      <c r="AP17" s="46"/>
      <c r="AQ17" s="46"/>
      <c r="AR17" s="46"/>
      <c r="AS17" s="46"/>
      <c r="AT17" s="46"/>
      <c r="AU17" s="46"/>
      <c r="AV17" s="68">
        <f t="shared" si="9"/>
        <v>18449.260273972603</v>
      </c>
      <c r="AW17" s="68">
        <f t="shared" si="10"/>
        <v>745.15068293971115</v>
      </c>
      <c r="AX17" s="69">
        <f t="shared" si="11"/>
        <v>-22.184177695174753</v>
      </c>
      <c r="AY17" s="70" t="s">
        <v>64</v>
      </c>
    </row>
    <row r="18" spans="1:51" ht="18" customHeight="1" x14ac:dyDescent="0.3">
      <c r="A18" s="1" t="s">
        <v>88</v>
      </c>
      <c r="B18" s="1" t="s">
        <v>89</v>
      </c>
      <c r="C18" s="1">
        <v>510202057</v>
      </c>
      <c r="D18" s="1" t="s">
        <v>90</v>
      </c>
      <c r="E18" s="1">
        <f>VLOOKUP(F18,[1]Depreciacion_Entry!$T$3:$U$34,2,0)</f>
        <v>37</v>
      </c>
      <c r="F18" s="1" t="s">
        <v>60</v>
      </c>
      <c r="G18" s="39" t="s">
        <v>133</v>
      </c>
      <c r="H18" s="40" t="s">
        <v>111</v>
      </c>
      <c r="I18" s="40" t="s">
        <v>60</v>
      </c>
      <c r="J18" s="53" t="s">
        <v>134</v>
      </c>
      <c r="K18" s="54">
        <v>1</v>
      </c>
      <c r="L18" s="40" t="s">
        <v>135</v>
      </c>
      <c r="M18" s="40" t="s">
        <v>65</v>
      </c>
      <c r="N18" s="40" t="s">
        <v>136</v>
      </c>
      <c r="O18" s="56" t="s">
        <v>62</v>
      </c>
      <c r="P18" s="75">
        <v>44834</v>
      </c>
      <c r="Q18" s="43">
        <v>24.7591</v>
      </c>
      <c r="R18" s="57">
        <v>550</v>
      </c>
      <c r="S18" s="58">
        <v>22.214054630418715</v>
      </c>
      <c r="T18" s="44">
        <f t="shared" si="0"/>
        <v>5.5</v>
      </c>
      <c r="U18" s="44">
        <f t="shared" si="0"/>
        <v>0.22214054630418717</v>
      </c>
      <c r="V18" s="44">
        <f t="shared" si="1"/>
        <v>544.5</v>
      </c>
      <c r="W18" s="44">
        <f t="shared" si="1"/>
        <v>21.99191408411453</v>
      </c>
      <c r="X18" s="50">
        <v>2</v>
      </c>
      <c r="Y18" s="45">
        <f t="shared" si="2"/>
        <v>272.25</v>
      </c>
      <c r="Z18">
        <f t="shared" si="3"/>
        <v>22.6875</v>
      </c>
      <c r="AA18">
        <f t="shared" si="4"/>
        <v>10.995957042057265</v>
      </c>
      <c r="AB18">
        <f t="shared" si="5"/>
        <v>0.91632975350477208</v>
      </c>
      <c r="AC18">
        <f t="shared" si="6"/>
        <v>0.74589041095890407</v>
      </c>
      <c r="AD18">
        <f t="shared" si="7"/>
        <v>3.0125909704266478E-2</v>
      </c>
      <c r="AE18" s="45">
        <f t="shared" si="8"/>
        <v>35</v>
      </c>
      <c r="AF18" s="46">
        <v>21.99191408411453</v>
      </c>
      <c r="AG18" s="7">
        <v>544.5</v>
      </c>
      <c r="AH18" s="46">
        <f>AD18*[1]Dias!$B$3</f>
        <v>0.90377729112799432</v>
      </c>
      <c r="AI18" s="46">
        <f>AC18*[1]Dias!$B$3</f>
        <v>22.376712328767123</v>
      </c>
      <c r="AJ18" s="46"/>
      <c r="AK18" s="46"/>
      <c r="AL18" s="80"/>
      <c r="AM18" s="46"/>
      <c r="AN18" s="52"/>
      <c r="AO18" s="46"/>
      <c r="AP18" s="46"/>
      <c r="AQ18" s="46"/>
      <c r="AR18" s="46"/>
      <c r="AS18" s="46"/>
      <c r="AT18" s="46"/>
      <c r="AU18" s="46"/>
      <c r="AV18" s="68">
        <f t="shared" si="9"/>
        <v>566.8767123287671</v>
      </c>
      <c r="AW18" s="68">
        <f t="shared" si="10"/>
        <v>22.895691375242524</v>
      </c>
      <c r="AX18" s="69">
        <f t="shared" si="11"/>
        <v>-0.68163674482380898</v>
      </c>
      <c r="AY18" s="70" t="s">
        <v>64</v>
      </c>
    </row>
    <row r="19" spans="1:51" ht="18" customHeight="1" x14ac:dyDescent="0.3">
      <c r="A19" s="1" t="s">
        <v>88</v>
      </c>
      <c r="B19" s="1" t="s">
        <v>89</v>
      </c>
      <c r="C19" s="1">
        <v>510202057</v>
      </c>
      <c r="D19" s="1" t="s">
        <v>90</v>
      </c>
      <c r="E19" s="1">
        <f>VLOOKUP(F19,[1]Depreciacion_Entry!$T$3:$U$34,2,0)</f>
        <v>37</v>
      </c>
      <c r="F19" s="1" t="s">
        <v>60</v>
      </c>
      <c r="G19" s="39" t="s">
        <v>137</v>
      </c>
      <c r="H19" s="40" t="s">
        <v>72</v>
      </c>
      <c r="I19" s="40" t="s">
        <v>60</v>
      </c>
      <c r="J19" s="53" t="s">
        <v>134</v>
      </c>
      <c r="K19" s="54">
        <v>1</v>
      </c>
      <c r="L19" s="51"/>
      <c r="M19" s="40" t="s">
        <v>138</v>
      </c>
      <c r="N19" s="40" t="s">
        <v>139</v>
      </c>
      <c r="O19" s="56" t="s">
        <v>62</v>
      </c>
      <c r="P19" s="75">
        <v>44834</v>
      </c>
      <c r="Q19" s="43">
        <v>24.7591</v>
      </c>
      <c r="R19" s="57">
        <v>550</v>
      </c>
      <c r="S19" s="58">
        <v>22.214054630418715</v>
      </c>
      <c r="T19" s="44">
        <f t="shared" si="0"/>
        <v>5.5</v>
      </c>
      <c r="U19" s="44">
        <f t="shared" si="0"/>
        <v>0.22214054630418717</v>
      </c>
      <c r="V19" s="44">
        <f t="shared" si="1"/>
        <v>544.5</v>
      </c>
      <c r="W19" s="44">
        <f t="shared" si="1"/>
        <v>21.99191408411453</v>
      </c>
      <c r="X19" s="50">
        <v>2</v>
      </c>
      <c r="Y19" s="45">
        <f t="shared" si="2"/>
        <v>272.25</v>
      </c>
      <c r="Z19">
        <f t="shared" si="3"/>
        <v>22.6875</v>
      </c>
      <c r="AA19">
        <f t="shared" si="4"/>
        <v>10.995957042057265</v>
      </c>
      <c r="AB19">
        <f t="shared" si="5"/>
        <v>0.91632975350477208</v>
      </c>
      <c r="AC19">
        <f t="shared" si="6"/>
        <v>0.74589041095890407</v>
      </c>
      <c r="AD19">
        <f t="shared" si="7"/>
        <v>3.0125909704266478E-2</v>
      </c>
      <c r="AE19" s="45">
        <f t="shared" si="8"/>
        <v>35</v>
      </c>
      <c r="AF19" s="46">
        <v>21.99191408411453</v>
      </c>
      <c r="AG19" s="7">
        <v>544.5</v>
      </c>
      <c r="AH19" s="46">
        <f>AD19*[1]Dias!$B$3</f>
        <v>0.90377729112799432</v>
      </c>
      <c r="AI19" s="46">
        <f>AC19*[1]Dias!$B$3</f>
        <v>22.376712328767123</v>
      </c>
      <c r="AJ19" s="46"/>
      <c r="AK19" s="46"/>
      <c r="AL19" s="80"/>
      <c r="AM19" s="46"/>
      <c r="AN19" s="52"/>
      <c r="AO19" s="46"/>
      <c r="AP19" s="46"/>
      <c r="AQ19" s="46"/>
      <c r="AR19" s="46"/>
      <c r="AS19" s="46"/>
      <c r="AT19" s="46"/>
      <c r="AU19" s="46"/>
      <c r="AV19" s="68">
        <f t="shared" si="9"/>
        <v>566.8767123287671</v>
      </c>
      <c r="AW19" s="68">
        <f t="shared" si="10"/>
        <v>22.895691375242524</v>
      </c>
      <c r="AX19" s="69">
        <f t="shared" si="11"/>
        <v>-0.68163674482380898</v>
      </c>
      <c r="AY19" s="70" t="s">
        <v>64</v>
      </c>
    </row>
    <row r="20" spans="1:51" ht="18" customHeight="1" x14ac:dyDescent="0.3">
      <c r="A20" s="1" t="s">
        <v>88</v>
      </c>
      <c r="B20" s="1" t="s">
        <v>89</v>
      </c>
      <c r="C20" s="1">
        <v>510202057</v>
      </c>
      <c r="D20" s="1" t="s">
        <v>90</v>
      </c>
      <c r="E20" s="1">
        <f>VLOOKUP(F20,[1]Depreciacion_Entry!$T$3:$U$34,2,0)</f>
        <v>37</v>
      </c>
      <c r="F20" s="1" t="s">
        <v>60</v>
      </c>
      <c r="G20" s="39" t="s">
        <v>140</v>
      </c>
      <c r="H20" s="40" t="s">
        <v>72</v>
      </c>
      <c r="I20" s="40" t="s">
        <v>60</v>
      </c>
      <c r="J20" s="53" t="s">
        <v>141</v>
      </c>
      <c r="K20" s="54">
        <v>1</v>
      </c>
      <c r="L20" s="40" t="s">
        <v>93</v>
      </c>
      <c r="M20" s="40" t="s">
        <v>65</v>
      </c>
      <c r="N20" s="40" t="s">
        <v>142</v>
      </c>
      <c r="O20" s="56" t="s">
        <v>62</v>
      </c>
      <c r="P20" s="75">
        <v>44834</v>
      </c>
      <c r="Q20" s="43">
        <v>24.7591</v>
      </c>
      <c r="R20" s="57">
        <v>1100</v>
      </c>
      <c r="S20" s="58">
        <v>44.428109260837431</v>
      </c>
      <c r="T20" s="44">
        <f t="shared" si="0"/>
        <v>11</v>
      </c>
      <c r="U20" s="44">
        <f t="shared" si="0"/>
        <v>0.44428109260837434</v>
      </c>
      <c r="V20" s="44">
        <f t="shared" si="1"/>
        <v>1089</v>
      </c>
      <c r="W20" s="44">
        <f t="shared" si="1"/>
        <v>43.98382816822906</v>
      </c>
      <c r="X20" s="50">
        <v>2</v>
      </c>
      <c r="Y20" s="45">
        <f t="shared" si="2"/>
        <v>544.5</v>
      </c>
      <c r="Z20">
        <f t="shared" si="3"/>
        <v>45.375</v>
      </c>
      <c r="AA20">
        <f t="shared" si="4"/>
        <v>21.99191408411453</v>
      </c>
      <c r="AB20">
        <f t="shared" si="5"/>
        <v>1.8326595070095442</v>
      </c>
      <c r="AC20">
        <f t="shared" si="6"/>
        <v>1.4917808219178081</v>
      </c>
      <c r="AD20">
        <f t="shared" si="7"/>
        <v>6.0251819408532956E-2</v>
      </c>
      <c r="AE20" s="45">
        <f t="shared" si="8"/>
        <v>35</v>
      </c>
      <c r="AF20" s="46">
        <v>43.98382816822906</v>
      </c>
      <c r="AG20" s="7">
        <v>1089</v>
      </c>
      <c r="AH20" s="46">
        <f>AD20*[1]Dias!$B$3</f>
        <v>1.8075545822559886</v>
      </c>
      <c r="AI20" s="46">
        <f>AC20*[1]Dias!$B$3</f>
        <v>44.753424657534246</v>
      </c>
      <c r="AJ20" s="46"/>
      <c r="AK20" s="46"/>
      <c r="AL20" s="80"/>
      <c r="AM20" s="46"/>
      <c r="AN20" s="52"/>
      <c r="AO20" s="46"/>
      <c r="AP20" s="46"/>
      <c r="AQ20" s="46"/>
      <c r="AR20" s="46"/>
      <c r="AS20" s="46"/>
      <c r="AT20" s="46"/>
      <c r="AU20" s="46"/>
      <c r="AV20" s="68">
        <f t="shared" si="9"/>
        <v>1133.7534246575342</v>
      </c>
      <c r="AW20" s="68">
        <f t="shared" si="10"/>
        <v>45.791382750485049</v>
      </c>
      <c r="AX20" s="69">
        <f t="shared" si="11"/>
        <v>-1.363273489647618</v>
      </c>
      <c r="AY20" s="70" t="s">
        <v>64</v>
      </c>
    </row>
    <row r="21" spans="1:51" ht="18" customHeight="1" x14ac:dyDescent="0.3">
      <c r="A21" s="1" t="s">
        <v>88</v>
      </c>
      <c r="B21" s="1" t="s">
        <v>89</v>
      </c>
      <c r="C21" s="1">
        <v>510202057</v>
      </c>
      <c r="D21" s="1" t="s">
        <v>90</v>
      </c>
      <c r="E21" s="1">
        <f>VLOOKUP(F21,[1]Depreciacion_Entry!$T$3:$U$34,2,0)</f>
        <v>37</v>
      </c>
      <c r="F21" s="1" t="s">
        <v>60</v>
      </c>
      <c r="G21" s="39" t="s">
        <v>143</v>
      </c>
      <c r="H21" s="40" t="s">
        <v>72</v>
      </c>
      <c r="I21" s="40" t="s">
        <v>60</v>
      </c>
      <c r="J21" s="53" t="s">
        <v>144</v>
      </c>
      <c r="K21" s="54">
        <v>1</v>
      </c>
      <c r="L21" s="40" t="s">
        <v>93</v>
      </c>
      <c r="M21" s="40" t="s">
        <v>145</v>
      </c>
      <c r="N21" s="40" t="s">
        <v>146</v>
      </c>
      <c r="O21" s="56" t="s">
        <v>62</v>
      </c>
      <c r="P21" s="75">
        <v>44834</v>
      </c>
      <c r="Q21" s="43">
        <v>24.7591</v>
      </c>
      <c r="R21" s="57">
        <v>3400</v>
      </c>
      <c r="S21" s="58">
        <v>137.32324680622477</v>
      </c>
      <c r="T21" s="44">
        <f t="shared" si="0"/>
        <v>34</v>
      </c>
      <c r="U21" s="44">
        <f t="shared" si="0"/>
        <v>1.3732324680622479</v>
      </c>
      <c r="V21" s="44">
        <f t="shared" si="1"/>
        <v>3366</v>
      </c>
      <c r="W21" s="44">
        <f t="shared" si="1"/>
        <v>135.95001433816253</v>
      </c>
      <c r="X21" s="50">
        <v>2</v>
      </c>
      <c r="Y21" s="45">
        <f t="shared" si="2"/>
        <v>1683</v>
      </c>
      <c r="Z21">
        <f t="shared" si="3"/>
        <v>140.25</v>
      </c>
      <c r="AA21">
        <f t="shared" si="4"/>
        <v>67.975007169081266</v>
      </c>
      <c r="AB21">
        <f t="shared" si="5"/>
        <v>5.6645839307567725</v>
      </c>
      <c r="AC21">
        <f t="shared" si="6"/>
        <v>4.6109589041095891</v>
      </c>
      <c r="AD21">
        <f t="shared" si="7"/>
        <v>0.18623289635364731</v>
      </c>
      <c r="AE21" s="45">
        <f t="shared" si="8"/>
        <v>35</v>
      </c>
      <c r="AF21" s="46">
        <v>135.95001433816253</v>
      </c>
      <c r="AG21" s="7">
        <v>3366</v>
      </c>
      <c r="AH21" s="46">
        <f>AD21*[1]Dias!$B$3</f>
        <v>5.5869868906094196</v>
      </c>
      <c r="AI21" s="46">
        <f>AC21*[1]Dias!$B$3</f>
        <v>138.32876712328766</v>
      </c>
      <c r="AJ21" s="46"/>
      <c r="AK21" s="46"/>
      <c r="AL21" s="80"/>
      <c r="AM21" s="46"/>
      <c r="AN21" s="52"/>
      <c r="AO21" s="46"/>
      <c r="AP21" s="46"/>
      <c r="AQ21" s="46"/>
      <c r="AR21" s="46"/>
      <c r="AS21" s="46"/>
      <c r="AT21" s="46"/>
      <c r="AU21" s="46"/>
      <c r="AV21" s="68">
        <f t="shared" si="9"/>
        <v>3504.3287671232874</v>
      </c>
      <c r="AW21" s="68">
        <f t="shared" si="10"/>
        <v>141.53700122877194</v>
      </c>
      <c r="AX21" s="69">
        <f t="shared" si="11"/>
        <v>-4.2137544225471686</v>
      </c>
      <c r="AY21" s="70" t="s">
        <v>64</v>
      </c>
    </row>
    <row r="22" spans="1:51" ht="18" customHeight="1" x14ac:dyDescent="0.3">
      <c r="A22" s="1" t="s">
        <v>88</v>
      </c>
      <c r="B22" s="1" t="s">
        <v>89</v>
      </c>
      <c r="C22" s="1">
        <v>510202057</v>
      </c>
      <c r="D22" s="1" t="s">
        <v>90</v>
      </c>
      <c r="E22" s="1">
        <f>VLOOKUP(F22,[1]Depreciacion_Entry!$T$3:$U$34,2,0)</f>
        <v>37</v>
      </c>
      <c r="F22" s="1" t="s">
        <v>60</v>
      </c>
      <c r="G22" s="39" t="s">
        <v>147</v>
      </c>
      <c r="H22" s="40" t="s">
        <v>72</v>
      </c>
      <c r="I22" s="40" t="s">
        <v>60</v>
      </c>
      <c r="J22" s="53" t="s">
        <v>148</v>
      </c>
      <c r="K22" s="54">
        <v>1</v>
      </c>
      <c r="L22" s="40" t="s">
        <v>149</v>
      </c>
      <c r="M22" s="40" t="s">
        <v>150</v>
      </c>
      <c r="N22" s="40" t="s">
        <v>151</v>
      </c>
      <c r="O22" s="56" t="s">
        <v>62</v>
      </c>
      <c r="P22" s="75">
        <v>44834</v>
      </c>
      <c r="Q22" s="43">
        <v>24.7591</v>
      </c>
      <c r="R22" s="57">
        <v>4600</v>
      </c>
      <c r="S22" s="58">
        <v>185.79027509077471</v>
      </c>
      <c r="T22" s="44">
        <f t="shared" si="0"/>
        <v>46</v>
      </c>
      <c r="U22" s="44">
        <f t="shared" si="0"/>
        <v>1.8579027509077473</v>
      </c>
      <c r="V22" s="44">
        <f t="shared" si="1"/>
        <v>4554</v>
      </c>
      <c r="W22" s="44">
        <f t="shared" si="1"/>
        <v>183.93237233986696</v>
      </c>
      <c r="X22" s="50">
        <v>2</v>
      </c>
      <c r="Y22" s="45">
        <f t="shared" si="2"/>
        <v>2277</v>
      </c>
      <c r="Z22">
        <f t="shared" si="3"/>
        <v>189.75</v>
      </c>
      <c r="AA22">
        <f t="shared" si="4"/>
        <v>91.966186169933479</v>
      </c>
      <c r="AB22">
        <f t="shared" si="5"/>
        <v>7.6638488474944566</v>
      </c>
      <c r="AC22">
        <f t="shared" si="6"/>
        <v>6.2383561643835614</v>
      </c>
      <c r="AD22">
        <f t="shared" si="7"/>
        <v>0.25196215389022869</v>
      </c>
      <c r="AE22" s="45">
        <f t="shared" si="8"/>
        <v>35</v>
      </c>
      <c r="AF22" s="46">
        <v>183.93237233986696</v>
      </c>
      <c r="AG22" s="7">
        <v>4554</v>
      </c>
      <c r="AH22" s="46">
        <f>AD22*[1]Dias!$B$3</f>
        <v>7.5588646167068605</v>
      </c>
      <c r="AI22" s="46">
        <f>AC22*[1]Dias!$B$3</f>
        <v>187.15068493150685</v>
      </c>
      <c r="AJ22" s="46"/>
      <c r="AK22" s="46"/>
      <c r="AL22" s="80"/>
      <c r="AM22" s="46"/>
      <c r="AN22" s="52"/>
      <c r="AO22" s="46"/>
      <c r="AP22" s="46"/>
      <c r="AQ22" s="46"/>
      <c r="AR22" s="46"/>
      <c r="AS22" s="46"/>
      <c r="AT22" s="46"/>
      <c r="AU22" s="46"/>
      <c r="AV22" s="68">
        <f t="shared" si="9"/>
        <v>4741.1506849315065</v>
      </c>
      <c r="AW22" s="68">
        <f t="shared" si="10"/>
        <v>191.49123695657383</v>
      </c>
      <c r="AX22" s="69">
        <f t="shared" ref="AX22:AX85" si="12">+S22-AW22</f>
        <v>-5.7009618657991155</v>
      </c>
      <c r="AY22" s="70" t="s">
        <v>64</v>
      </c>
    </row>
    <row r="23" spans="1:51" ht="18" customHeight="1" x14ac:dyDescent="0.3">
      <c r="A23" s="1" t="s">
        <v>88</v>
      </c>
      <c r="B23" s="1" t="s">
        <v>89</v>
      </c>
      <c r="C23" s="1">
        <v>510202057</v>
      </c>
      <c r="D23" s="1" t="s">
        <v>90</v>
      </c>
      <c r="E23" s="1">
        <f>VLOOKUP(F23,[1]Depreciacion_Entry!$T$3:$U$34,2,0)</f>
        <v>37</v>
      </c>
      <c r="F23" s="1" t="s">
        <v>60</v>
      </c>
      <c r="G23" s="39" t="s">
        <v>152</v>
      </c>
      <c r="H23" s="40" t="s">
        <v>72</v>
      </c>
      <c r="I23" s="40" t="s">
        <v>60</v>
      </c>
      <c r="J23" s="40" t="s">
        <v>153</v>
      </c>
      <c r="K23" s="54">
        <v>1</v>
      </c>
      <c r="L23" s="82" t="s">
        <v>154</v>
      </c>
      <c r="M23" s="82" t="s">
        <v>155</v>
      </c>
      <c r="N23" s="82" t="s">
        <v>156</v>
      </c>
      <c r="O23" s="60" t="s">
        <v>62</v>
      </c>
      <c r="P23" s="75">
        <v>44834</v>
      </c>
      <c r="Q23" s="43">
        <v>24.7591</v>
      </c>
      <c r="R23" s="57">
        <v>2800</v>
      </c>
      <c r="S23" s="58">
        <v>113.08973266394982</v>
      </c>
      <c r="T23" s="44">
        <f t="shared" si="0"/>
        <v>28</v>
      </c>
      <c r="U23" s="44">
        <f t="shared" si="0"/>
        <v>1.1308973266394982</v>
      </c>
      <c r="V23" s="44">
        <f t="shared" si="1"/>
        <v>2772</v>
      </c>
      <c r="W23" s="44">
        <f t="shared" si="1"/>
        <v>111.95883533731032</v>
      </c>
      <c r="X23" s="50">
        <v>2</v>
      </c>
      <c r="Y23" s="45">
        <f t="shared" si="2"/>
        <v>1386</v>
      </c>
      <c r="Z23">
        <f t="shared" si="3"/>
        <v>115.5</v>
      </c>
      <c r="AA23">
        <f t="shared" si="4"/>
        <v>55.979417668655159</v>
      </c>
      <c r="AB23">
        <f t="shared" si="5"/>
        <v>4.66495147238793</v>
      </c>
      <c r="AC23">
        <f t="shared" si="6"/>
        <v>3.7972602739726029</v>
      </c>
      <c r="AD23">
        <f t="shared" si="7"/>
        <v>0.1533682675853566</v>
      </c>
      <c r="AE23" s="45">
        <f t="shared" si="8"/>
        <v>35</v>
      </c>
      <c r="AF23" s="46">
        <v>111.95883533731032</v>
      </c>
      <c r="AG23" s="7">
        <v>2772</v>
      </c>
      <c r="AH23" s="46">
        <f>AD23*[1]Dias!$B$3</f>
        <v>4.6010480275606982</v>
      </c>
      <c r="AI23" s="46">
        <f>AC23*[1]Dias!$B$3</f>
        <v>113.91780821917808</v>
      </c>
      <c r="AJ23" s="46"/>
      <c r="AK23" s="46"/>
      <c r="AL23" s="80"/>
      <c r="AM23" s="46"/>
      <c r="AN23" s="52"/>
      <c r="AO23" s="46"/>
      <c r="AP23" s="46"/>
      <c r="AQ23" s="46"/>
      <c r="AR23" s="46"/>
      <c r="AS23" s="46"/>
      <c r="AT23" s="46"/>
      <c r="AU23" s="46"/>
      <c r="AV23" s="68">
        <f t="shared" si="9"/>
        <v>2885.9178082191779</v>
      </c>
      <c r="AW23" s="68">
        <f t="shared" si="10"/>
        <v>116.55988336487101</v>
      </c>
      <c r="AX23" s="69">
        <f t="shared" si="12"/>
        <v>-3.4701507009211952</v>
      </c>
      <c r="AY23" s="70" t="s">
        <v>64</v>
      </c>
    </row>
    <row r="24" spans="1:51" ht="18" customHeight="1" x14ac:dyDescent="0.3">
      <c r="A24" s="1" t="s">
        <v>88</v>
      </c>
      <c r="B24" s="1" t="s">
        <v>89</v>
      </c>
      <c r="C24" s="1">
        <v>510202057</v>
      </c>
      <c r="D24" s="1" t="s">
        <v>90</v>
      </c>
      <c r="E24" s="1">
        <f>VLOOKUP(F24,[1]Depreciacion_Entry!$T$3:$U$34,2,0)</f>
        <v>37</v>
      </c>
      <c r="F24" s="1" t="s">
        <v>60</v>
      </c>
      <c r="G24" s="39" t="s">
        <v>157</v>
      </c>
      <c r="H24" s="40" t="s">
        <v>71</v>
      </c>
      <c r="I24" s="40" t="s">
        <v>60</v>
      </c>
      <c r="J24" s="55" t="s">
        <v>158</v>
      </c>
      <c r="K24" s="54">
        <v>1</v>
      </c>
      <c r="L24" s="40" t="s">
        <v>93</v>
      </c>
      <c r="M24" s="40" t="s">
        <v>159</v>
      </c>
      <c r="N24" s="40" t="s">
        <v>160</v>
      </c>
      <c r="O24" s="56" t="s">
        <v>62</v>
      </c>
      <c r="P24" s="75">
        <v>44834</v>
      </c>
      <c r="Q24" s="43">
        <v>24.7591</v>
      </c>
      <c r="R24" s="57">
        <v>3200</v>
      </c>
      <c r="S24" s="58">
        <v>129.24540875879978</v>
      </c>
      <c r="T24" s="44">
        <f t="shared" si="0"/>
        <v>32</v>
      </c>
      <c r="U24" s="44">
        <f t="shared" si="0"/>
        <v>1.292454087587998</v>
      </c>
      <c r="V24" s="44">
        <f t="shared" si="1"/>
        <v>3168</v>
      </c>
      <c r="W24" s="44">
        <f t="shared" si="1"/>
        <v>127.95295467121178</v>
      </c>
      <c r="X24" s="50">
        <v>2</v>
      </c>
      <c r="Y24" s="45">
        <f t="shared" ref="Y24:Y87" si="13">IFERROR(V24/X24,0)</f>
        <v>1584</v>
      </c>
      <c r="Z24">
        <f t="shared" si="3"/>
        <v>132</v>
      </c>
      <c r="AA24">
        <f t="shared" ref="AA24:AA87" si="14">IFERROR(W24/X24,0)</f>
        <v>63.976477335605892</v>
      </c>
      <c r="AB24">
        <f t="shared" ref="AB24:AB87" si="15">IFERROR(AA24/12,0)</f>
        <v>5.3313731113004907</v>
      </c>
      <c r="AC24">
        <f t="shared" si="6"/>
        <v>4.3397260273972602</v>
      </c>
      <c r="AD24">
        <f t="shared" si="7"/>
        <v>0.17527802009755039</v>
      </c>
      <c r="AE24" s="45">
        <f t="shared" si="8"/>
        <v>35</v>
      </c>
      <c r="AF24" s="46">
        <v>127.95295467121178</v>
      </c>
      <c r="AG24" s="7">
        <v>3168</v>
      </c>
      <c r="AH24" s="46">
        <f>AD24*[1]Dias!$B$3</f>
        <v>5.2583406029265118</v>
      </c>
      <c r="AI24" s="46">
        <f>AC24*[1]Dias!$B$3</f>
        <v>130.1917808219178</v>
      </c>
      <c r="AJ24" s="46"/>
      <c r="AK24" s="46"/>
      <c r="AL24" s="80"/>
      <c r="AM24" s="46"/>
      <c r="AN24" s="52"/>
      <c r="AO24" s="46"/>
      <c r="AP24" s="46"/>
      <c r="AQ24" s="46"/>
      <c r="AR24" s="46"/>
      <c r="AS24" s="46"/>
      <c r="AT24" s="46"/>
      <c r="AU24" s="46"/>
      <c r="AV24" s="68">
        <f t="shared" si="9"/>
        <v>3298.1917808219177</v>
      </c>
      <c r="AW24" s="68">
        <f t="shared" si="10"/>
        <v>133.21129527413831</v>
      </c>
      <c r="AX24" s="69">
        <f t="shared" si="12"/>
        <v>-3.965886515338525</v>
      </c>
      <c r="AY24" s="70" t="s">
        <v>64</v>
      </c>
    </row>
    <row r="25" spans="1:51" ht="18" customHeight="1" x14ac:dyDescent="0.3">
      <c r="A25" s="1" t="s">
        <v>88</v>
      </c>
      <c r="B25" s="1" t="s">
        <v>89</v>
      </c>
      <c r="C25" s="1">
        <v>510202057</v>
      </c>
      <c r="D25" s="1" t="s">
        <v>90</v>
      </c>
      <c r="E25" s="1">
        <f>VLOOKUP(F25,[1]Depreciacion_Entry!$T$3:$U$34,2,0)</f>
        <v>37</v>
      </c>
      <c r="F25" s="1" t="s">
        <v>60</v>
      </c>
      <c r="G25" s="39" t="s">
        <v>161</v>
      </c>
      <c r="H25" s="40" t="s">
        <v>162</v>
      </c>
      <c r="I25" s="40" t="s">
        <v>60</v>
      </c>
      <c r="J25" s="40" t="s">
        <v>163</v>
      </c>
      <c r="K25" s="54">
        <v>1</v>
      </c>
      <c r="L25" s="83" t="s">
        <v>112</v>
      </c>
      <c r="M25" s="83" t="s">
        <v>164</v>
      </c>
      <c r="N25" s="83" t="s">
        <v>165</v>
      </c>
      <c r="O25" s="56" t="s">
        <v>62</v>
      </c>
      <c r="P25" s="75">
        <v>44834</v>
      </c>
      <c r="Q25" s="43">
        <v>24.7591</v>
      </c>
      <c r="R25" s="57">
        <v>25800</v>
      </c>
      <c r="S25" s="58">
        <v>1042.0411081178233</v>
      </c>
      <c r="T25" s="44">
        <f t="shared" si="0"/>
        <v>258</v>
      </c>
      <c r="U25" s="44">
        <f t="shared" si="0"/>
        <v>10.420411081178234</v>
      </c>
      <c r="V25" s="44">
        <f t="shared" si="1"/>
        <v>25542</v>
      </c>
      <c r="W25" s="44">
        <f t="shared" si="1"/>
        <v>1031.6206970366452</v>
      </c>
      <c r="X25" s="50">
        <v>2</v>
      </c>
      <c r="Y25" s="45">
        <f t="shared" si="13"/>
        <v>12771</v>
      </c>
      <c r="Z25">
        <f t="shared" si="3"/>
        <v>1064.25</v>
      </c>
      <c r="AA25">
        <f t="shared" si="14"/>
        <v>515.8103485183226</v>
      </c>
      <c r="AB25">
        <f t="shared" si="15"/>
        <v>42.984195709860217</v>
      </c>
      <c r="AC25">
        <f t="shared" si="6"/>
        <v>34.989041095890414</v>
      </c>
      <c r="AD25">
        <f t="shared" si="7"/>
        <v>1.4131790370365003</v>
      </c>
      <c r="AE25" s="45">
        <f t="shared" si="8"/>
        <v>35</v>
      </c>
      <c r="AF25" s="46">
        <v>1031.6206970366452</v>
      </c>
      <c r="AG25" s="7">
        <v>25542</v>
      </c>
      <c r="AH25" s="46">
        <f>AD25*[1]Dias!$B$3</f>
        <v>42.39537111109501</v>
      </c>
      <c r="AI25" s="46">
        <f>AC25*[1]Dias!$B$3</f>
        <v>1049.6712328767123</v>
      </c>
      <c r="AJ25" s="46"/>
      <c r="AK25" s="46"/>
      <c r="AL25" s="80"/>
      <c r="AM25" s="46"/>
      <c r="AN25" s="52"/>
      <c r="AO25" s="46"/>
      <c r="AP25" s="46"/>
      <c r="AQ25" s="46"/>
      <c r="AR25" s="46"/>
      <c r="AS25" s="46"/>
      <c r="AT25" s="46"/>
      <c r="AU25" s="46"/>
      <c r="AV25" s="68">
        <f t="shared" si="9"/>
        <v>26591.671232876713</v>
      </c>
      <c r="AW25" s="68">
        <f t="shared" si="10"/>
        <v>1074.0160681477403</v>
      </c>
      <c r="AX25" s="69">
        <f t="shared" si="12"/>
        <v>-31.974960029916929</v>
      </c>
      <c r="AY25" s="70" t="s">
        <v>64</v>
      </c>
    </row>
    <row r="26" spans="1:51" ht="18" customHeight="1" x14ac:dyDescent="0.3">
      <c r="A26" s="1" t="s">
        <v>88</v>
      </c>
      <c r="B26" s="1" t="s">
        <v>89</v>
      </c>
      <c r="C26" s="1">
        <v>510202057</v>
      </c>
      <c r="D26" s="1" t="s">
        <v>90</v>
      </c>
      <c r="E26" s="1">
        <f>VLOOKUP(F26,[1]Depreciacion_Entry!$T$3:$U$34,2,0)</f>
        <v>37</v>
      </c>
      <c r="F26" s="1" t="s">
        <v>60</v>
      </c>
      <c r="G26" s="39" t="s">
        <v>166</v>
      </c>
      <c r="H26" s="40" t="s">
        <v>162</v>
      </c>
      <c r="I26" s="40" t="s">
        <v>60</v>
      </c>
      <c r="J26" s="40" t="s">
        <v>167</v>
      </c>
      <c r="K26" s="54">
        <v>1</v>
      </c>
      <c r="L26" s="40" t="s">
        <v>112</v>
      </c>
      <c r="M26" s="40" t="s">
        <v>168</v>
      </c>
      <c r="N26" s="40" t="s">
        <v>169</v>
      </c>
      <c r="O26" s="56" t="s">
        <v>62</v>
      </c>
      <c r="P26" s="75">
        <v>44834</v>
      </c>
      <c r="Q26" s="43">
        <v>24.7591</v>
      </c>
      <c r="R26" s="57">
        <v>3500</v>
      </c>
      <c r="S26" s="58">
        <v>141.36216582993728</v>
      </c>
      <c r="T26" s="44">
        <f t="shared" si="0"/>
        <v>35</v>
      </c>
      <c r="U26" s="44">
        <f t="shared" si="0"/>
        <v>1.4136216582993728</v>
      </c>
      <c r="V26" s="44">
        <f t="shared" si="1"/>
        <v>3465</v>
      </c>
      <c r="W26" s="44">
        <f t="shared" si="1"/>
        <v>139.94854417163791</v>
      </c>
      <c r="X26" s="50">
        <v>2</v>
      </c>
      <c r="Y26" s="45">
        <f t="shared" si="13"/>
        <v>1732.5</v>
      </c>
      <c r="Z26">
        <f t="shared" ref="Z26:Z89" si="16">IFERROR(Y26/12,0)</f>
        <v>144.375</v>
      </c>
      <c r="AA26">
        <f t="shared" si="14"/>
        <v>69.974272085818953</v>
      </c>
      <c r="AB26">
        <f t="shared" si="15"/>
        <v>5.8311893404849124</v>
      </c>
      <c r="AC26">
        <f t="shared" ref="AC26:AC89" si="17">Y26/365</f>
        <v>4.7465753424657535</v>
      </c>
      <c r="AD26">
        <f t="shared" ref="AD26:AD89" si="18">AA26/365</f>
        <v>0.19171033448169575</v>
      </c>
      <c r="AE26" s="45">
        <f t="shared" si="8"/>
        <v>35</v>
      </c>
      <c r="AF26" s="46">
        <v>139.94854417163791</v>
      </c>
      <c r="AG26" s="7">
        <v>3465</v>
      </c>
      <c r="AH26" s="46">
        <f>AD26*[1]Dias!$B$3</f>
        <v>5.7513100344508725</v>
      </c>
      <c r="AI26" s="46">
        <f>AC26*[1]Dias!$B$3</f>
        <v>142.39726027397262</v>
      </c>
      <c r="AJ26" s="46"/>
      <c r="AK26" s="46"/>
      <c r="AL26" s="80"/>
      <c r="AM26" s="46"/>
      <c r="AN26" s="52"/>
      <c r="AO26" s="46"/>
      <c r="AP26" s="46"/>
      <c r="AQ26" s="46"/>
      <c r="AR26" s="46"/>
      <c r="AS26" s="46"/>
      <c r="AT26" s="46"/>
      <c r="AU26" s="46"/>
      <c r="AV26" s="68">
        <f t="shared" si="9"/>
        <v>3607.3972602739727</v>
      </c>
      <c r="AW26" s="68">
        <f t="shared" si="10"/>
        <v>145.69985420608879</v>
      </c>
      <c r="AX26" s="69">
        <f t="shared" si="12"/>
        <v>-4.3376883761515046</v>
      </c>
      <c r="AY26" s="70" t="s">
        <v>64</v>
      </c>
    </row>
    <row r="27" spans="1:51" ht="18" customHeight="1" x14ac:dyDescent="0.3">
      <c r="A27" s="1" t="s">
        <v>88</v>
      </c>
      <c r="B27" s="1" t="s">
        <v>89</v>
      </c>
      <c r="C27" s="1">
        <v>510202057</v>
      </c>
      <c r="D27" s="1" t="s">
        <v>90</v>
      </c>
      <c r="E27" s="1">
        <f>VLOOKUP(F27,[1]Depreciacion_Entry!$T$3:$U$34,2,0)</f>
        <v>37</v>
      </c>
      <c r="F27" s="1" t="s">
        <v>60</v>
      </c>
      <c r="G27" s="39" t="s">
        <v>170</v>
      </c>
      <c r="H27" s="40" t="s">
        <v>162</v>
      </c>
      <c r="I27" s="40" t="s">
        <v>60</v>
      </c>
      <c r="J27" s="40" t="s">
        <v>171</v>
      </c>
      <c r="K27" s="54">
        <v>1</v>
      </c>
      <c r="L27" s="40" t="s">
        <v>149</v>
      </c>
      <c r="M27" s="83" t="s">
        <v>172</v>
      </c>
      <c r="N27" s="83" t="s">
        <v>173</v>
      </c>
      <c r="O27" s="56" t="s">
        <v>62</v>
      </c>
      <c r="P27" s="75">
        <v>44834</v>
      </c>
      <c r="Q27" s="43">
        <v>24.7591</v>
      </c>
      <c r="R27" s="57">
        <v>4900</v>
      </c>
      <c r="S27" s="58">
        <v>197.90703216191218</v>
      </c>
      <c r="T27" s="44">
        <f t="shared" si="0"/>
        <v>49</v>
      </c>
      <c r="U27" s="44">
        <f t="shared" si="0"/>
        <v>1.9790703216191219</v>
      </c>
      <c r="V27" s="44">
        <f t="shared" si="1"/>
        <v>4851</v>
      </c>
      <c r="W27" s="44">
        <f t="shared" si="1"/>
        <v>195.92796184029305</v>
      </c>
      <c r="X27" s="50">
        <v>2</v>
      </c>
      <c r="Y27" s="45">
        <f t="shared" si="13"/>
        <v>2425.5</v>
      </c>
      <c r="Z27">
        <f t="shared" si="16"/>
        <v>202.125</v>
      </c>
      <c r="AA27">
        <f t="shared" si="14"/>
        <v>97.963980920146525</v>
      </c>
      <c r="AB27">
        <f t="shared" si="15"/>
        <v>8.1636650766788765</v>
      </c>
      <c r="AC27">
        <f t="shared" si="17"/>
        <v>6.6452054794520548</v>
      </c>
      <c r="AD27">
        <f t="shared" si="18"/>
        <v>0.26839446827437402</v>
      </c>
      <c r="AE27" s="45">
        <f t="shared" si="8"/>
        <v>35</v>
      </c>
      <c r="AF27" s="46">
        <v>195.92796184029305</v>
      </c>
      <c r="AG27" s="7">
        <v>4851</v>
      </c>
      <c r="AH27" s="46">
        <f>AD27*[1]Dias!$B$3</f>
        <v>8.0518340482312212</v>
      </c>
      <c r="AI27" s="46">
        <f>AC27*[1]Dias!$B$3</f>
        <v>199.35616438356163</v>
      </c>
      <c r="AJ27" s="46"/>
      <c r="AK27" s="46"/>
      <c r="AL27" s="80"/>
      <c r="AM27" s="46"/>
      <c r="AN27" s="52"/>
      <c r="AO27" s="46"/>
      <c r="AP27" s="46"/>
      <c r="AQ27" s="46"/>
      <c r="AR27" s="46"/>
      <c r="AS27" s="46"/>
      <c r="AT27" s="46"/>
      <c r="AU27" s="46"/>
      <c r="AV27" s="68">
        <f t="shared" si="9"/>
        <v>5050.3561643835619</v>
      </c>
      <c r="AW27" s="68">
        <f t="shared" si="10"/>
        <v>203.97979588852428</v>
      </c>
      <c r="AX27" s="69">
        <f t="shared" si="12"/>
        <v>-6.0727637266120951</v>
      </c>
      <c r="AY27" s="70" t="s">
        <v>64</v>
      </c>
    </row>
    <row r="28" spans="1:51" ht="18" customHeight="1" x14ac:dyDescent="0.3">
      <c r="A28" s="1" t="s">
        <v>88</v>
      </c>
      <c r="B28" s="1" t="s">
        <v>89</v>
      </c>
      <c r="C28" s="1">
        <v>510202057</v>
      </c>
      <c r="D28" s="1" t="s">
        <v>90</v>
      </c>
      <c r="E28" s="1">
        <f>VLOOKUP(F28,[1]Depreciacion_Entry!$T$3:$U$34,2,0)</f>
        <v>37</v>
      </c>
      <c r="F28" s="1" t="s">
        <v>60</v>
      </c>
      <c r="G28" s="39" t="s">
        <v>174</v>
      </c>
      <c r="H28" s="40" t="s">
        <v>162</v>
      </c>
      <c r="I28" s="40" t="s">
        <v>60</v>
      </c>
      <c r="J28" s="53" t="s">
        <v>134</v>
      </c>
      <c r="K28" s="54">
        <v>1</v>
      </c>
      <c r="L28" s="40" t="s">
        <v>175</v>
      </c>
      <c r="M28" s="83" t="s">
        <v>176</v>
      </c>
      <c r="N28" s="83" t="s">
        <v>177</v>
      </c>
      <c r="O28" s="56" t="s">
        <v>62</v>
      </c>
      <c r="P28" s="75">
        <v>44834</v>
      </c>
      <c r="Q28" s="43">
        <v>24.7591</v>
      </c>
      <c r="R28" s="57">
        <v>550</v>
      </c>
      <c r="S28" s="58">
        <v>22.214054630418715</v>
      </c>
      <c r="T28" s="44">
        <f t="shared" si="0"/>
        <v>5.5</v>
      </c>
      <c r="U28" s="44">
        <f t="shared" si="0"/>
        <v>0.22214054630418717</v>
      </c>
      <c r="V28" s="44">
        <f t="shared" si="1"/>
        <v>544.5</v>
      </c>
      <c r="W28" s="44">
        <f t="shared" si="1"/>
        <v>21.99191408411453</v>
      </c>
      <c r="X28" s="50">
        <v>2</v>
      </c>
      <c r="Y28" s="45">
        <f t="shared" si="13"/>
        <v>272.25</v>
      </c>
      <c r="Z28">
        <f t="shared" si="16"/>
        <v>22.6875</v>
      </c>
      <c r="AA28">
        <f t="shared" si="14"/>
        <v>10.995957042057265</v>
      </c>
      <c r="AB28">
        <f t="shared" si="15"/>
        <v>0.91632975350477208</v>
      </c>
      <c r="AC28">
        <f t="shared" si="17"/>
        <v>0.74589041095890407</v>
      </c>
      <c r="AD28">
        <f t="shared" si="18"/>
        <v>3.0125909704266478E-2</v>
      </c>
      <c r="AE28" s="45">
        <f t="shared" si="8"/>
        <v>35</v>
      </c>
      <c r="AF28" s="46">
        <v>21.99191408411453</v>
      </c>
      <c r="AG28" s="7">
        <v>544.5</v>
      </c>
      <c r="AH28" s="46">
        <f>AD28*[1]Dias!$B$3</f>
        <v>0.90377729112799432</v>
      </c>
      <c r="AI28" s="46">
        <f>AC28*[1]Dias!$B$3</f>
        <v>22.376712328767123</v>
      </c>
      <c r="AJ28" s="46"/>
      <c r="AK28" s="46"/>
      <c r="AL28" s="80"/>
      <c r="AM28" s="46"/>
      <c r="AN28" s="52"/>
      <c r="AO28" s="46"/>
      <c r="AP28" s="46"/>
      <c r="AQ28" s="46"/>
      <c r="AR28" s="46"/>
      <c r="AS28" s="46"/>
      <c r="AT28" s="46"/>
      <c r="AU28" s="46"/>
      <c r="AV28" s="68">
        <f t="shared" si="9"/>
        <v>566.8767123287671</v>
      </c>
      <c r="AW28" s="68">
        <f t="shared" si="10"/>
        <v>22.895691375242524</v>
      </c>
      <c r="AX28" s="69">
        <f t="shared" si="12"/>
        <v>-0.68163674482380898</v>
      </c>
      <c r="AY28" s="70" t="s">
        <v>64</v>
      </c>
    </row>
    <row r="29" spans="1:51" ht="18" customHeight="1" x14ac:dyDescent="0.3">
      <c r="A29" s="1" t="s">
        <v>88</v>
      </c>
      <c r="B29" s="1" t="s">
        <v>89</v>
      </c>
      <c r="C29" s="1">
        <v>510202057</v>
      </c>
      <c r="D29" s="1" t="s">
        <v>90</v>
      </c>
      <c r="E29" s="1">
        <f>VLOOKUP(F29,[1]Depreciacion_Entry!$T$3:$U$34,2,0)</f>
        <v>37</v>
      </c>
      <c r="F29" s="1" t="s">
        <v>60</v>
      </c>
      <c r="G29" s="39" t="s">
        <v>178</v>
      </c>
      <c r="H29" s="40" t="s">
        <v>162</v>
      </c>
      <c r="I29" s="40" t="s">
        <v>60</v>
      </c>
      <c r="J29" s="51" t="s">
        <v>179</v>
      </c>
      <c r="K29" s="54">
        <v>1</v>
      </c>
      <c r="L29" s="83" t="s">
        <v>180</v>
      </c>
      <c r="M29" s="51" t="s">
        <v>181</v>
      </c>
      <c r="N29" s="83" t="s">
        <v>65</v>
      </c>
      <c r="O29" s="56" t="s">
        <v>62</v>
      </c>
      <c r="P29" s="75">
        <v>44834</v>
      </c>
      <c r="Q29" s="43">
        <v>24.7591</v>
      </c>
      <c r="R29" s="57">
        <v>4200</v>
      </c>
      <c r="S29" s="58">
        <v>169.63459899592473</v>
      </c>
      <c r="T29" s="44">
        <f t="shared" si="0"/>
        <v>42</v>
      </c>
      <c r="U29" s="44">
        <f t="shared" si="0"/>
        <v>1.6963459899592475</v>
      </c>
      <c r="V29" s="44">
        <f t="shared" si="1"/>
        <v>4158</v>
      </c>
      <c r="W29" s="44">
        <f t="shared" si="1"/>
        <v>167.93825300596549</v>
      </c>
      <c r="X29" s="50">
        <v>2</v>
      </c>
      <c r="Y29" s="45">
        <f t="shared" si="13"/>
        <v>2079</v>
      </c>
      <c r="Z29">
        <f t="shared" si="16"/>
        <v>173.25</v>
      </c>
      <c r="AA29">
        <f t="shared" si="14"/>
        <v>83.969126502982746</v>
      </c>
      <c r="AB29">
        <f t="shared" si="15"/>
        <v>6.9974272085818958</v>
      </c>
      <c r="AC29">
        <f t="shared" si="17"/>
        <v>5.6958904109589037</v>
      </c>
      <c r="AD29">
        <f t="shared" si="18"/>
        <v>0.23005240137803493</v>
      </c>
      <c r="AE29" s="45">
        <f t="shared" si="8"/>
        <v>35</v>
      </c>
      <c r="AF29" s="46">
        <v>167.93825300596549</v>
      </c>
      <c r="AG29" s="7">
        <v>4158</v>
      </c>
      <c r="AH29" s="46">
        <f>AD29*[1]Dias!$B$3</f>
        <v>6.9015720413410477</v>
      </c>
      <c r="AI29" s="46">
        <f>AC29*[1]Dias!$B$3</f>
        <v>170.8767123287671</v>
      </c>
      <c r="AJ29" s="46"/>
      <c r="AK29" s="46"/>
      <c r="AL29" s="80"/>
      <c r="AM29" s="46"/>
      <c r="AN29" s="52"/>
      <c r="AO29" s="46"/>
      <c r="AP29" s="46"/>
      <c r="AQ29" s="46"/>
      <c r="AR29" s="46"/>
      <c r="AS29" s="46"/>
      <c r="AT29" s="46"/>
      <c r="AU29" s="46"/>
      <c r="AV29" s="68">
        <f t="shared" si="9"/>
        <v>4328.8767123287671</v>
      </c>
      <c r="AW29" s="68">
        <f t="shared" si="10"/>
        <v>174.83982504730653</v>
      </c>
      <c r="AX29" s="69">
        <f t="shared" si="12"/>
        <v>-5.2052260513817998</v>
      </c>
      <c r="AY29" s="70" t="s">
        <v>64</v>
      </c>
    </row>
    <row r="30" spans="1:51" ht="18" customHeight="1" x14ac:dyDescent="0.3">
      <c r="A30" s="1" t="s">
        <v>88</v>
      </c>
      <c r="B30" s="1" t="s">
        <v>89</v>
      </c>
      <c r="C30" s="1">
        <v>510202057</v>
      </c>
      <c r="D30" s="1" t="s">
        <v>90</v>
      </c>
      <c r="E30" s="1">
        <f>VLOOKUP(F30,[1]Depreciacion_Entry!$T$3:$U$34,2,0)</f>
        <v>37</v>
      </c>
      <c r="F30" s="1" t="s">
        <v>60</v>
      </c>
      <c r="G30" s="39" t="s">
        <v>182</v>
      </c>
      <c r="H30" s="51" t="s">
        <v>111</v>
      </c>
      <c r="I30" s="40" t="s">
        <v>60</v>
      </c>
      <c r="J30" s="51" t="s">
        <v>179</v>
      </c>
      <c r="K30" s="54">
        <v>1</v>
      </c>
      <c r="L30" s="83" t="s">
        <v>180</v>
      </c>
      <c r="M30" s="83" t="s">
        <v>183</v>
      </c>
      <c r="N30" s="83" t="s">
        <v>65</v>
      </c>
      <c r="O30" s="56" t="s">
        <v>76</v>
      </c>
      <c r="P30" s="75">
        <v>44834</v>
      </c>
      <c r="Q30" s="43">
        <v>24.7591</v>
      </c>
      <c r="R30" s="57">
        <v>3800</v>
      </c>
      <c r="S30" s="58">
        <v>153.47892290107475</v>
      </c>
      <c r="T30" s="44">
        <f t="shared" si="0"/>
        <v>38</v>
      </c>
      <c r="U30" s="44">
        <f t="shared" si="0"/>
        <v>1.5347892290107477</v>
      </c>
      <c r="V30" s="44">
        <f t="shared" si="1"/>
        <v>3762</v>
      </c>
      <c r="W30" s="44">
        <f t="shared" si="1"/>
        <v>151.944133672064</v>
      </c>
      <c r="X30" s="50">
        <v>2</v>
      </c>
      <c r="Y30" s="45">
        <f t="shared" si="13"/>
        <v>1881</v>
      </c>
      <c r="Z30">
        <f t="shared" si="16"/>
        <v>156.75</v>
      </c>
      <c r="AA30">
        <f t="shared" si="14"/>
        <v>75.972066836031999</v>
      </c>
      <c r="AB30">
        <f t="shared" si="15"/>
        <v>6.3310055696693333</v>
      </c>
      <c r="AC30">
        <f t="shared" si="17"/>
        <v>5.1534246575342468</v>
      </c>
      <c r="AD30">
        <f t="shared" si="18"/>
        <v>0.20814264886584111</v>
      </c>
      <c r="AE30" s="45">
        <f t="shared" si="8"/>
        <v>35</v>
      </c>
      <c r="AF30" s="46">
        <v>151.944133672064</v>
      </c>
      <c r="AG30" s="7">
        <v>3762</v>
      </c>
      <c r="AH30" s="46">
        <f>AD30*[1]Dias!$B$3</f>
        <v>6.2442794659752332</v>
      </c>
      <c r="AI30" s="46">
        <f>AC30*[1]Dias!$B$3</f>
        <v>154.60273972602741</v>
      </c>
      <c r="AJ30" s="46"/>
      <c r="AK30" s="46"/>
      <c r="AL30" s="80"/>
      <c r="AM30" s="46"/>
      <c r="AN30" s="52"/>
      <c r="AO30" s="46"/>
      <c r="AP30" s="46"/>
      <c r="AQ30" s="46"/>
      <c r="AR30" s="46"/>
      <c r="AS30" s="46"/>
      <c r="AT30" s="46"/>
      <c r="AU30" s="46"/>
      <c r="AV30" s="68">
        <f t="shared" si="9"/>
        <v>3916.6027397260273</v>
      </c>
      <c r="AW30" s="68">
        <f t="shared" si="10"/>
        <v>158.18841313803924</v>
      </c>
      <c r="AX30" s="69">
        <f t="shared" si="12"/>
        <v>-4.7094902369644842</v>
      </c>
      <c r="AY30" s="70" t="s">
        <v>64</v>
      </c>
    </row>
    <row r="31" spans="1:51" ht="18" customHeight="1" x14ac:dyDescent="0.3">
      <c r="A31" s="1" t="s">
        <v>88</v>
      </c>
      <c r="B31" s="1" t="s">
        <v>89</v>
      </c>
      <c r="C31" s="1">
        <v>510202057</v>
      </c>
      <c r="D31" s="1" t="s">
        <v>90</v>
      </c>
      <c r="E31" s="1">
        <f>VLOOKUP(F31,[1]Depreciacion_Entry!$T$3:$U$34,2,0)</f>
        <v>37</v>
      </c>
      <c r="F31" s="1" t="s">
        <v>60</v>
      </c>
      <c r="G31" s="39" t="s">
        <v>184</v>
      </c>
      <c r="H31" s="51" t="s">
        <v>111</v>
      </c>
      <c r="I31" s="40" t="s">
        <v>60</v>
      </c>
      <c r="J31" s="51" t="s">
        <v>179</v>
      </c>
      <c r="K31" s="54">
        <v>1</v>
      </c>
      <c r="L31" s="83" t="s">
        <v>180</v>
      </c>
      <c r="M31" s="51" t="s">
        <v>185</v>
      </c>
      <c r="N31" s="83" t="s">
        <v>65</v>
      </c>
      <c r="O31" s="56" t="s">
        <v>62</v>
      </c>
      <c r="P31" s="75">
        <v>44834</v>
      </c>
      <c r="Q31" s="43">
        <v>24.7591</v>
      </c>
      <c r="R31" s="57">
        <v>4500</v>
      </c>
      <c r="S31" s="58">
        <v>181.7513560670622</v>
      </c>
      <c r="T31" s="44">
        <f t="shared" si="0"/>
        <v>45</v>
      </c>
      <c r="U31" s="44">
        <f t="shared" si="0"/>
        <v>1.8175135606706221</v>
      </c>
      <c r="V31" s="44">
        <f t="shared" si="1"/>
        <v>4455</v>
      </c>
      <c r="W31" s="44">
        <f t="shared" si="1"/>
        <v>179.93384250639158</v>
      </c>
      <c r="X31" s="50">
        <v>2</v>
      </c>
      <c r="Y31" s="45">
        <f t="shared" si="13"/>
        <v>2227.5</v>
      </c>
      <c r="Z31">
        <f t="shared" si="16"/>
        <v>185.625</v>
      </c>
      <c r="AA31">
        <f t="shared" si="14"/>
        <v>89.966921253195792</v>
      </c>
      <c r="AB31">
        <f t="shared" si="15"/>
        <v>7.4972434377663157</v>
      </c>
      <c r="AC31">
        <f t="shared" si="17"/>
        <v>6.102739726027397</v>
      </c>
      <c r="AD31">
        <f t="shared" si="18"/>
        <v>0.24648471576218026</v>
      </c>
      <c r="AE31" s="45">
        <f t="shared" si="8"/>
        <v>35</v>
      </c>
      <c r="AF31" s="46">
        <v>179.93384250639158</v>
      </c>
      <c r="AG31" s="7">
        <v>4455</v>
      </c>
      <c r="AH31" s="46">
        <f>AD31*[1]Dias!$B$3</f>
        <v>7.3945414728654075</v>
      </c>
      <c r="AI31" s="46">
        <f>AC31*[1]Dias!$B$3</f>
        <v>183.08219178082192</v>
      </c>
      <c r="AJ31" s="46"/>
      <c r="AK31" s="46"/>
      <c r="AL31" s="80"/>
      <c r="AM31" s="46"/>
      <c r="AN31" s="52"/>
      <c r="AO31" s="46"/>
      <c r="AP31" s="46"/>
      <c r="AQ31" s="46"/>
      <c r="AR31" s="46"/>
      <c r="AS31" s="46"/>
      <c r="AT31" s="46"/>
      <c r="AU31" s="46"/>
      <c r="AV31" s="68">
        <f t="shared" si="9"/>
        <v>4638.0821917808216</v>
      </c>
      <c r="AW31" s="68">
        <f t="shared" si="10"/>
        <v>187.32838397925698</v>
      </c>
      <c r="AX31" s="69">
        <f t="shared" si="12"/>
        <v>-5.5770279121947794</v>
      </c>
      <c r="AY31" s="70" t="s">
        <v>64</v>
      </c>
    </row>
    <row r="32" spans="1:51" ht="18" customHeight="1" x14ac:dyDescent="0.3">
      <c r="A32" s="1" t="s">
        <v>88</v>
      </c>
      <c r="B32" s="1" t="s">
        <v>89</v>
      </c>
      <c r="C32" s="1">
        <v>510202057</v>
      </c>
      <c r="D32" s="1" t="s">
        <v>90</v>
      </c>
      <c r="E32" s="1">
        <f>VLOOKUP(F32,[1]Depreciacion_Entry!$T$3:$U$34,2,0)</f>
        <v>37</v>
      </c>
      <c r="F32" s="1" t="s">
        <v>60</v>
      </c>
      <c r="G32" s="39" t="s">
        <v>186</v>
      </c>
      <c r="H32" s="51" t="s">
        <v>111</v>
      </c>
      <c r="I32" s="40" t="s">
        <v>60</v>
      </c>
      <c r="J32" s="51" t="s">
        <v>179</v>
      </c>
      <c r="K32" s="54">
        <v>1</v>
      </c>
      <c r="L32" s="51" t="s">
        <v>187</v>
      </c>
      <c r="M32" s="51" t="s">
        <v>65</v>
      </c>
      <c r="N32" s="51" t="s">
        <v>65</v>
      </c>
      <c r="O32" s="56" t="s">
        <v>62</v>
      </c>
      <c r="P32" s="75">
        <v>44834</v>
      </c>
      <c r="Q32" s="43">
        <v>24.7591</v>
      </c>
      <c r="R32" s="57">
        <v>3500</v>
      </c>
      <c r="S32" s="58">
        <v>141.36216582993728</v>
      </c>
      <c r="T32" s="44">
        <f t="shared" si="0"/>
        <v>35</v>
      </c>
      <c r="U32" s="44">
        <f t="shared" si="0"/>
        <v>1.4136216582993728</v>
      </c>
      <c r="V32" s="44">
        <f t="shared" si="1"/>
        <v>3465</v>
      </c>
      <c r="W32" s="44">
        <f t="shared" si="1"/>
        <v>139.94854417163791</v>
      </c>
      <c r="X32" s="50">
        <v>2</v>
      </c>
      <c r="Y32" s="45">
        <f t="shared" si="13"/>
        <v>1732.5</v>
      </c>
      <c r="Z32">
        <f t="shared" si="16"/>
        <v>144.375</v>
      </c>
      <c r="AA32">
        <f t="shared" si="14"/>
        <v>69.974272085818953</v>
      </c>
      <c r="AB32">
        <f t="shared" si="15"/>
        <v>5.8311893404849124</v>
      </c>
      <c r="AC32">
        <f t="shared" si="17"/>
        <v>4.7465753424657535</v>
      </c>
      <c r="AD32">
        <f t="shared" si="18"/>
        <v>0.19171033448169575</v>
      </c>
      <c r="AE32" s="45">
        <f t="shared" si="8"/>
        <v>35</v>
      </c>
      <c r="AF32" s="46">
        <v>139.94854417163791</v>
      </c>
      <c r="AG32" s="7">
        <v>3465</v>
      </c>
      <c r="AH32" s="46">
        <f>AD32*[1]Dias!$B$3</f>
        <v>5.7513100344508725</v>
      </c>
      <c r="AI32" s="46">
        <f>AC32*[1]Dias!$B$3</f>
        <v>142.39726027397262</v>
      </c>
      <c r="AJ32" s="46"/>
      <c r="AK32" s="46"/>
      <c r="AL32" s="80"/>
      <c r="AM32" s="46"/>
      <c r="AN32" s="52"/>
      <c r="AO32" s="46"/>
      <c r="AP32" s="46"/>
      <c r="AQ32" s="46"/>
      <c r="AR32" s="46"/>
      <c r="AS32" s="46"/>
      <c r="AT32" s="46"/>
      <c r="AU32" s="46"/>
      <c r="AV32" s="68">
        <f t="shared" si="9"/>
        <v>3607.3972602739727</v>
      </c>
      <c r="AW32" s="68">
        <f t="shared" si="10"/>
        <v>145.69985420608879</v>
      </c>
      <c r="AX32" s="69">
        <f t="shared" si="12"/>
        <v>-4.3376883761515046</v>
      </c>
      <c r="AY32" s="70" t="s">
        <v>64</v>
      </c>
    </row>
    <row r="33" spans="1:51" ht="18" customHeight="1" x14ac:dyDescent="0.3">
      <c r="A33" s="1" t="s">
        <v>88</v>
      </c>
      <c r="B33" s="1" t="s">
        <v>89</v>
      </c>
      <c r="C33" s="1">
        <v>510202057</v>
      </c>
      <c r="D33" s="1" t="s">
        <v>90</v>
      </c>
      <c r="E33" s="1">
        <f>VLOOKUP(F33,[1]Depreciacion_Entry!$T$3:$U$34,2,0)</f>
        <v>37</v>
      </c>
      <c r="F33" s="1" t="s">
        <v>60</v>
      </c>
      <c r="G33" s="39" t="s">
        <v>188</v>
      </c>
      <c r="H33" s="40" t="s">
        <v>70</v>
      </c>
      <c r="I33" s="40" t="s">
        <v>60</v>
      </c>
      <c r="J33" s="51" t="s">
        <v>92</v>
      </c>
      <c r="K33" s="54">
        <v>1</v>
      </c>
      <c r="L33" s="51" t="s">
        <v>112</v>
      </c>
      <c r="M33" s="51" t="s">
        <v>65</v>
      </c>
      <c r="N33" s="51" t="s">
        <v>189</v>
      </c>
      <c r="O33" s="56" t="s">
        <v>62</v>
      </c>
      <c r="P33" s="75">
        <v>44834</v>
      </c>
      <c r="Q33" s="43">
        <v>24.7591</v>
      </c>
      <c r="R33" s="57">
        <v>16500</v>
      </c>
      <c r="S33" s="58">
        <v>666.42163891256143</v>
      </c>
      <c r="T33" s="44">
        <f t="shared" si="0"/>
        <v>165</v>
      </c>
      <c r="U33" s="44">
        <f t="shared" si="0"/>
        <v>6.6642163891256141</v>
      </c>
      <c r="V33" s="44">
        <f t="shared" si="1"/>
        <v>16335</v>
      </c>
      <c r="W33" s="44">
        <f t="shared" si="1"/>
        <v>659.75742252343582</v>
      </c>
      <c r="X33" s="50">
        <v>2</v>
      </c>
      <c r="Y33" s="45">
        <f t="shared" si="13"/>
        <v>8167.5</v>
      </c>
      <c r="Z33">
        <f t="shared" si="16"/>
        <v>680.625</v>
      </c>
      <c r="AA33">
        <f t="shared" si="14"/>
        <v>329.87871126171791</v>
      </c>
      <c r="AB33">
        <f t="shared" si="15"/>
        <v>27.489892605143158</v>
      </c>
      <c r="AC33">
        <f t="shared" si="17"/>
        <v>22.376712328767123</v>
      </c>
      <c r="AD33">
        <f t="shared" si="18"/>
        <v>0.90377729112799432</v>
      </c>
      <c r="AE33" s="45">
        <f t="shared" si="8"/>
        <v>35</v>
      </c>
      <c r="AF33" s="46">
        <v>659.75742252343582</v>
      </c>
      <c r="AG33" s="7">
        <v>16335</v>
      </c>
      <c r="AH33" s="46">
        <f>AD33*[1]Dias!$B$3</f>
        <v>27.113318733839829</v>
      </c>
      <c r="AI33" s="46">
        <f>AC33*[1]Dias!$B$3</f>
        <v>671.30136986301375</v>
      </c>
      <c r="AJ33" s="46"/>
      <c r="AK33" s="46"/>
      <c r="AL33" s="80"/>
      <c r="AM33" s="46"/>
      <c r="AN33" s="52"/>
      <c r="AO33" s="46"/>
      <c r="AP33" s="46"/>
      <c r="AQ33" s="46"/>
      <c r="AR33" s="46"/>
      <c r="AS33" s="46"/>
      <c r="AT33" s="46"/>
      <c r="AU33" s="46"/>
      <c r="AV33" s="68">
        <f t="shared" si="9"/>
        <v>17006.301369863013</v>
      </c>
      <c r="AW33" s="68">
        <f t="shared" si="10"/>
        <v>686.87074125727565</v>
      </c>
      <c r="AX33" s="69">
        <f t="shared" si="12"/>
        <v>-20.44910234471422</v>
      </c>
      <c r="AY33" s="70" t="s">
        <v>64</v>
      </c>
    </row>
    <row r="34" spans="1:51" ht="18" customHeight="1" x14ac:dyDescent="0.3">
      <c r="A34" s="1" t="s">
        <v>88</v>
      </c>
      <c r="B34" s="1" t="s">
        <v>89</v>
      </c>
      <c r="C34" s="1">
        <v>510202057</v>
      </c>
      <c r="D34" s="1" t="s">
        <v>90</v>
      </c>
      <c r="E34" s="1">
        <f>VLOOKUP(F34,[1]Depreciacion_Entry!$T$3:$U$34,2,0)</f>
        <v>37</v>
      </c>
      <c r="F34" s="1" t="s">
        <v>60</v>
      </c>
      <c r="G34" s="39" t="s">
        <v>190</v>
      </c>
      <c r="H34" s="40" t="s">
        <v>70</v>
      </c>
      <c r="I34" s="40" t="s">
        <v>60</v>
      </c>
      <c r="J34" s="40" t="s">
        <v>171</v>
      </c>
      <c r="K34" s="54">
        <v>1</v>
      </c>
      <c r="L34" s="51" t="s">
        <v>149</v>
      </c>
      <c r="M34" s="83" t="s">
        <v>172</v>
      </c>
      <c r="N34" s="51" t="s">
        <v>65</v>
      </c>
      <c r="O34" s="56" t="s">
        <v>62</v>
      </c>
      <c r="P34" s="75">
        <v>44834</v>
      </c>
      <c r="Q34" s="43">
        <v>24.7591</v>
      </c>
      <c r="R34" s="57">
        <v>4900</v>
      </c>
      <c r="S34" s="58">
        <v>197.90703216191218</v>
      </c>
      <c r="T34" s="44">
        <f t="shared" si="0"/>
        <v>49</v>
      </c>
      <c r="U34" s="44">
        <f t="shared" si="0"/>
        <v>1.9790703216191219</v>
      </c>
      <c r="V34" s="44">
        <f t="shared" si="1"/>
        <v>4851</v>
      </c>
      <c r="W34" s="44">
        <f t="shared" si="1"/>
        <v>195.92796184029305</v>
      </c>
      <c r="X34" s="50">
        <v>2</v>
      </c>
      <c r="Y34" s="45">
        <f t="shared" si="13"/>
        <v>2425.5</v>
      </c>
      <c r="Z34">
        <f t="shared" si="16"/>
        <v>202.125</v>
      </c>
      <c r="AA34">
        <f t="shared" si="14"/>
        <v>97.963980920146525</v>
      </c>
      <c r="AB34">
        <f t="shared" si="15"/>
        <v>8.1636650766788765</v>
      </c>
      <c r="AC34">
        <f t="shared" si="17"/>
        <v>6.6452054794520548</v>
      </c>
      <c r="AD34">
        <f t="shared" si="18"/>
        <v>0.26839446827437402</v>
      </c>
      <c r="AE34" s="45">
        <f t="shared" si="8"/>
        <v>35</v>
      </c>
      <c r="AF34" s="46">
        <v>195.92796184029305</v>
      </c>
      <c r="AG34" s="7">
        <v>4851</v>
      </c>
      <c r="AH34" s="46">
        <f>AD34*[1]Dias!$B$3</f>
        <v>8.0518340482312212</v>
      </c>
      <c r="AI34" s="46">
        <f>AC34*[1]Dias!$B$3</f>
        <v>199.35616438356163</v>
      </c>
      <c r="AJ34" s="46"/>
      <c r="AK34" s="46"/>
      <c r="AL34" s="80"/>
      <c r="AM34" s="46"/>
      <c r="AN34" s="52"/>
      <c r="AO34" s="46"/>
      <c r="AP34" s="46"/>
      <c r="AQ34" s="46"/>
      <c r="AR34" s="46"/>
      <c r="AS34" s="46"/>
      <c r="AT34" s="46"/>
      <c r="AU34" s="46"/>
      <c r="AV34" s="68">
        <f t="shared" si="9"/>
        <v>5050.3561643835619</v>
      </c>
      <c r="AW34" s="68">
        <f t="shared" si="10"/>
        <v>203.97979588852428</v>
      </c>
      <c r="AX34" s="69">
        <f t="shared" si="12"/>
        <v>-6.0727637266120951</v>
      </c>
      <c r="AY34" s="70" t="s">
        <v>64</v>
      </c>
    </row>
    <row r="35" spans="1:51" ht="18" customHeight="1" x14ac:dyDescent="0.3">
      <c r="A35" s="1" t="s">
        <v>88</v>
      </c>
      <c r="B35" s="1" t="s">
        <v>89</v>
      </c>
      <c r="C35" s="1">
        <v>510202057</v>
      </c>
      <c r="D35" s="1" t="s">
        <v>90</v>
      </c>
      <c r="E35" s="1">
        <f>VLOOKUP(F35,[1]Depreciacion_Entry!$T$3:$U$34,2,0)</f>
        <v>37</v>
      </c>
      <c r="F35" s="1" t="s">
        <v>60</v>
      </c>
      <c r="G35" s="39" t="s">
        <v>191</v>
      </c>
      <c r="H35" s="40" t="s">
        <v>70</v>
      </c>
      <c r="I35" s="40" t="s">
        <v>60</v>
      </c>
      <c r="J35" s="40" t="s">
        <v>107</v>
      </c>
      <c r="K35" s="54">
        <v>1</v>
      </c>
      <c r="L35" s="51" t="s">
        <v>108</v>
      </c>
      <c r="M35" s="51" t="s">
        <v>109</v>
      </c>
      <c r="N35" s="51" t="s">
        <v>65</v>
      </c>
      <c r="O35" s="56" t="s">
        <v>62</v>
      </c>
      <c r="P35" s="75">
        <v>44834</v>
      </c>
      <c r="Q35" s="43">
        <v>24.7591</v>
      </c>
      <c r="R35" s="57">
        <v>3800</v>
      </c>
      <c r="S35" s="58">
        <v>153.47892290107475</v>
      </c>
      <c r="T35" s="44">
        <f t="shared" si="0"/>
        <v>38</v>
      </c>
      <c r="U35" s="44">
        <f t="shared" si="0"/>
        <v>1.5347892290107477</v>
      </c>
      <c r="V35" s="44">
        <f t="shared" si="1"/>
        <v>3762</v>
      </c>
      <c r="W35" s="44">
        <f t="shared" si="1"/>
        <v>151.944133672064</v>
      </c>
      <c r="X35" s="50">
        <v>2</v>
      </c>
      <c r="Y35" s="45">
        <f t="shared" si="13"/>
        <v>1881</v>
      </c>
      <c r="Z35">
        <f t="shared" si="16"/>
        <v>156.75</v>
      </c>
      <c r="AA35">
        <f t="shared" si="14"/>
        <v>75.972066836031999</v>
      </c>
      <c r="AB35">
        <f t="shared" si="15"/>
        <v>6.3310055696693333</v>
      </c>
      <c r="AC35">
        <f t="shared" si="17"/>
        <v>5.1534246575342468</v>
      </c>
      <c r="AD35">
        <f t="shared" si="18"/>
        <v>0.20814264886584111</v>
      </c>
      <c r="AE35" s="45">
        <f t="shared" si="8"/>
        <v>35</v>
      </c>
      <c r="AF35" s="46">
        <v>151.944133672064</v>
      </c>
      <c r="AG35" s="7">
        <v>3762</v>
      </c>
      <c r="AH35" s="46">
        <f>AD35*[1]Dias!$B$3</f>
        <v>6.2442794659752332</v>
      </c>
      <c r="AI35" s="46">
        <f>AC35*[1]Dias!$B$3</f>
        <v>154.60273972602741</v>
      </c>
      <c r="AJ35" s="46"/>
      <c r="AK35" s="46"/>
      <c r="AL35" s="80"/>
      <c r="AM35" s="46"/>
      <c r="AN35" s="52"/>
      <c r="AO35" s="46"/>
      <c r="AP35" s="46"/>
      <c r="AQ35" s="46"/>
      <c r="AR35" s="46"/>
      <c r="AS35" s="46"/>
      <c r="AT35" s="46"/>
      <c r="AU35" s="46"/>
      <c r="AV35" s="68">
        <f t="shared" si="9"/>
        <v>3916.6027397260273</v>
      </c>
      <c r="AW35" s="68">
        <f t="shared" si="10"/>
        <v>158.18841313803924</v>
      </c>
      <c r="AX35" s="69">
        <f t="shared" si="12"/>
        <v>-4.7094902369644842</v>
      </c>
      <c r="AY35" s="70" t="s">
        <v>64</v>
      </c>
    </row>
    <row r="36" spans="1:51" ht="18" customHeight="1" x14ac:dyDescent="0.3">
      <c r="A36" s="1" t="s">
        <v>88</v>
      </c>
      <c r="B36" s="1" t="s">
        <v>89</v>
      </c>
      <c r="C36" s="1">
        <v>510202057</v>
      </c>
      <c r="D36" s="1" t="s">
        <v>90</v>
      </c>
      <c r="E36" s="1">
        <f>VLOOKUP(F36,[1]Depreciacion_Entry!$T$3:$U$34,2,0)</f>
        <v>37</v>
      </c>
      <c r="F36" s="1" t="s">
        <v>60</v>
      </c>
      <c r="G36" s="39" t="s">
        <v>192</v>
      </c>
      <c r="H36" s="51" t="s">
        <v>73</v>
      </c>
      <c r="I36" s="40" t="s">
        <v>60</v>
      </c>
      <c r="J36" s="40" t="s">
        <v>193</v>
      </c>
      <c r="K36" s="54">
        <v>1</v>
      </c>
      <c r="L36" s="51" t="s">
        <v>112</v>
      </c>
      <c r="M36" s="51" t="s">
        <v>194</v>
      </c>
      <c r="N36" s="51" t="s">
        <v>195</v>
      </c>
      <c r="O36" s="56" t="s">
        <v>62</v>
      </c>
      <c r="P36" s="75">
        <v>44834</v>
      </c>
      <c r="Q36" s="43">
        <v>24.7591</v>
      </c>
      <c r="R36" s="57">
        <v>28500</v>
      </c>
      <c r="S36" s="58">
        <v>1151.0919217580606</v>
      </c>
      <c r="T36" s="44">
        <f t="shared" si="0"/>
        <v>285</v>
      </c>
      <c r="U36" s="44">
        <f t="shared" si="0"/>
        <v>11.510919217580605</v>
      </c>
      <c r="V36" s="44">
        <f t="shared" si="1"/>
        <v>28215</v>
      </c>
      <c r="W36" s="44">
        <f t="shared" si="1"/>
        <v>1139.5810025404801</v>
      </c>
      <c r="X36" s="50">
        <v>2</v>
      </c>
      <c r="Y36" s="45">
        <f t="shared" si="13"/>
        <v>14107.5</v>
      </c>
      <c r="Z36">
        <f t="shared" si="16"/>
        <v>1175.625</v>
      </c>
      <c r="AA36">
        <f t="shared" si="14"/>
        <v>569.79050127024004</v>
      </c>
      <c r="AB36">
        <f t="shared" si="15"/>
        <v>47.482541772520001</v>
      </c>
      <c r="AC36">
        <f t="shared" si="17"/>
        <v>38.650684931506852</v>
      </c>
      <c r="AD36">
        <f t="shared" si="18"/>
        <v>1.5610698664938083</v>
      </c>
      <c r="AE36" s="45">
        <f t="shared" si="8"/>
        <v>35</v>
      </c>
      <c r="AF36" s="46">
        <v>1139.5810025404801</v>
      </c>
      <c r="AG36" s="7">
        <v>28215</v>
      </c>
      <c r="AH36" s="46">
        <f>AD36*[1]Dias!$B$3</f>
        <v>46.832095994814246</v>
      </c>
      <c r="AI36" s="46">
        <f>AC36*[1]Dias!$B$3</f>
        <v>1159.5205479452056</v>
      </c>
      <c r="AJ36" s="46"/>
      <c r="AK36" s="46"/>
      <c r="AL36" s="80"/>
      <c r="AM36" s="46"/>
      <c r="AN36" s="52"/>
      <c r="AO36" s="46"/>
      <c r="AP36" s="46"/>
      <c r="AQ36" s="46"/>
      <c r="AR36" s="46"/>
      <c r="AS36" s="46"/>
      <c r="AT36" s="46"/>
      <c r="AU36" s="46"/>
      <c r="AV36" s="68">
        <f t="shared" si="9"/>
        <v>29374.520547945205</v>
      </c>
      <c r="AW36" s="68">
        <f t="shared" si="10"/>
        <v>1186.4130985352942</v>
      </c>
      <c r="AX36" s="69">
        <f t="shared" si="12"/>
        <v>-35.321176777233632</v>
      </c>
      <c r="AY36" s="70" t="s">
        <v>64</v>
      </c>
    </row>
    <row r="37" spans="1:51" ht="18" customHeight="1" x14ac:dyDescent="0.3">
      <c r="A37" s="1" t="s">
        <v>88</v>
      </c>
      <c r="B37" s="1" t="s">
        <v>89</v>
      </c>
      <c r="C37" s="1">
        <v>510202057</v>
      </c>
      <c r="D37" s="1" t="s">
        <v>90</v>
      </c>
      <c r="E37" s="1">
        <f>VLOOKUP(F37,[1]Depreciacion_Entry!$T$3:$U$34,2,0)</f>
        <v>37</v>
      </c>
      <c r="F37" s="1" t="s">
        <v>60</v>
      </c>
      <c r="G37" s="39" t="s">
        <v>196</v>
      </c>
      <c r="H37" s="51" t="s">
        <v>73</v>
      </c>
      <c r="I37" s="40" t="s">
        <v>60</v>
      </c>
      <c r="J37" s="51" t="s">
        <v>92</v>
      </c>
      <c r="K37" s="54">
        <v>1</v>
      </c>
      <c r="L37" s="51" t="s">
        <v>112</v>
      </c>
      <c r="M37" s="51" t="s">
        <v>65</v>
      </c>
      <c r="N37" s="51" t="s">
        <v>197</v>
      </c>
      <c r="O37" s="56" t="s">
        <v>62</v>
      </c>
      <c r="P37" s="75">
        <v>44834</v>
      </c>
      <c r="Q37" s="43">
        <v>24.7591</v>
      </c>
      <c r="R37" s="57">
        <v>14500</v>
      </c>
      <c r="S37" s="58">
        <v>585.64325843831159</v>
      </c>
      <c r="T37" s="44">
        <f t="shared" si="0"/>
        <v>145</v>
      </c>
      <c r="U37" s="44">
        <f t="shared" si="0"/>
        <v>5.856432584383116</v>
      </c>
      <c r="V37" s="44">
        <f t="shared" si="1"/>
        <v>14355</v>
      </c>
      <c r="W37" s="44">
        <f t="shared" si="1"/>
        <v>579.78682585392846</v>
      </c>
      <c r="X37" s="50">
        <v>2</v>
      </c>
      <c r="Y37" s="45">
        <f t="shared" si="13"/>
        <v>7177.5</v>
      </c>
      <c r="Z37">
        <f t="shared" si="16"/>
        <v>598.125</v>
      </c>
      <c r="AA37">
        <f t="shared" si="14"/>
        <v>289.89341292696423</v>
      </c>
      <c r="AB37">
        <f t="shared" si="15"/>
        <v>24.157784410580351</v>
      </c>
      <c r="AC37">
        <f t="shared" si="17"/>
        <v>19.664383561643834</v>
      </c>
      <c r="AD37">
        <f t="shared" si="18"/>
        <v>0.7942285285670253</v>
      </c>
      <c r="AE37" s="45">
        <f t="shared" si="8"/>
        <v>35</v>
      </c>
      <c r="AF37" s="46">
        <v>579.78682585392846</v>
      </c>
      <c r="AG37" s="7">
        <v>14355</v>
      </c>
      <c r="AH37" s="46">
        <f>AD37*[1]Dias!$B$3</f>
        <v>23.826855857010759</v>
      </c>
      <c r="AI37" s="46">
        <f>AC37*[1]Dias!$B$3</f>
        <v>589.93150684931504</v>
      </c>
      <c r="AJ37" s="46"/>
      <c r="AK37" s="46"/>
      <c r="AL37" s="80"/>
      <c r="AM37" s="46"/>
      <c r="AN37" s="52"/>
      <c r="AO37" s="46"/>
      <c r="AP37" s="46"/>
      <c r="AQ37" s="46"/>
      <c r="AR37" s="46"/>
      <c r="AS37" s="46"/>
      <c r="AT37" s="46"/>
      <c r="AU37" s="46"/>
      <c r="AV37" s="68">
        <f t="shared" si="9"/>
        <v>14944.931506849314</v>
      </c>
      <c r="AW37" s="68">
        <f t="shared" si="10"/>
        <v>603.6136817109392</v>
      </c>
      <c r="AX37" s="69">
        <f t="shared" si="12"/>
        <v>-17.970423272627613</v>
      </c>
      <c r="AY37" s="70" t="s">
        <v>64</v>
      </c>
    </row>
    <row r="38" spans="1:51" ht="18" customHeight="1" x14ac:dyDescent="0.3">
      <c r="A38" s="1" t="s">
        <v>88</v>
      </c>
      <c r="B38" s="1" t="s">
        <v>89</v>
      </c>
      <c r="C38" s="1">
        <v>510202057</v>
      </c>
      <c r="D38" s="1" t="s">
        <v>90</v>
      </c>
      <c r="E38" s="1">
        <f>VLOOKUP(F38,[1]Depreciacion_Entry!$T$3:$U$34,2,0)</f>
        <v>37</v>
      </c>
      <c r="F38" s="1" t="s">
        <v>60</v>
      </c>
      <c r="G38" s="39" t="s">
        <v>198</v>
      </c>
      <c r="H38" s="51" t="s">
        <v>73</v>
      </c>
      <c r="I38" s="40" t="s">
        <v>60</v>
      </c>
      <c r="J38" s="51" t="s">
        <v>107</v>
      </c>
      <c r="K38" s="54">
        <v>1</v>
      </c>
      <c r="L38" s="51" t="s">
        <v>199</v>
      </c>
      <c r="M38" s="51" t="s">
        <v>200</v>
      </c>
      <c r="N38" s="83" t="s">
        <v>201</v>
      </c>
      <c r="O38" s="56" t="s">
        <v>62</v>
      </c>
      <c r="P38" s="75">
        <v>44834</v>
      </c>
      <c r="Q38" s="43">
        <v>24.7591</v>
      </c>
      <c r="R38" s="57">
        <v>2500</v>
      </c>
      <c r="S38" s="58">
        <v>100.97297559281233</v>
      </c>
      <c r="T38" s="44">
        <f t="shared" si="0"/>
        <v>25</v>
      </c>
      <c r="U38" s="44">
        <f t="shared" si="0"/>
        <v>1.0097297559281233</v>
      </c>
      <c r="V38" s="44">
        <f t="shared" si="1"/>
        <v>2475</v>
      </c>
      <c r="W38" s="44">
        <f t="shared" si="1"/>
        <v>99.963245836884212</v>
      </c>
      <c r="X38" s="50">
        <v>2</v>
      </c>
      <c r="Y38" s="45">
        <f t="shared" si="13"/>
        <v>1237.5</v>
      </c>
      <c r="Z38">
        <f t="shared" si="16"/>
        <v>103.125</v>
      </c>
      <c r="AA38">
        <f t="shared" si="14"/>
        <v>49.981622918442106</v>
      </c>
      <c r="AB38">
        <f t="shared" si="15"/>
        <v>4.1651352432035091</v>
      </c>
      <c r="AC38">
        <f t="shared" si="17"/>
        <v>3.3904109589041096</v>
      </c>
      <c r="AD38">
        <f t="shared" si="18"/>
        <v>0.13693595320121124</v>
      </c>
      <c r="AE38" s="45">
        <f t="shared" si="8"/>
        <v>35</v>
      </c>
      <c r="AF38" s="46">
        <v>99.963245836884212</v>
      </c>
      <c r="AG38" s="7">
        <v>2475</v>
      </c>
      <c r="AH38" s="46">
        <f>AD38*[1]Dias!$B$3</f>
        <v>4.1080785960363375</v>
      </c>
      <c r="AI38" s="46">
        <f>AC38*[1]Dias!$B$3</f>
        <v>101.71232876712328</v>
      </c>
      <c r="AJ38" s="46"/>
      <c r="AK38" s="46"/>
      <c r="AL38" s="80"/>
      <c r="AM38" s="46"/>
      <c r="AN38" s="52"/>
      <c r="AO38" s="46"/>
      <c r="AP38" s="46"/>
      <c r="AQ38" s="46"/>
      <c r="AR38" s="46"/>
      <c r="AS38" s="46"/>
      <c r="AT38" s="46"/>
      <c r="AU38" s="46"/>
      <c r="AV38" s="68">
        <f t="shared" ref="AV38:AV101" si="19">AG38+AI38+AK38+AM38+AO38</f>
        <v>2576.7123287671234</v>
      </c>
      <c r="AW38" s="68">
        <f t="shared" ref="AW38:AW101" si="20">+AF38+AH38+AJ38+AL38+AN38</f>
        <v>104.07132443292055</v>
      </c>
      <c r="AX38" s="69">
        <f t="shared" si="12"/>
        <v>-3.0983488401082155</v>
      </c>
      <c r="AY38" s="70" t="s">
        <v>64</v>
      </c>
    </row>
    <row r="39" spans="1:51" ht="18" customHeight="1" x14ac:dyDescent="0.3">
      <c r="A39" s="1" t="s">
        <v>88</v>
      </c>
      <c r="B39" s="1" t="s">
        <v>89</v>
      </c>
      <c r="C39" s="1">
        <v>510202057</v>
      </c>
      <c r="D39" s="1" t="s">
        <v>90</v>
      </c>
      <c r="E39" s="1">
        <f>VLOOKUP(F39,[1]Depreciacion_Entry!$T$3:$U$34,2,0)</f>
        <v>37</v>
      </c>
      <c r="F39" s="1" t="s">
        <v>60</v>
      </c>
      <c r="G39" s="39" t="s">
        <v>202</v>
      </c>
      <c r="H39" s="51" t="s">
        <v>73</v>
      </c>
      <c r="I39" s="40" t="s">
        <v>60</v>
      </c>
      <c r="J39" s="51" t="s">
        <v>134</v>
      </c>
      <c r="K39" s="54">
        <v>1</v>
      </c>
      <c r="L39" s="40" t="s">
        <v>175</v>
      </c>
      <c r="M39" s="51" t="s">
        <v>65</v>
      </c>
      <c r="N39" s="51" t="s">
        <v>203</v>
      </c>
      <c r="O39" s="56" t="s">
        <v>62</v>
      </c>
      <c r="P39" s="75">
        <v>44834</v>
      </c>
      <c r="Q39" s="43">
        <v>24.7591</v>
      </c>
      <c r="R39" s="57">
        <v>550</v>
      </c>
      <c r="S39" s="58">
        <v>22.214054630418715</v>
      </c>
      <c r="T39" s="44">
        <f t="shared" si="0"/>
        <v>5.5</v>
      </c>
      <c r="U39" s="44">
        <f t="shared" si="0"/>
        <v>0.22214054630418717</v>
      </c>
      <c r="V39" s="44">
        <f t="shared" si="1"/>
        <v>544.5</v>
      </c>
      <c r="W39" s="44">
        <f t="shared" si="1"/>
        <v>21.99191408411453</v>
      </c>
      <c r="X39" s="50">
        <v>2</v>
      </c>
      <c r="Y39" s="45">
        <f t="shared" si="13"/>
        <v>272.25</v>
      </c>
      <c r="Z39">
        <f t="shared" si="16"/>
        <v>22.6875</v>
      </c>
      <c r="AA39">
        <f t="shared" si="14"/>
        <v>10.995957042057265</v>
      </c>
      <c r="AB39">
        <f t="shared" si="15"/>
        <v>0.91632975350477208</v>
      </c>
      <c r="AC39">
        <f t="shared" si="17"/>
        <v>0.74589041095890407</v>
      </c>
      <c r="AD39">
        <f t="shared" si="18"/>
        <v>3.0125909704266478E-2</v>
      </c>
      <c r="AE39" s="45">
        <f t="shared" si="8"/>
        <v>35</v>
      </c>
      <c r="AF39" s="46">
        <v>21.99191408411453</v>
      </c>
      <c r="AG39" s="7">
        <v>544.5</v>
      </c>
      <c r="AH39" s="46">
        <f>AD39*[1]Dias!$B$3</f>
        <v>0.90377729112799432</v>
      </c>
      <c r="AI39" s="46">
        <f>AC39*[1]Dias!$B$3</f>
        <v>22.376712328767123</v>
      </c>
      <c r="AJ39" s="46"/>
      <c r="AK39" s="46"/>
      <c r="AL39" s="80"/>
      <c r="AM39" s="46"/>
      <c r="AN39" s="52"/>
      <c r="AO39" s="46"/>
      <c r="AP39" s="46"/>
      <c r="AQ39" s="46"/>
      <c r="AR39" s="46"/>
      <c r="AS39" s="46"/>
      <c r="AT39" s="46"/>
      <c r="AU39" s="46"/>
      <c r="AV39" s="68">
        <f t="shared" si="19"/>
        <v>566.8767123287671</v>
      </c>
      <c r="AW39" s="68">
        <f t="shared" si="20"/>
        <v>22.895691375242524</v>
      </c>
      <c r="AX39" s="69">
        <f t="shared" si="12"/>
        <v>-0.68163674482380898</v>
      </c>
      <c r="AY39" s="70" t="s">
        <v>64</v>
      </c>
    </row>
    <row r="40" spans="1:51" ht="18" customHeight="1" x14ac:dyDescent="0.3">
      <c r="A40" s="1" t="s">
        <v>88</v>
      </c>
      <c r="B40" s="1" t="s">
        <v>89</v>
      </c>
      <c r="C40" s="1">
        <v>510202057</v>
      </c>
      <c r="D40" s="1" t="s">
        <v>90</v>
      </c>
      <c r="E40" s="1">
        <f>VLOOKUP(F40,[1]Depreciacion_Entry!$T$3:$U$34,2,0)</f>
        <v>37</v>
      </c>
      <c r="F40" s="1" t="s">
        <v>60</v>
      </c>
      <c r="G40" s="39" t="s">
        <v>204</v>
      </c>
      <c r="H40" s="51" t="s">
        <v>111</v>
      </c>
      <c r="I40" s="40" t="s">
        <v>60</v>
      </c>
      <c r="J40" s="40" t="s">
        <v>205</v>
      </c>
      <c r="K40" s="54">
        <v>1</v>
      </c>
      <c r="L40" s="51" t="s">
        <v>206</v>
      </c>
      <c r="M40" s="51" t="s">
        <v>207</v>
      </c>
      <c r="N40" s="83" t="s">
        <v>208</v>
      </c>
      <c r="O40" s="56" t="s">
        <v>62</v>
      </c>
      <c r="P40" s="75">
        <v>44834</v>
      </c>
      <c r="Q40" s="43">
        <v>24.7591</v>
      </c>
      <c r="R40" s="57">
        <v>4000</v>
      </c>
      <c r="S40" s="58">
        <v>161.55676094849974</v>
      </c>
      <c r="T40" s="44">
        <f t="shared" si="0"/>
        <v>40</v>
      </c>
      <c r="U40" s="44">
        <f t="shared" si="0"/>
        <v>1.6155676094849976</v>
      </c>
      <c r="V40" s="44">
        <f t="shared" si="1"/>
        <v>3960</v>
      </c>
      <c r="W40" s="44">
        <f t="shared" si="1"/>
        <v>159.94119333901475</v>
      </c>
      <c r="X40" s="50">
        <v>2</v>
      </c>
      <c r="Y40" s="45">
        <f t="shared" si="13"/>
        <v>1980</v>
      </c>
      <c r="Z40">
        <f t="shared" si="16"/>
        <v>165</v>
      </c>
      <c r="AA40">
        <f t="shared" si="14"/>
        <v>79.970596669507373</v>
      </c>
      <c r="AB40">
        <f t="shared" si="15"/>
        <v>6.6642163891256141</v>
      </c>
      <c r="AC40">
        <f t="shared" si="17"/>
        <v>5.4246575342465757</v>
      </c>
      <c r="AD40">
        <f t="shared" si="18"/>
        <v>0.219097525121938</v>
      </c>
      <c r="AE40" s="45">
        <f t="shared" si="8"/>
        <v>35</v>
      </c>
      <c r="AF40" s="46">
        <v>159.94119333901475</v>
      </c>
      <c r="AG40" s="7">
        <v>3960</v>
      </c>
      <c r="AH40" s="46">
        <f>AD40*[1]Dias!$B$3</f>
        <v>6.57292575365814</v>
      </c>
      <c r="AI40" s="46">
        <f>AC40*[1]Dias!$B$3</f>
        <v>162.73972602739727</v>
      </c>
      <c r="AJ40" s="46"/>
      <c r="AK40" s="46"/>
      <c r="AL40" s="80"/>
      <c r="AM40" s="46"/>
      <c r="AN40" s="52"/>
      <c r="AO40" s="46"/>
      <c r="AP40" s="46"/>
      <c r="AQ40" s="46"/>
      <c r="AR40" s="46"/>
      <c r="AS40" s="46"/>
      <c r="AT40" s="46"/>
      <c r="AU40" s="46"/>
      <c r="AV40" s="68">
        <f t="shared" si="19"/>
        <v>4122.7397260273974</v>
      </c>
      <c r="AW40" s="68">
        <f t="shared" si="20"/>
        <v>166.5141190926729</v>
      </c>
      <c r="AX40" s="69">
        <f t="shared" si="12"/>
        <v>-4.9573581441731562</v>
      </c>
      <c r="AY40" s="70" t="s">
        <v>64</v>
      </c>
    </row>
    <row r="41" spans="1:51" ht="18" customHeight="1" x14ac:dyDescent="0.3">
      <c r="A41" s="1" t="s">
        <v>88</v>
      </c>
      <c r="B41" s="1" t="s">
        <v>89</v>
      </c>
      <c r="C41" s="1">
        <v>510202057</v>
      </c>
      <c r="D41" s="1" t="s">
        <v>90</v>
      </c>
      <c r="E41" s="1">
        <f>VLOOKUP(F41,[1]Depreciacion_Entry!$T$3:$U$34,2,0)</f>
        <v>37</v>
      </c>
      <c r="F41" s="1" t="s">
        <v>60</v>
      </c>
      <c r="G41" s="39" t="s">
        <v>209</v>
      </c>
      <c r="H41" s="40" t="s">
        <v>210</v>
      </c>
      <c r="I41" s="40" t="s">
        <v>60</v>
      </c>
      <c r="J41" s="40" t="s">
        <v>211</v>
      </c>
      <c r="K41" s="54">
        <v>1</v>
      </c>
      <c r="L41" s="51" t="s">
        <v>112</v>
      </c>
      <c r="M41" s="51" t="s">
        <v>194</v>
      </c>
      <c r="N41" s="51" t="s">
        <v>212</v>
      </c>
      <c r="O41" s="56" t="s">
        <v>62</v>
      </c>
      <c r="P41" s="75">
        <v>44834</v>
      </c>
      <c r="Q41" s="43">
        <v>24.7591</v>
      </c>
      <c r="R41" s="57">
        <v>27600</v>
      </c>
      <c r="S41" s="58">
        <v>1114.7416505446483</v>
      </c>
      <c r="T41" s="44">
        <f t="shared" ref="T41:U104" si="21">R41*0.01</f>
        <v>276</v>
      </c>
      <c r="U41" s="44">
        <f t="shared" si="21"/>
        <v>11.147416505446484</v>
      </c>
      <c r="V41" s="44">
        <f t="shared" ref="V41:W104" si="22">+R41-T41</f>
        <v>27324</v>
      </c>
      <c r="W41" s="44">
        <f t="shared" si="22"/>
        <v>1103.5942340392019</v>
      </c>
      <c r="X41" s="50">
        <v>2</v>
      </c>
      <c r="Y41" s="45">
        <f t="shared" si="13"/>
        <v>13662</v>
      </c>
      <c r="Z41">
        <f t="shared" si="16"/>
        <v>1138.5</v>
      </c>
      <c r="AA41">
        <f t="shared" si="14"/>
        <v>551.79711701960093</v>
      </c>
      <c r="AB41">
        <f t="shared" si="15"/>
        <v>45.983093084966747</v>
      </c>
      <c r="AC41">
        <f t="shared" si="17"/>
        <v>37.43013698630137</v>
      </c>
      <c r="AD41">
        <f t="shared" si="18"/>
        <v>1.5117729233413724</v>
      </c>
      <c r="AE41" s="45">
        <f t="shared" si="8"/>
        <v>35</v>
      </c>
      <c r="AF41" s="46">
        <v>1103.5942340392019</v>
      </c>
      <c r="AG41" s="7">
        <v>27324</v>
      </c>
      <c r="AH41" s="46">
        <f>AD41*[1]Dias!$B$3</f>
        <v>45.353187700241172</v>
      </c>
      <c r="AI41" s="46">
        <f>AC41*[1]Dias!$B$3</f>
        <v>1122.9041095890411</v>
      </c>
      <c r="AJ41" s="46"/>
      <c r="AK41" s="46"/>
      <c r="AL41" s="80"/>
      <c r="AM41" s="46"/>
      <c r="AN41" s="52"/>
      <c r="AO41" s="46"/>
      <c r="AP41" s="46"/>
      <c r="AQ41" s="46"/>
      <c r="AR41" s="46"/>
      <c r="AS41" s="46"/>
      <c r="AT41" s="46"/>
      <c r="AU41" s="46"/>
      <c r="AV41" s="68">
        <f t="shared" si="19"/>
        <v>28446.904109589042</v>
      </c>
      <c r="AW41" s="68">
        <f t="shared" si="20"/>
        <v>1148.9474217394431</v>
      </c>
      <c r="AX41" s="69">
        <f t="shared" si="12"/>
        <v>-34.205771194794806</v>
      </c>
      <c r="AY41" s="70" t="s">
        <v>64</v>
      </c>
    </row>
    <row r="42" spans="1:51" ht="18" customHeight="1" x14ac:dyDescent="0.3">
      <c r="A42" s="1" t="s">
        <v>88</v>
      </c>
      <c r="B42" s="1" t="s">
        <v>89</v>
      </c>
      <c r="C42" s="1">
        <v>510202057</v>
      </c>
      <c r="D42" s="1" t="s">
        <v>90</v>
      </c>
      <c r="E42" s="1">
        <f>VLOOKUP(F42,[1]Depreciacion_Entry!$T$3:$U$34,2,0)</f>
        <v>37</v>
      </c>
      <c r="F42" s="1" t="s">
        <v>60</v>
      </c>
      <c r="G42" s="39" t="s">
        <v>213</v>
      </c>
      <c r="H42" s="40" t="s">
        <v>210</v>
      </c>
      <c r="I42" s="40" t="s">
        <v>60</v>
      </c>
      <c r="J42" s="40" t="s">
        <v>92</v>
      </c>
      <c r="K42" s="54">
        <v>1</v>
      </c>
      <c r="L42" s="83" t="s">
        <v>112</v>
      </c>
      <c r="M42" s="83" t="s">
        <v>65</v>
      </c>
      <c r="N42" s="83" t="s">
        <v>214</v>
      </c>
      <c r="O42" s="56" t="s">
        <v>62</v>
      </c>
      <c r="P42" s="75">
        <v>44834</v>
      </c>
      <c r="Q42" s="43">
        <v>24.7591</v>
      </c>
      <c r="R42" s="57">
        <v>14500</v>
      </c>
      <c r="S42" s="58">
        <v>585.64325843831159</v>
      </c>
      <c r="T42" s="44">
        <f t="shared" si="21"/>
        <v>145</v>
      </c>
      <c r="U42" s="44">
        <f t="shared" si="21"/>
        <v>5.856432584383116</v>
      </c>
      <c r="V42" s="44">
        <f t="shared" si="22"/>
        <v>14355</v>
      </c>
      <c r="W42" s="44">
        <f t="shared" si="22"/>
        <v>579.78682585392846</v>
      </c>
      <c r="X42" s="50">
        <v>2</v>
      </c>
      <c r="Y42" s="45">
        <f t="shared" si="13"/>
        <v>7177.5</v>
      </c>
      <c r="Z42">
        <f t="shared" si="16"/>
        <v>598.125</v>
      </c>
      <c r="AA42">
        <f t="shared" si="14"/>
        <v>289.89341292696423</v>
      </c>
      <c r="AB42">
        <f t="shared" si="15"/>
        <v>24.157784410580351</v>
      </c>
      <c r="AC42">
        <f t="shared" si="17"/>
        <v>19.664383561643834</v>
      </c>
      <c r="AD42">
        <f t="shared" si="18"/>
        <v>0.7942285285670253</v>
      </c>
      <c r="AE42" s="45">
        <f t="shared" si="8"/>
        <v>35</v>
      </c>
      <c r="AF42" s="46">
        <v>579.78682585392846</v>
      </c>
      <c r="AG42" s="7">
        <v>14355</v>
      </c>
      <c r="AH42" s="46">
        <f>AD42*[1]Dias!$B$3</f>
        <v>23.826855857010759</v>
      </c>
      <c r="AI42" s="46">
        <f>AC42*[1]Dias!$B$3</f>
        <v>589.93150684931504</v>
      </c>
      <c r="AJ42" s="46"/>
      <c r="AK42" s="46"/>
      <c r="AL42" s="80"/>
      <c r="AM42" s="46"/>
      <c r="AN42" s="52"/>
      <c r="AO42" s="46"/>
      <c r="AP42" s="46"/>
      <c r="AQ42" s="46"/>
      <c r="AR42" s="46"/>
      <c r="AS42" s="46"/>
      <c r="AT42" s="46"/>
      <c r="AU42" s="46"/>
      <c r="AV42" s="68">
        <f t="shared" si="19"/>
        <v>14944.931506849314</v>
      </c>
      <c r="AW42" s="68">
        <f t="shared" si="20"/>
        <v>603.6136817109392</v>
      </c>
      <c r="AX42" s="69">
        <f t="shared" si="12"/>
        <v>-17.970423272627613</v>
      </c>
      <c r="AY42" s="70" t="s">
        <v>64</v>
      </c>
    </row>
    <row r="43" spans="1:51" ht="18" customHeight="1" x14ac:dyDescent="0.3">
      <c r="A43" s="1" t="s">
        <v>88</v>
      </c>
      <c r="B43" s="1" t="s">
        <v>89</v>
      </c>
      <c r="C43" s="1">
        <v>510202057</v>
      </c>
      <c r="D43" s="1" t="s">
        <v>90</v>
      </c>
      <c r="E43" s="1">
        <f>VLOOKUP(F43,[1]Depreciacion_Entry!$T$3:$U$34,2,0)</f>
        <v>37</v>
      </c>
      <c r="F43" s="1" t="s">
        <v>60</v>
      </c>
      <c r="G43" s="39" t="s">
        <v>215</v>
      </c>
      <c r="H43" s="40" t="s">
        <v>210</v>
      </c>
      <c r="I43" s="40" t="s">
        <v>60</v>
      </c>
      <c r="J43" s="40" t="s">
        <v>216</v>
      </c>
      <c r="K43" s="54">
        <v>1</v>
      </c>
      <c r="L43" s="51" t="s">
        <v>149</v>
      </c>
      <c r="M43" s="83" t="s">
        <v>217</v>
      </c>
      <c r="N43" s="51" t="s">
        <v>218</v>
      </c>
      <c r="O43" s="56" t="s">
        <v>62</v>
      </c>
      <c r="P43" s="75">
        <v>44834</v>
      </c>
      <c r="Q43" s="43">
        <v>24.7591</v>
      </c>
      <c r="R43" s="57">
        <v>4900</v>
      </c>
      <c r="S43" s="58">
        <v>197.90703216191218</v>
      </c>
      <c r="T43" s="44">
        <f t="shared" si="21"/>
        <v>49</v>
      </c>
      <c r="U43" s="44">
        <f t="shared" si="21"/>
        <v>1.9790703216191219</v>
      </c>
      <c r="V43" s="44">
        <f t="shared" si="22"/>
        <v>4851</v>
      </c>
      <c r="W43" s="44">
        <f t="shared" si="22"/>
        <v>195.92796184029305</v>
      </c>
      <c r="X43" s="50">
        <v>2</v>
      </c>
      <c r="Y43" s="45">
        <f t="shared" si="13"/>
        <v>2425.5</v>
      </c>
      <c r="Z43">
        <f t="shared" si="16"/>
        <v>202.125</v>
      </c>
      <c r="AA43">
        <f t="shared" si="14"/>
        <v>97.963980920146525</v>
      </c>
      <c r="AB43">
        <f t="shared" si="15"/>
        <v>8.1636650766788765</v>
      </c>
      <c r="AC43">
        <f t="shared" si="17"/>
        <v>6.6452054794520548</v>
      </c>
      <c r="AD43">
        <f t="shared" si="18"/>
        <v>0.26839446827437402</v>
      </c>
      <c r="AE43" s="45">
        <f t="shared" si="8"/>
        <v>35</v>
      </c>
      <c r="AF43" s="46">
        <v>195.92796184029305</v>
      </c>
      <c r="AG43" s="7">
        <v>4851</v>
      </c>
      <c r="AH43" s="46">
        <f>AD43*[1]Dias!$B$3</f>
        <v>8.0518340482312212</v>
      </c>
      <c r="AI43" s="46">
        <f>AC43*[1]Dias!$B$3</f>
        <v>199.35616438356163</v>
      </c>
      <c r="AJ43" s="46"/>
      <c r="AK43" s="46"/>
      <c r="AL43" s="80"/>
      <c r="AM43" s="46"/>
      <c r="AN43" s="52"/>
      <c r="AO43" s="46"/>
      <c r="AP43" s="46"/>
      <c r="AQ43" s="46"/>
      <c r="AR43" s="46"/>
      <c r="AS43" s="46"/>
      <c r="AT43" s="46"/>
      <c r="AU43" s="46"/>
      <c r="AV43" s="68">
        <f t="shared" si="19"/>
        <v>5050.3561643835619</v>
      </c>
      <c r="AW43" s="68">
        <f t="shared" si="20"/>
        <v>203.97979588852428</v>
      </c>
      <c r="AX43" s="69">
        <f t="shared" si="12"/>
        <v>-6.0727637266120951</v>
      </c>
      <c r="AY43" s="70" t="s">
        <v>64</v>
      </c>
    </row>
    <row r="44" spans="1:51" ht="18" customHeight="1" x14ac:dyDescent="0.3">
      <c r="A44" s="1" t="s">
        <v>88</v>
      </c>
      <c r="B44" s="1" t="s">
        <v>89</v>
      </c>
      <c r="C44" s="1">
        <v>510202057</v>
      </c>
      <c r="D44" s="1" t="s">
        <v>90</v>
      </c>
      <c r="E44" s="1">
        <f>VLOOKUP(F44,[1]Depreciacion_Entry!$T$3:$U$34,2,0)</f>
        <v>37</v>
      </c>
      <c r="F44" s="1" t="s">
        <v>60</v>
      </c>
      <c r="G44" s="39" t="s">
        <v>219</v>
      </c>
      <c r="H44" s="40" t="s">
        <v>210</v>
      </c>
      <c r="I44" s="40" t="s">
        <v>60</v>
      </c>
      <c r="J44" s="40" t="s">
        <v>134</v>
      </c>
      <c r="K44" s="54">
        <v>1</v>
      </c>
      <c r="L44" s="51" t="s">
        <v>175</v>
      </c>
      <c r="M44" s="51" t="s">
        <v>220</v>
      </c>
      <c r="N44" s="51" t="s">
        <v>221</v>
      </c>
      <c r="O44" s="56" t="s">
        <v>62</v>
      </c>
      <c r="P44" s="75">
        <v>44834</v>
      </c>
      <c r="Q44" s="43">
        <v>24.7591</v>
      </c>
      <c r="R44" s="57">
        <v>680</v>
      </c>
      <c r="S44" s="58">
        <v>27.464649361244955</v>
      </c>
      <c r="T44" s="44">
        <f t="shared" si="21"/>
        <v>6.8</v>
      </c>
      <c r="U44" s="44">
        <f t="shared" si="21"/>
        <v>0.27464649361244958</v>
      </c>
      <c r="V44" s="44">
        <f t="shared" si="22"/>
        <v>673.2</v>
      </c>
      <c r="W44" s="44">
        <f t="shared" si="22"/>
        <v>27.190002867632504</v>
      </c>
      <c r="X44" s="50">
        <v>2</v>
      </c>
      <c r="Y44" s="45">
        <f t="shared" si="13"/>
        <v>336.6</v>
      </c>
      <c r="Z44">
        <f t="shared" si="16"/>
        <v>28.05</v>
      </c>
      <c r="AA44">
        <f t="shared" si="14"/>
        <v>13.595001433816252</v>
      </c>
      <c r="AB44">
        <f t="shared" si="15"/>
        <v>1.1329167861513543</v>
      </c>
      <c r="AC44">
        <f t="shared" si="17"/>
        <v>0.92219178082191788</v>
      </c>
      <c r="AD44">
        <f t="shared" si="18"/>
        <v>3.7246579270729455E-2</v>
      </c>
      <c r="AE44" s="45">
        <f t="shared" si="8"/>
        <v>35</v>
      </c>
      <c r="AF44" s="46">
        <v>27.190002867632504</v>
      </c>
      <c r="AG44" s="7">
        <v>673.2</v>
      </c>
      <c r="AH44" s="46">
        <f>AD44*[1]Dias!$B$3</f>
        <v>1.1173973781218836</v>
      </c>
      <c r="AI44" s="46">
        <f>AC44*[1]Dias!$B$3</f>
        <v>27.665753424657538</v>
      </c>
      <c r="AJ44" s="46"/>
      <c r="AK44" s="46"/>
      <c r="AL44" s="80"/>
      <c r="AM44" s="46"/>
      <c r="AN44" s="52"/>
      <c r="AO44" s="46"/>
      <c r="AP44" s="46"/>
      <c r="AQ44" s="46"/>
      <c r="AR44" s="46"/>
      <c r="AS44" s="46"/>
      <c r="AT44" s="46"/>
      <c r="AU44" s="46"/>
      <c r="AV44" s="68">
        <f t="shared" si="19"/>
        <v>700.86575342465756</v>
      </c>
      <c r="AW44" s="68">
        <f t="shared" si="20"/>
        <v>28.307400245754387</v>
      </c>
      <c r="AX44" s="69">
        <f t="shared" si="12"/>
        <v>-0.84275088450943159</v>
      </c>
      <c r="AY44" s="70" t="s">
        <v>64</v>
      </c>
    </row>
    <row r="45" spans="1:51" ht="18" customHeight="1" x14ac:dyDescent="0.3">
      <c r="A45" s="1" t="s">
        <v>88</v>
      </c>
      <c r="B45" s="1" t="s">
        <v>89</v>
      </c>
      <c r="C45" s="1">
        <v>510202057</v>
      </c>
      <c r="D45" s="1" t="s">
        <v>90</v>
      </c>
      <c r="E45" s="1">
        <f>VLOOKUP(F45,[1]Depreciacion_Entry!$T$3:$U$34,2,0)</f>
        <v>37</v>
      </c>
      <c r="F45" s="1" t="s">
        <v>60</v>
      </c>
      <c r="G45" s="39" t="s">
        <v>222</v>
      </c>
      <c r="H45" s="40" t="s">
        <v>210</v>
      </c>
      <c r="I45" s="40" t="s">
        <v>60</v>
      </c>
      <c r="J45" s="40" t="s">
        <v>179</v>
      </c>
      <c r="K45" s="54">
        <v>1</v>
      </c>
      <c r="L45" s="51" t="s">
        <v>180</v>
      </c>
      <c r="M45" s="51" t="s">
        <v>223</v>
      </c>
      <c r="N45" s="51" t="s">
        <v>223</v>
      </c>
      <c r="O45" s="56" t="s">
        <v>76</v>
      </c>
      <c r="P45" s="75">
        <v>44834</v>
      </c>
      <c r="Q45" s="43">
        <v>24.7591</v>
      </c>
      <c r="R45" s="57">
        <v>4500</v>
      </c>
      <c r="S45" s="58">
        <v>181.7513560670622</v>
      </c>
      <c r="T45" s="44">
        <f t="shared" si="21"/>
        <v>45</v>
      </c>
      <c r="U45" s="44">
        <f t="shared" si="21"/>
        <v>1.8175135606706221</v>
      </c>
      <c r="V45" s="44">
        <f t="shared" si="22"/>
        <v>4455</v>
      </c>
      <c r="W45" s="44">
        <f t="shared" si="22"/>
        <v>179.93384250639158</v>
      </c>
      <c r="X45" s="50">
        <v>2</v>
      </c>
      <c r="Y45" s="45">
        <f t="shared" si="13"/>
        <v>2227.5</v>
      </c>
      <c r="Z45">
        <f t="shared" si="16"/>
        <v>185.625</v>
      </c>
      <c r="AA45">
        <f t="shared" si="14"/>
        <v>89.966921253195792</v>
      </c>
      <c r="AB45">
        <f t="shared" si="15"/>
        <v>7.4972434377663157</v>
      </c>
      <c r="AC45">
        <f t="shared" si="17"/>
        <v>6.102739726027397</v>
      </c>
      <c r="AD45">
        <f t="shared" si="18"/>
        <v>0.24648471576218026</v>
      </c>
      <c r="AE45" s="45">
        <f t="shared" si="8"/>
        <v>35</v>
      </c>
      <c r="AF45" s="46">
        <v>179.93384250639158</v>
      </c>
      <c r="AG45" s="7">
        <v>4455</v>
      </c>
      <c r="AH45" s="46">
        <f>AD45*[1]Dias!$B$3</f>
        <v>7.3945414728654075</v>
      </c>
      <c r="AI45" s="46">
        <f>AC45*[1]Dias!$B$3</f>
        <v>183.08219178082192</v>
      </c>
      <c r="AJ45" s="46"/>
      <c r="AK45" s="46"/>
      <c r="AL45" s="80"/>
      <c r="AM45" s="46"/>
      <c r="AN45" s="52"/>
      <c r="AO45" s="46"/>
      <c r="AP45" s="46"/>
      <c r="AQ45" s="46"/>
      <c r="AR45" s="46"/>
      <c r="AS45" s="46"/>
      <c r="AT45" s="46"/>
      <c r="AU45" s="46"/>
      <c r="AV45" s="68">
        <f t="shared" si="19"/>
        <v>4638.0821917808216</v>
      </c>
      <c r="AW45" s="68">
        <f t="shared" si="20"/>
        <v>187.32838397925698</v>
      </c>
      <c r="AX45" s="69">
        <f t="shared" si="12"/>
        <v>-5.5770279121947794</v>
      </c>
      <c r="AY45" s="70" t="s">
        <v>64</v>
      </c>
    </row>
    <row r="46" spans="1:51" ht="18" customHeight="1" x14ac:dyDescent="0.3">
      <c r="A46" s="1" t="s">
        <v>88</v>
      </c>
      <c r="B46" s="1" t="s">
        <v>89</v>
      </c>
      <c r="C46" s="1">
        <v>510202057</v>
      </c>
      <c r="D46" s="1" t="s">
        <v>90</v>
      </c>
      <c r="E46" s="1">
        <f>VLOOKUP(F46,[1]Depreciacion_Entry!$T$3:$U$34,2,0)</f>
        <v>37</v>
      </c>
      <c r="F46" s="1" t="s">
        <v>60</v>
      </c>
      <c r="G46" s="39" t="s">
        <v>224</v>
      </c>
      <c r="H46" s="40" t="s">
        <v>210</v>
      </c>
      <c r="I46" s="40" t="s">
        <v>60</v>
      </c>
      <c r="J46" s="40" t="s">
        <v>179</v>
      </c>
      <c r="K46" s="54">
        <v>1</v>
      </c>
      <c r="L46" s="51" t="s">
        <v>180</v>
      </c>
      <c r="M46" s="51" t="s">
        <v>223</v>
      </c>
      <c r="N46" s="51" t="s">
        <v>225</v>
      </c>
      <c r="O46" s="56" t="s">
        <v>62</v>
      </c>
      <c r="P46" s="75">
        <v>44834</v>
      </c>
      <c r="Q46" s="43">
        <v>24.7591</v>
      </c>
      <c r="R46" s="57">
        <v>3800</v>
      </c>
      <c r="S46" s="58">
        <v>153.47892290107475</v>
      </c>
      <c r="T46" s="44">
        <f t="shared" si="21"/>
        <v>38</v>
      </c>
      <c r="U46" s="44">
        <f t="shared" si="21"/>
        <v>1.5347892290107477</v>
      </c>
      <c r="V46" s="44">
        <f t="shared" si="22"/>
        <v>3762</v>
      </c>
      <c r="W46" s="44">
        <f t="shared" si="22"/>
        <v>151.944133672064</v>
      </c>
      <c r="X46" s="50">
        <v>2</v>
      </c>
      <c r="Y46" s="45">
        <f t="shared" si="13"/>
        <v>1881</v>
      </c>
      <c r="Z46">
        <f t="shared" si="16"/>
        <v>156.75</v>
      </c>
      <c r="AA46">
        <f t="shared" si="14"/>
        <v>75.972066836031999</v>
      </c>
      <c r="AB46">
        <f t="shared" si="15"/>
        <v>6.3310055696693333</v>
      </c>
      <c r="AC46">
        <f t="shared" si="17"/>
        <v>5.1534246575342468</v>
      </c>
      <c r="AD46">
        <f t="shared" si="18"/>
        <v>0.20814264886584111</v>
      </c>
      <c r="AE46" s="45">
        <f t="shared" si="8"/>
        <v>35</v>
      </c>
      <c r="AF46" s="46">
        <v>151.944133672064</v>
      </c>
      <c r="AG46" s="7">
        <v>3762</v>
      </c>
      <c r="AH46" s="46">
        <f>AD46*[1]Dias!$B$3</f>
        <v>6.2442794659752332</v>
      </c>
      <c r="AI46" s="46">
        <f>AC46*[1]Dias!$B$3</f>
        <v>154.60273972602741</v>
      </c>
      <c r="AJ46" s="46"/>
      <c r="AK46" s="46"/>
      <c r="AL46" s="80"/>
      <c r="AM46" s="46"/>
      <c r="AN46" s="52"/>
      <c r="AO46" s="46"/>
      <c r="AP46" s="46"/>
      <c r="AQ46" s="46"/>
      <c r="AR46" s="46"/>
      <c r="AS46" s="46"/>
      <c r="AT46" s="46"/>
      <c r="AU46" s="46"/>
      <c r="AV46" s="68">
        <f t="shared" si="19"/>
        <v>3916.6027397260273</v>
      </c>
      <c r="AW46" s="68">
        <f t="shared" si="20"/>
        <v>158.18841313803924</v>
      </c>
      <c r="AX46" s="69">
        <f t="shared" si="12"/>
        <v>-4.7094902369644842</v>
      </c>
      <c r="AY46" s="70" t="s">
        <v>64</v>
      </c>
    </row>
    <row r="47" spans="1:51" ht="18" customHeight="1" x14ac:dyDescent="0.3">
      <c r="A47" s="1" t="s">
        <v>88</v>
      </c>
      <c r="B47" s="1" t="s">
        <v>89</v>
      </c>
      <c r="C47" s="1">
        <v>510202057</v>
      </c>
      <c r="D47" s="1" t="s">
        <v>90</v>
      </c>
      <c r="E47" s="1">
        <f>VLOOKUP(F47,[1]Depreciacion_Entry!$T$3:$U$34,2,0)</f>
        <v>37</v>
      </c>
      <c r="F47" s="1" t="s">
        <v>60</v>
      </c>
      <c r="G47" s="39" t="s">
        <v>226</v>
      </c>
      <c r="H47" s="40" t="s">
        <v>210</v>
      </c>
      <c r="I47" s="40" t="s">
        <v>60</v>
      </c>
      <c r="J47" s="40" t="s">
        <v>211</v>
      </c>
      <c r="K47" s="54">
        <v>1</v>
      </c>
      <c r="L47" s="51" t="s">
        <v>112</v>
      </c>
      <c r="M47" s="51" t="s">
        <v>194</v>
      </c>
      <c r="N47" s="51" t="s">
        <v>227</v>
      </c>
      <c r="O47" s="56" t="s">
        <v>62</v>
      </c>
      <c r="P47" s="75">
        <v>44834</v>
      </c>
      <c r="Q47" s="43">
        <v>24.7591</v>
      </c>
      <c r="R47" s="57">
        <v>29600</v>
      </c>
      <c r="S47" s="58">
        <v>1195.5200310188982</v>
      </c>
      <c r="T47" s="44">
        <f t="shared" si="21"/>
        <v>296</v>
      </c>
      <c r="U47" s="44">
        <f t="shared" si="21"/>
        <v>11.955200310188982</v>
      </c>
      <c r="V47" s="44">
        <f t="shared" si="22"/>
        <v>29304</v>
      </c>
      <c r="W47" s="44">
        <f t="shared" si="22"/>
        <v>1183.5648307087092</v>
      </c>
      <c r="X47" s="50">
        <v>2</v>
      </c>
      <c r="Y47" s="45">
        <f t="shared" si="13"/>
        <v>14652</v>
      </c>
      <c r="Z47">
        <f t="shared" si="16"/>
        <v>1221</v>
      </c>
      <c r="AA47">
        <f t="shared" si="14"/>
        <v>591.78241535435461</v>
      </c>
      <c r="AB47">
        <f t="shared" si="15"/>
        <v>49.315201279529553</v>
      </c>
      <c r="AC47">
        <f t="shared" si="17"/>
        <v>40.142465753424659</v>
      </c>
      <c r="AD47">
        <f t="shared" si="18"/>
        <v>1.6213216859023414</v>
      </c>
      <c r="AE47" s="45">
        <f t="shared" si="8"/>
        <v>35</v>
      </c>
      <c r="AF47" s="46">
        <v>1183.5648307087092</v>
      </c>
      <c r="AG47" s="7">
        <v>29304</v>
      </c>
      <c r="AH47" s="46">
        <f>AD47*[1]Dias!$B$3</f>
        <v>48.639650577070242</v>
      </c>
      <c r="AI47" s="46">
        <f>AC47*[1]Dias!$B$3</f>
        <v>1204.2739726027398</v>
      </c>
      <c r="AJ47" s="46"/>
      <c r="AK47" s="46"/>
      <c r="AL47" s="80"/>
      <c r="AM47" s="46"/>
      <c r="AN47" s="52"/>
      <c r="AO47" s="46"/>
      <c r="AP47" s="46"/>
      <c r="AQ47" s="46"/>
      <c r="AR47" s="46"/>
      <c r="AS47" s="46"/>
      <c r="AT47" s="46"/>
      <c r="AU47" s="46"/>
      <c r="AV47" s="68">
        <f t="shared" si="19"/>
        <v>30508.273972602739</v>
      </c>
      <c r="AW47" s="68">
        <f t="shared" si="20"/>
        <v>1232.2044812857794</v>
      </c>
      <c r="AX47" s="69">
        <f t="shared" si="12"/>
        <v>-36.684450266881186</v>
      </c>
      <c r="AY47" s="70" t="s">
        <v>64</v>
      </c>
    </row>
    <row r="48" spans="1:51" ht="18" customHeight="1" x14ac:dyDescent="0.3">
      <c r="A48" s="1" t="s">
        <v>88</v>
      </c>
      <c r="B48" s="1" t="s">
        <v>89</v>
      </c>
      <c r="C48" s="1">
        <v>510202057</v>
      </c>
      <c r="D48" s="1" t="s">
        <v>90</v>
      </c>
      <c r="E48" s="1">
        <f>VLOOKUP(F48,[1]Depreciacion_Entry!$T$3:$U$34,2,0)</f>
        <v>37</v>
      </c>
      <c r="F48" s="1" t="s">
        <v>60</v>
      </c>
      <c r="G48" s="39" t="s">
        <v>228</v>
      </c>
      <c r="H48" s="40" t="s">
        <v>210</v>
      </c>
      <c r="I48" s="40" t="s">
        <v>60</v>
      </c>
      <c r="J48" s="40" t="s">
        <v>107</v>
      </c>
      <c r="K48" s="54">
        <v>1</v>
      </c>
      <c r="L48" s="51" t="s">
        <v>229</v>
      </c>
      <c r="M48" s="51" t="s">
        <v>108</v>
      </c>
      <c r="N48" s="51" t="s">
        <v>65</v>
      </c>
      <c r="O48" s="56" t="s">
        <v>62</v>
      </c>
      <c r="P48" s="75">
        <v>44834</v>
      </c>
      <c r="Q48" s="43">
        <v>24.7591</v>
      </c>
      <c r="R48" s="57">
        <v>3800</v>
      </c>
      <c r="S48" s="58">
        <v>153.47892290107475</v>
      </c>
      <c r="T48" s="44">
        <f t="shared" si="21"/>
        <v>38</v>
      </c>
      <c r="U48" s="44">
        <f t="shared" si="21"/>
        <v>1.5347892290107477</v>
      </c>
      <c r="V48" s="44">
        <f t="shared" si="22"/>
        <v>3762</v>
      </c>
      <c r="W48" s="44">
        <f t="shared" si="22"/>
        <v>151.944133672064</v>
      </c>
      <c r="X48" s="50">
        <v>2</v>
      </c>
      <c r="Y48" s="45">
        <f t="shared" si="13"/>
        <v>1881</v>
      </c>
      <c r="Z48">
        <f t="shared" si="16"/>
        <v>156.75</v>
      </c>
      <c r="AA48">
        <f t="shared" si="14"/>
        <v>75.972066836031999</v>
      </c>
      <c r="AB48">
        <f t="shared" si="15"/>
        <v>6.3310055696693333</v>
      </c>
      <c r="AC48">
        <f t="shared" si="17"/>
        <v>5.1534246575342468</v>
      </c>
      <c r="AD48">
        <f t="shared" si="18"/>
        <v>0.20814264886584111</v>
      </c>
      <c r="AE48" s="45">
        <f t="shared" si="8"/>
        <v>35</v>
      </c>
      <c r="AF48" s="46">
        <v>151.944133672064</v>
      </c>
      <c r="AG48" s="7">
        <v>3762</v>
      </c>
      <c r="AH48" s="46">
        <f>AD48*[1]Dias!$B$3</f>
        <v>6.2442794659752332</v>
      </c>
      <c r="AI48" s="46">
        <f>AC48*[1]Dias!$B$3</f>
        <v>154.60273972602741</v>
      </c>
      <c r="AJ48" s="46"/>
      <c r="AK48" s="46"/>
      <c r="AL48" s="80"/>
      <c r="AM48" s="46"/>
      <c r="AN48" s="52"/>
      <c r="AO48" s="46"/>
      <c r="AP48" s="46"/>
      <c r="AQ48" s="46"/>
      <c r="AR48" s="46"/>
      <c r="AS48" s="46"/>
      <c r="AT48" s="46"/>
      <c r="AU48" s="46"/>
      <c r="AV48" s="68">
        <f t="shared" si="19"/>
        <v>3916.6027397260273</v>
      </c>
      <c r="AW48" s="68">
        <f t="shared" si="20"/>
        <v>158.18841313803924</v>
      </c>
      <c r="AX48" s="69">
        <f t="shared" si="12"/>
        <v>-4.7094902369644842</v>
      </c>
      <c r="AY48" s="70" t="s">
        <v>64</v>
      </c>
    </row>
    <row r="49" spans="1:51" ht="18" customHeight="1" x14ac:dyDescent="0.3">
      <c r="A49" s="1" t="s">
        <v>88</v>
      </c>
      <c r="B49" s="1" t="s">
        <v>89</v>
      </c>
      <c r="C49" s="1">
        <v>510202057</v>
      </c>
      <c r="D49" s="1" t="s">
        <v>90</v>
      </c>
      <c r="E49" s="1">
        <f>VLOOKUP(F49,[1]Depreciacion_Entry!$T$3:$U$34,2,0)</f>
        <v>37</v>
      </c>
      <c r="F49" s="1" t="s">
        <v>60</v>
      </c>
      <c r="G49" s="39" t="s">
        <v>230</v>
      </c>
      <c r="H49" s="40" t="s">
        <v>210</v>
      </c>
      <c r="I49" s="40" t="s">
        <v>60</v>
      </c>
      <c r="J49" s="40" t="s">
        <v>231</v>
      </c>
      <c r="K49" s="54">
        <v>1</v>
      </c>
      <c r="L49" s="51" t="s">
        <v>232</v>
      </c>
      <c r="M49" s="51" t="s">
        <v>233</v>
      </c>
      <c r="N49" s="51" t="s">
        <v>234</v>
      </c>
      <c r="O49" s="56" t="s">
        <v>62</v>
      </c>
      <c r="P49" s="75">
        <v>44834</v>
      </c>
      <c r="Q49" s="43">
        <v>24.7591</v>
      </c>
      <c r="R49" s="57">
        <v>22400</v>
      </c>
      <c r="S49" s="58">
        <v>904.71786131159854</v>
      </c>
      <c r="T49" s="44">
        <f t="shared" si="21"/>
        <v>224</v>
      </c>
      <c r="U49" s="44">
        <f t="shared" si="21"/>
        <v>9.0471786131159853</v>
      </c>
      <c r="V49" s="44">
        <f t="shared" si="22"/>
        <v>22176</v>
      </c>
      <c r="W49" s="44">
        <f t="shared" si="22"/>
        <v>895.67068269848255</v>
      </c>
      <c r="X49" s="50">
        <v>2</v>
      </c>
      <c r="Y49" s="45">
        <f t="shared" si="13"/>
        <v>11088</v>
      </c>
      <c r="Z49">
        <f t="shared" si="16"/>
        <v>924</v>
      </c>
      <c r="AA49">
        <f t="shared" si="14"/>
        <v>447.83534134924128</v>
      </c>
      <c r="AB49">
        <f t="shared" si="15"/>
        <v>37.31961177910344</v>
      </c>
      <c r="AC49">
        <f t="shared" si="17"/>
        <v>30.378082191780823</v>
      </c>
      <c r="AD49">
        <f t="shared" si="18"/>
        <v>1.2269461406828528</v>
      </c>
      <c r="AE49" s="45">
        <f t="shared" si="8"/>
        <v>35</v>
      </c>
      <c r="AF49" s="46">
        <v>895.67068269848255</v>
      </c>
      <c r="AG49" s="7">
        <v>22176</v>
      </c>
      <c r="AH49" s="46">
        <f>AD49*[1]Dias!$B$3</f>
        <v>36.808384220485586</v>
      </c>
      <c r="AI49" s="46">
        <f>AC49*[1]Dias!$B$3</f>
        <v>911.34246575342468</v>
      </c>
      <c r="AJ49" s="46"/>
      <c r="AK49" s="46"/>
      <c r="AL49" s="80"/>
      <c r="AM49" s="46"/>
      <c r="AN49" s="52"/>
      <c r="AO49" s="46"/>
      <c r="AP49" s="46"/>
      <c r="AQ49" s="46"/>
      <c r="AR49" s="46"/>
      <c r="AS49" s="46"/>
      <c r="AT49" s="46"/>
      <c r="AU49" s="46"/>
      <c r="AV49" s="68">
        <f t="shared" si="19"/>
        <v>23087.342465753423</v>
      </c>
      <c r="AW49" s="68">
        <f t="shared" si="20"/>
        <v>932.4790669189681</v>
      </c>
      <c r="AX49" s="69">
        <f t="shared" si="12"/>
        <v>-27.761205607369561</v>
      </c>
      <c r="AY49" s="70" t="s">
        <v>64</v>
      </c>
    </row>
    <row r="50" spans="1:51" ht="18" customHeight="1" x14ac:dyDescent="0.3">
      <c r="A50" s="1" t="s">
        <v>88</v>
      </c>
      <c r="B50" s="1" t="s">
        <v>89</v>
      </c>
      <c r="C50" s="1">
        <v>510202057</v>
      </c>
      <c r="D50" s="1" t="s">
        <v>90</v>
      </c>
      <c r="E50" s="1">
        <f>VLOOKUP(F50,[1]Depreciacion_Entry!$T$3:$U$34,2,0)</f>
        <v>37</v>
      </c>
      <c r="F50" s="1" t="s">
        <v>60</v>
      </c>
      <c r="G50" s="39" t="s">
        <v>235</v>
      </c>
      <c r="H50" s="40" t="s">
        <v>236</v>
      </c>
      <c r="I50" s="40" t="s">
        <v>60</v>
      </c>
      <c r="J50" s="40" t="s">
        <v>126</v>
      </c>
      <c r="K50" s="54">
        <v>2</v>
      </c>
      <c r="L50" s="51" t="s">
        <v>127</v>
      </c>
      <c r="M50" s="51" t="s">
        <v>65</v>
      </c>
      <c r="N50" s="51" t="s">
        <v>65</v>
      </c>
      <c r="O50" s="56" t="s">
        <v>62</v>
      </c>
      <c r="P50" s="75">
        <v>44834</v>
      </c>
      <c r="Q50" s="43">
        <v>24.7591</v>
      </c>
      <c r="R50" s="57">
        <v>9000</v>
      </c>
      <c r="S50" s="58">
        <v>363.50271213412441</v>
      </c>
      <c r="T50" s="44">
        <f t="shared" si="21"/>
        <v>90</v>
      </c>
      <c r="U50" s="44">
        <f t="shared" si="21"/>
        <v>3.6350271213412442</v>
      </c>
      <c r="V50" s="44">
        <f t="shared" si="22"/>
        <v>8910</v>
      </c>
      <c r="W50" s="44">
        <f t="shared" si="22"/>
        <v>359.86768501278317</v>
      </c>
      <c r="X50" s="50">
        <v>2</v>
      </c>
      <c r="Y50" s="45">
        <f t="shared" si="13"/>
        <v>4455</v>
      </c>
      <c r="Z50">
        <f t="shared" si="16"/>
        <v>371.25</v>
      </c>
      <c r="AA50">
        <f t="shared" si="14"/>
        <v>179.93384250639158</v>
      </c>
      <c r="AB50">
        <f t="shared" si="15"/>
        <v>14.994486875532631</v>
      </c>
      <c r="AC50">
        <f t="shared" si="17"/>
        <v>12.205479452054794</v>
      </c>
      <c r="AD50">
        <f t="shared" si="18"/>
        <v>0.49296943152436051</v>
      </c>
      <c r="AE50" s="45">
        <f t="shared" si="8"/>
        <v>35</v>
      </c>
      <c r="AF50" s="46">
        <v>359.86768501278317</v>
      </c>
      <c r="AG50" s="7">
        <v>8910</v>
      </c>
      <c r="AH50" s="46">
        <f>AD50*[1]Dias!$B$3</f>
        <v>14.789082945730815</v>
      </c>
      <c r="AI50" s="46">
        <f>AC50*[1]Dias!$B$3</f>
        <v>366.16438356164383</v>
      </c>
      <c r="AJ50" s="46"/>
      <c r="AK50" s="46"/>
      <c r="AL50" s="80"/>
      <c r="AM50" s="46"/>
      <c r="AN50" s="52"/>
      <c r="AO50" s="46"/>
      <c r="AP50" s="46"/>
      <c r="AQ50" s="46"/>
      <c r="AR50" s="46"/>
      <c r="AS50" s="46"/>
      <c r="AT50" s="46"/>
      <c r="AU50" s="46"/>
      <c r="AV50" s="68">
        <f t="shared" si="19"/>
        <v>9276.1643835616433</v>
      </c>
      <c r="AW50" s="68">
        <f t="shared" si="20"/>
        <v>374.65676795851397</v>
      </c>
      <c r="AX50" s="69">
        <f t="shared" si="12"/>
        <v>-11.154055824389559</v>
      </c>
      <c r="AY50" s="70" t="s">
        <v>64</v>
      </c>
    </row>
    <row r="51" spans="1:51" ht="18" customHeight="1" x14ac:dyDescent="0.3">
      <c r="A51" s="1" t="s">
        <v>88</v>
      </c>
      <c r="B51" s="1" t="s">
        <v>89</v>
      </c>
      <c r="C51" s="1">
        <v>510202057</v>
      </c>
      <c r="D51" s="1" t="s">
        <v>90</v>
      </c>
      <c r="E51" s="1">
        <f>VLOOKUP(F51,[1]Depreciacion_Entry!$T$3:$U$34,2,0)</f>
        <v>37</v>
      </c>
      <c r="F51" s="1" t="s">
        <v>60</v>
      </c>
      <c r="G51" s="39" t="s">
        <v>237</v>
      </c>
      <c r="H51" s="40" t="s">
        <v>236</v>
      </c>
      <c r="I51" s="40" t="s">
        <v>60</v>
      </c>
      <c r="J51" s="40" t="s">
        <v>238</v>
      </c>
      <c r="K51" s="54">
        <v>1</v>
      </c>
      <c r="L51" s="51" t="s">
        <v>154</v>
      </c>
      <c r="M51" s="51" t="s">
        <v>65</v>
      </c>
      <c r="N51" s="51" t="s">
        <v>65</v>
      </c>
      <c r="O51" s="56" t="s">
        <v>62</v>
      </c>
      <c r="P51" s="75">
        <v>44834</v>
      </c>
      <c r="Q51" s="43">
        <v>24.7591</v>
      </c>
      <c r="R51" s="57">
        <v>4100</v>
      </c>
      <c r="S51" s="58">
        <v>165.59567997221222</v>
      </c>
      <c r="T51" s="44">
        <f t="shared" si="21"/>
        <v>41</v>
      </c>
      <c r="U51" s="44">
        <f t="shared" si="21"/>
        <v>1.6559567997221223</v>
      </c>
      <c r="V51" s="44">
        <f t="shared" si="22"/>
        <v>4059</v>
      </c>
      <c r="W51" s="44">
        <f t="shared" si="22"/>
        <v>163.93972317249009</v>
      </c>
      <c r="X51" s="50">
        <v>2</v>
      </c>
      <c r="Y51" s="45">
        <f t="shared" si="13"/>
        <v>2029.5</v>
      </c>
      <c r="Z51">
        <f t="shared" si="16"/>
        <v>169.125</v>
      </c>
      <c r="AA51">
        <f t="shared" si="14"/>
        <v>81.969861586245045</v>
      </c>
      <c r="AB51">
        <f t="shared" si="15"/>
        <v>6.8308217988537541</v>
      </c>
      <c r="AC51">
        <f t="shared" si="17"/>
        <v>5.5602739726027401</v>
      </c>
      <c r="AD51">
        <f t="shared" si="18"/>
        <v>0.22457496324998644</v>
      </c>
      <c r="AE51" s="45">
        <f t="shared" si="8"/>
        <v>35</v>
      </c>
      <c r="AF51" s="46">
        <v>163.93972317249009</v>
      </c>
      <c r="AG51" s="7">
        <v>4059</v>
      </c>
      <c r="AH51" s="46">
        <f>AD51*[1]Dias!$B$3</f>
        <v>6.737248897499593</v>
      </c>
      <c r="AI51" s="46">
        <f>AC51*[1]Dias!$B$3</f>
        <v>166.8082191780822</v>
      </c>
      <c r="AJ51" s="46"/>
      <c r="AK51" s="46"/>
      <c r="AL51" s="80"/>
      <c r="AM51" s="46"/>
      <c r="AN51" s="52"/>
      <c r="AO51" s="46"/>
      <c r="AP51" s="46"/>
      <c r="AQ51" s="46"/>
      <c r="AR51" s="46"/>
      <c r="AS51" s="46"/>
      <c r="AT51" s="46"/>
      <c r="AU51" s="46"/>
      <c r="AV51" s="68">
        <f t="shared" si="19"/>
        <v>4225.8082191780823</v>
      </c>
      <c r="AW51" s="68">
        <f t="shared" si="20"/>
        <v>170.67697206998969</v>
      </c>
      <c r="AX51" s="69">
        <f t="shared" si="12"/>
        <v>-5.0812920977774638</v>
      </c>
      <c r="AY51" s="70" t="s">
        <v>64</v>
      </c>
    </row>
    <row r="52" spans="1:51" ht="18" customHeight="1" x14ac:dyDescent="0.3">
      <c r="A52" s="1" t="s">
        <v>88</v>
      </c>
      <c r="B52" s="1" t="s">
        <v>89</v>
      </c>
      <c r="C52" s="1">
        <v>510202057</v>
      </c>
      <c r="D52" s="1" t="s">
        <v>90</v>
      </c>
      <c r="E52" s="1">
        <f>VLOOKUP(F52,[1]Depreciacion_Entry!$T$3:$U$34,2,0)</f>
        <v>37</v>
      </c>
      <c r="F52" s="1" t="s">
        <v>60</v>
      </c>
      <c r="G52" s="39" t="s">
        <v>239</v>
      </c>
      <c r="H52" s="40" t="s">
        <v>236</v>
      </c>
      <c r="I52" s="40" t="s">
        <v>60</v>
      </c>
      <c r="J52" s="40" t="s">
        <v>179</v>
      </c>
      <c r="K52" s="54">
        <v>1</v>
      </c>
      <c r="L52" s="51" t="s">
        <v>180</v>
      </c>
      <c r="M52" s="51" t="s">
        <v>65</v>
      </c>
      <c r="N52" s="51" t="s">
        <v>65</v>
      </c>
      <c r="O52" s="56" t="s">
        <v>62</v>
      </c>
      <c r="P52" s="75">
        <v>44834</v>
      </c>
      <c r="Q52" s="43">
        <v>24.7591</v>
      </c>
      <c r="R52" s="57">
        <v>4500</v>
      </c>
      <c r="S52" s="58">
        <v>181.7513560670622</v>
      </c>
      <c r="T52" s="44">
        <f t="shared" si="21"/>
        <v>45</v>
      </c>
      <c r="U52" s="44">
        <f t="shared" si="21"/>
        <v>1.8175135606706221</v>
      </c>
      <c r="V52" s="44">
        <f t="shared" si="22"/>
        <v>4455</v>
      </c>
      <c r="W52" s="44">
        <f t="shared" si="22"/>
        <v>179.93384250639158</v>
      </c>
      <c r="X52" s="50">
        <v>2</v>
      </c>
      <c r="Y52" s="45">
        <f t="shared" si="13"/>
        <v>2227.5</v>
      </c>
      <c r="Z52">
        <f t="shared" si="16"/>
        <v>185.625</v>
      </c>
      <c r="AA52">
        <f t="shared" si="14"/>
        <v>89.966921253195792</v>
      </c>
      <c r="AB52">
        <f t="shared" si="15"/>
        <v>7.4972434377663157</v>
      </c>
      <c r="AC52">
        <f t="shared" si="17"/>
        <v>6.102739726027397</v>
      </c>
      <c r="AD52">
        <f t="shared" si="18"/>
        <v>0.24648471576218026</v>
      </c>
      <c r="AE52" s="45">
        <f t="shared" si="8"/>
        <v>35</v>
      </c>
      <c r="AF52" s="46">
        <v>179.93384250639158</v>
      </c>
      <c r="AG52" s="7">
        <v>4455</v>
      </c>
      <c r="AH52" s="46">
        <f>AD52*[1]Dias!$B$3</f>
        <v>7.3945414728654075</v>
      </c>
      <c r="AI52" s="46">
        <f>AC52*[1]Dias!$B$3</f>
        <v>183.08219178082192</v>
      </c>
      <c r="AJ52" s="46"/>
      <c r="AK52" s="46"/>
      <c r="AL52" s="80"/>
      <c r="AM52" s="46"/>
      <c r="AN52" s="52"/>
      <c r="AO52" s="46"/>
      <c r="AP52" s="46"/>
      <c r="AQ52" s="46"/>
      <c r="AR52" s="46"/>
      <c r="AS52" s="46"/>
      <c r="AT52" s="46"/>
      <c r="AU52" s="46"/>
      <c r="AV52" s="68">
        <f t="shared" si="19"/>
        <v>4638.0821917808216</v>
      </c>
      <c r="AW52" s="68">
        <f t="shared" si="20"/>
        <v>187.32838397925698</v>
      </c>
      <c r="AX52" s="69">
        <f t="shared" si="12"/>
        <v>-5.5770279121947794</v>
      </c>
      <c r="AY52" s="70" t="s">
        <v>64</v>
      </c>
    </row>
    <row r="53" spans="1:51" ht="18" customHeight="1" x14ac:dyDescent="0.3">
      <c r="A53" s="1" t="s">
        <v>88</v>
      </c>
      <c r="B53" s="1" t="s">
        <v>89</v>
      </c>
      <c r="C53" s="1">
        <v>510202057</v>
      </c>
      <c r="D53" s="1" t="s">
        <v>90</v>
      </c>
      <c r="E53" s="1">
        <f>VLOOKUP(F53,[1]Depreciacion_Entry!$T$3:$U$34,2,0)</f>
        <v>37</v>
      </c>
      <c r="F53" s="1" t="s">
        <v>60</v>
      </c>
      <c r="G53" s="39" t="s">
        <v>240</v>
      </c>
      <c r="H53" s="40" t="s">
        <v>236</v>
      </c>
      <c r="I53" s="40" t="s">
        <v>60</v>
      </c>
      <c r="J53" s="40" t="s">
        <v>241</v>
      </c>
      <c r="K53" s="54">
        <v>1</v>
      </c>
      <c r="L53" s="83" t="s">
        <v>242</v>
      </c>
      <c r="M53" s="51" t="s">
        <v>65</v>
      </c>
      <c r="N53" s="51" t="s">
        <v>65</v>
      </c>
      <c r="O53" s="56" t="s">
        <v>62</v>
      </c>
      <c r="P53" s="75">
        <v>44834</v>
      </c>
      <c r="Q53" s="43">
        <v>24.7591</v>
      </c>
      <c r="R53" s="57">
        <v>4100</v>
      </c>
      <c r="S53" s="58">
        <v>165.59567997221222</v>
      </c>
      <c r="T53" s="44">
        <f t="shared" si="21"/>
        <v>41</v>
      </c>
      <c r="U53" s="44">
        <f t="shared" si="21"/>
        <v>1.6559567997221223</v>
      </c>
      <c r="V53" s="44">
        <f t="shared" si="22"/>
        <v>4059</v>
      </c>
      <c r="W53" s="44">
        <f t="shared" si="22"/>
        <v>163.93972317249009</v>
      </c>
      <c r="X53" s="50">
        <v>2</v>
      </c>
      <c r="Y53" s="45">
        <f t="shared" si="13"/>
        <v>2029.5</v>
      </c>
      <c r="Z53">
        <f t="shared" si="16"/>
        <v>169.125</v>
      </c>
      <c r="AA53">
        <f t="shared" si="14"/>
        <v>81.969861586245045</v>
      </c>
      <c r="AB53">
        <f t="shared" si="15"/>
        <v>6.8308217988537541</v>
      </c>
      <c r="AC53">
        <f t="shared" si="17"/>
        <v>5.5602739726027401</v>
      </c>
      <c r="AD53">
        <f t="shared" si="18"/>
        <v>0.22457496324998644</v>
      </c>
      <c r="AE53" s="45">
        <f t="shared" si="8"/>
        <v>35</v>
      </c>
      <c r="AF53" s="46">
        <v>163.93972317249009</v>
      </c>
      <c r="AG53" s="7">
        <v>4059</v>
      </c>
      <c r="AH53" s="46">
        <f>AD53*[1]Dias!$B$3</f>
        <v>6.737248897499593</v>
      </c>
      <c r="AI53" s="46">
        <f>AC53*[1]Dias!$B$3</f>
        <v>166.8082191780822</v>
      </c>
      <c r="AJ53" s="46"/>
      <c r="AK53" s="46"/>
      <c r="AL53" s="80"/>
      <c r="AM53" s="46"/>
      <c r="AN53" s="52"/>
      <c r="AO53" s="46"/>
      <c r="AP53" s="46"/>
      <c r="AQ53" s="46"/>
      <c r="AR53" s="46"/>
      <c r="AS53" s="46"/>
      <c r="AT53" s="46"/>
      <c r="AU53" s="46"/>
      <c r="AV53" s="68">
        <f t="shared" si="19"/>
        <v>4225.8082191780823</v>
      </c>
      <c r="AW53" s="68">
        <f t="shared" si="20"/>
        <v>170.67697206998969</v>
      </c>
      <c r="AX53" s="69">
        <f t="shared" si="12"/>
        <v>-5.0812920977774638</v>
      </c>
      <c r="AY53" s="70" t="s">
        <v>64</v>
      </c>
    </row>
    <row r="54" spans="1:51" ht="18" customHeight="1" x14ac:dyDescent="0.3">
      <c r="A54" s="1" t="s">
        <v>88</v>
      </c>
      <c r="B54" s="1" t="s">
        <v>89</v>
      </c>
      <c r="C54" s="1">
        <v>510202057</v>
      </c>
      <c r="D54" s="1" t="s">
        <v>90</v>
      </c>
      <c r="E54" s="1">
        <f>VLOOKUP(F54,[1]Depreciacion_Entry!$T$3:$U$34,2,0)</f>
        <v>37</v>
      </c>
      <c r="F54" s="1" t="s">
        <v>60</v>
      </c>
      <c r="G54" s="39" t="s">
        <v>243</v>
      </c>
      <c r="H54" s="40" t="s">
        <v>244</v>
      </c>
      <c r="I54" s="40" t="s">
        <v>60</v>
      </c>
      <c r="J54" s="40" t="s">
        <v>92</v>
      </c>
      <c r="K54" s="54">
        <v>1</v>
      </c>
      <c r="L54" s="51" t="s">
        <v>93</v>
      </c>
      <c r="M54" s="51" t="s">
        <v>65</v>
      </c>
      <c r="N54" s="51" t="s">
        <v>245</v>
      </c>
      <c r="O54" s="56" t="s">
        <v>62</v>
      </c>
      <c r="P54" s="75">
        <v>44834</v>
      </c>
      <c r="Q54" s="43">
        <v>24.7591</v>
      </c>
      <c r="R54" s="57">
        <v>14900</v>
      </c>
      <c r="S54" s="58">
        <v>601.79893453316151</v>
      </c>
      <c r="T54" s="44">
        <f t="shared" si="21"/>
        <v>149</v>
      </c>
      <c r="U54" s="44">
        <f t="shared" si="21"/>
        <v>6.0179893453316149</v>
      </c>
      <c r="V54" s="44">
        <f t="shared" si="22"/>
        <v>14751</v>
      </c>
      <c r="W54" s="44">
        <f t="shared" si="22"/>
        <v>595.78094518782984</v>
      </c>
      <c r="X54" s="50">
        <v>2</v>
      </c>
      <c r="Y54" s="45">
        <f t="shared" si="13"/>
        <v>7375.5</v>
      </c>
      <c r="Z54">
        <f t="shared" si="16"/>
        <v>614.625</v>
      </c>
      <c r="AA54">
        <f t="shared" si="14"/>
        <v>297.89047259391492</v>
      </c>
      <c r="AB54">
        <f t="shared" si="15"/>
        <v>24.824206049492911</v>
      </c>
      <c r="AC54">
        <f t="shared" si="17"/>
        <v>20.206849315068492</v>
      </c>
      <c r="AD54">
        <f t="shared" si="18"/>
        <v>0.81613828107921893</v>
      </c>
      <c r="AE54" s="45">
        <f t="shared" si="8"/>
        <v>35</v>
      </c>
      <c r="AF54" s="46">
        <v>595.78094518782984</v>
      </c>
      <c r="AG54" s="7">
        <v>14751</v>
      </c>
      <c r="AH54" s="46">
        <f>AD54*[1]Dias!$B$3</f>
        <v>24.484148432376568</v>
      </c>
      <c r="AI54" s="46">
        <f>AC54*[1]Dias!$B$3</f>
        <v>606.20547945205476</v>
      </c>
      <c r="AJ54" s="46"/>
      <c r="AK54" s="46"/>
      <c r="AL54" s="80"/>
      <c r="AM54" s="46"/>
      <c r="AN54" s="52"/>
      <c r="AO54" s="46"/>
      <c r="AP54" s="46"/>
      <c r="AQ54" s="46"/>
      <c r="AR54" s="46"/>
      <c r="AS54" s="46"/>
      <c r="AT54" s="46"/>
      <c r="AU54" s="46"/>
      <c r="AV54" s="68">
        <f t="shared" si="19"/>
        <v>15357.205479452055</v>
      </c>
      <c r="AW54" s="68">
        <f t="shared" si="20"/>
        <v>620.26509362020636</v>
      </c>
      <c r="AX54" s="69">
        <f t="shared" si="12"/>
        <v>-18.466159087044844</v>
      </c>
      <c r="AY54" s="70" t="s">
        <v>64</v>
      </c>
    </row>
    <row r="55" spans="1:51" ht="18" customHeight="1" x14ac:dyDescent="0.3">
      <c r="A55" s="1" t="s">
        <v>88</v>
      </c>
      <c r="B55" s="1" t="s">
        <v>89</v>
      </c>
      <c r="C55" s="1">
        <v>510202057</v>
      </c>
      <c r="D55" s="1" t="s">
        <v>90</v>
      </c>
      <c r="E55" s="1">
        <f>VLOOKUP(F55,[1]Depreciacion_Entry!$T$3:$U$34,2,0)</f>
        <v>37</v>
      </c>
      <c r="F55" s="1" t="s">
        <v>60</v>
      </c>
      <c r="G55" s="39" t="s">
        <v>246</v>
      </c>
      <c r="H55" s="40" t="s">
        <v>244</v>
      </c>
      <c r="I55" s="40" t="s">
        <v>60</v>
      </c>
      <c r="J55" s="51" t="s">
        <v>134</v>
      </c>
      <c r="K55" s="54">
        <v>1</v>
      </c>
      <c r="L55" s="51" t="s">
        <v>175</v>
      </c>
      <c r="M55" s="51" t="s">
        <v>247</v>
      </c>
      <c r="N55" s="51" t="s">
        <v>248</v>
      </c>
      <c r="O55" s="56" t="s">
        <v>62</v>
      </c>
      <c r="P55" s="75">
        <v>44834</v>
      </c>
      <c r="Q55" s="43">
        <v>24.7591</v>
      </c>
      <c r="R55" s="57">
        <v>550</v>
      </c>
      <c r="S55" s="58">
        <v>22.214054630418715</v>
      </c>
      <c r="T55" s="44">
        <f t="shared" si="21"/>
        <v>5.5</v>
      </c>
      <c r="U55" s="44">
        <f t="shared" si="21"/>
        <v>0.22214054630418717</v>
      </c>
      <c r="V55" s="44">
        <f t="shared" si="22"/>
        <v>544.5</v>
      </c>
      <c r="W55" s="44">
        <f t="shared" si="22"/>
        <v>21.99191408411453</v>
      </c>
      <c r="X55" s="50">
        <v>2</v>
      </c>
      <c r="Y55" s="45">
        <f t="shared" si="13"/>
        <v>272.25</v>
      </c>
      <c r="Z55">
        <f t="shared" si="16"/>
        <v>22.6875</v>
      </c>
      <c r="AA55">
        <f t="shared" si="14"/>
        <v>10.995957042057265</v>
      </c>
      <c r="AB55">
        <f t="shared" si="15"/>
        <v>0.91632975350477208</v>
      </c>
      <c r="AC55">
        <f t="shared" si="17"/>
        <v>0.74589041095890407</v>
      </c>
      <c r="AD55">
        <f t="shared" si="18"/>
        <v>3.0125909704266478E-2</v>
      </c>
      <c r="AE55" s="45">
        <f t="shared" si="8"/>
        <v>35</v>
      </c>
      <c r="AF55" s="46">
        <v>21.99191408411453</v>
      </c>
      <c r="AG55" s="7">
        <v>544.5</v>
      </c>
      <c r="AH55" s="46">
        <f>AD55*[1]Dias!$B$3</f>
        <v>0.90377729112799432</v>
      </c>
      <c r="AI55" s="46">
        <f>AC55*[1]Dias!$B$3</f>
        <v>22.376712328767123</v>
      </c>
      <c r="AJ55" s="46"/>
      <c r="AK55" s="46"/>
      <c r="AL55" s="80"/>
      <c r="AM55" s="46"/>
      <c r="AN55" s="52"/>
      <c r="AO55" s="46"/>
      <c r="AP55" s="46"/>
      <c r="AQ55" s="46"/>
      <c r="AR55" s="46"/>
      <c r="AS55" s="46"/>
      <c r="AT55" s="46"/>
      <c r="AU55" s="46"/>
      <c r="AV55" s="68">
        <f t="shared" si="19"/>
        <v>566.8767123287671</v>
      </c>
      <c r="AW55" s="68">
        <f t="shared" si="20"/>
        <v>22.895691375242524</v>
      </c>
      <c r="AX55" s="69">
        <f t="shared" si="12"/>
        <v>-0.68163674482380898</v>
      </c>
      <c r="AY55" s="70" t="s">
        <v>64</v>
      </c>
    </row>
    <row r="56" spans="1:51" ht="18" customHeight="1" x14ac:dyDescent="0.3">
      <c r="A56" s="1" t="s">
        <v>88</v>
      </c>
      <c r="B56" s="1" t="s">
        <v>89</v>
      </c>
      <c r="C56" s="1">
        <v>510202057</v>
      </c>
      <c r="D56" s="1" t="s">
        <v>90</v>
      </c>
      <c r="E56" s="1">
        <f>VLOOKUP(F56,[1]Depreciacion_Entry!$T$3:$U$34,2,0)</f>
        <v>37</v>
      </c>
      <c r="F56" s="1" t="s">
        <v>60</v>
      </c>
      <c r="G56" s="39" t="s">
        <v>249</v>
      </c>
      <c r="H56" s="40" t="s">
        <v>244</v>
      </c>
      <c r="I56" s="40" t="s">
        <v>60</v>
      </c>
      <c r="J56" s="51" t="s">
        <v>179</v>
      </c>
      <c r="K56" s="54">
        <v>1</v>
      </c>
      <c r="L56" s="51" t="s">
        <v>180</v>
      </c>
      <c r="M56" s="51" t="s">
        <v>223</v>
      </c>
      <c r="N56" s="51" t="s">
        <v>223</v>
      </c>
      <c r="O56" s="56" t="s">
        <v>62</v>
      </c>
      <c r="P56" s="75">
        <v>44834</v>
      </c>
      <c r="Q56" s="43">
        <v>24.7591</v>
      </c>
      <c r="R56" s="57">
        <v>3500</v>
      </c>
      <c r="S56" s="58">
        <v>141.36216582993728</v>
      </c>
      <c r="T56" s="44">
        <f t="shared" si="21"/>
        <v>35</v>
      </c>
      <c r="U56" s="44">
        <f t="shared" si="21"/>
        <v>1.4136216582993728</v>
      </c>
      <c r="V56" s="44">
        <f t="shared" si="22"/>
        <v>3465</v>
      </c>
      <c r="W56" s="44">
        <f t="shared" si="22"/>
        <v>139.94854417163791</v>
      </c>
      <c r="X56" s="50">
        <v>2</v>
      </c>
      <c r="Y56" s="45">
        <f t="shared" si="13"/>
        <v>1732.5</v>
      </c>
      <c r="Z56">
        <f t="shared" si="16"/>
        <v>144.375</v>
      </c>
      <c r="AA56">
        <f t="shared" si="14"/>
        <v>69.974272085818953</v>
      </c>
      <c r="AB56">
        <f t="shared" si="15"/>
        <v>5.8311893404849124</v>
      </c>
      <c r="AC56">
        <f t="shared" si="17"/>
        <v>4.7465753424657535</v>
      </c>
      <c r="AD56">
        <f t="shared" si="18"/>
        <v>0.19171033448169575</v>
      </c>
      <c r="AE56" s="45">
        <f t="shared" si="8"/>
        <v>35</v>
      </c>
      <c r="AF56" s="46">
        <v>139.94854417163791</v>
      </c>
      <c r="AG56" s="7">
        <v>3465</v>
      </c>
      <c r="AH56" s="46">
        <f>AD56*[1]Dias!$B$3</f>
        <v>5.7513100344508725</v>
      </c>
      <c r="AI56" s="46">
        <f>AC56*[1]Dias!$B$3</f>
        <v>142.39726027397262</v>
      </c>
      <c r="AJ56" s="46"/>
      <c r="AK56" s="46"/>
      <c r="AL56" s="80"/>
      <c r="AM56" s="46"/>
      <c r="AN56" s="52"/>
      <c r="AO56" s="46"/>
      <c r="AP56" s="46"/>
      <c r="AQ56" s="46"/>
      <c r="AR56" s="46"/>
      <c r="AS56" s="46"/>
      <c r="AT56" s="46"/>
      <c r="AU56" s="46"/>
      <c r="AV56" s="68">
        <f t="shared" si="19"/>
        <v>3607.3972602739727</v>
      </c>
      <c r="AW56" s="68">
        <f t="shared" si="20"/>
        <v>145.69985420608879</v>
      </c>
      <c r="AX56" s="69">
        <f t="shared" si="12"/>
        <v>-4.3376883761515046</v>
      </c>
      <c r="AY56" s="70" t="s">
        <v>64</v>
      </c>
    </row>
    <row r="57" spans="1:51" ht="18" customHeight="1" x14ac:dyDescent="0.3">
      <c r="A57" s="1" t="s">
        <v>88</v>
      </c>
      <c r="B57" s="1" t="s">
        <v>89</v>
      </c>
      <c r="C57" s="1">
        <v>510202057</v>
      </c>
      <c r="D57" s="1" t="s">
        <v>90</v>
      </c>
      <c r="E57" s="1">
        <f>VLOOKUP(F57,[1]Depreciacion_Entry!$T$3:$U$34,2,0)</f>
        <v>37</v>
      </c>
      <c r="F57" s="1" t="s">
        <v>60</v>
      </c>
      <c r="G57" s="39" t="s">
        <v>250</v>
      </c>
      <c r="H57" s="40" t="s">
        <v>244</v>
      </c>
      <c r="I57" s="40" t="s">
        <v>60</v>
      </c>
      <c r="J57" s="51" t="s">
        <v>179</v>
      </c>
      <c r="K57" s="54">
        <v>1</v>
      </c>
      <c r="L57" s="51" t="s">
        <v>180</v>
      </c>
      <c r="M57" s="51" t="s">
        <v>65</v>
      </c>
      <c r="N57" s="51" t="s">
        <v>65</v>
      </c>
      <c r="O57" s="56" t="s">
        <v>62</v>
      </c>
      <c r="P57" s="75">
        <v>44834</v>
      </c>
      <c r="Q57" s="43">
        <v>24.7591</v>
      </c>
      <c r="R57" s="57">
        <v>3800</v>
      </c>
      <c r="S57" s="58">
        <v>153.47892290107475</v>
      </c>
      <c r="T57" s="44">
        <f t="shared" si="21"/>
        <v>38</v>
      </c>
      <c r="U57" s="44">
        <f t="shared" si="21"/>
        <v>1.5347892290107477</v>
      </c>
      <c r="V57" s="44">
        <f t="shared" si="22"/>
        <v>3762</v>
      </c>
      <c r="W57" s="44">
        <f t="shared" si="22"/>
        <v>151.944133672064</v>
      </c>
      <c r="X57" s="50">
        <v>2</v>
      </c>
      <c r="Y57" s="45">
        <f t="shared" si="13"/>
        <v>1881</v>
      </c>
      <c r="Z57">
        <f t="shared" si="16"/>
        <v>156.75</v>
      </c>
      <c r="AA57">
        <f t="shared" si="14"/>
        <v>75.972066836031999</v>
      </c>
      <c r="AB57">
        <f t="shared" si="15"/>
        <v>6.3310055696693333</v>
      </c>
      <c r="AC57">
        <f t="shared" si="17"/>
        <v>5.1534246575342468</v>
      </c>
      <c r="AD57">
        <f t="shared" si="18"/>
        <v>0.20814264886584111</v>
      </c>
      <c r="AE57" s="45">
        <f t="shared" si="8"/>
        <v>35</v>
      </c>
      <c r="AF57" s="46">
        <v>151.944133672064</v>
      </c>
      <c r="AG57" s="7">
        <v>3762</v>
      </c>
      <c r="AH57" s="46">
        <f>AD57*[1]Dias!$B$3</f>
        <v>6.2442794659752332</v>
      </c>
      <c r="AI57" s="46">
        <f>AC57*[1]Dias!$B$3</f>
        <v>154.60273972602741</v>
      </c>
      <c r="AJ57" s="46"/>
      <c r="AK57" s="46"/>
      <c r="AL57" s="80"/>
      <c r="AM57" s="46"/>
      <c r="AN57" s="52"/>
      <c r="AO57" s="46"/>
      <c r="AP57" s="46"/>
      <c r="AQ57" s="46"/>
      <c r="AR57" s="46"/>
      <c r="AS57" s="46"/>
      <c r="AT57" s="46"/>
      <c r="AU57" s="46"/>
      <c r="AV57" s="68">
        <f t="shared" si="19"/>
        <v>3916.6027397260273</v>
      </c>
      <c r="AW57" s="68">
        <f t="shared" si="20"/>
        <v>158.18841313803924</v>
      </c>
      <c r="AX57" s="69">
        <f t="shared" si="12"/>
        <v>-4.7094902369644842</v>
      </c>
      <c r="AY57" s="70" t="s">
        <v>64</v>
      </c>
    </row>
    <row r="58" spans="1:51" ht="18" customHeight="1" x14ac:dyDescent="0.3">
      <c r="A58" s="1" t="s">
        <v>88</v>
      </c>
      <c r="B58" s="1" t="s">
        <v>89</v>
      </c>
      <c r="C58" s="1">
        <v>510202057</v>
      </c>
      <c r="D58" s="1" t="s">
        <v>90</v>
      </c>
      <c r="E58" s="1">
        <f>VLOOKUP(F58,[1]Depreciacion_Entry!$T$3:$U$34,2,0)</f>
        <v>37</v>
      </c>
      <c r="F58" s="1" t="s">
        <v>60</v>
      </c>
      <c r="G58" s="39" t="s">
        <v>251</v>
      </c>
      <c r="H58" s="40" t="s">
        <v>244</v>
      </c>
      <c r="I58" s="40" t="s">
        <v>60</v>
      </c>
      <c r="J58" s="51" t="s">
        <v>252</v>
      </c>
      <c r="K58" s="54">
        <v>1</v>
      </c>
      <c r="L58" s="51" t="s">
        <v>149</v>
      </c>
      <c r="M58" s="51" t="s">
        <v>253</v>
      </c>
      <c r="N58" s="51" t="s">
        <v>254</v>
      </c>
      <c r="O58" s="56" t="s">
        <v>62</v>
      </c>
      <c r="P58" s="75">
        <v>44834</v>
      </c>
      <c r="Q58" s="43">
        <v>24.7591</v>
      </c>
      <c r="R58" s="57">
        <v>3500</v>
      </c>
      <c r="S58" s="58">
        <v>141.36216582993728</v>
      </c>
      <c r="T58" s="44">
        <f t="shared" si="21"/>
        <v>35</v>
      </c>
      <c r="U58" s="44">
        <f t="shared" si="21"/>
        <v>1.4136216582993728</v>
      </c>
      <c r="V58" s="44">
        <f t="shared" si="22"/>
        <v>3465</v>
      </c>
      <c r="W58" s="44">
        <f t="shared" si="22"/>
        <v>139.94854417163791</v>
      </c>
      <c r="X58" s="50">
        <v>2</v>
      </c>
      <c r="Y58" s="45">
        <f t="shared" si="13"/>
        <v>1732.5</v>
      </c>
      <c r="Z58">
        <f t="shared" si="16"/>
        <v>144.375</v>
      </c>
      <c r="AA58">
        <f t="shared" si="14"/>
        <v>69.974272085818953</v>
      </c>
      <c r="AB58">
        <f t="shared" si="15"/>
        <v>5.8311893404849124</v>
      </c>
      <c r="AC58">
        <f t="shared" si="17"/>
        <v>4.7465753424657535</v>
      </c>
      <c r="AD58">
        <f t="shared" si="18"/>
        <v>0.19171033448169575</v>
      </c>
      <c r="AE58" s="45">
        <f t="shared" si="8"/>
        <v>35</v>
      </c>
      <c r="AF58" s="46">
        <v>139.94854417163791</v>
      </c>
      <c r="AG58" s="7">
        <v>3465</v>
      </c>
      <c r="AH58" s="46">
        <f>AD58*[1]Dias!$B$3</f>
        <v>5.7513100344508725</v>
      </c>
      <c r="AI58" s="46">
        <f>AC58*[1]Dias!$B$3</f>
        <v>142.39726027397262</v>
      </c>
      <c r="AJ58" s="46"/>
      <c r="AK58" s="46"/>
      <c r="AL58" s="80"/>
      <c r="AM58" s="46"/>
      <c r="AN58" s="52"/>
      <c r="AO58" s="46"/>
      <c r="AP58" s="46"/>
      <c r="AQ58" s="46"/>
      <c r="AR58" s="46"/>
      <c r="AS58" s="46"/>
      <c r="AT58" s="46"/>
      <c r="AU58" s="46"/>
      <c r="AV58" s="68">
        <f t="shared" si="19"/>
        <v>3607.3972602739727</v>
      </c>
      <c r="AW58" s="68">
        <f t="shared" si="20"/>
        <v>145.69985420608879</v>
      </c>
      <c r="AX58" s="69">
        <f t="shared" si="12"/>
        <v>-4.3376883761515046</v>
      </c>
      <c r="AY58" s="70" t="s">
        <v>64</v>
      </c>
    </row>
    <row r="59" spans="1:51" ht="18" customHeight="1" x14ac:dyDescent="0.3">
      <c r="A59" s="1" t="s">
        <v>88</v>
      </c>
      <c r="B59" s="1" t="s">
        <v>89</v>
      </c>
      <c r="C59" s="1">
        <v>510202057</v>
      </c>
      <c r="D59" s="1" t="s">
        <v>90</v>
      </c>
      <c r="E59" s="1">
        <f>VLOOKUP(F59,[1]Depreciacion_Entry!$T$3:$U$34,2,0)</f>
        <v>37</v>
      </c>
      <c r="F59" s="1" t="s">
        <v>60</v>
      </c>
      <c r="G59" s="39" t="s">
        <v>255</v>
      </c>
      <c r="H59" s="40" t="s">
        <v>244</v>
      </c>
      <c r="I59" s="40" t="s">
        <v>60</v>
      </c>
      <c r="J59" s="40" t="s">
        <v>92</v>
      </c>
      <c r="K59" s="54">
        <v>1</v>
      </c>
      <c r="L59" s="51" t="s">
        <v>112</v>
      </c>
      <c r="M59" s="51" t="s">
        <v>256</v>
      </c>
      <c r="N59" s="84" t="s">
        <v>65</v>
      </c>
      <c r="O59" s="56" t="s">
        <v>62</v>
      </c>
      <c r="P59" s="75">
        <v>44834</v>
      </c>
      <c r="Q59" s="43">
        <v>24.7591</v>
      </c>
      <c r="R59" s="57">
        <v>18500</v>
      </c>
      <c r="S59" s="58">
        <v>747.20001938681128</v>
      </c>
      <c r="T59" s="44">
        <f t="shared" si="21"/>
        <v>185</v>
      </c>
      <c r="U59" s="44">
        <f t="shared" si="21"/>
        <v>7.4720001938681131</v>
      </c>
      <c r="V59" s="44">
        <f t="shared" si="22"/>
        <v>18315</v>
      </c>
      <c r="W59" s="44">
        <f t="shared" si="22"/>
        <v>739.72801919294318</v>
      </c>
      <c r="X59" s="50">
        <v>2</v>
      </c>
      <c r="Y59" s="45">
        <f t="shared" si="13"/>
        <v>9157.5</v>
      </c>
      <c r="Z59">
        <f t="shared" si="16"/>
        <v>763.125</v>
      </c>
      <c r="AA59">
        <f t="shared" si="14"/>
        <v>369.86400959647159</v>
      </c>
      <c r="AB59">
        <f t="shared" si="15"/>
        <v>30.822000799705965</v>
      </c>
      <c r="AC59">
        <f t="shared" si="17"/>
        <v>25.089041095890412</v>
      </c>
      <c r="AD59">
        <f t="shared" si="18"/>
        <v>1.0133260536889632</v>
      </c>
      <c r="AE59" s="45">
        <f t="shared" si="8"/>
        <v>35</v>
      </c>
      <c r="AF59" s="46">
        <v>739.72801919294318</v>
      </c>
      <c r="AG59" s="7">
        <v>18315</v>
      </c>
      <c r="AH59" s="46">
        <f>AD59*[1]Dias!$B$3</f>
        <v>30.399781610668896</v>
      </c>
      <c r="AI59" s="46">
        <f>AC59*[1]Dias!$B$3</f>
        <v>752.67123287671234</v>
      </c>
      <c r="AJ59" s="46"/>
      <c r="AK59" s="46"/>
      <c r="AL59" s="80"/>
      <c r="AM59" s="46"/>
      <c r="AN59" s="52"/>
      <c r="AO59" s="46"/>
      <c r="AP59" s="46"/>
      <c r="AQ59" s="46"/>
      <c r="AR59" s="46"/>
      <c r="AS59" s="46"/>
      <c r="AT59" s="46"/>
      <c r="AU59" s="46"/>
      <c r="AV59" s="68">
        <f t="shared" si="19"/>
        <v>19067.671232876713</v>
      </c>
      <c r="AW59" s="68">
        <f t="shared" si="20"/>
        <v>770.1278008036121</v>
      </c>
      <c r="AX59" s="69">
        <f t="shared" si="12"/>
        <v>-22.927781416800826</v>
      </c>
      <c r="AY59" s="70" t="s">
        <v>64</v>
      </c>
    </row>
    <row r="60" spans="1:51" ht="18" customHeight="1" x14ac:dyDescent="0.3">
      <c r="A60" s="1" t="s">
        <v>88</v>
      </c>
      <c r="B60" s="1" t="s">
        <v>89</v>
      </c>
      <c r="C60" s="1">
        <v>510202057</v>
      </c>
      <c r="D60" s="1" t="s">
        <v>90</v>
      </c>
      <c r="E60" s="1">
        <f>VLOOKUP(F60,[1]Depreciacion_Entry!$T$3:$U$34,2,0)</f>
        <v>37</v>
      </c>
      <c r="F60" s="1" t="s">
        <v>60</v>
      </c>
      <c r="G60" s="39" t="s">
        <v>257</v>
      </c>
      <c r="H60" s="40" t="s">
        <v>244</v>
      </c>
      <c r="I60" s="40" t="s">
        <v>60</v>
      </c>
      <c r="J60" s="51" t="s">
        <v>258</v>
      </c>
      <c r="K60" s="54">
        <v>1</v>
      </c>
      <c r="L60" s="51" t="s">
        <v>259</v>
      </c>
      <c r="M60" s="51" t="s">
        <v>260</v>
      </c>
      <c r="N60" s="51" t="s">
        <v>261</v>
      </c>
      <c r="O60" s="56" t="s">
        <v>62</v>
      </c>
      <c r="P60" s="75">
        <v>44834</v>
      </c>
      <c r="Q60" s="43">
        <v>24.7591</v>
      </c>
      <c r="R60" s="57">
        <v>5800</v>
      </c>
      <c r="S60" s="58">
        <v>234.25730337532462</v>
      </c>
      <c r="T60" s="44">
        <f t="shared" si="21"/>
        <v>58</v>
      </c>
      <c r="U60" s="44">
        <f t="shared" si="21"/>
        <v>2.3425730337532462</v>
      </c>
      <c r="V60" s="44">
        <f t="shared" si="22"/>
        <v>5742</v>
      </c>
      <c r="W60" s="44">
        <f t="shared" si="22"/>
        <v>231.91473034157138</v>
      </c>
      <c r="X60" s="50">
        <v>2</v>
      </c>
      <c r="Y60" s="45">
        <f t="shared" si="13"/>
        <v>2871</v>
      </c>
      <c r="Z60">
        <f t="shared" si="16"/>
        <v>239.25</v>
      </c>
      <c r="AA60">
        <f t="shared" si="14"/>
        <v>115.95736517078569</v>
      </c>
      <c r="AB60">
        <f t="shared" si="15"/>
        <v>9.6631137642321416</v>
      </c>
      <c r="AC60">
        <f t="shared" si="17"/>
        <v>7.8657534246575347</v>
      </c>
      <c r="AD60">
        <f t="shared" si="18"/>
        <v>0.31769141142681012</v>
      </c>
      <c r="AE60" s="45">
        <f t="shared" si="8"/>
        <v>35</v>
      </c>
      <c r="AF60" s="46">
        <v>231.91473034157138</v>
      </c>
      <c r="AG60" s="7">
        <v>5742</v>
      </c>
      <c r="AH60" s="46">
        <f>AD60*[1]Dias!$B$3</f>
        <v>9.5307423428043041</v>
      </c>
      <c r="AI60" s="46">
        <f>AC60*[1]Dias!$B$3</f>
        <v>235.97260273972603</v>
      </c>
      <c r="AJ60" s="46"/>
      <c r="AK60" s="46"/>
      <c r="AL60" s="80"/>
      <c r="AM60" s="46"/>
      <c r="AN60" s="52"/>
      <c r="AO60" s="46"/>
      <c r="AP60" s="46"/>
      <c r="AQ60" s="46"/>
      <c r="AR60" s="46"/>
      <c r="AS60" s="46"/>
      <c r="AT60" s="46"/>
      <c r="AU60" s="46"/>
      <c r="AV60" s="68">
        <f t="shared" si="19"/>
        <v>5977.9726027397264</v>
      </c>
      <c r="AW60" s="68">
        <f t="shared" si="20"/>
        <v>241.44547268437569</v>
      </c>
      <c r="AX60" s="69">
        <f t="shared" si="12"/>
        <v>-7.1881693090510623</v>
      </c>
      <c r="AY60" s="70" t="s">
        <v>64</v>
      </c>
    </row>
    <row r="61" spans="1:51" ht="18" customHeight="1" x14ac:dyDescent="0.3">
      <c r="A61" s="1" t="s">
        <v>88</v>
      </c>
      <c r="B61" s="1" t="s">
        <v>89</v>
      </c>
      <c r="C61" s="1">
        <v>510202057</v>
      </c>
      <c r="D61" s="1" t="s">
        <v>90</v>
      </c>
      <c r="E61" s="1">
        <f>VLOOKUP(F61,[1]Depreciacion_Entry!$T$3:$U$34,2,0)</f>
        <v>37</v>
      </c>
      <c r="F61" s="1" t="s">
        <v>60</v>
      </c>
      <c r="G61" s="39" t="s">
        <v>262</v>
      </c>
      <c r="H61" s="40" t="s">
        <v>244</v>
      </c>
      <c r="I61" s="40" t="s">
        <v>60</v>
      </c>
      <c r="J61" s="51" t="s">
        <v>179</v>
      </c>
      <c r="K61" s="54">
        <v>1</v>
      </c>
      <c r="L61" s="51" t="s">
        <v>180</v>
      </c>
      <c r="M61" s="51" t="s">
        <v>223</v>
      </c>
      <c r="N61" s="51" t="s">
        <v>223</v>
      </c>
      <c r="O61" s="56" t="s">
        <v>62</v>
      </c>
      <c r="P61" s="75">
        <v>44834</v>
      </c>
      <c r="Q61" s="43">
        <v>24.7591</v>
      </c>
      <c r="R61" s="57">
        <v>3500</v>
      </c>
      <c r="S61" s="58">
        <v>141.36216582993728</v>
      </c>
      <c r="T61" s="44">
        <f t="shared" si="21"/>
        <v>35</v>
      </c>
      <c r="U61" s="44">
        <f t="shared" si="21"/>
        <v>1.4136216582993728</v>
      </c>
      <c r="V61" s="44">
        <f t="shared" si="22"/>
        <v>3465</v>
      </c>
      <c r="W61" s="44">
        <f t="shared" si="22"/>
        <v>139.94854417163791</v>
      </c>
      <c r="X61" s="50">
        <v>2</v>
      </c>
      <c r="Y61" s="45">
        <f t="shared" si="13"/>
        <v>1732.5</v>
      </c>
      <c r="Z61">
        <f t="shared" si="16"/>
        <v>144.375</v>
      </c>
      <c r="AA61">
        <f t="shared" si="14"/>
        <v>69.974272085818953</v>
      </c>
      <c r="AB61">
        <f t="shared" si="15"/>
        <v>5.8311893404849124</v>
      </c>
      <c r="AC61">
        <f t="shared" si="17"/>
        <v>4.7465753424657535</v>
      </c>
      <c r="AD61">
        <f t="shared" si="18"/>
        <v>0.19171033448169575</v>
      </c>
      <c r="AE61" s="45">
        <f t="shared" si="8"/>
        <v>35</v>
      </c>
      <c r="AF61" s="46">
        <v>139.94854417163791</v>
      </c>
      <c r="AG61" s="7">
        <v>3465</v>
      </c>
      <c r="AH61" s="46">
        <f>AD61*[1]Dias!$B$3</f>
        <v>5.7513100344508725</v>
      </c>
      <c r="AI61" s="46">
        <f>AC61*[1]Dias!$B$3</f>
        <v>142.39726027397262</v>
      </c>
      <c r="AJ61" s="46"/>
      <c r="AK61" s="46"/>
      <c r="AL61" s="80"/>
      <c r="AM61" s="46"/>
      <c r="AN61" s="52"/>
      <c r="AO61" s="46"/>
      <c r="AP61" s="46"/>
      <c r="AQ61" s="46"/>
      <c r="AR61" s="46"/>
      <c r="AS61" s="46"/>
      <c r="AT61" s="46"/>
      <c r="AU61" s="46"/>
      <c r="AV61" s="68">
        <f t="shared" si="19"/>
        <v>3607.3972602739727</v>
      </c>
      <c r="AW61" s="68">
        <f t="shared" si="20"/>
        <v>145.69985420608879</v>
      </c>
      <c r="AX61" s="69">
        <f t="shared" si="12"/>
        <v>-4.3376883761515046</v>
      </c>
      <c r="AY61" s="70" t="s">
        <v>64</v>
      </c>
    </row>
    <row r="62" spans="1:51" ht="18" customHeight="1" x14ac:dyDescent="0.3">
      <c r="A62" s="1" t="s">
        <v>88</v>
      </c>
      <c r="B62" s="1" t="s">
        <v>89</v>
      </c>
      <c r="C62" s="1">
        <v>510202057</v>
      </c>
      <c r="D62" s="1" t="s">
        <v>90</v>
      </c>
      <c r="E62" s="1">
        <f>VLOOKUP(F62,[1]Depreciacion_Entry!$T$3:$U$34,2,0)</f>
        <v>37</v>
      </c>
      <c r="F62" s="1" t="s">
        <v>60</v>
      </c>
      <c r="G62" s="39" t="s">
        <v>263</v>
      </c>
      <c r="H62" s="40" t="s">
        <v>244</v>
      </c>
      <c r="I62" s="40" t="s">
        <v>60</v>
      </c>
      <c r="J62" s="51" t="s">
        <v>171</v>
      </c>
      <c r="K62" s="54">
        <v>1</v>
      </c>
      <c r="L62" s="51" t="s">
        <v>149</v>
      </c>
      <c r="M62" s="83" t="s">
        <v>172</v>
      </c>
      <c r="N62" s="51" t="s">
        <v>65</v>
      </c>
      <c r="O62" s="56" t="s">
        <v>62</v>
      </c>
      <c r="P62" s="75">
        <v>44834</v>
      </c>
      <c r="Q62" s="43">
        <v>24.7591</v>
      </c>
      <c r="R62" s="57">
        <v>4900</v>
      </c>
      <c r="S62" s="58">
        <v>197.90703216191218</v>
      </c>
      <c r="T62" s="44">
        <f t="shared" si="21"/>
        <v>49</v>
      </c>
      <c r="U62" s="44">
        <f t="shared" si="21"/>
        <v>1.9790703216191219</v>
      </c>
      <c r="V62" s="44">
        <f t="shared" si="22"/>
        <v>4851</v>
      </c>
      <c r="W62" s="44">
        <f t="shared" si="22"/>
        <v>195.92796184029305</v>
      </c>
      <c r="X62" s="50">
        <v>2</v>
      </c>
      <c r="Y62" s="45">
        <f t="shared" si="13"/>
        <v>2425.5</v>
      </c>
      <c r="Z62">
        <f t="shared" si="16"/>
        <v>202.125</v>
      </c>
      <c r="AA62">
        <f t="shared" si="14"/>
        <v>97.963980920146525</v>
      </c>
      <c r="AB62">
        <f t="shared" si="15"/>
        <v>8.1636650766788765</v>
      </c>
      <c r="AC62">
        <f t="shared" si="17"/>
        <v>6.6452054794520548</v>
      </c>
      <c r="AD62">
        <f t="shared" si="18"/>
        <v>0.26839446827437402</v>
      </c>
      <c r="AE62" s="45">
        <f t="shared" si="8"/>
        <v>35</v>
      </c>
      <c r="AF62" s="46">
        <v>195.92796184029305</v>
      </c>
      <c r="AG62" s="7">
        <v>4851</v>
      </c>
      <c r="AH62" s="46">
        <f>AD62*[1]Dias!$B$3</f>
        <v>8.0518340482312212</v>
      </c>
      <c r="AI62" s="46">
        <f>AC62*[1]Dias!$B$3</f>
        <v>199.35616438356163</v>
      </c>
      <c r="AJ62" s="46"/>
      <c r="AK62" s="46"/>
      <c r="AL62" s="80"/>
      <c r="AM62" s="46"/>
      <c r="AN62" s="52"/>
      <c r="AO62" s="46"/>
      <c r="AP62" s="46"/>
      <c r="AQ62" s="46"/>
      <c r="AR62" s="46"/>
      <c r="AS62" s="46"/>
      <c r="AT62" s="46"/>
      <c r="AU62" s="46"/>
      <c r="AV62" s="68">
        <f t="shared" si="19"/>
        <v>5050.3561643835619</v>
      </c>
      <c r="AW62" s="68">
        <f t="shared" si="20"/>
        <v>203.97979588852428</v>
      </c>
      <c r="AX62" s="69">
        <f t="shared" si="12"/>
        <v>-6.0727637266120951</v>
      </c>
      <c r="AY62" s="70" t="s">
        <v>64</v>
      </c>
    </row>
    <row r="63" spans="1:51" ht="18" customHeight="1" x14ac:dyDescent="0.3">
      <c r="A63" s="1" t="s">
        <v>88</v>
      </c>
      <c r="B63" s="1" t="s">
        <v>89</v>
      </c>
      <c r="C63" s="1">
        <v>510202057</v>
      </c>
      <c r="D63" s="1" t="s">
        <v>90</v>
      </c>
      <c r="E63" s="1">
        <f>VLOOKUP(F63,[1]Depreciacion_Entry!$T$3:$U$34,2,0)</f>
        <v>37</v>
      </c>
      <c r="F63" s="1" t="s">
        <v>60</v>
      </c>
      <c r="G63" s="39" t="s">
        <v>264</v>
      </c>
      <c r="H63" s="40" t="s">
        <v>244</v>
      </c>
      <c r="I63" s="40" t="s">
        <v>60</v>
      </c>
      <c r="J63" s="51" t="s">
        <v>265</v>
      </c>
      <c r="K63" s="54">
        <v>1</v>
      </c>
      <c r="L63" s="51" t="s">
        <v>266</v>
      </c>
      <c r="M63" s="51" t="s">
        <v>267</v>
      </c>
      <c r="N63" s="51" t="s">
        <v>65</v>
      </c>
      <c r="O63" s="56" t="s">
        <v>62</v>
      </c>
      <c r="P63" s="75">
        <v>44834</v>
      </c>
      <c r="Q63" s="43">
        <v>24.7591</v>
      </c>
      <c r="R63" s="57">
        <v>1300</v>
      </c>
      <c r="S63" s="58">
        <v>52.505947308262414</v>
      </c>
      <c r="T63" s="44">
        <f t="shared" si="21"/>
        <v>13</v>
      </c>
      <c r="U63" s="44">
        <f t="shared" si="21"/>
        <v>0.52505947308262413</v>
      </c>
      <c r="V63" s="44">
        <f t="shared" si="22"/>
        <v>1287</v>
      </c>
      <c r="W63" s="44">
        <f t="shared" si="22"/>
        <v>51.980887835179793</v>
      </c>
      <c r="X63" s="50">
        <v>2</v>
      </c>
      <c r="Y63" s="45">
        <f t="shared" si="13"/>
        <v>643.5</v>
      </c>
      <c r="Z63">
        <f t="shared" si="16"/>
        <v>53.625</v>
      </c>
      <c r="AA63">
        <f t="shared" si="14"/>
        <v>25.990443917589896</v>
      </c>
      <c r="AB63">
        <f t="shared" si="15"/>
        <v>2.1658703264658246</v>
      </c>
      <c r="AC63">
        <f t="shared" si="17"/>
        <v>1.763013698630137</v>
      </c>
      <c r="AD63">
        <f t="shared" si="18"/>
        <v>7.1206695664629852E-2</v>
      </c>
      <c r="AE63" s="45">
        <f t="shared" si="8"/>
        <v>35</v>
      </c>
      <c r="AF63" s="46">
        <v>51.980887835179793</v>
      </c>
      <c r="AG63" s="7">
        <v>1287</v>
      </c>
      <c r="AH63" s="46">
        <f>AD63*[1]Dias!$B$3</f>
        <v>2.1362008699388957</v>
      </c>
      <c r="AI63" s="46">
        <f>AC63*[1]Dias!$B$3</f>
        <v>52.890410958904113</v>
      </c>
      <c r="AJ63" s="46"/>
      <c r="AK63" s="46"/>
      <c r="AL63" s="80"/>
      <c r="AM63" s="46"/>
      <c r="AN63" s="52"/>
      <c r="AO63" s="46"/>
      <c r="AP63" s="46"/>
      <c r="AQ63" s="46"/>
      <c r="AR63" s="46"/>
      <c r="AS63" s="46"/>
      <c r="AT63" s="46"/>
      <c r="AU63" s="46"/>
      <c r="AV63" s="68">
        <f t="shared" si="19"/>
        <v>1339.8904109589041</v>
      </c>
      <c r="AW63" s="68">
        <f t="shared" si="20"/>
        <v>54.11708870511869</v>
      </c>
      <c r="AX63" s="69">
        <f t="shared" si="12"/>
        <v>-1.6111413968562758</v>
      </c>
      <c r="AY63" s="70" t="s">
        <v>64</v>
      </c>
    </row>
    <row r="64" spans="1:51" ht="18" customHeight="1" x14ac:dyDescent="0.3">
      <c r="A64" s="1" t="s">
        <v>88</v>
      </c>
      <c r="B64" s="1" t="s">
        <v>89</v>
      </c>
      <c r="C64" s="1">
        <v>510202057</v>
      </c>
      <c r="D64" s="1" t="s">
        <v>90</v>
      </c>
      <c r="E64" s="1">
        <f>VLOOKUP(F64,[1]Depreciacion_Entry!$T$3:$U$34,2,0)</f>
        <v>37</v>
      </c>
      <c r="F64" s="1" t="s">
        <v>60</v>
      </c>
      <c r="G64" s="39" t="s">
        <v>268</v>
      </c>
      <c r="H64" s="40" t="s">
        <v>244</v>
      </c>
      <c r="I64" s="40" t="s">
        <v>60</v>
      </c>
      <c r="J64" s="51" t="s">
        <v>92</v>
      </c>
      <c r="K64" s="54">
        <v>1</v>
      </c>
      <c r="L64" s="51" t="s">
        <v>112</v>
      </c>
      <c r="M64" s="51" t="s">
        <v>65</v>
      </c>
      <c r="N64" s="51" t="s">
        <v>269</v>
      </c>
      <c r="O64" s="56" t="s">
        <v>62</v>
      </c>
      <c r="P64" s="75">
        <v>44834</v>
      </c>
      <c r="Q64" s="43">
        <v>24.7591</v>
      </c>
      <c r="R64" s="57">
        <v>14500</v>
      </c>
      <c r="S64" s="58">
        <v>585.64325843831159</v>
      </c>
      <c r="T64" s="44">
        <f t="shared" si="21"/>
        <v>145</v>
      </c>
      <c r="U64" s="44">
        <f t="shared" si="21"/>
        <v>5.856432584383116</v>
      </c>
      <c r="V64" s="44">
        <f t="shared" si="22"/>
        <v>14355</v>
      </c>
      <c r="W64" s="44">
        <f t="shared" si="22"/>
        <v>579.78682585392846</v>
      </c>
      <c r="X64" s="50">
        <v>2</v>
      </c>
      <c r="Y64" s="45">
        <f t="shared" si="13"/>
        <v>7177.5</v>
      </c>
      <c r="Z64">
        <f t="shared" si="16"/>
        <v>598.125</v>
      </c>
      <c r="AA64">
        <f t="shared" si="14"/>
        <v>289.89341292696423</v>
      </c>
      <c r="AB64">
        <f t="shared" si="15"/>
        <v>24.157784410580351</v>
      </c>
      <c r="AC64">
        <f t="shared" si="17"/>
        <v>19.664383561643834</v>
      </c>
      <c r="AD64">
        <f t="shared" si="18"/>
        <v>0.7942285285670253</v>
      </c>
      <c r="AE64" s="45">
        <f t="shared" si="8"/>
        <v>35</v>
      </c>
      <c r="AF64" s="46">
        <v>579.78682585392846</v>
      </c>
      <c r="AG64" s="7">
        <v>14355</v>
      </c>
      <c r="AH64" s="46">
        <f>AD64*[1]Dias!$B$3</f>
        <v>23.826855857010759</v>
      </c>
      <c r="AI64" s="46">
        <f>AC64*[1]Dias!$B$3</f>
        <v>589.93150684931504</v>
      </c>
      <c r="AJ64" s="46"/>
      <c r="AK64" s="46"/>
      <c r="AL64" s="80"/>
      <c r="AM64" s="46"/>
      <c r="AN64" s="52"/>
      <c r="AO64" s="46"/>
      <c r="AP64" s="46"/>
      <c r="AQ64" s="46"/>
      <c r="AR64" s="46"/>
      <c r="AS64" s="46"/>
      <c r="AT64" s="46"/>
      <c r="AU64" s="46"/>
      <c r="AV64" s="68">
        <f t="shared" si="19"/>
        <v>14944.931506849314</v>
      </c>
      <c r="AW64" s="68">
        <f t="shared" si="20"/>
        <v>603.6136817109392</v>
      </c>
      <c r="AX64" s="69">
        <f t="shared" si="12"/>
        <v>-17.970423272627613</v>
      </c>
      <c r="AY64" s="70" t="s">
        <v>64</v>
      </c>
    </row>
    <row r="65" spans="1:51" ht="18" customHeight="1" x14ac:dyDescent="0.3">
      <c r="A65" s="1" t="s">
        <v>88</v>
      </c>
      <c r="B65" s="1" t="s">
        <v>89</v>
      </c>
      <c r="C65" s="1">
        <v>510202057</v>
      </c>
      <c r="D65" s="1" t="s">
        <v>90</v>
      </c>
      <c r="E65" s="1">
        <f>VLOOKUP(F65,[1]Depreciacion_Entry!$T$3:$U$34,2,0)</f>
        <v>37</v>
      </c>
      <c r="F65" s="1" t="s">
        <v>60</v>
      </c>
      <c r="G65" s="39" t="s">
        <v>270</v>
      </c>
      <c r="H65" s="40" t="s">
        <v>244</v>
      </c>
      <c r="I65" s="40" t="s">
        <v>60</v>
      </c>
      <c r="J65" s="51" t="s">
        <v>193</v>
      </c>
      <c r="K65" s="54">
        <v>1</v>
      </c>
      <c r="L65" s="51" t="s">
        <v>112</v>
      </c>
      <c r="M65" s="51" t="s">
        <v>271</v>
      </c>
      <c r="N65" s="51" t="s">
        <v>272</v>
      </c>
      <c r="O65" s="56" t="s">
        <v>62</v>
      </c>
      <c r="P65" s="75">
        <v>44834</v>
      </c>
      <c r="Q65" s="43">
        <v>24.7591</v>
      </c>
      <c r="R65" s="57">
        <v>8500</v>
      </c>
      <c r="S65" s="58">
        <v>343.30811701556195</v>
      </c>
      <c r="T65" s="44">
        <f t="shared" si="21"/>
        <v>85</v>
      </c>
      <c r="U65" s="44">
        <f t="shared" si="21"/>
        <v>3.4330811701556194</v>
      </c>
      <c r="V65" s="44">
        <f t="shared" si="22"/>
        <v>8415</v>
      </c>
      <c r="W65" s="44">
        <f t="shared" si="22"/>
        <v>339.87503584540633</v>
      </c>
      <c r="X65" s="50">
        <v>2</v>
      </c>
      <c r="Y65" s="45">
        <f t="shared" si="13"/>
        <v>4207.5</v>
      </c>
      <c r="Z65">
        <f t="shared" si="16"/>
        <v>350.625</v>
      </c>
      <c r="AA65">
        <f t="shared" si="14"/>
        <v>169.93751792270317</v>
      </c>
      <c r="AB65">
        <f t="shared" si="15"/>
        <v>14.16145982689193</v>
      </c>
      <c r="AC65">
        <f t="shared" si="17"/>
        <v>11.527397260273972</v>
      </c>
      <c r="AD65">
        <f t="shared" si="18"/>
        <v>0.46558224088411826</v>
      </c>
      <c r="AE65" s="45">
        <f t="shared" si="8"/>
        <v>35</v>
      </c>
      <c r="AF65" s="46">
        <v>339.87503584540633</v>
      </c>
      <c r="AG65" s="7">
        <v>8415</v>
      </c>
      <c r="AH65" s="46">
        <f>AD65*[1]Dias!$B$3</f>
        <v>13.967467226523548</v>
      </c>
      <c r="AI65" s="46">
        <f>AC65*[1]Dias!$B$3</f>
        <v>345.82191780821915</v>
      </c>
      <c r="AJ65" s="46"/>
      <c r="AK65" s="46"/>
      <c r="AL65" s="80"/>
      <c r="AM65" s="46"/>
      <c r="AN65" s="52"/>
      <c r="AO65" s="46"/>
      <c r="AP65" s="46"/>
      <c r="AQ65" s="46"/>
      <c r="AR65" s="46"/>
      <c r="AS65" s="46"/>
      <c r="AT65" s="46"/>
      <c r="AU65" s="46"/>
      <c r="AV65" s="68">
        <f t="shared" si="19"/>
        <v>8760.82191780822</v>
      </c>
      <c r="AW65" s="68">
        <f t="shared" si="20"/>
        <v>353.84250307192985</v>
      </c>
      <c r="AX65" s="69">
        <f t="shared" si="12"/>
        <v>-10.534386056367907</v>
      </c>
      <c r="AY65" s="70" t="s">
        <v>64</v>
      </c>
    </row>
    <row r="66" spans="1:51" ht="18" customHeight="1" x14ac:dyDescent="0.3">
      <c r="A66" s="1" t="s">
        <v>88</v>
      </c>
      <c r="B66" s="1" t="s">
        <v>89</v>
      </c>
      <c r="C66" s="1">
        <v>510202057</v>
      </c>
      <c r="D66" s="1" t="s">
        <v>90</v>
      </c>
      <c r="E66" s="1">
        <f>VLOOKUP(F66,[1]Depreciacion_Entry!$T$3:$U$34,2,0)</f>
        <v>37</v>
      </c>
      <c r="F66" s="1" t="s">
        <v>60</v>
      </c>
      <c r="G66" s="39" t="s">
        <v>273</v>
      </c>
      <c r="H66" s="40" t="s">
        <v>244</v>
      </c>
      <c r="I66" s="40" t="s">
        <v>60</v>
      </c>
      <c r="J66" s="51" t="s">
        <v>265</v>
      </c>
      <c r="K66" s="54">
        <v>1</v>
      </c>
      <c r="L66" s="51" t="s">
        <v>266</v>
      </c>
      <c r="M66" s="51" t="s">
        <v>274</v>
      </c>
      <c r="N66" s="51" t="s">
        <v>65</v>
      </c>
      <c r="O66" s="56" t="s">
        <v>62</v>
      </c>
      <c r="P66" s="75">
        <v>44834</v>
      </c>
      <c r="Q66" s="43">
        <v>24.7591</v>
      </c>
      <c r="R66" s="57">
        <v>1300</v>
      </c>
      <c r="S66" s="58">
        <v>52.505947308262414</v>
      </c>
      <c r="T66" s="44">
        <f t="shared" si="21"/>
        <v>13</v>
      </c>
      <c r="U66" s="44">
        <f t="shared" si="21"/>
        <v>0.52505947308262413</v>
      </c>
      <c r="V66" s="44">
        <f t="shared" si="22"/>
        <v>1287</v>
      </c>
      <c r="W66" s="44">
        <f t="shared" si="22"/>
        <v>51.980887835179793</v>
      </c>
      <c r="X66" s="50">
        <v>2</v>
      </c>
      <c r="Y66" s="45">
        <f t="shared" si="13"/>
        <v>643.5</v>
      </c>
      <c r="Z66">
        <f t="shared" si="16"/>
        <v>53.625</v>
      </c>
      <c r="AA66">
        <f t="shared" si="14"/>
        <v>25.990443917589896</v>
      </c>
      <c r="AB66">
        <f t="shared" si="15"/>
        <v>2.1658703264658246</v>
      </c>
      <c r="AC66">
        <f t="shared" si="17"/>
        <v>1.763013698630137</v>
      </c>
      <c r="AD66">
        <f t="shared" si="18"/>
        <v>7.1206695664629852E-2</v>
      </c>
      <c r="AE66" s="45">
        <f t="shared" si="8"/>
        <v>35</v>
      </c>
      <c r="AF66" s="46">
        <v>51.980887835179793</v>
      </c>
      <c r="AG66" s="7">
        <v>1287</v>
      </c>
      <c r="AH66" s="46">
        <f>AD66*[1]Dias!$B$3</f>
        <v>2.1362008699388957</v>
      </c>
      <c r="AI66" s="46">
        <f>AC66*[1]Dias!$B$3</f>
        <v>52.890410958904113</v>
      </c>
      <c r="AJ66" s="46"/>
      <c r="AK66" s="46"/>
      <c r="AL66" s="80"/>
      <c r="AM66" s="46"/>
      <c r="AN66" s="52"/>
      <c r="AO66" s="46"/>
      <c r="AP66" s="46"/>
      <c r="AQ66" s="46"/>
      <c r="AR66" s="46"/>
      <c r="AS66" s="46"/>
      <c r="AT66" s="46"/>
      <c r="AU66" s="46"/>
      <c r="AV66" s="68">
        <f t="shared" si="19"/>
        <v>1339.8904109589041</v>
      </c>
      <c r="AW66" s="68">
        <f t="shared" si="20"/>
        <v>54.11708870511869</v>
      </c>
      <c r="AX66" s="69">
        <f t="shared" si="12"/>
        <v>-1.6111413968562758</v>
      </c>
      <c r="AY66" s="70" t="s">
        <v>64</v>
      </c>
    </row>
    <row r="67" spans="1:51" ht="18" customHeight="1" x14ac:dyDescent="0.3">
      <c r="A67" s="1" t="s">
        <v>88</v>
      </c>
      <c r="B67" s="1" t="s">
        <v>89</v>
      </c>
      <c r="C67" s="1">
        <v>510202057</v>
      </c>
      <c r="D67" s="1" t="s">
        <v>90</v>
      </c>
      <c r="E67" s="1">
        <f>VLOOKUP(F67,[1]Depreciacion_Entry!$T$3:$U$34,2,0)</f>
        <v>37</v>
      </c>
      <c r="F67" s="1" t="s">
        <v>60</v>
      </c>
      <c r="G67" s="39" t="s">
        <v>275</v>
      </c>
      <c r="H67" s="40" t="s">
        <v>276</v>
      </c>
      <c r="I67" s="40" t="s">
        <v>60</v>
      </c>
      <c r="J67" s="51" t="s">
        <v>277</v>
      </c>
      <c r="K67" s="54">
        <v>4</v>
      </c>
      <c r="L67" s="51" t="s">
        <v>82</v>
      </c>
      <c r="M67" s="51" t="s">
        <v>278</v>
      </c>
      <c r="N67" s="51" t="s">
        <v>65</v>
      </c>
      <c r="O67" s="56" t="s">
        <v>62</v>
      </c>
      <c r="P67" s="75">
        <v>44834</v>
      </c>
      <c r="Q67" s="43">
        <v>24.7591</v>
      </c>
      <c r="R67" s="57">
        <v>10000</v>
      </c>
      <c r="S67" s="58">
        <v>403.89190237124933</v>
      </c>
      <c r="T67" s="44">
        <f t="shared" si="21"/>
        <v>100</v>
      </c>
      <c r="U67" s="44">
        <f t="shared" si="21"/>
        <v>4.0389190237124932</v>
      </c>
      <c r="V67" s="44">
        <f t="shared" si="22"/>
        <v>9900</v>
      </c>
      <c r="W67" s="44">
        <f t="shared" si="22"/>
        <v>399.85298334753685</v>
      </c>
      <c r="X67" s="50">
        <v>2</v>
      </c>
      <c r="Y67" s="45">
        <f t="shared" si="13"/>
        <v>4950</v>
      </c>
      <c r="Z67">
        <f t="shared" si="16"/>
        <v>412.5</v>
      </c>
      <c r="AA67">
        <f t="shared" si="14"/>
        <v>199.92649167376842</v>
      </c>
      <c r="AB67">
        <f t="shared" si="15"/>
        <v>16.660540972814037</v>
      </c>
      <c r="AC67">
        <f t="shared" si="17"/>
        <v>13.561643835616438</v>
      </c>
      <c r="AD67">
        <f t="shared" si="18"/>
        <v>0.54774381280484497</v>
      </c>
      <c r="AE67" s="45">
        <f t="shared" si="8"/>
        <v>35</v>
      </c>
      <c r="AF67" s="46">
        <v>399.85298334753685</v>
      </c>
      <c r="AG67" s="7">
        <v>9900</v>
      </c>
      <c r="AH67" s="46">
        <f>AD67*[1]Dias!$B$3</f>
        <v>16.43231438414535</v>
      </c>
      <c r="AI67" s="46">
        <f>AC67*[1]Dias!$B$3</f>
        <v>406.84931506849313</v>
      </c>
      <c r="AJ67" s="46"/>
      <c r="AK67" s="46"/>
      <c r="AL67" s="80"/>
      <c r="AM67" s="46"/>
      <c r="AN67" s="52"/>
      <c r="AO67" s="46"/>
      <c r="AP67" s="46"/>
      <c r="AQ67" s="46"/>
      <c r="AR67" s="46"/>
      <c r="AS67" s="46"/>
      <c r="AT67" s="46"/>
      <c r="AU67" s="46"/>
      <c r="AV67" s="68">
        <f t="shared" si="19"/>
        <v>10306.849315068494</v>
      </c>
      <c r="AW67" s="68">
        <f t="shared" si="20"/>
        <v>416.28529773168219</v>
      </c>
      <c r="AX67" s="69">
        <f t="shared" si="12"/>
        <v>-12.393395360432862</v>
      </c>
      <c r="AY67" s="70" t="s">
        <v>64</v>
      </c>
    </row>
    <row r="68" spans="1:51" ht="18" customHeight="1" x14ac:dyDescent="0.3">
      <c r="A68" s="1" t="s">
        <v>88</v>
      </c>
      <c r="B68" s="1" t="s">
        <v>89</v>
      </c>
      <c r="C68" s="1">
        <v>510202057</v>
      </c>
      <c r="D68" s="1" t="s">
        <v>90</v>
      </c>
      <c r="E68" s="1">
        <f>VLOOKUP(F68,[1]Depreciacion_Entry!$T$3:$U$34,2,0)</f>
        <v>37</v>
      </c>
      <c r="F68" s="1" t="s">
        <v>60</v>
      </c>
      <c r="G68" s="39" t="s">
        <v>279</v>
      </c>
      <c r="H68" s="40" t="s">
        <v>81</v>
      </c>
      <c r="I68" s="40" t="s">
        <v>60</v>
      </c>
      <c r="J68" s="51" t="s">
        <v>277</v>
      </c>
      <c r="K68" s="54">
        <v>2</v>
      </c>
      <c r="L68" s="51" t="s">
        <v>82</v>
      </c>
      <c r="M68" s="51" t="s">
        <v>278</v>
      </c>
      <c r="N68" s="51" t="s">
        <v>65</v>
      </c>
      <c r="O68" s="56" t="s">
        <v>62</v>
      </c>
      <c r="P68" s="75">
        <v>44834</v>
      </c>
      <c r="Q68" s="43">
        <v>24.7591</v>
      </c>
      <c r="R68" s="57">
        <v>5000</v>
      </c>
      <c r="S68" s="58">
        <v>201.94595118562466</v>
      </c>
      <c r="T68" s="44">
        <f t="shared" si="21"/>
        <v>50</v>
      </c>
      <c r="U68" s="44">
        <f t="shared" si="21"/>
        <v>2.0194595118562466</v>
      </c>
      <c r="V68" s="44">
        <f t="shared" si="22"/>
        <v>4950</v>
      </c>
      <c r="W68" s="44">
        <f t="shared" si="22"/>
        <v>199.92649167376842</v>
      </c>
      <c r="X68" s="50">
        <v>2</v>
      </c>
      <c r="Y68" s="45">
        <f t="shared" si="13"/>
        <v>2475</v>
      </c>
      <c r="Z68">
        <f t="shared" si="16"/>
        <v>206.25</v>
      </c>
      <c r="AA68">
        <f t="shared" si="14"/>
        <v>99.963245836884212</v>
      </c>
      <c r="AB68">
        <f t="shared" si="15"/>
        <v>8.3302704864070183</v>
      </c>
      <c r="AC68">
        <f t="shared" si="17"/>
        <v>6.7808219178082192</v>
      </c>
      <c r="AD68">
        <f t="shared" si="18"/>
        <v>0.27387190640242248</v>
      </c>
      <c r="AE68" s="45">
        <f t="shared" si="8"/>
        <v>35</v>
      </c>
      <c r="AF68" s="46">
        <v>199.92649167376842</v>
      </c>
      <c r="AG68" s="7">
        <v>4950</v>
      </c>
      <c r="AH68" s="46">
        <f>AD68*[1]Dias!$B$3</f>
        <v>8.216157192072675</v>
      </c>
      <c r="AI68" s="46">
        <f>AC68*[1]Dias!$B$3</f>
        <v>203.42465753424656</v>
      </c>
      <c r="AJ68" s="46"/>
      <c r="AK68" s="46"/>
      <c r="AL68" s="80"/>
      <c r="AM68" s="46"/>
      <c r="AN68" s="52"/>
      <c r="AO68" s="46"/>
      <c r="AP68" s="46"/>
      <c r="AQ68" s="46"/>
      <c r="AR68" s="46"/>
      <c r="AS68" s="46"/>
      <c r="AT68" s="46"/>
      <c r="AU68" s="46"/>
      <c r="AV68" s="68">
        <f t="shared" si="19"/>
        <v>5153.4246575342468</v>
      </c>
      <c r="AW68" s="68">
        <f t="shared" si="20"/>
        <v>208.1426488658411</v>
      </c>
      <c r="AX68" s="69">
        <f t="shared" si="12"/>
        <v>-6.1966976802164311</v>
      </c>
      <c r="AY68" s="70" t="s">
        <v>64</v>
      </c>
    </row>
    <row r="69" spans="1:51" ht="18" customHeight="1" x14ac:dyDescent="0.3">
      <c r="A69" s="1" t="s">
        <v>88</v>
      </c>
      <c r="B69" s="1" t="s">
        <v>89</v>
      </c>
      <c r="C69" s="1">
        <v>510202057</v>
      </c>
      <c r="D69" s="1" t="s">
        <v>90</v>
      </c>
      <c r="E69" s="1">
        <f>VLOOKUP(F69,[1]Depreciacion_Entry!$T$3:$U$34,2,0)</f>
        <v>37</v>
      </c>
      <c r="F69" s="1" t="s">
        <v>60</v>
      </c>
      <c r="G69" s="39" t="s">
        <v>280</v>
      </c>
      <c r="H69" s="40" t="s">
        <v>81</v>
      </c>
      <c r="I69" s="40" t="s">
        <v>60</v>
      </c>
      <c r="J69" s="51" t="s">
        <v>277</v>
      </c>
      <c r="K69" s="54">
        <v>1</v>
      </c>
      <c r="L69" s="51" t="s">
        <v>82</v>
      </c>
      <c r="M69" s="51" t="s">
        <v>281</v>
      </c>
      <c r="N69" s="51" t="s">
        <v>65</v>
      </c>
      <c r="O69" s="56" t="s">
        <v>62</v>
      </c>
      <c r="P69" s="75">
        <v>44834</v>
      </c>
      <c r="Q69" s="43">
        <v>24.7591</v>
      </c>
      <c r="R69" s="57">
        <v>2500</v>
      </c>
      <c r="S69" s="58">
        <v>100.97297559281233</v>
      </c>
      <c r="T69" s="44">
        <f t="shared" si="21"/>
        <v>25</v>
      </c>
      <c r="U69" s="44">
        <f t="shared" si="21"/>
        <v>1.0097297559281233</v>
      </c>
      <c r="V69" s="44">
        <f t="shared" si="22"/>
        <v>2475</v>
      </c>
      <c r="W69" s="44">
        <f t="shared" si="22"/>
        <v>99.963245836884212</v>
      </c>
      <c r="X69" s="50">
        <v>2</v>
      </c>
      <c r="Y69" s="45">
        <f t="shared" si="13"/>
        <v>1237.5</v>
      </c>
      <c r="Z69">
        <f t="shared" si="16"/>
        <v>103.125</v>
      </c>
      <c r="AA69">
        <f t="shared" si="14"/>
        <v>49.981622918442106</v>
      </c>
      <c r="AB69">
        <f t="shared" si="15"/>
        <v>4.1651352432035091</v>
      </c>
      <c r="AC69">
        <f t="shared" si="17"/>
        <v>3.3904109589041096</v>
      </c>
      <c r="AD69">
        <f t="shared" si="18"/>
        <v>0.13693595320121124</v>
      </c>
      <c r="AE69" s="45">
        <f t="shared" ref="AE69:AE132" si="23">ROUND(SUM($AE$4-P69)/30,0)</f>
        <v>35</v>
      </c>
      <c r="AF69" s="46">
        <v>99.963245836884212</v>
      </c>
      <c r="AG69" s="7">
        <v>2475</v>
      </c>
      <c r="AH69" s="46">
        <f>AD69*[1]Dias!$B$3</f>
        <v>4.1080785960363375</v>
      </c>
      <c r="AI69" s="46">
        <f>AC69*[1]Dias!$B$3</f>
        <v>101.71232876712328</v>
      </c>
      <c r="AJ69" s="46"/>
      <c r="AK69" s="46"/>
      <c r="AL69" s="80"/>
      <c r="AM69" s="46"/>
      <c r="AN69" s="52"/>
      <c r="AO69" s="46"/>
      <c r="AP69" s="46"/>
      <c r="AQ69" s="46"/>
      <c r="AR69" s="46"/>
      <c r="AS69" s="46"/>
      <c r="AT69" s="46"/>
      <c r="AU69" s="46"/>
      <c r="AV69" s="68">
        <f t="shared" si="19"/>
        <v>2576.7123287671234</v>
      </c>
      <c r="AW69" s="68">
        <f t="shared" si="20"/>
        <v>104.07132443292055</v>
      </c>
      <c r="AX69" s="69">
        <f t="shared" si="12"/>
        <v>-3.0983488401082155</v>
      </c>
      <c r="AY69" s="70" t="s">
        <v>64</v>
      </c>
    </row>
    <row r="70" spans="1:51" ht="18" customHeight="1" x14ac:dyDescent="0.3">
      <c r="A70" s="1" t="s">
        <v>88</v>
      </c>
      <c r="B70" s="1" t="s">
        <v>89</v>
      </c>
      <c r="C70" s="1">
        <v>510202057</v>
      </c>
      <c r="D70" s="1" t="s">
        <v>90</v>
      </c>
      <c r="E70" s="1">
        <f>VLOOKUP(F70,[1]Depreciacion_Entry!$T$3:$U$34,2,0)</f>
        <v>37</v>
      </c>
      <c r="F70" s="1" t="s">
        <v>60</v>
      </c>
      <c r="G70" s="39" t="s">
        <v>282</v>
      </c>
      <c r="H70" s="40" t="s">
        <v>81</v>
      </c>
      <c r="I70" s="40" t="s">
        <v>60</v>
      </c>
      <c r="J70" s="40" t="s">
        <v>92</v>
      </c>
      <c r="K70" s="54">
        <v>1</v>
      </c>
      <c r="L70" s="51" t="s">
        <v>93</v>
      </c>
      <c r="M70" s="51" t="s">
        <v>283</v>
      </c>
      <c r="N70" s="51" t="s">
        <v>65</v>
      </c>
      <c r="O70" s="56" t="s">
        <v>62</v>
      </c>
      <c r="P70" s="75">
        <v>44834</v>
      </c>
      <c r="Q70" s="43">
        <v>24.7591</v>
      </c>
      <c r="R70" s="57">
        <v>14500</v>
      </c>
      <c r="S70" s="58">
        <v>585.64325843831159</v>
      </c>
      <c r="T70" s="44">
        <f t="shared" si="21"/>
        <v>145</v>
      </c>
      <c r="U70" s="44">
        <f t="shared" si="21"/>
        <v>5.856432584383116</v>
      </c>
      <c r="V70" s="44">
        <f t="shared" si="22"/>
        <v>14355</v>
      </c>
      <c r="W70" s="44">
        <f t="shared" si="22"/>
        <v>579.78682585392846</v>
      </c>
      <c r="X70" s="50">
        <v>2</v>
      </c>
      <c r="Y70" s="45">
        <f t="shared" si="13"/>
        <v>7177.5</v>
      </c>
      <c r="Z70">
        <f t="shared" si="16"/>
        <v>598.125</v>
      </c>
      <c r="AA70">
        <f t="shared" si="14"/>
        <v>289.89341292696423</v>
      </c>
      <c r="AB70">
        <f t="shared" si="15"/>
        <v>24.157784410580351</v>
      </c>
      <c r="AC70">
        <f t="shared" si="17"/>
        <v>19.664383561643834</v>
      </c>
      <c r="AD70">
        <f t="shared" si="18"/>
        <v>0.7942285285670253</v>
      </c>
      <c r="AE70" s="45">
        <f t="shared" si="23"/>
        <v>35</v>
      </c>
      <c r="AF70" s="46">
        <v>579.78682585392846</v>
      </c>
      <c r="AG70" s="7">
        <v>14355</v>
      </c>
      <c r="AH70" s="46">
        <f>AD70*[1]Dias!$B$3</f>
        <v>23.826855857010759</v>
      </c>
      <c r="AI70" s="46">
        <f>AC70*[1]Dias!$B$3</f>
        <v>589.93150684931504</v>
      </c>
      <c r="AJ70" s="46"/>
      <c r="AK70" s="46"/>
      <c r="AL70" s="80"/>
      <c r="AM70" s="46"/>
      <c r="AN70" s="52"/>
      <c r="AO70" s="46"/>
      <c r="AP70" s="46"/>
      <c r="AQ70" s="46"/>
      <c r="AR70" s="46"/>
      <c r="AS70" s="46"/>
      <c r="AT70" s="46"/>
      <c r="AU70" s="46"/>
      <c r="AV70" s="68">
        <f t="shared" si="19"/>
        <v>14944.931506849314</v>
      </c>
      <c r="AW70" s="68">
        <f t="shared" si="20"/>
        <v>603.6136817109392</v>
      </c>
      <c r="AX70" s="69">
        <f t="shared" si="12"/>
        <v>-17.970423272627613</v>
      </c>
      <c r="AY70" s="70" t="s">
        <v>64</v>
      </c>
    </row>
    <row r="71" spans="1:51" ht="18" customHeight="1" x14ac:dyDescent="0.3">
      <c r="A71" s="1" t="s">
        <v>88</v>
      </c>
      <c r="B71" s="1" t="s">
        <v>89</v>
      </c>
      <c r="C71" s="1">
        <v>510202057</v>
      </c>
      <c r="D71" s="1" t="s">
        <v>90</v>
      </c>
      <c r="E71" s="1">
        <f>VLOOKUP(F71,[1]Depreciacion_Entry!$T$3:$U$34,2,0)</f>
        <v>37</v>
      </c>
      <c r="F71" s="1" t="s">
        <v>60</v>
      </c>
      <c r="G71" s="39" t="s">
        <v>284</v>
      </c>
      <c r="H71" s="40" t="s">
        <v>81</v>
      </c>
      <c r="I71" s="40" t="s">
        <v>60</v>
      </c>
      <c r="J71" s="40" t="s">
        <v>179</v>
      </c>
      <c r="K71" s="54">
        <v>1</v>
      </c>
      <c r="L71" s="51" t="s">
        <v>180</v>
      </c>
      <c r="M71" s="51" t="s">
        <v>223</v>
      </c>
      <c r="N71" s="51" t="s">
        <v>223</v>
      </c>
      <c r="O71" s="56" t="s">
        <v>62</v>
      </c>
      <c r="P71" s="75">
        <v>44834</v>
      </c>
      <c r="Q71" s="43">
        <v>24.7591</v>
      </c>
      <c r="R71" s="57">
        <v>3500</v>
      </c>
      <c r="S71" s="58">
        <v>141.36216582993728</v>
      </c>
      <c r="T71" s="44">
        <f t="shared" si="21"/>
        <v>35</v>
      </c>
      <c r="U71" s="44">
        <f t="shared" si="21"/>
        <v>1.4136216582993728</v>
      </c>
      <c r="V71" s="44">
        <f t="shared" si="22"/>
        <v>3465</v>
      </c>
      <c r="W71" s="44">
        <f t="shared" si="22"/>
        <v>139.94854417163791</v>
      </c>
      <c r="X71" s="50">
        <v>2</v>
      </c>
      <c r="Y71" s="45">
        <f t="shared" si="13"/>
        <v>1732.5</v>
      </c>
      <c r="Z71">
        <f t="shared" si="16"/>
        <v>144.375</v>
      </c>
      <c r="AA71">
        <f t="shared" si="14"/>
        <v>69.974272085818953</v>
      </c>
      <c r="AB71">
        <f t="shared" si="15"/>
        <v>5.8311893404849124</v>
      </c>
      <c r="AC71">
        <f t="shared" si="17"/>
        <v>4.7465753424657535</v>
      </c>
      <c r="AD71">
        <f t="shared" si="18"/>
        <v>0.19171033448169575</v>
      </c>
      <c r="AE71" s="45">
        <f t="shared" si="23"/>
        <v>35</v>
      </c>
      <c r="AF71" s="46">
        <v>139.94854417163791</v>
      </c>
      <c r="AG71" s="7">
        <v>3465</v>
      </c>
      <c r="AH71" s="46">
        <f>AD71*[1]Dias!$B$3</f>
        <v>5.7513100344508725</v>
      </c>
      <c r="AI71" s="46">
        <f>AC71*[1]Dias!$B$3</f>
        <v>142.39726027397262</v>
      </c>
      <c r="AJ71" s="46"/>
      <c r="AK71" s="46"/>
      <c r="AL71" s="80"/>
      <c r="AM71" s="46"/>
      <c r="AN71" s="52"/>
      <c r="AO71" s="46"/>
      <c r="AP71" s="46"/>
      <c r="AQ71" s="46"/>
      <c r="AR71" s="46"/>
      <c r="AS71" s="46"/>
      <c r="AT71" s="46"/>
      <c r="AU71" s="46"/>
      <c r="AV71" s="68">
        <f t="shared" si="19"/>
        <v>3607.3972602739727</v>
      </c>
      <c r="AW71" s="68">
        <f t="shared" si="20"/>
        <v>145.69985420608879</v>
      </c>
      <c r="AX71" s="69">
        <f t="shared" si="12"/>
        <v>-4.3376883761515046</v>
      </c>
      <c r="AY71" s="70" t="s">
        <v>64</v>
      </c>
    </row>
    <row r="72" spans="1:51" ht="18" customHeight="1" x14ac:dyDescent="0.3">
      <c r="A72" s="1" t="s">
        <v>88</v>
      </c>
      <c r="B72" s="1" t="s">
        <v>89</v>
      </c>
      <c r="C72" s="1">
        <v>510202057</v>
      </c>
      <c r="D72" s="1" t="s">
        <v>90</v>
      </c>
      <c r="E72" s="1">
        <f>VLOOKUP(F72,[1]Depreciacion_Entry!$T$3:$U$34,2,0)</f>
        <v>37</v>
      </c>
      <c r="F72" s="1" t="s">
        <v>60</v>
      </c>
      <c r="G72" s="39" t="s">
        <v>285</v>
      </c>
      <c r="H72" s="40" t="s">
        <v>81</v>
      </c>
      <c r="I72" s="40" t="s">
        <v>60</v>
      </c>
      <c r="J72" s="40" t="s">
        <v>134</v>
      </c>
      <c r="K72" s="54">
        <v>1</v>
      </c>
      <c r="L72" s="51" t="s">
        <v>175</v>
      </c>
      <c r="M72" s="51" t="s">
        <v>220</v>
      </c>
      <c r="N72" s="51" t="s">
        <v>286</v>
      </c>
      <c r="O72" s="56" t="s">
        <v>62</v>
      </c>
      <c r="P72" s="75">
        <v>44834</v>
      </c>
      <c r="Q72" s="43">
        <v>24.7591</v>
      </c>
      <c r="R72" s="57">
        <v>680</v>
      </c>
      <c r="S72" s="58">
        <v>27.464649361244955</v>
      </c>
      <c r="T72" s="44">
        <f t="shared" si="21"/>
        <v>6.8</v>
      </c>
      <c r="U72" s="44">
        <f t="shared" si="21"/>
        <v>0.27464649361244958</v>
      </c>
      <c r="V72" s="44">
        <f t="shared" si="22"/>
        <v>673.2</v>
      </c>
      <c r="W72" s="44">
        <f t="shared" si="22"/>
        <v>27.190002867632504</v>
      </c>
      <c r="X72" s="50">
        <v>2</v>
      </c>
      <c r="Y72" s="45">
        <f t="shared" si="13"/>
        <v>336.6</v>
      </c>
      <c r="Z72">
        <f t="shared" si="16"/>
        <v>28.05</v>
      </c>
      <c r="AA72">
        <f t="shared" si="14"/>
        <v>13.595001433816252</v>
      </c>
      <c r="AB72">
        <f t="shared" si="15"/>
        <v>1.1329167861513543</v>
      </c>
      <c r="AC72">
        <f t="shared" si="17"/>
        <v>0.92219178082191788</v>
      </c>
      <c r="AD72">
        <f t="shared" si="18"/>
        <v>3.7246579270729455E-2</v>
      </c>
      <c r="AE72" s="45">
        <f t="shared" si="23"/>
        <v>35</v>
      </c>
      <c r="AF72" s="46">
        <v>27.190002867632504</v>
      </c>
      <c r="AG72" s="7">
        <v>673.2</v>
      </c>
      <c r="AH72" s="46">
        <f>AD72*[1]Dias!$B$3</f>
        <v>1.1173973781218836</v>
      </c>
      <c r="AI72" s="46">
        <f>AC72*[1]Dias!$B$3</f>
        <v>27.665753424657538</v>
      </c>
      <c r="AJ72" s="46"/>
      <c r="AK72" s="46"/>
      <c r="AL72" s="80"/>
      <c r="AM72" s="46"/>
      <c r="AN72" s="52"/>
      <c r="AO72" s="46"/>
      <c r="AP72" s="46"/>
      <c r="AQ72" s="46"/>
      <c r="AR72" s="46"/>
      <c r="AS72" s="46"/>
      <c r="AT72" s="46"/>
      <c r="AU72" s="46"/>
      <c r="AV72" s="68">
        <f t="shared" si="19"/>
        <v>700.86575342465756</v>
      </c>
      <c r="AW72" s="68">
        <f t="shared" si="20"/>
        <v>28.307400245754387</v>
      </c>
      <c r="AX72" s="69">
        <f t="shared" si="12"/>
        <v>-0.84275088450943159</v>
      </c>
      <c r="AY72" s="70" t="s">
        <v>64</v>
      </c>
    </row>
    <row r="73" spans="1:51" ht="18" customHeight="1" x14ac:dyDescent="0.3">
      <c r="A73" s="1" t="s">
        <v>88</v>
      </c>
      <c r="B73" s="1" t="s">
        <v>89</v>
      </c>
      <c r="C73" s="1">
        <v>510202057</v>
      </c>
      <c r="D73" s="1" t="s">
        <v>90</v>
      </c>
      <c r="E73" s="1">
        <f>VLOOKUP(F73,[1]Depreciacion_Entry!$T$3:$U$34,2,0)</f>
        <v>37</v>
      </c>
      <c r="F73" s="1" t="s">
        <v>60</v>
      </c>
      <c r="G73" s="39" t="s">
        <v>287</v>
      </c>
      <c r="H73" s="40" t="s">
        <v>81</v>
      </c>
      <c r="I73" s="40" t="s">
        <v>60</v>
      </c>
      <c r="J73" s="40" t="s">
        <v>288</v>
      </c>
      <c r="K73" s="54">
        <v>78</v>
      </c>
      <c r="L73" s="51" t="s">
        <v>127</v>
      </c>
      <c r="M73" s="51" t="s">
        <v>65</v>
      </c>
      <c r="N73" s="51" t="s">
        <v>65</v>
      </c>
      <c r="O73" s="56" t="s">
        <v>62</v>
      </c>
      <c r="P73" s="75">
        <v>44834</v>
      </c>
      <c r="Q73" s="43">
        <v>24.7591</v>
      </c>
      <c r="R73" s="57">
        <v>85800</v>
      </c>
      <c r="S73" s="58">
        <v>3465.3925223453193</v>
      </c>
      <c r="T73" s="44">
        <f t="shared" si="21"/>
        <v>858</v>
      </c>
      <c r="U73" s="44">
        <f t="shared" si="21"/>
        <v>34.653925223453193</v>
      </c>
      <c r="V73" s="44">
        <f t="shared" si="22"/>
        <v>84942</v>
      </c>
      <c r="W73" s="44">
        <f t="shared" si="22"/>
        <v>3430.738597121866</v>
      </c>
      <c r="X73" s="50">
        <v>2</v>
      </c>
      <c r="Y73" s="45">
        <f t="shared" si="13"/>
        <v>42471</v>
      </c>
      <c r="Z73">
        <f t="shared" si="16"/>
        <v>3539.25</v>
      </c>
      <c r="AA73">
        <f t="shared" si="14"/>
        <v>1715.369298560933</v>
      </c>
      <c r="AB73">
        <f t="shared" si="15"/>
        <v>142.94744154674441</v>
      </c>
      <c r="AC73">
        <f t="shared" si="17"/>
        <v>116.35890410958905</v>
      </c>
      <c r="AD73">
        <f t="shared" si="18"/>
        <v>4.6996419138655696</v>
      </c>
      <c r="AE73" s="45">
        <f t="shared" si="23"/>
        <v>35</v>
      </c>
      <c r="AF73" s="46">
        <v>3430.738597121866</v>
      </c>
      <c r="AG73" s="7">
        <v>84942</v>
      </c>
      <c r="AH73" s="46">
        <f>AD73*[1]Dias!$B$3</f>
        <v>140.98925741596707</v>
      </c>
      <c r="AI73" s="46">
        <f>AC73*[1]Dias!$B$3</f>
        <v>3490.7671232876714</v>
      </c>
      <c r="AJ73" s="46"/>
      <c r="AK73" s="46"/>
      <c r="AL73" s="80"/>
      <c r="AM73" s="46"/>
      <c r="AN73" s="52"/>
      <c r="AO73" s="46"/>
      <c r="AP73" s="46"/>
      <c r="AQ73" s="46"/>
      <c r="AR73" s="46"/>
      <c r="AS73" s="46"/>
      <c r="AT73" s="46"/>
      <c r="AU73" s="46"/>
      <c r="AV73" s="68">
        <f t="shared" si="19"/>
        <v>88432.767123287675</v>
      </c>
      <c r="AW73" s="68">
        <f t="shared" si="20"/>
        <v>3571.7278545378331</v>
      </c>
      <c r="AX73" s="69">
        <f t="shared" si="12"/>
        <v>-106.33533219251376</v>
      </c>
      <c r="AY73" s="70" t="s">
        <v>64</v>
      </c>
    </row>
    <row r="74" spans="1:51" ht="18" customHeight="1" x14ac:dyDescent="0.3">
      <c r="A74" s="1" t="s">
        <v>88</v>
      </c>
      <c r="B74" s="1" t="s">
        <v>89</v>
      </c>
      <c r="C74" s="1">
        <v>510202057</v>
      </c>
      <c r="D74" s="1" t="s">
        <v>90</v>
      </c>
      <c r="E74" s="1">
        <f>VLOOKUP(F74,[1]Depreciacion_Entry!$T$3:$U$34,2,0)</f>
        <v>37</v>
      </c>
      <c r="F74" s="1" t="s">
        <v>60</v>
      </c>
      <c r="G74" s="39" t="s">
        <v>289</v>
      </c>
      <c r="H74" s="40" t="s">
        <v>81</v>
      </c>
      <c r="I74" s="40" t="s">
        <v>60</v>
      </c>
      <c r="J74" s="40" t="s">
        <v>126</v>
      </c>
      <c r="K74" s="54">
        <v>1</v>
      </c>
      <c r="L74" s="51" t="s">
        <v>127</v>
      </c>
      <c r="M74" s="51" t="s">
        <v>65</v>
      </c>
      <c r="N74" s="51" t="s">
        <v>65</v>
      </c>
      <c r="O74" s="56" t="s">
        <v>62</v>
      </c>
      <c r="P74" s="75">
        <v>44834</v>
      </c>
      <c r="Q74" s="43">
        <v>24.7591</v>
      </c>
      <c r="R74" s="57">
        <v>4500</v>
      </c>
      <c r="S74" s="58">
        <v>181.7513560670622</v>
      </c>
      <c r="T74" s="44">
        <f t="shared" si="21"/>
        <v>45</v>
      </c>
      <c r="U74" s="44">
        <f t="shared" si="21"/>
        <v>1.8175135606706221</v>
      </c>
      <c r="V74" s="44">
        <f t="shared" si="22"/>
        <v>4455</v>
      </c>
      <c r="W74" s="44">
        <f t="shared" si="22"/>
        <v>179.93384250639158</v>
      </c>
      <c r="X74" s="50">
        <v>2</v>
      </c>
      <c r="Y74" s="45">
        <f t="shared" si="13"/>
        <v>2227.5</v>
      </c>
      <c r="Z74">
        <f t="shared" si="16"/>
        <v>185.625</v>
      </c>
      <c r="AA74">
        <f t="shared" si="14"/>
        <v>89.966921253195792</v>
      </c>
      <c r="AB74">
        <f t="shared" si="15"/>
        <v>7.4972434377663157</v>
      </c>
      <c r="AC74">
        <f t="shared" si="17"/>
        <v>6.102739726027397</v>
      </c>
      <c r="AD74">
        <f t="shared" si="18"/>
        <v>0.24648471576218026</v>
      </c>
      <c r="AE74" s="45">
        <f t="shared" si="23"/>
        <v>35</v>
      </c>
      <c r="AF74" s="46">
        <v>179.93384250639158</v>
      </c>
      <c r="AG74" s="7">
        <v>4455</v>
      </c>
      <c r="AH74" s="46">
        <f>AD74*[1]Dias!$B$3</f>
        <v>7.3945414728654075</v>
      </c>
      <c r="AI74" s="46">
        <f>AC74*[1]Dias!$B$3</f>
        <v>183.08219178082192</v>
      </c>
      <c r="AJ74" s="46"/>
      <c r="AK74" s="46"/>
      <c r="AL74" s="80"/>
      <c r="AM74" s="46"/>
      <c r="AN74" s="52"/>
      <c r="AO74" s="46"/>
      <c r="AP74" s="46"/>
      <c r="AQ74" s="46"/>
      <c r="AR74" s="46"/>
      <c r="AS74" s="46"/>
      <c r="AT74" s="46"/>
      <c r="AU74" s="46"/>
      <c r="AV74" s="68">
        <f t="shared" si="19"/>
        <v>4638.0821917808216</v>
      </c>
      <c r="AW74" s="68">
        <f t="shared" si="20"/>
        <v>187.32838397925698</v>
      </c>
      <c r="AX74" s="69">
        <f t="shared" si="12"/>
        <v>-5.5770279121947794</v>
      </c>
      <c r="AY74" s="70" t="s">
        <v>64</v>
      </c>
    </row>
    <row r="75" spans="1:51" ht="18" customHeight="1" x14ac:dyDescent="0.3">
      <c r="A75" s="1" t="s">
        <v>88</v>
      </c>
      <c r="B75" s="1" t="s">
        <v>89</v>
      </c>
      <c r="C75" s="1">
        <v>510202057</v>
      </c>
      <c r="D75" s="1" t="s">
        <v>90</v>
      </c>
      <c r="E75" s="1">
        <f>VLOOKUP(F75,[1]Depreciacion_Entry!$T$3:$U$34,2,0)</f>
        <v>37</v>
      </c>
      <c r="F75" s="1" t="s">
        <v>60</v>
      </c>
      <c r="G75" s="39" t="s">
        <v>290</v>
      </c>
      <c r="H75" s="40" t="s">
        <v>291</v>
      </c>
      <c r="I75" s="40" t="s">
        <v>60</v>
      </c>
      <c r="J75" s="51" t="s">
        <v>292</v>
      </c>
      <c r="K75" s="54">
        <v>1</v>
      </c>
      <c r="L75" s="51" t="s">
        <v>112</v>
      </c>
      <c r="M75" s="51" t="s">
        <v>194</v>
      </c>
      <c r="N75" s="51">
        <v>20896622183</v>
      </c>
      <c r="O75" s="56" t="s">
        <v>62</v>
      </c>
      <c r="P75" s="75">
        <v>44834</v>
      </c>
      <c r="Q75" s="43">
        <v>24.7591</v>
      </c>
      <c r="R75" s="57">
        <v>25400</v>
      </c>
      <c r="S75" s="58">
        <v>1025.8854320229734</v>
      </c>
      <c r="T75" s="44">
        <f t="shared" si="21"/>
        <v>254</v>
      </c>
      <c r="U75" s="44">
        <f t="shared" si="21"/>
        <v>10.258854320229734</v>
      </c>
      <c r="V75" s="44">
        <f t="shared" si="22"/>
        <v>25146</v>
      </c>
      <c r="W75" s="44">
        <f t="shared" si="22"/>
        <v>1015.6265777027437</v>
      </c>
      <c r="X75" s="50">
        <v>2</v>
      </c>
      <c r="Y75" s="45">
        <f t="shared" si="13"/>
        <v>12573</v>
      </c>
      <c r="Z75">
        <f t="shared" si="16"/>
        <v>1047.75</v>
      </c>
      <c r="AA75">
        <f t="shared" si="14"/>
        <v>507.81328885137185</v>
      </c>
      <c r="AB75">
        <f t="shared" si="15"/>
        <v>42.317774070947657</v>
      </c>
      <c r="AC75">
        <f t="shared" si="17"/>
        <v>34.446575342465756</v>
      </c>
      <c r="AD75">
        <f t="shared" si="18"/>
        <v>1.3912692845243064</v>
      </c>
      <c r="AE75" s="45">
        <f t="shared" si="23"/>
        <v>35</v>
      </c>
      <c r="AF75" s="46">
        <v>1015.6265777027437</v>
      </c>
      <c r="AG75" s="7">
        <v>25146</v>
      </c>
      <c r="AH75" s="46">
        <f>AD75*[1]Dias!$B$3</f>
        <v>41.738078535729194</v>
      </c>
      <c r="AI75" s="46">
        <f>AC75*[1]Dias!$B$3</f>
        <v>1033.3972602739727</v>
      </c>
      <c r="AJ75" s="46"/>
      <c r="AK75" s="46"/>
      <c r="AL75" s="80"/>
      <c r="AM75" s="46"/>
      <c r="AN75" s="52"/>
      <c r="AO75" s="46"/>
      <c r="AP75" s="46"/>
      <c r="AQ75" s="46"/>
      <c r="AR75" s="46"/>
      <c r="AS75" s="46"/>
      <c r="AT75" s="46"/>
      <c r="AU75" s="46"/>
      <c r="AV75" s="68">
        <f t="shared" si="19"/>
        <v>26179.397260273974</v>
      </c>
      <c r="AW75" s="68">
        <f t="shared" si="20"/>
        <v>1057.3646562384729</v>
      </c>
      <c r="AX75" s="69">
        <f t="shared" si="12"/>
        <v>-31.479224215499471</v>
      </c>
      <c r="AY75" s="70" t="s">
        <v>64</v>
      </c>
    </row>
    <row r="76" spans="1:51" ht="18" customHeight="1" x14ac:dyDescent="0.3">
      <c r="A76" s="1" t="s">
        <v>88</v>
      </c>
      <c r="B76" s="1" t="s">
        <v>89</v>
      </c>
      <c r="C76" s="1">
        <v>510202057</v>
      </c>
      <c r="D76" s="1" t="s">
        <v>90</v>
      </c>
      <c r="E76" s="1">
        <f>VLOOKUP(F76,[1]Depreciacion_Entry!$T$3:$U$34,2,0)</f>
        <v>37</v>
      </c>
      <c r="F76" s="1" t="s">
        <v>60</v>
      </c>
      <c r="G76" s="39" t="s">
        <v>293</v>
      </c>
      <c r="H76" s="40" t="s">
        <v>291</v>
      </c>
      <c r="I76" s="40" t="s">
        <v>60</v>
      </c>
      <c r="J76" s="40" t="s">
        <v>122</v>
      </c>
      <c r="K76" s="54">
        <v>1</v>
      </c>
      <c r="L76" s="51" t="s">
        <v>294</v>
      </c>
      <c r="M76" s="51" t="s">
        <v>295</v>
      </c>
      <c r="N76" s="51" t="s">
        <v>65</v>
      </c>
      <c r="O76" s="56" t="s">
        <v>62</v>
      </c>
      <c r="P76" s="75">
        <v>44834</v>
      </c>
      <c r="Q76" s="43">
        <v>24.7591</v>
      </c>
      <c r="R76" s="57">
        <v>7500</v>
      </c>
      <c r="S76" s="58">
        <v>302.91892677843703</v>
      </c>
      <c r="T76" s="44">
        <f t="shared" si="21"/>
        <v>75</v>
      </c>
      <c r="U76" s="44">
        <f t="shared" si="21"/>
        <v>3.0291892677843704</v>
      </c>
      <c r="V76" s="44">
        <f t="shared" si="22"/>
        <v>7425</v>
      </c>
      <c r="W76" s="44">
        <f t="shared" si="22"/>
        <v>299.88973751065265</v>
      </c>
      <c r="X76" s="50">
        <v>2</v>
      </c>
      <c r="Y76" s="45">
        <f t="shared" si="13"/>
        <v>3712.5</v>
      </c>
      <c r="Z76">
        <f t="shared" si="16"/>
        <v>309.375</v>
      </c>
      <c r="AA76">
        <f t="shared" si="14"/>
        <v>149.94486875532633</v>
      </c>
      <c r="AB76">
        <f t="shared" si="15"/>
        <v>12.495405729610527</v>
      </c>
      <c r="AC76">
        <f t="shared" si="17"/>
        <v>10.171232876712329</v>
      </c>
      <c r="AD76">
        <f t="shared" si="18"/>
        <v>0.41080785960363375</v>
      </c>
      <c r="AE76" s="45">
        <f t="shared" si="23"/>
        <v>35</v>
      </c>
      <c r="AF76" s="46">
        <v>299.88973751065265</v>
      </c>
      <c r="AG76" s="7">
        <v>7425</v>
      </c>
      <c r="AH76" s="46">
        <f>AD76*[1]Dias!$B$3</f>
        <v>12.324235788109013</v>
      </c>
      <c r="AI76" s="46">
        <f>AC76*[1]Dias!$B$3</f>
        <v>305.13698630136986</v>
      </c>
      <c r="AJ76" s="46"/>
      <c r="AK76" s="46"/>
      <c r="AL76" s="80"/>
      <c r="AM76" s="46"/>
      <c r="AN76" s="52"/>
      <c r="AO76" s="46"/>
      <c r="AP76" s="46"/>
      <c r="AQ76" s="46"/>
      <c r="AR76" s="46"/>
      <c r="AS76" s="46"/>
      <c r="AT76" s="46"/>
      <c r="AU76" s="46"/>
      <c r="AV76" s="68">
        <f t="shared" si="19"/>
        <v>7730.1369863013697</v>
      </c>
      <c r="AW76" s="68">
        <f t="shared" si="20"/>
        <v>312.21397329876169</v>
      </c>
      <c r="AX76" s="69">
        <f t="shared" si="12"/>
        <v>-9.2950465203246608</v>
      </c>
      <c r="AY76" s="70" t="s">
        <v>64</v>
      </c>
    </row>
    <row r="77" spans="1:51" ht="18" customHeight="1" x14ac:dyDescent="0.3">
      <c r="A77" s="1" t="s">
        <v>88</v>
      </c>
      <c r="B77" s="1" t="s">
        <v>89</v>
      </c>
      <c r="C77" s="1">
        <v>510202057</v>
      </c>
      <c r="D77" s="1" t="s">
        <v>90</v>
      </c>
      <c r="E77" s="1">
        <f>VLOOKUP(F77,[1]Depreciacion_Entry!$T$3:$U$34,2,0)</f>
        <v>37</v>
      </c>
      <c r="F77" s="1" t="s">
        <v>60</v>
      </c>
      <c r="G77" s="39" t="s">
        <v>296</v>
      </c>
      <c r="H77" s="40" t="s">
        <v>291</v>
      </c>
      <c r="I77" s="40" t="s">
        <v>60</v>
      </c>
      <c r="J77" s="51" t="s">
        <v>122</v>
      </c>
      <c r="K77" s="54">
        <v>1</v>
      </c>
      <c r="L77" s="51" t="s">
        <v>93</v>
      </c>
      <c r="M77" s="51" t="s">
        <v>297</v>
      </c>
      <c r="N77" s="51" t="s">
        <v>298</v>
      </c>
      <c r="O77" s="56" t="s">
        <v>62</v>
      </c>
      <c r="P77" s="75">
        <v>44834</v>
      </c>
      <c r="Q77" s="43">
        <v>24.7591</v>
      </c>
      <c r="R77" s="57">
        <v>7500</v>
      </c>
      <c r="S77" s="58">
        <v>302.91892677843703</v>
      </c>
      <c r="T77" s="44">
        <f t="shared" si="21"/>
        <v>75</v>
      </c>
      <c r="U77" s="44">
        <f t="shared" si="21"/>
        <v>3.0291892677843704</v>
      </c>
      <c r="V77" s="44">
        <f t="shared" si="22"/>
        <v>7425</v>
      </c>
      <c r="W77" s="44">
        <f t="shared" si="22"/>
        <v>299.88973751065265</v>
      </c>
      <c r="X77" s="50">
        <v>2</v>
      </c>
      <c r="Y77" s="45">
        <f t="shared" si="13"/>
        <v>3712.5</v>
      </c>
      <c r="Z77">
        <f t="shared" si="16"/>
        <v>309.375</v>
      </c>
      <c r="AA77">
        <f t="shared" si="14"/>
        <v>149.94486875532633</v>
      </c>
      <c r="AB77">
        <f t="shared" si="15"/>
        <v>12.495405729610527</v>
      </c>
      <c r="AC77">
        <f t="shared" si="17"/>
        <v>10.171232876712329</v>
      </c>
      <c r="AD77">
        <f t="shared" si="18"/>
        <v>0.41080785960363375</v>
      </c>
      <c r="AE77" s="45">
        <f t="shared" si="23"/>
        <v>35</v>
      </c>
      <c r="AF77" s="46">
        <v>299.88973751065265</v>
      </c>
      <c r="AG77" s="7">
        <v>7425</v>
      </c>
      <c r="AH77" s="46">
        <f>AD77*[1]Dias!$B$3</f>
        <v>12.324235788109013</v>
      </c>
      <c r="AI77" s="46">
        <f>AC77*[1]Dias!$B$3</f>
        <v>305.13698630136986</v>
      </c>
      <c r="AJ77" s="46"/>
      <c r="AK77" s="46"/>
      <c r="AL77" s="80"/>
      <c r="AM77" s="46"/>
      <c r="AN77" s="52"/>
      <c r="AO77" s="46"/>
      <c r="AP77" s="46"/>
      <c r="AQ77" s="46"/>
      <c r="AR77" s="46"/>
      <c r="AS77" s="46"/>
      <c r="AT77" s="46"/>
      <c r="AU77" s="46"/>
      <c r="AV77" s="68">
        <f t="shared" si="19"/>
        <v>7730.1369863013697</v>
      </c>
      <c r="AW77" s="68">
        <f t="shared" si="20"/>
        <v>312.21397329876169</v>
      </c>
      <c r="AX77" s="69">
        <f t="shared" si="12"/>
        <v>-9.2950465203246608</v>
      </c>
      <c r="AY77" s="70" t="s">
        <v>64</v>
      </c>
    </row>
    <row r="78" spans="1:51" ht="18" customHeight="1" x14ac:dyDescent="0.3">
      <c r="A78" s="1" t="s">
        <v>88</v>
      </c>
      <c r="B78" s="1" t="s">
        <v>89</v>
      </c>
      <c r="C78" s="1">
        <v>510202057</v>
      </c>
      <c r="D78" s="1" t="s">
        <v>90</v>
      </c>
      <c r="E78" s="1">
        <f>VLOOKUP(F78,[1]Depreciacion_Entry!$T$3:$U$34,2,0)</f>
        <v>37</v>
      </c>
      <c r="F78" s="1" t="s">
        <v>60</v>
      </c>
      <c r="G78" s="39" t="s">
        <v>299</v>
      </c>
      <c r="H78" s="40" t="s">
        <v>291</v>
      </c>
      <c r="I78" s="40" t="s">
        <v>60</v>
      </c>
      <c r="J78" s="51" t="s">
        <v>92</v>
      </c>
      <c r="K78" s="54">
        <v>1</v>
      </c>
      <c r="L78" s="51" t="s">
        <v>93</v>
      </c>
      <c r="M78" s="51" t="s">
        <v>300</v>
      </c>
      <c r="N78" s="51" t="s">
        <v>301</v>
      </c>
      <c r="O78" s="56" t="s">
        <v>62</v>
      </c>
      <c r="P78" s="75">
        <v>44834</v>
      </c>
      <c r="Q78" s="43">
        <v>24.7591</v>
      </c>
      <c r="R78" s="57">
        <v>16500</v>
      </c>
      <c r="S78" s="58">
        <v>666.42163891256143</v>
      </c>
      <c r="T78" s="44">
        <f t="shared" si="21"/>
        <v>165</v>
      </c>
      <c r="U78" s="44">
        <f t="shared" si="21"/>
        <v>6.6642163891256141</v>
      </c>
      <c r="V78" s="44">
        <f t="shared" si="22"/>
        <v>16335</v>
      </c>
      <c r="W78" s="44">
        <f t="shared" si="22"/>
        <v>659.75742252343582</v>
      </c>
      <c r="X78" s="50">
        <v>2</v>
      </c>
      <c r="Y78" s="45">
        <f t="shared" si="13"/>
        <v>8167.5</v>
      </c>
      <c r="Z78">
        <f t="shared" si="16"/>
        <v>680.625</v>
      </c>
      <c r="AA78">
        <f t="shared" si="14"/>
        <v>329.87871126171791</v>
      </c>
      <c r="AB78">
        <f t="shared" si="15"/>
        <v>27.489892605143158</v>
      </c>
      <c r="AC78">
        <f t="shared" si="17"/>
        <v>22.376712328767123</v>
      </c>
      <c r="AD78">
        <f t="shared" si="18"/>
        <v>0.90377729112799432</v>
      </c>
      <c r="AE78" s="45">
        <f t="shared" si="23"/>
        <v>35</v>
      </c>
      <c r="AF78" s="46">
        <v>659.75742252343582</v>
      </c>
      <c r="AG78" s="7">
        <v>16335</v>
      </c>
      <c r="AH78" s="46">
        <f>AD78*[1]Dias!$B$3</f>
        <v>27.113318733839829</v>
      </c>
      <c r="AI78" s="46">
        <f>AC78*[1]Dias!$B$3</f>
        <v>671.30136986301375</v>
      </c>
      <c r="AJ78" s="46"/>
      <c r="AK78" s="46"/>
      <c r="AL78" s="80"/>
      <c r="AM78" s="46"/>
      <c r="AN78" s="52"/>
      <c r="AO78" s="46"/>
      <c r="AP78" s="46"/>
      <c r="AQ78" s="46"/>
      <c r="AR78" s="46"/>
      <c r="AS78" s="46"/>
      <c r="AT78" s="46"/>
      <c r="AU78" s="46"/>
      <c r="AV78" s="68">
        <f t="shared" si="19"/>
        <v>17006.301369863013</v>
      </c>
      <c r="AW78" s="68">
        <f t="shared" si="20"/>
        <v>686.87074125727565</v>
      </c>
      <c r="AX78" s="69">
        <f t="shared" si="12"/>
        <v>-20.44910234471422</v>
      </c>
      <c r="AY78" s="70" t="s">
        <v>64</v>
      </c>
    </row>
    <row r="79" spans="1:51" ht="18" customHeight="1" x14ac:dyDescent="0.3">
      <c r="A79" s="1" t="s">
        <v>88</v>
      </c>
      <c r="B79" s="1" t="s">
        <v>89</v>
      </c>
      <c r="C79" s="1">
        <v>510202057</v>
      </c>
      <c r="D79" s="1" t="s">
        <v>90</v>
      </c>
      <c r="E79" s="1">
        <f>VLOOKUP(F79,[1]Depreciacion_Entry!$T$3:$U$34,2,0)</f>
        <v>37</v>
      </c>
      <c r="F79" s="1" t="s">
        <v>60</v>
      </c>
      <c r="G79" s="39" t="s">
        <v>302</v>
      </c>
      <c r="H79" s="40" t="s">
        <v>291</v>
      </c>
      <c r="I79" s="40" t="s">
        <v>60</v>
      </c>
      <c r="J79" s="51" t="s">
        <v>303</v>
      </c>
      <c r="K79" s="54">
        <v>1</v>
      </c>
      <c r="L79" s="51" t="s">
        <v>229</v>
      </c>
      <c r="M79" s="51" t="s">
        <v>108</v>
      </c>
      <c r="N79" s="51" t="s">
        <v>65</v>
      </c>
      <c r="O79" s="56" t="s">
        <v>62</v>
      </c>
      <c r="P79" s="75">
        <v>44834</v>
      </c>
      <c r="Q79" s="43">
        <v>24.7591</v>
      </c>
      <c r="R79" s="57">
        <v>2800</v>
      </c>
      <c r="S79" s="58">
        <v>113.08973266394982</v>
      </c>
      <c r="T79" s="44">
        <f t="shared" si="21"/>
        <v>28</v>
      </c>
      <c r="U79" s="44">
        <f t="shared" si="21"/>
        <v>1.1308973266394982</v>
      </c>
      <c r="V79" s="44">
        <f t="shared" si="22"/>
        <v>2772</v>
      </c>
      <c r="W79" s="44">
        <f t="shared" si="22"/>
        <v>111.95883533731032</v>
      </c>
      <c r="X79" s="50">
        <v>2</v>
      </c>
      <c r="Y79" s="45">
        <f t="shared" si="13"/>
        <v>1386</v>
      </c>
      <c r="Z79">
        <f t="shared" si="16"/>
        <v>115.5</v>
      </c>
      <c r="AA79">
        <f t="shared" si="14"/>
        <v>55.979417668655159</v>
      </c>
      <c r="AB79">
        <f t="shared" si="15"/>
        <v>4.66495147238793</v>
      </c>
      <c r="AC79">
        <f t="shared" si="17"/>
        <v>3.7972602739726029</v>
      </c>
      <c r="AD79">
        <f t="shared" si="18"/>
        <v>0.1533682675853566</v>
      </c>
      <c r="AE79" s="45">
        <f t="shared" si="23"/>
        <v>35</v>
      </c>
      <c r="AF79" s="46">
        <v>111.95883533731032</v>
      </c>
      <c r="AG79" s="7">
        <v>2772</v>
      </c>
      <c r="AH79" s="46">
        <f>AD79*[1]Dias!$B$3</f>
        <v>4.6010480275606982</v>
      </c>
      <c r="AI79" s="46">
        <f>AC79*[1]Dias!$B$3</f>
        <v>113.91780821917808</v>
      </c>
      <c r="AJ79" s="46"/>
      <c r="AK79" s="46"/>
      <c r="AL79" s="80"/>
      <c r="AM79" s="46"/>
      <c r="AN79" s="52"/>
      <c r="AO79" s="46"/>
      <c r="AP79" s="46"/>
      <c r="AQ79" s="46"/>
      <c r="AR79" s="46"/>
      <c r="AS79" s="46"/>
      <c r="AT79" s="46"/>
      <c r="AU79" s="46"/>
      <c r="AV79" s="68">
        <f t="shared" si="19"/>
        <v>2885.9178082191779</v>
      </c>
      <c r="AW79" s="68">
        <f t="shared" si="20"/>
        <v>116.55988336487101</v>
      </c>
      <c r="AX79" s="69">
        <f t="shared" si="12"/>
        <v>-3.4701507009211952</v>
      </c>
      <c r="AY79" s="70" t="s">
        <v>64</v>
      </c>
    </row>
    <row r="80" spans="1:51" ht="18" customHeight="1" x14ac:dyDescent="0.3">
      <c r="A80" s="1" t="s">
        <v>88</v>
      </c>
      <c r="B80" s="1" t="s">
        <v>89</v>
      </c>
      <c r="C80" s="1">
        <v>510202057</v>
      </c>
      <c r="D80" s="1" t="s">
        <v>90</v>
      </c>
      <c r="E80" s="1">
        <f>VLOOKUP(F80,[1]Depreciacion_Entry!$T$3:$U$34,2,0)</f>
        <v>37</v>
      </c>
      <c r="F80" s="1" t="s">
        <v>60</v>
      </c>
      <c r="G80" s="39" t="s">
        <v>304</v>
      </c>
      <c r="H80" s="40" t="s">
        <v>291</v>
      </c>
      <c r="I80" s="40" t="s">
        <v>60</v>
      </c>
      <c r="J80" s="40" t="s">
        <v>179</v>
      </c>
      <c r="K80" s="54">
        <v>1</v>
      </c>
      <c r="L80" s="51" t="s">
        <v>180</v>
      </c>
      <c r="M80" s="51" t="s">
        <v>181</v>
      </c>
      <c r="N80" s="51" t="s">
        <v>65</v>
      </c>
      <c r="O80" s="56" t="s">
        <v>62</v>
      </c>
      <c r="P80" s="75">
        <v>44834</v>
      </c>
      <c r="Q80" s="43">
        <v>24.7591</v>
      </c>
      <c r="R80" s="57">
        <v>4200</v>
      </c>
      <c r="S80" s="58">
        <v>169.63459899592473</v>
      </c>
      <c r="T80" s="44">
        <f t="shared" si="21"/>
        <v>42</v>
      </c>
      <c r="U80" s="44">
        <f t="shared" si="21"/>
        <v>1.6963459899592475</v>
      </c>
      <c r="V80" s="44">
        <f t="shared" si="22"/>
        <v>4158</v>
      </c>
      <c r="W80" s="44">
        <f t="shared" si="22"/>
        <v>167.93825300596549</v>
      </c>
      <c r="X80" s="50">
        <v>2</v>
      </c>
      <c r="Y80" s="45">
        <f t="shared" si="13"/>
        <v>2079</v>
      </c>
      <c r="Z80">
        <f t="shared" si="16"/>
        <v>173.25</v>
      </c>
      <c r="AA80">
        <f t="shared" si="14"/>
        <v>83.969126502982746</v>
      </c>
      <c r="AB80">
        <f t="shared" si="15"/>
        <v>6.9974272085818958</v>
      </c>
      <c r="AC80">
        <f t="shared" si="17"/>
        <v>5.6958904109589037</v>
      </c>
      <c r="AD80">
        <f t="shared" si="18"/>
        <v>0.23005240137803493</v>
      </c>
      <c r="AE80" s="45">
        <f t="shared" si="23"/>
        <v>35</v>
      </c>
      <c r="AF80" s="46">
        <v>167.93825300596549</v>
      </c>
      <c r="AG80" s="7">
        <v>4158</v>
      </c>
      <c r="AH80" s="46">
        <f>AD80*[1]Dias!$B$3</f>
        <v>6.9015720413410477</v>
      </c>
      <c r="AI80" s="46">
        <f>AC80*[1]Dias!$B$3</f>
        <v>170.8767123287671</v>
      </c>
      <c r="AJ80" s="46"/>
      <c r="AK80" s="46"/>
      <c r="AL80" s="80"/>
      <c r="AM80" s="46"/>
      <c r="AN80" s="52"/>
      <c r="AO80" s="46"/>
      <c r="AP80" s="46"/>
      <c r="AQ80" s="46"/>
      <c r="AR80" s="46"/>
      <c r="AS80" s="46"/>
      <c r="AT80" s="46"/>
      <c r="AU80" s="46"/>
      <c r="AV80" s="68">
        <f t="shared" si="19"/>
        <v>4328.8767123287671</v>
      </c>
      <c r="AW80" s="68">
        <f t="shared" si="20"/>
        <v>174.83982504730653</v>
      </c>
      <c r="AX80" s="69">
        <f t="shared" si="12"/>
        <v>-5.2052260513817998</v>
      </c>
      <c r="AY80" s="70" t="s">
        <v>64</v>
      </c>
    </row>
    <row r="81" spans="1:51" ht="18" customHeight="1" x14ac:dyDescent="0.3">
      <c r="A81" s="1" t="s">
        <v>88</v>
      </c>
      <c r="B81" s="1" t="s">
        <v>89</v>
      </c>
      <c r="C81" s="1">
        <v>510202057</v>
      </c>
      <c r="D81" s="1" t="s">
        <v>90</v>
      </c>
      <c r="E81" s="1">
        <f>VLOOKUP(F81,[1]Depreciacion_Entry!$T$3:$U$34,2,0)</f>
        <v>37</v>
      </c>
      <c r="F81" s="1" t="s">
        <v>60</v>
      </c>
      <c r="G81" s="39" t="s">
        <v>305</v>
      </c>
      <c r="H81" s="40" t="s">
        <v>291</v>
      </c>
      <c r="I81" s="40" t="s">
        <v>60</v>
      </c>
      <c r="J81" s="40" t="s">
        <v>134</v>
      </c>
      <c r="K81" s="54">
        <v>1</v>
      </c>
      <c r="L81" s="51" t="s">
        <v>175</v>
      </c>
      <c r="M81" s="51" t="s">
        <v>247</v>
      </c>
      <c r="N81" s="51" t="s">
        <v>306</v>
      </c>
      <c r="O81" s="56" t="s">
        <v>62</v>
      </c>
      <c r="P81" s="75">
        <v>44834</v>
      </c>
      <c r="Q81" s="43">
        <v>24.7591</v>
      </c>
      <c r="R81" s="57">
        <v>550</v>
      </c>
      <c r="S81" s="58">
        <v>22.214054630418715</v>
      </c>
      <c r="T81" s="44">
        <f t="shared" si="21"/>
        <v>5.5</v>
      </c>
      <c r="U81" s="44">
        <f t="shared" si="21"/>
        <v>0.22214054630418717</v>
      </c>
      <c r="V81" s="44">
        <f t="shared" si="22"/>
        <v>544.5</v>
      </c>
      <c r="W81" s="44">
        <f t="shared" si="22"/>
        <v>21.99191408411453</v>
      </c>
      <c r="X81" s="50">
        <v>2</v>
      </c>
      <c r="Y81" s="45">
        <f t="shared" si="13"/>
        <v>272.25</v>
      </c>
      <c r="Z81">
        <f t="shared" si="16"/>
        <v>22.6875</v>
      </c>
      <c r="AA81">
        <f t="shared" si="14"/>
        <v>10.995957042057265</v>
      </c>
      <c r="AB81">
        <f t="shared" si="15"/>
        <v>0.91632975350477208</v>
      </c>
      <c r="AC81">
        <f t="shared" si="17"/>
        <v>0.74589041095890407</v>
      </c>
      <c r="AD81">
        <f t="shared" si="18"/>
        <v>3.0125909704266478E-2</v>
      </c>
      <c r="AE81" s="45">
        <f t="shared" si="23"/>
        <v>35</v>
      </c>
      <c r="AF81" s="46">
        <v>21.99191408411453</v>
      </c>
      <c r="AG81" s="7">
        <v>544.5</v>
      </c>
      <c r="AH81" s="46">
        <f>AD81*[1]Dias!$B$3</f>
        <v>0.90377729112799432</v>
      </c>
      <c r="AI81" s="46">
        <f>AC81*[1]Dias!$B$3</f>
        <v>22.376712328767123</v>
      </c>
      <c r="AJ81" s="46"/>
      <c r="AK81" s="46"/>
      <c r="AL81" s="80"/>
      <c r="AM81" s="46"/>
      <c r="AN81" s="52"/>
      <c r="AO81" s="46"/>
      <c r="AP81" s="46"/>
      <c r="AQ81" s="46"/>
      <c r="AR81" s="46"/>
      <c r="AS81" s="46"/>
      <c r="AT81" s="46"/>
      <c r="AU81" s="46"/>
      <c r="AV81" s="68">
        <f t="shared" si="19"/>
        <v>566.8767123287671</v>
      </c>
      <c r="AW81" s="68">
        <f t="shared" si="20"/>
        <v>22.895691375242524</v>
      </c>
      <c r="AX81" s="69">
        <f t="shared" si="12"/>
        <v>-0.68163674482380898</v>
      </c>
      <c r="AY81" s="70" t="s">
        <v>64</v>
      </c>
    </row>
    <row r="82" spans="1:51" ht="18" customHeight="1" x14ac:dyDescent="0.3">
      <c r="A82" s="1" t="s">
        <v>88</v>
      </c>
      <c r="B82" s="1" t="s">
        <v>89</v>
      </c>
      <c r="C82" s="1">
        <v>510202057</v>
      </c>
      <c r="D82" s="1" t="s">
        <v>90</v>
      </c>
      <c r="E82" s="1">
        <f>VLOOKUP(F82,[1]Depreciacion_Entry!$T$3:$U$34,2,0)</f>
        <v>37</v>
      </c>
      <c r="F82" s="1" t="s">
        <v>60</v>
      </c>
      <c r="G82" s="39" t="s">
        <v>307</v>
      </c>
      <c r="H82" s="40" t="s">
        <v>79</v>
      </c>
      <c r="I82" s="40" t="s">
        <v>60</v>
      </c>
      <c r="J82" s="40" t="s">
        <v>92</v>
      </c>
      <c r="K82" s="54">
        <v>1</v>
      </c>
      <c r="L82" s="51" t="s">
        <v>112</v>
      </c>
      <c r="M82" s="51" t="s">
        <v>65</v>
      </c>
      <c r="N82" s="51" t="s">
        <v>65</v>
      </c>
      <c r="O82" s="56" t="s">
        <v>62</v>
      </c>
      <c r="P82" s="75">
        <v>44834</v>
      </c>
      <c r="Q82" s="43">
        <v>24.7591</v>
      </c>
      <c r="R82" s="57">
        <v>14700</v>
      </c>
      <c r="S82" s="58">
        <v>593.72109648573655</v>
      </c>
      <c r="T82" s="44">
        <f t="shared" si="21"/>
        <v>147</v>
      </c>
      <c r="U82" s="44">
        <f t="shared" si="21"/>
        <v>5.9372109648573659</v>
      </c>
      <c r="V82" s="44">
        <f t="shared" si="22"/>
        <v>14553</v>
      </c>
      <c r="W82" s="44">
        <f t="shared" si="22"/>
        <v>587.78388552087915</v>
      </c>
      <c r="X82" s="50">
        <v>2</v>
      </c>
      <c r="Y82" s="45">
        <f t="shared" si="13"/>
        <v>7276.5</v>
      </c>
      <c r="Z82">
        <f t="shared" si="16"/>
        <v>606.375</v>
      </c>
      <c r="AA82">
        <f t="shared" si="14"/>
        <v>293.89194276043958</v>
      </c>
      <c r="AB82">
        <f t="shared" si="15"/>
        <v>24.490995230036631</v>
      </c>
      <c r="AC82">
        <f t="shared" si="17"/>
        <v>19.935616438356163</v>
      </c>
      <c r="AD82">
        <f t="shared" si="18"/>
        <v>0.80518340482312212</v>
      </c>
      <c r="AE82" s="45">
        <f t="shared" si="23"/>
        <v>35</v>
      </c>
      <c r="AF82" s="46">
        <v>587.78388552087915</v>
      </c>
      <c r="AG82" s="7">
        <v>14553</v>
      </c>
      <c r="AH82" s="46">
        <f>AD82*[1]Dias!$B$3</f>
        <v>24.155502144693664</v>
      </c>
      <c r="AI82" s="46">
        <f>AC82*[1]Dias!$B$3</f>
        <v>598.06849315068484</v>
      </c>
      <c r="AJ82" s="46"/>
      <c r="AK82" s="46"/>
      <c r="AL82" s="80"/>
      <c r="AM82" s="46"/>
      <c r="AN82" s="52"/>
      <c r="AO82" s="46"/>
      <c r="AP82" s="46"/>
      <c r="AQ82" s="46"/>
      <c r="AR82" s="46"/>
      <c r="AS82" s="46"/>
      <c r="AT82" s="46"/>
      <c r="AU82" s="46"/>
      <c r="AV82" s="68">
        <f t="shared" si="19"/>
        <v>15151.068493150684</v>
      </c>
      <c r="AW82" s="68">
        <f t="shared" si="20"/>
        <v>611.93938766557278</v>
      </c>
      <c r="AX82" s="69">
        <f t="shared" si="12"/>
        <v>-18.218291179836228</v>
      </c>
      <c r="AY82" s="70" t="s">
        <v>64</v>
      </c>
    </row>
    <row r="83" spans="1:51" ht="18" customHeight="1" x14ac:dyDescent="0.3">
      <c r="A83" s="1" t="s">
        <v>88</v>
      </c>
      <c r="B83" s="1" t="s">
        <v>89</v>
      </c>
      <c r="C83" s="1">
        <v>510202057</v>
      </c>
      <c r="D83" s="1" t="s">
        <v>90</v>
      </c>
      <c r="E83" s="1">
        <f>VLOOKUP(F83,[1]Depreciacion_Entry!$T$3:$U$34,2,0)</f>
        <v>37</v>
      </c>
      <c r="F83" s="1" t="s">
        <v>60</v>
      </c>
      <c r="G83" s="39" t="s">
        <v>308</v>
      </c>
      <c r="H83" s="40" t="s">
        <v>309</v>
      </c>
      <c r="I83" s="40" t="s">
        <v>60</v>
      </c>
      <c r="J83" s="62" t="s">
        <v>167</v>
      </c>
      <c r="K83" s="54">
        <v>1</v>
      </c>
      <c r="L83" s="40" t="s">
        <v>93</v>
      </c>
      <c r="M83" s="85" t="s">
        <v>310</v>
      </c>
      <c r="N83" s="85" t="s">
        <v>65</v>
      </c>
      <c r="O83" s="56" t="s">
        <v>62</v>
      </c>
      <c r="P83" s="75">
        <v>44834</v>
      </c>
      <c r="Q83" s="43">
        <v>24.7591</v>
      </c>
      <c r="R83" s="57">
        <v>4500</v>
      </c>
      <c r="S83" s="58">
        <v>181.7513560670622</v>
      </c>
      <c r="T83" s="44">
        <f t="shared" si="21"/>
        <v>45</v>
      </c>
      <c r="U83" s="44">
        <f t="shared" si="21"/>
        <v>1.8175135606706221</v>
      </c>
      <c r="V83" s="44">
        <f t="shared" si="22"/>
        <v>4455</v>
      </c>
      <c r="W83" s="44">
        <f t="shared" si="22"/>
        <v>179.93384250639158</v>
      </c>
      <c r="X83" s="50">
        <v>2</v>
      </c>
      <c r="Y83" s="45">
        <f t="shared" si="13"/>
        <v>2227.5</v>
      </c>
      <c r="Z83">
        <f t="shared" si="16"/>
        <v>185.625</v>
      </c>
      <c r="AA83">
        <f t="shared" si="14"/>
        <v>89.966921253195792</v>
      </c>
      <c r="AB83">
        <f t="shared" si="15"/>
        <v>7.4972434377663157</v>
      </c>
      <c r="AC83">
        <f t="shared" si="17"/>
        <v>6.102739726027397</v>
      </c>
      <c r="AD83">
        <f t="shared" si="18"/>
        <v>0.24648471576218026</v>
      </c>
      <c r="AE83" s="45">
        <f t="shared" si="23"/>
        <v>35</v>
      </c>
      <c r="AF83" s="46">
        <v>179.93384250639158</v>
      </c>
      <c r="AG83" s="7">
        <v>4455</v>
      </c>
      <c r="AH83" s="46">
        <f>AD83*[1]Dias!$B$3</f>
        <v>7.3945414728654075</v>
      </c>
      <c r="AI83" s="46">
        <f>AC83*[1]Dias!$B$3</f>
        <v>183.08219178082192</v>
      </c>
      <c r="AJ83" s="46"/>
      <c r="AK83" s="46"/>
      <c r="AL83" s="80"/>
      <c r="AM83" s="46"/>
      <c r="AN83" s="52"/>
      <c r="AO83" s="46"/>
      <c r="AP83" s="46"/>
      <c r="AQ83" s="46"/>
      <c r="AR83" s="46"/>
      <c r="AS83" s="46"/>
      <c r="AT83" s="46"/>
      <c r="AU83" s="46"/>
      <c r="AV83" s="68">
        <f t="shared" si="19"/>
        <v>4638.0821917808216</v>
      </c>
      <c r="AW83" s="68">
        <f t="shared" si="20"/>
        <v>187.32838397925698</v>
      </c>
      <c r="AX83" s="69">
        <f t="shared" si="12"/>
        <v>-5.5770279121947794</v>
      </c>
      <c r="AY83" s="70" t="s">
        <v>64</v>
      </c>
    </row>
    <row r="84" spans="1:51" ht="18" customHeight="1" x14ac:dyDescent="0.3">
      <c r="A84" s="1" t="s">
        <v>88</v>
      </c>
      <c r="B84" s="1" t="s">
        <v>89</v>
      </c>
      <c r="C84" s="1">
        <v>510202057</v>
      </c>
      <c r="D84" s="1" t="s">
        <v>90</v>
      </c>
      <c r="E84" s="1">
        <f>VLOOKUP(F84,[1]Depreciacion_Entry!$T$3:$U$34,2,0)</f>
        <v>37</v>
      </c>
      <c r="F84" s="1" t="s">
        <v>60</v>
      </c>
      <c r="G84" s="39" t="s">
        <v>311</v>
      </c>
      <c r="H84" s="40" t="s">
        <v>309</v>
      </c>
      <c r="I84" s="40" t="s">
        <v>60</v>
      </c>
      <c r="J84" s="51" t="s">
        <v>117</v>
      </c>
      <c r="K84" s="54">
        <v>1</v>
      </c>
      <c r="L84" s="51" t="s">
        <v>93</v>
      </c>
      <c r="M84" s="51" t="s">
        <v>65</v>
      </c>
      <c r="N84" s="51" t="s">
        <v>312</v>
      </c>
      <c r="O84" s="56" t="s">
        <v>62</v>
      </c>
      <c r="P84" s="75">
        <v>44834</v>
      </c>
      <c r="Q84" s="43">
        <v>24.7591</v>
      </c>
      <c r="R84" s="57">
        <v>3400</v>
      </c>
      <c r="S84" s="58">
        <v>137.32324680622477</v>
      </c>
      <c r="T84" s="44">
        <f t="shared" si="21"/>
        <v>34</v>
      </c>
      <c r="U84" s="44">
        <f t="shared" si="21"/>
        <v>1.3732324680622479</v>
      </c>
      <c r="V84" s="44">
        <f t="shared" si="22"/>
        <v>3366</v>
      </c>
      <c r="W84" s="44">
        <f t="shared" si="22"/>
        <v>135.95001433816253</v>
      </c>
      <c r="X84" s="50">
        <v>2</v>
      </c>
      <c r="Y84" s="45">
        <f t="shared" si="13"/>
        <v>1683</v>
      </c>
      <c r="Z84">
        <f t="shared" si="16"/>
        <v>140.25</v>
      </c>
      <c r="AA84">
        <f t="shared" si="14"/>
        <v>67.975007169081266</v>
      </c>
      <c r="AB84">
        <f t="shared" si="15"/>
        <v>5.6645839307567725</v>
      </c>
      <c r="AC84">
        <f t="shared" si="17"/>
        <v>4.6109589041095891</v>
      </c>
      <c r="AD84">
        <f t="shared" si="18"/>
        <v>0.18623289635364731</v>
      </c>
      <c r="AE84" s="45">
        <f t="shared" si="23"/>
        <v>35</v>
      </c>
      <c r="AF84" s="46">
        <v>135.95001433816253</v>
      </c>
      <c r="AG84" s="7">
        <v>3366</v>
      </c>
      <c r="AH84" s="46">
        <f>AD84*[1]Dias!$B$3</f>
        <v>5.5869868906094196</v>
      </c>
      <c r="AI84" s="46">
        <f>AC84*[1]Dias!$B$3</f>
        <v>138.32876712328766</v>
      </c>
      <c r="AJ84" s="46"/>
      <c r="AK84" s="46"/>
      <c r="AL84" s="80"/>
      <c r="AM84" s="46"/>
      <c r="AN84" s="52"/>
      <c r="AO84" s="46"/>
      <c r="AP84" s="46"/>
      <c r="AQ84" s="46"/>
      <c r="AR84" s="46"/>
      <c r="AS84" s="46"/>
      <c r="AT84" s="46"/>
      <c r="AU84" s="46"/>
      <c r="AV84" s="68">
        <f t="shared" si="19"/>
        <v>3504.3287671232874</v>
      </c>
      <c r="AW84" s="68">
        <f t="shared" si="20"/>
        <v>141.53700122877194</v>
      </c>
      <c r="AX84" s="69">
        <f t="shared" si="12"/>
        <v>-4.2137544225471686</v>
      </c>
      <c r="AY84" s="70" t="s">
        <v>64</v>
      </c>
    </row>
    <row r="85" spans="1:51" ht="18" customHeight="1" x14ac:dyDescent="0.3">
      <c r="A85" s="1" t="s">
        <v>88</v>
      </c>
      <c r="B85" s="1" t="s">
        <v>89</v>
      </c>
      <c r="C85" s="1">
        <v>510202057</v>
      </c>
      <c r="D85" s="1" t="s">
        <v>90</v>
      </c>
      <c r="E85" s="1">
        <f>VLOOKUP(F85,[1]Depreciacion_Entry!$T$3:$U$34,2,0)</f>
        <v>37</v>
      </c>
      <c r="F85" s="1" t="s">
        <v>60</v>
      </c>
      <c r="G85" s="39" t="s">
        <v>313</v>
      </c>
      <c r="H85" s="40" t="s">
        <v>309</v>
      </c>
      <c r="I85" s="40" t="s">
        <v>60</v>
      </c>
      <c r="J85" s="51" t="s">
        <v>179</v>
      </c>
      <c r="K85" s="54">
        <v>1</v>
      </c>
      <c r="L85" s="51" t="s">
        <v>180</v>
      </c>
      <c r="M85" s="51" t="s">
        <v>181</v>
      </c>
      <c r="N85" s="51" t="s">
        <v>65</v>
      </c>
      <c r="O85" s="77" t="s">
        <v>62</v>
      </c>
      <c r="P85" s="75">
        <v>44834</v>
      </c>
      <c r="Q85" s="43">
        <v>24.7591</v>
      </c>
      <c r="R85" s="57">
        <v>4500</v>
      </c>
      <c r="S85" s="58">
        <v>181.7513560670622</v>
      </c>
      <c r="T85" s="44">
        <f t="shared" si="21"/>
        <v>45</v>
      </c>
      <c r="U85" s="44">
        <f t="shared" si="21"/>
        <v>1.8175135606706221</v>
      </c>
      <c r="V85" s="44">
        <f t="shared" si="22"/>
        <v>4455</v>
      </c>
      <c r="W85" s="44">
        <f t="shared" si="22"/>
        <v>179.93384250639158</v>
      </c>
      <c r="X85" s="50">
        <v>2</v>
      </c>
      <c r="Y85" s="45">
        <f t="shared" si="13"/>
        <v>2227.5</v>
      </c>
      <c r="Z85">
        <f t="shared" si="16"/>
        <v>185.625</v>
      </c>
      <c r="AA85">
        <f t="shared" si="14"/>
        <v>89.966921253195792</v>
      </c>
      <c r="AB85">
        <f t="shared" si="15"/>
        <v>7.4972434377663157</v>
      </c>
      <c r="AC85">
        <f t="shared" si="17"/>
        <v>6.102739726027397</v>
      </c>
      <c r="AD85">
        <f t="shared" si="18"/>
        <v>0.24648471576218026</v>
      </c>
      <c r="AE85" s="45">
        <f t="shared" si="23"/>
        <v>35</v>
      </c>
      <c r="AF85" s="46">
        <v>179.93384250639158</v>
      </c>
      <c r="AG85" s="7">
        <v>4455</v>
      </c>
      <c r="AH85" s="46">
        <f>AD85*[1]Dias!$B$3</f>
        <v>7.3945414728654075</v>
      </c>
      <c r="AI85" s="46">
        <f>AC85*[1]Dias!$B$3</f>
        <v>183.08219178082192</v>
      </c>
      <c r="AJ85" s="46"/>
      <c r="AK85" s="46"/>
      <c r="AL85" s="80"/>
      <c r="AM85" s="46"/>
      <c r="AN85" s="52"/>
      <c r="AO85" s="46"/>
      <c r="AP85" s="46"/>
      <c r="AQ85" s="46"/>
      <c r="AR85" s="46"/>
      <c r="AS85" s="46"/>
      <c r="AT85" s="46"/>
      <c r="AU85" s="46"/>
      <c r="AV85" s="68">
        <f t="shared" si="19"/>
        <v>4638.0821917808216</v>
      </c>
      <c r="AW85" s="68">
        <f t="shared" si="20"/>
        <v>187.32838397925698</v>
      </c>
      <c r="AX85" s="69">
        <f t="shared" si="12"/>
        <v>-5.5770279121947794</v>
      </c>
      <c r="AY85" s="70" t="s">
        <v>64</v>
      </c>
    </row>
    <row r="86" spans="1:51" ht="18" customHeight="1" x14ac:dyDescent="0.3">
      <c r="A86" s="1" t="s">
        <v>88</v>
      </c>
      <c r="B86" s="1" t="s">
        <v>89</v>
      </c>
      <c r="C86" s="1">
        <v>510202057</v>
      </c>
      <c r="D86" s="1" t="s">
        <v>90</v>
      </c>
      <c r="E86" s="1">
        <f>VLOOKUP(F86,[1]Depreciacion_Entry!$T$3:$U$34,2,0)</f>
        <v>37</v>
      </c>
      <c r="F86" s="1" t="s">
        <v>60</v>
      </c>
      <c r="G86" s="39" t="s">
        <v>314</v>
      </c>
      <c r="H86" s="40" t="s">
        <v>309</v>
      </c>
      <c r="I86" s="40" t="s">
        <v>60</v>
      </c>
      <c r="J86" s="40" t="s">
        <v>265</v>
      </c>
      <c r="K86" s="54">
        <v>1</v>
      </c>
      <c r="L86" s="51" t="s">
        <v>266</v>
      </c>
      <c r="M86" s="51" t="s">
        <v>315</v>
      </c>
      <c r="N86" s="51" t="s">
        <v>65</v>
      </c>
      <c r="O86" s="56" t="s">
        <v>62</v>
      </c>
      <c r="P86" s="75">
        <v>44834</v>
      </c>
      <c r="Q86" s="43">
        <v>24.7591</v>
      </c>
      <c r="R86" s="57">
        <v>1300</v>
      </c>
      <c r="S86" s="58">
        <v>52.505947308262414</v>
      </c>
      <c r="T86" s="44">
        <f t="shared" si="21"/>
        <v>13</v>
      </c>
      <c r="U86" s="44">
        <f t="shared" si="21"/>
        <v>0.52505947308262413</v>
      </c>
      <c r="V86" s="44">
        <f t="shared" si="22"/>
        <v>1287</v>
      </c>
      <c r="W86" s="44">
        <f t="shared" si="22"/>
        <v>51.980887835179793</v>
      </c>
      <c r="X86" s="50">
        <v>2</v>
      </c>
      <c r="Y86" s="45">
        <f t="shared" si="13"/>
        <v>643.5</v>
      </c>
      <c r="Z86">
        <f t="shared" si="16"/>
        <v>53.625</v>
      </c>
      <c r="AA86">
        <f t="shared" si="14"/>
        <v>25.990443917589896</v>
      </c>
      <c r="AB86">
        <f t="shared" si="15"/>
        <v>2.1658703264658246</v>
      </c>
      <c r="AC86">
        <f t="shared" si="17"/>
        <v>1.763013698630137</v>
      </c>
      <c r="AD86">
        <f t="shared" si="18"/>
        <v>7.1206695664629852E-2</v>
      </c>
      <c r="AE86" s="45">
        <f t="shared" si="23"/>
        <v>35</v>
      </c>
      <c r="AF86" s="46">
        <v>51.980887835179793</v>
      </c>
      <c r="AG86" s="7">
        <v>1287</v>
      </c>
      <c r="AH86" s="46">
        <f>AD86*[1]Dias!$B$3</f>
        <v>2.1362008699388957</v>
      </c>
      <c r="AI86" s="46">
        <f>AC86*[1]Dias!$B$3</f>
        <v>52.890410958904113</v>
      </c>
      <c r="AJ86" s="46"/>
      <c r="AK86" s="46"/>
      <c r="AL86" s="80"/>
      <c r="AM86" s="46"/>
      <c r="AN86" s="52"/>
      <c r="AO86" s="46"/>
      <c r="AP86" s="46"/>
      <c r="AQ86" s="46"/>
      <c r="AR86" s="46"/>
      <c r="AS86" s="46"/>
      <c r="AT86" s="46"/>
      <c r="AU86" s="46"/>
      <c r="AV86" s="68">
        <f t="shared" si="19"/>
        <v>1339.8904109589041</v>
      </c>
      <c r="AW86" s="68">
        <f t="shared" si="20"/>
        <v>54.11708870511869</v>
      </c>
      <c r="AX86" s="69">
        <f t="shared" ref="AX86:AX149" si="24">+S86-AW86</f>
        <v>-1.6111413968562758</v>
      </c>
      <c r="AY86" s="70" t="s">
        <v>64</v>
      </c>
    </row>
    <row r="87" spans="1:51" ht="18" customHeight="1" x14ac:dyDescent="0.3">
      <c r="A87" s="1" t="s">
        <v>88</v>
      </c>
      <c r="B87" s="1" t="s">
        <v>89</v>
      </c>
      <c r="C87" s="1">
        <v>510202057</v>
      </c>
      <c r="D87" s="1" t="s">
        <v>90</v>
      </c>
      <c r="E87" s="1">
        <f>VLOOKUP(F87,[1]Depreciacion_Entry!$T$3:$U$34,2,0)</f>
        <v>37</v>
      </c>
      <c r="F87" s="1" t="s">
        <v>60</v>
      </c>
      <c r="G87" s="39" t="s">
        <v>316</v>
      </c>
      <c r="H87" s="40" t="s">
        <v>309</v>
      </c>
      <c r="I87" s="40" t="s">
        <v>60</v>
      </c>
      <c r="J87" s="40" t="s">
        <v>134</v>
      </c>
      <c r="K87" s="54">
        <v>1</v>
      </c>
      <c r="L87" s="51" t="s">
        <v>175</v>
      </c>
      <c r="M87" s="51" t="s">
        <v>317</v>
      </c>
      <c r="N87" s="51" t="s">
        <v>318</v>
      </c>
      <c r="O87" s="56" t="s">
        <v>62</v>
      </c>
      <c r="P87" s="75">
        <v>44834</v>
      </c>
      <c r="Q87" s="43">
        <v>24.7591</v>
      </c>
      <c r="R87" s="57">
        <v>550</v>
      </c>
      <c r="S87" s="58">
        <v>22.214054630418715</v>
      </c>
      <c r="T87" s="44">
        <f t="shared" si="21"/>
        <v>5.5</v>
      </c>
      <c r="U87" s="44">
        <f t="shared" si="21"/>
        <v>0.22214054630418717</v>
      </c>
      <c r="V87" s="44">
        <f t="shared" si="22"/>
        <v>544.5</v>
      </c>
      <c r="W87" s="44">
        <f t="shared" si="22"/>
        <v>21.99191408411453</v>
      </c>
      <c r="X87" s="50">
        <v>2</v>
      </c>
      <c r="Y87" s="45">
        <f t="shared" si="13"/>
        <v>272.25</v>
      </c>
      <c r="Z87">
        <f t="shared" si="16"/>
        <v>22.6875</v>
      </c>
      <c r="AA87">
        <f t="shared" si="14"/>
        <v>10.995957042057265</v>
      </c>
      <c r="AB87">
        <f t="shared" si="15"/>
        <v>0.91632975350477208</v>
      </c>
      <c r="AC87">
        <f t="shared" si="17"/>
        <v>0.74589041095890407</v>
      </c>
      <c r="AD87">
        <f t="shared" si="18"/>
        <v>3.0125909704266478E-2</v>
      </c>
      <c r="AE87" s="45">
        <f t="shared" si="23"/>
        <v>35</v>
      </c>
      <c r="AF87" s="46">
        <v>21.99191408411453</v>
      </c>
      <c r="AG87" s="7">
        <v>544.5</v>
      </c>
      <c r="AH87" s="46">
        <f>AD87*[1]Dias!$B$3</f>
        <v>0.90377729112799432</v>
      </c>
      <c r="AI87" s="46">
        <f>AC87*[1]Dias!$B$3</f>
        <v>22.376712328767123</v>
      </c>
      <c r="AJ87" s="46"/>
      <c r="AK87" s="46"/>
      <c r="AL87" s="80"/>
      <c r="AM87" s="46"/>
      <c r="AN87" s="52"/>
      <c r="AO87" s="46"/>
      <c r="AP87" s="46"/>
      <c r="AQ87" s="46"/>
      <c r="AR87" s="46"/>
      <c r="AS87" s="46"/>
      <c r="AT87" s="46"/>
      <c r="AU87" s="46"/>
      <c r="AV87" s="68">
        <f t="shared" si="19"/>
        <v>566.8767123287671</v>
      </c>
      <c r="AW87" s="68">
        <f t="shared" si="20"/>
        <v>22.895691375242524</v>
      </c>
      <c r="AX87" s="69">
        <f t="shared" si="24"/>
        <v>-0.68163674482380898</v>
      </c>
      <c r="AY87" s="70" t="s">
        <v>64</v>
      </c>
    </row>
    <row r="88" spans="1:51" ht="18" customHeight="1" x14ac:dyDescent="0.3">
      <c r="A88" s="1" t="s">
        <v>88</v>
      </c>
      <c r="B88" s="1" t="s">
        <v>89</v>
      </c>
      <c r="C88" s="1">
        <v>510202057</v>
      </c>
      <c r="D88" s="1" t="s">
        <v>90</v>
      </c>
      <c r="E88" s="1">
        <f>VLOOKUP(F88,[1]Depreciacion_Entry!$T$3:$U$34,2,0)</f>
        <v>37</v>
      </c>
      <c r="F88" s="1" t="s">
        <v>60</v>
      </c>
      <c r="G88" s="39" t="s">
        <v>319</v>
      </c>
      <c r="H88" s="40" t="s">
        <v>75</v>
      </c>
      <c r="I88" s="40" t="s">
        <v>60</v>
      </c>
      <c r="J88" s="40" t="s">
        <v>92</v>
      </c>
      <c r="K88" s="54">
        <v>1</v>
      </c>
      <c r="L88" s="51" t="s">
        <v>320</v>
      </c>
      <c r="M88" s="51" t="s">
        <v>321</v>
      </c>
      <c r="N88" s="51" t="s">
        <v>322</v>
      </c>
      <c r="O88" s="56" t="s">
        <v>62</v>
      </c>
      <c r="P88" s="75">
        <v>44834</v>
      </c>
      <c r="Q88" s="43">
        <v>24.7591</v>
      </c>
      <c r="R88" s="57">
        <v>16700</v>
      </c>
      <c r="S88" s="58">
        <v>674.4994769599864</v>
      </c>
      <c r="T88" s="44">
        <f t="shared" si="21"/>
        <v>167</v>
      </c>
      <c r="U88" s="44">
        <f t="shared" si="21"/>
        <v>6.744994769599864</v>
      </c>
      <c r="V88" s="44">
        <f t="shared" si="22"/>
        <v>16533</v>
      </c>
      <c r="W88" s="44">
        <f t="shared" si="22"/>
        <v>667.75448219038651</v>
      </c>
      <c r="X88" s="50">
        <v>2</v>
      </c>
      <c r="Y88" s="45">
        <f t="shared" ref="Y88:Y151" si="25">IFERROR(V88/X88,0)</f>
        <v>8266.5</v>
      </c>
      <c r="Z88">
        <f t="shared" si="16"/>
        <v>688.875</v>
      </c>
      <c r="AA88">
        <f t="shared" ref="AA88:AA151" si="26">IFERROR(W88/X88,0)</f>
        <v>333.87724109519326</v>
      </c>
      <c r="AB88">
        <f t="shared" ref="AB88:AB151" si="27">IFERROR(AA88/12,0)</f>
        <v>27.823103424599438</v>
      </c>
      <c r="AC88">
        <f t="shared" si="17"/>
        <v>22.647945205479452</v>
      </c>
      <c r="AD88">
        <f t="shared" si="18"/>
        <v>0.91473216738409113</v>
      </c>
      <c r="AE88" s="45">
        <f t="shared" si="23"/>
        <v>35</v>
      </c>
      <c r="AF88" s="46">
        <v>667.75448219038651</v>
      </c>
      <c r="AG88" s="7">
        <v>16533</v>
      </c>
      <c r="AH88" s="46">
        <f>AD88*[1]Dias!$B$3</f>
        <v>27.441965021522734</v>
      </c>
      <c r="AI88" s="46">
        <f>AC88*[1]Dias!$B$3</f>
        <v>679.43835616438355</v>
      </c>
      <c r="AJ88" s="46"/>
      <c r="AK88" s="46"/>
      <c r="AL88" s="80"/>
      <c r="AM88" s="46"/>
      <c r="AN88" s="52"/>
      <c r="AO88" s="46"/>
      <c r="AP88" s="46"/>
      <c r="AQ88" s="46"/>
      <c r="AR88" s="46"/>
      <c r="AS88" s="46"/>
      <c r="AT88" s="46"/>
      <c r="AU88" s="46"/>
      <c r="AV88" s="68">
        <f t="shared" si="19"/>
        <v>17212.438356164384</v>
      </c>
      <c r="AW88" s="68">
        <f t="shared" si="20"/>
        <v>695.19644721190923</v>
      </c>
      <c r="AX88" s="69">
        <f t="shared" si="24"/>
        <v>-20.696970251922835</v>
      </c>
      <c r="AY88" s="70" t="s">
        <v>64</v>
      </c>
    </row>
    <row r="89" spans="1:51" ht="18" customHeight="1" x14ac:dyDescent="0.3">
      <c r="A89" s="1" t="s">
        <v>88</v>
      </c>
      <c r="B89" s="1" t="s">
        <v>89</v>
      </c>
      <c r="C89" s="1">
        <v>510202057</v>
      </c>
      <c r="D89" s="1" t="s">
        <v>90</v>
      </c>
      <c r="E89" s="1">
        <f>VLOOKUP(F89,[1]Depreciacion_Entry!$T$3:$U$34,2,0)</f>
        <v>37</v>
      </c>
      <c r="F89" s="1" t="s">
        <v>60</v>
      </c>
      <c r="G89" s="39" t="s">
        <v>323</v>
      </c>
      <c r="H89" s="40" t="s">
        <v>75</v>
      </c>
      <c r="I89" s="40" t="s">
        <v>60</v>
      </c>
      <c r="J89" s="40" t="s">
        <v>179</v>
      </c>
      <c r="K89" s="54">
        <v>1</v>
      </c>
      <c r="L89" s="51" t="s">
        <v>180</v>
      </c>
      <c r="M89" s="51" t="s">
        <v>181</v>
      </c>
      <c r="N89" s="51" t="s">
        <v>65</v>
      </c>
      <c r="O89" s="56" t="s">
        <v>62</v>
      </c>
      <c r="P89" s="75">
        <v>44834</v>
      </c>
      <c r="Q89" s="43">
        <v>24.7591</v>
      </c>
      <c r="R89" s="57">
        <v>3500</v>
      </c>
      <c r="S89" s="58">
        <v>141.36216582993728</v>
      </c>
      <c r="T89" s="44">
        <f t="shared" si="21"/>
        <v>35</v>
      </c>
      <c r="U89" s="44">
        <f t="shared" si="21"/>
        <v>1.4136216582993728</v>
      </c>
      <c r="V89" s="44">
        <f t="shared" si="22"/>
        <v>3465</v>
      </c>
      <c r="W89" s="44">
        <f t="shared" si="22"/>
        <v>139.94854417163791</v>
      </c>
      <c r="X89" s="50">
        <v>2</v>
      </c>
      <c r="Y89" s="45">
        <f t="shared" si="25"/>
        <v>1732.5</v>
      </c>
      <c r="Z89">
        <f t="shared" si="16"/>
        <v>144.375</v>
      </c>
      <c r="AA89">
        <f t="shared" si="26"/>
        <v>69.974272085818953</v>
      </c>
      <c r="AB89">
        <f t="shared" si="27"/>
        <v>5.8311893404849124</v>
      </c>
      <c r="AC89">
        <f t="shared" si="17"/>
        <v>4.7465753424657535</v>
      </c>
      <c r="AD89">
        <f t="shared" si="18"/>
        <v>0.19171033448169575</v>
      </c>
      <c r="AE89" s="45">
        <f t="shared" si="23"/>
        <v>35</v>
      </c>
      <c r="AF89" s="46">
        <v>139.94854417163791</v>
      </c>
      <c r="AG89" s="7">
        <v>3465</v>
      </c>
      <c r="AH89" s="46">
        <f>AD89*[1]Dias!$B$3</f>
        <v>5.7513100344508725</v>
      </c>
      <c r="AI89" s="46">
        <f>AC89*[1]Dias!$B$3</f>
        <v>142.39726027397262</v>
      </c>
      <c r="AJ89" s="46"/>
      <c r="AK89" s="46"/>
      <c r="AL89" s="80"/>
      <c r="AM89" s="46"/>
      <c r="AN89" s="52"/>
      <c r="AO89" s="46"/>
      <c r="AP89" s="46"/>
      <c r="AQ89" s="46"/>
      <c r="AR89" s="46"/>
      <c r="AS89" s="46"/>
      <c r="AT89" s="46"/>
      <c r="AU89" s="46"/>
      <c r="AV89" s="68">
        <f t="shared" si="19"/>
        <v>3607.3972602739727</v>
      </c>
      <c r="AW89" s="68">
        <f t="shared" si="20"/>
        <v>145.69985420608879</v>
      </c>
      <c r="AX89" s="69">
        <f t="shared" si="24"/>
        <v>-4.3376883761515046</v>
      </c>
      <c r="AY89" s="70" t="s">
        <v>64</v>
      </c>
    </row>
    <row r="90" spans="1:51" ht="18" customHeight="1" x14ac:dyDescent="0.3">
      <c r="A90" s="1" t="s">
        <v>88</v>
      </c>
      <c r="B90" s="1" t="s">
        <v>89</v>
      </c>
      <c r="C90" s="1">
        <v>510202057</v>
      </c>
      <c r="D90" s="1" t="s">
        <v>90</v>
      </c>
      <c r="E90" s="1">
        <f>VLOOKUP(F90,[1]Depreciacion_Entry!$T$3:$U$34,2,0)</f>
        <v>37</v>
      </c>
      <c r="F90" s="1" t="s">
        <v>60</v>
      </c>
      <c r="G90" s="39" t="s">
        <v>324</v>
      </c>
      <c r="H90" s="40" t="s">
        <v>75</v>
      </c>
      <c r="I90" s="40" t="s">
        <v>60</v>
      </c>
      <c r="J90" s="40" t="s">
        <v>325</v>
      </c>
      <c r="K90" s="54">
        <v>1</v>
      </c>
      <c r="L90" s="51" t="s">
        <v>326</v>
      </c>
      <c r="M90" s="51" t="s">
        <v>65</v>
      </c>
      <c r="N90" s="51" t="s">
        <v>65</v>
      </c>
      <c r="O90" s="56" t="s">
        <v>62</v>
      </c>
      <c r="P90" s="75">
        <v>44834</v>
      </c>
      <c r="Q90" s="43">
        <v>24.7591</v>
      </c>
      <c r="R90" s="57">
        <v>8600</v>
      </c>
      <c r="S90" s="58">
        <v>347.34703603927443</v>
      </c>
      <c r="T90" s="44">
        <f t="shared" si="21"/>
        <v>86</v>
      </c>
      <c r="U90" s="44">
        <f t="shared" si="21"/>
        <v>3.4734703603927444</v>
      </c>
      <c r="V90" s="44">
        <f t="shared" si="22"/>
        <v>8514</v>
      </c>
      <c r="W90" s="44">
        <f t="shared" si="22"/>
        <v>343.87356567888168</v>
      </c>
      <c r="X90" s="50">
        <v>2</v>
      </c>
      <c r="Y90" s="45">
        <f t="shared" si="25"/>
        <v>4257</v>
      </c>
      <c r="Z90">
        <f t="shared" ref="Z90:Z153" si="28">IFERROR(Y90/12,0)</f>
        <v>354.75</v>
      </c>
      <c r="AA90">
        <f t="shared" si="26"/>
        <v>171.93678283944084</v>
      </c>
      <c r="AB90">
        <f t="shared" si="27"/>
        <v>14.32806523662007</v>
      </c>
      <c r="AC90">
        <f t="shared" ref="AC90:AC153" si="29">Y90/365</f>
        <v>11.663013698630136</v>
      </c>
      <c r="AD90">
        <f t="shared" ref="AD90:AD153" si="30">AA90/365</f>
        <v>0.47105967901216667</v>
      </c>
      <c r="AE90" s="45">
        <f t="shared" si="23"/>
        <v>35</v>
      </c>
      <c r="AF90" s="46">
        <v>343.87356567888168</v>
      </c>
      <c r="AG90" s="7">
        <v>8514</v>
      </c>
      <c r="AH90" s="46">
        <f>AD90*[1]Dias!$B$3</f>
        <v>14.131790370365</v>
      </c>
      <c r="AI90" s="46">
        <f>AC90*[1]Dias!$B$3</f>
        <v>349.89041095890411</v>
      </c>
      <c r="AJ90" s="46"/>
      <c r="AK90" s="46"/>
      <c r="AL90" s="80"/>
      <c r="AM90" s="46"/>
      <c r="AN90" s="52"/>
      <c r="AO90" s="46"/>
      <c r="AP90" s="46"/>
      <c r="AQ90" s="46"/>
      <c r="AR90" s="46"/>
      <c r="AS90" s="46"/>
      <c r="AT90" s="46"/>
      <c r="AU90" s="46"/>
      <c r="AV90" s="68">
        <f t="shared" si="19"/>
        <v>8863.8904109589039</v>
      </c>
      <c r="AW90" s="68">
        <f t="shared" si="20"/>
        <v>358.0053560492467</v>
      </c>
      <c r="AX90" s="69">
        <f t="shared" si="24"/>
        <v>-10.658320009972272</v>
      </c>
      <c r="AY90" s="70" t="s">
        <v>64</v>
      </c>
    </row>
    <row r="91" spans="1:51" ht="18" customHeight="1" x14ac:dyDescent="0.3">
      <c r="A91" s="1" t="s">
        <v>88</v>
      </c>
      <c r="B91" s="1" t="s">
        <v>89</v>
      </c>
      <c r="C91" s="1">
        <v>510202057</v>
      </c>
      <c r="D91" s="1" t="s">
        <v>90</v>
      </c>
      <c r="E91" s="1">
        <f>VLOOKUP(F91,[1]Depreciacion_Entry!$T$3:$U$34,2,0)</f>
        <v>37</v>
      </c>
      <c r="F91" s="1" t="s">
        <v>60</v>
      </c>
      <c r="G91" s="39" t="s">
        <v>327</v>
      </c>
      <c r="H91" s="40" t="s">
        <v>75</v>
      </c>
      <c r="I91" s="40" t="s">
        <v>60</v>
      </c>
      <c r="J91" s="40" t="s">
        <v>328</v>
      </c>
      <c r="K91" s="54">
        <v>1</v>
      </c>
      <c r="L91" s="51" t="s">
        <v>229</v>
      </c>
      <c r="M91" s="51" t="s">
        <v>329</v>
      </c>
      <c r="N91" s="51" t="s">
        <v>65</v>
      </c>
      <c r="O91" s="56" t="s">
        <v>62</v>
      </c>
      <c r="P91" s="75">
        <v>44834</v>
      </c>
      <c r="Q91" s="43">
        <v>24.7591</v>
      </c>
      <c r="R91" s="57">
        <v>5400</v>
      </c>
      <c r="S91" s="58">
        <v>218.10162728047464</v>
      </c>
      <c r="T91" s="44">
        <f t="shared" si="21"/>
        <v>54</v>
      </c>
      <c r="U91" s="44">
        <f t="shared" si="21"/>
        <v>2.1810162728047464</v>
      </c>
      <c r="V91" s="44">
        <f t="shared" si="22"/>
        <v>5346</v>
      </c>
      <c r="W91" s="44">
        <f t="shared" si="22"/>
        <v>215.92061100766989</v>
      </c>
      <c r="X91" s="50">
        <v>2</v>
      </c>
      <c r="Y91" s="45">
        <f t="shared" si="25"/>
        <v>2673</v>
      </c>
      <c r="Z91">
        <f t="shared" si="28"/>
        <v>222.75</v>
      </c>
      <c r="AA91">
        <f t="shared" si="26"/>
        <v>107.96030550383495</v>
      </c>
      <c r="AB91">
        <f t="shared" si="27"/>
        <v>8.9966921253195782</v>
      </c>
      <c r="AC91">
        <f t="shared" si="29"/>
        <v>7.3232876712328769</v>
      </c>
      <c r="AD91">
        <f t="shared" si="30"/>
        <v>0.29578165891461627</v>
      </c>
      <c r="AE91" s="45">
        <f t="shared" si="23"/>
        <v>35</v>
      </c>
      <c r="AF91" s="46">
        <v>215.92061100766989</v>
      </c>
      <c r="AG91" s="7">
        <v>5346</v>
      </c>
      <c r="AH91" s="46">
        <f>AD91*[1]Dias!$B$3</f>
        <v>8.8734497674384887</v>
      </c>
      <c r="AI91" s="46">
        <f>AC91*[1]Dias!$B$3</f>
        <v>219.69863013698631</v>
      </c>
      <c r="AJ91" s="46"/>
      <c r="AK91" s="46"/>
      <c r="AL91" s="80"/>
      <c r="AM91" s="46"/>
      <c r="AN91" s="52"/>
      <c r="AO91" s="46"/>
      <c r="AP91" s="46"/>
      <c r="AQ91" s="46"/>
      <c r="AR91" s="46"/>
      <c r="AS91" s="46"/>
      <c r="AT91" s="46"/>
      <c r="AU91" s="46"/>
      <c r="AV91" s="68">
        <f t="shared" si="19"/>
        <v>5565.6986301369861</v>
      </c>
      <c r="AW91" s="68">
        <f t="shared" si="20"/>
        <v>224.79406077510839</v>
      </c>
      <c r="AX91" s="69">
        <f t="shared" si="24"/>
        <v>-6.6924334946337467</v>
      </c>
      <c r="AY91" s="70" t="s">
        <v>64</v>
      </c>
    </row>
    <row r="92" spans="1:51" ht="18" customHeight="1" x14ac:dyDescent="0.3">
      <c r="A92" s="1" t="s">
        <v>88</v>
      </c>
      <c r="B92" s="1" t="s">
        <v>89</v>
      </c>
      <c r="C92" s="1">
        <v>510202057</v>
      </c>
      <c r="D92" s="1" t="s">
        <v>90</v>
      </c>
      <c r="E92" s="1">
        <f>VLOOKUP(F92,[1]Depreciacion_Entry!$T$3:$U$34,2,0)</f>
        <v>37</v>
      </c>
      <c r="F92" s="1" t="s">
        <v>60</v>
      </c>
      <c r="G92" s="39" t="s">
        <v>330</v>
      </c>
      <c r="H92" s="40" t="s">
        <v>75</v>
      </c>
      <c r="I92" s="40" t="s">
        <v>60</v>
      </c>
      <c r="J92" s="40" t="s">
        <v>331</v>
      </c>
      <c r="K92" s="54">
        <v>1</v>
      </c>
      <c r="L92" s="51" t="s">
        <v>127</v>
      </c>
      <c r="M92" s="51" t="s">
        <v>65</v>
      </c>
      <c r="N92" s="51" t="s">
        <v>65</v>
      </c>
      <c r="O92" s="56" t="s">
        <v>62</v>
      </c>
      <c r="P92" s="75">
        <v>44834</v>
      </c>
      <c r="Q92" s="43">
        <v>24.7591</v>
      </c>
      <c r="R92" s="57">
        <v>2800</v>
      </c>
      <c r="S92" s="58">
        <v>113.08973266394982</v>
      </c>
      <c r="T92" s="44">
        <f t="shared" si="21"/>
        <v>28</v>
      </c>
      <c r="U92" s="44">
        <f t="shared" si="21"/>
        <v>1.1308973266394982</v>
      </c>
      <c r="V92" s="44">
        <f t="shared" si="22"/>
        <v>2772</v>
      </c>
      <c r="W92" s="44">
        <f t="shared" si="22"/>
        <v>111.95883533731032</v>
      </c>
      <c r="X92" s="50">
        <v>2</v>
      </c>
      <c r="Y92" s="45">
        <f t="shared" si="25"/>
        <v>1386</v>
      </c>
      <c r="Z92">
        <f t="shared" si="28"/>
        <v>115.5</v>
      </c>
      <c r="AA92">
        <f t="shared" si="26"/>
        <v>55.979417668655159</v>
      </c>
      <c r="AB92">
        <f t="shared" si="27"/>
        <v>4.66495147238793</v>
      </c>
      <c r="AC92">
        <f t="shared" si="29"/>
        <v>3.7972602739726029</v>
      </c>
      <c r="AD92">
        <f t="shared" si="30"/>
        <v>0.1533682675853566</v>
      </c>
      <c r="AE92" s="45">
        <f t="shared" si="23"/>
        <v>35</v>
      </c>
      <c r="AF92" s="46">
        <v>111.95883533731032</v>
      </c>
      <c r="AG92" s="7">
        <v>2772</v>
      </c>
      <c r="AH92" s="46">
        <f>AD92*[1]Dias!$B$3</f>
        <v>4.6010480275606982</v>
      </c>
      <c r="AI92" s="46">
        <f>AC92*[1]Dias!$B$3</f>
        <v>113.91780821917808</v>
      </c>
      <c r="AJ92" s="46"/>
      <c r="AK92" s="46"/>
      <c r="AL92" s="80"/>
      <c r="AM92" s="46"/>
      <c r="AN92" s="52"/>
      <c r="AO92" s="46"/>
      <c r="AP92" s="46"/>
      <c r="AQ92" s="46"/>
      <c r="AR92" s="46"/>
      <c r="AS92" s="46"/>
      <c r="AT92" s="46"/>
      <c r="AU92" s="46"/>
      <c r="AV92" s="68">
        <f t="shared" si="19"/>
        <v>2885.9178082191779</v>
      </c>
      <c r="AW92" s="68">
        <f t="shared" si="20"/>
        <v>116.55988336487101</v>
      </c>
      <c r="AX92" s="69">
        <f t="shared" si="24"/>
        <v>-3.4701507009211952</v>
      </c>
      <c r="AY92" s="70" t="s">
        <v>64</v>
      </c>
    </row>
    <row r="93" spans="1:51" ht="18" customHeight="1" x14ac:dyDescent="0.3">
      <c r="A93" s="1" t="s">
        <v>88</v>
      </c>
      <c r="B93" s="1" t="s">
        <v>89</v>
      </c>
      <c r="C93" s="1">
        <v>510202057</v>
      </c>
      <c r="D93" s="1" t="s">
        <v>90</v>
      </c>
      <c r="E93" s="1">
        <f>VLOOKUP(F93,[1]Depreciacion_Entry!$T$3:$U$34,2,0)</f>
        <v>37</v>
      </c>
      <c r="F93" s="1" t="s">
        <v>60</v>
      </c>
      <c r="G93" s="39" t="s">
        <v>332</v>
      </c>
      <c r="H93" s="40" t="s">
        <v>75</v>
      </c>
      <c r="I93" s="40" t="s">
        <v>60</v>
      </c>
      <c r="J93" s="40" t="s">
        <v>134</v>
      </c>
      <c r="K93" s="54">
        <v>1</v>
      </c>
      <c r="L93" s="51" t="s">
        <v>175</v>
      </c>
      <c r="M93" s="51" t="s">
        <v>333</v>
      </c>
      <c r="N93" s="51" t="s">
        <v>334</v>
      </c>
      <c r="O93" s="56" t="s">
        <v>62</v>
      </c>
      <c r="P93" s="75">
        <v>44834</v>
      </c>
      <c r="Q93" s="43">
        <v>24.7591</v>
      </c>
      <c r="R93" s="57">
        <v>680</v>
      </c>
      <c r="S93" s="58">
        <v>27.464649361244955</v>
      </c>
      <c r="T93" s="44">
        <f t="shared" si="21"/>
        <v>6.8</v>
      </c>
      <c r="U93" s="44">
        <f t="shared" si="21"/>
        <v>0.27464649361244958</v>
      </c>
      <c r="V93" s="44">
        <f t="shared" si="22"/>
        <v>673.2</v>
      </c>
      <c r="W93" s="44">
        <f t="shared" si="22"/>
        <v>27.190002867632504</v>
      </c>
      <c r="X93" s="50">
        <v>2</v>
      </c>
      <c r="Y93" s="45">
        <f t="shared" si="25"/>
        <v>336.6</v>
      </c>
      <c r="Z93">
        <f t="shared" si="28"/>
        <v>28.05</v>
      </c>
      <c r="AA93">
        <f t="shared" si="26"/>
        <v>13.595001433816252</v>
      </c>
      <c r="AB93">
        <f t="shared" si="27"/>
        <v>1.1329167861513543</v>
      </c>
      <c r="AC93">
        <f t="shared" si="29"/>
        <v>0.92219178082191788</v>
      </c>
      <c r="AD93">
        <f t="shared" si="30"/>
        <v>3.7246579270729455E-2</v>
      </c>
      <c r="AE93" s="45">
        <f t="shared" si="23"/>
        <v>35</v>
      </c>
      <c r="AF93" s="46">
        <v>27.190002867632504</v>
      </c>
      <c r="AG93" s="7">
        <v>673.2</v>
      </c>
      <c r="AH93" s="46">
        <f>AD93*[1]Dias!$B$3</f>
        <v>1.1173973781218836</v>
      </c>
      <c r="AI93" s="46">
        <f>AC93*[1]Dias!$B$3</f>
        <v>27.665753424657538</v>
      </c>
      <c r="AJ93" s="46"/>
      <c r="AK93" s="46"/>
      <c r="AL93" s="80"/>
      <c r="AM93" s="46"/>
      <c r="AN93" s="52"/>
      <c r="AO93" s="46"/>
      <c r="AP93" s="46"/>
      <c r="AQ93" s="46"/>
      <c r="AR93" s="46"/>
      <c r="AS93" s="46"/>
      <c r="AT93" s="46"/>
      <c r="AU93" s="46"/>
      <c r="AV93" s="68">
        <f t="shared" si="19"/>
        <v>700.86575342465756</v>
      </c>
      <c r="AW93" s="68">
        <f t="shared" si="20"/>
        <v>28.307400245754387</v>
      </c>
      <c r="AX93" s="69">
        <f t="shared" si="24"/>
        <v>-0.84275088450943159</v>
      </c>
      <c r="AY93" s="70" t="s">
        <v>64</v>
      </c>
    </row>
    <row r="94" spans="1:51" ht="18" customHeight="1" x14ac:dyDescent="0.3">
      <c r="A94" s="1" t="s">
        <v>88</v>
      </c>
      <c r="B94" s="1" t="s">
        <v>89</v>
      </c>
      <c r="C94" s="1">
        <v>510202057</v>
      </c>
      <c r="D94" s="1" t="s">
        <v>90</v>
      </c>
      <c r="E94" s="1">
        <f>VLOOKUP(F94,[1]Depreciacion_Entry!$T$3:$U$34,2,0)</f>
        <v>37</v>
      </c>
      <c r="F94" s="1" t="s">
        <v>60</v>
      </c>
      <c r="G94" s="39" t="s">
        <v>335</v>
      </c>
      <c r="H94" s="40" t="s">
        <v>336</v>
      </c>
      <c r="I94" s="40" t="s">
        <v>60</v>
      </c>
      <c r="J94" s="40" t="s">
        <v>92</v>
      </c>
      <c r="K94" s="54">
        <v>1</v>
      </c>
      <c r="L94" s="51" t="s">
        <v>112</v>
      </c>
      <c r="M94" s="51" t="s">
        <v>256</v>
      </c>
      <c r="N94" s="51" t="s">
        <v>337</v>
      </c>
      <c r="O94" s="56" t="s">
        <v>62</v>
      </c>
      <c r="P94" s="75">
        <v>44834</v>
      </c>
      <c r="Q94" s="43">
        <v>24.7591</v>
      </c>
      <c r="R94" s="57">
        <v>14500</v>
      </c>
      <c r="S94" s="58">
        <v>585.64325843831159</v>
      </c>
      <c r="T94" s="44">
        <f t="shared" si="21"/>
        <v>145</v>
      </c>
      <c r="U94" s="44">
        <f t="shared" si="21"/>
        <v>5.856432584383116</v>
      </c>
      <c r="V94" s="44">
        <f t="shared" si="22"/>
        <v>14355</v>
      </c>
      <c r="W94" s="44">
        <f t="shared" si="22"/>
        <v>579.78682585392846</v>
      </c>
      <c r="X94" s="50">
        <v>2</v>
      </c>
      <c r="Y94" s="45">
        <f t="shared" si="25"/>
        <v>7177.5</v>
      </c>
      <c r="Z94">
        <f t="shared" si="28"/>
        <v>598.125</v>
      </c>
      <c r="AA94">
        <f t="shared" si="26"/>
        <v>289.89341292696423</v>
      </c>
      <c r="AB94">
        <f t="shared" si="27"/>
        <v>24.157784410580351</v>
      </c>
      <c r="AC94">
        <f t="shared" si="29"/>
        <v>19.664383561643834</v>
      </c>
      <c r="AD94">
        <f t="shared" si="30"/>
        <v>0.7942285285670253</v>
      </c>
      <c r="AE94" s="45">
        <f t="shared" si="23"/>
        <v>35</v>
      </c>
      <c r="AF94" s="46">
        <v>579.78682585392846</v>
      </c>
      <c r="AG94" s="7">
        <v>14355</v>
      </c>
      <c r="AH94" s="46">
        <f>AD94*[1]Dias!$B$3</f>
        <v>23.826855857010759</v>
      </c>
      <c r="AI94" s="46">
        <f>AC94*[1]Dias!$B$3</f>
        <v>589.93150684931504</v>
      </c>
      <c r="AJ94" s="46"/>
      <c r="AK94" s="46"/>
      <c r="AL94" s="80"/>
      <c r="AM94" s="46"/>
      <c r="AN94" s="52"/>
      <c r="AO94" s="46"/>
      <c r="AP94" s="46"/>
      <c r="AQ94" s="46"/>
      <c r="AR94" s="46"/>
      <c r="AS94" s="46"/>
      <c r="AT94" s="46"/>
      <c r="AU94" s="46"/>
      <c r="AV94" s="68">
        <f t="shared" si="19"/>
        <v>14944.931506849314</v>
      </c>
      <c r="AW94" s="68">
        <f t="shared" si="20"/>
        <v>603.6136817109392</v>
      </c>
      <c r="AX94" s="69">
        <f t="shared" si="24"/>
        <v>-17.970423272627613</v>
      </c>
      <c r="AY94" s="70" t="s">
        <v>64</v>
      </c>
    </row>
    <row r="95" spans="1:51" ht="18" customHeight="1" x14ac:dyDescent="0.3">
      <c r="A95" s="1" t="s">
        <v>88</v>
      </c>
      <c r="B95" s="1" t="s">
        <v>89</v>
      </c>
      <c r="C95" s="1">
        <v>510202057</v>
      </c>
      <c r="D95" s="1" t="s">
        <v>90</v>
      </c>
      <c r="E95" s="1">
        <f>VLOOKUP(F95,[1]Depreciacion_Entry!$T$3:$U$34,2,0)</f>
        <v>37</v>
      </c>
      <c r="F95" s="1" t="s">
        <v>60</v>
      </c>
      <c r="G95" s="39" t="s">
        <v>338</v>
      </c>
      <c r="H95" s="40" t="s">
        <v>336</v>
      </c>
      <c r="I95" s="40" t="s">
        <v>60</v>
      </c>
      <c r="J95" s="40" t="s">
        <v>179</v>
      </c>
      <c r="K95" s="54">
        <v>1</v>
      </c>
      <c r="L95" s="51" t="s">
        <v>180</v>
      </c>
      <c r="M95" s="51" t="s">
        <v>181</v>
      </c>
      <c r="N95" s="51" t="s">
        <v>65</v>
      </c>
      <c r="O95" s="56" t="s">
        <v>62</v>
      </c>
      <c r="P95" s="75">
        <v>44834</v>
      </c>
      <c r="Q95" s="43">
        <v>24.7591</v>
      </c>
      <c r="R95" s="57">
        <v>3500</v>
      </c>
      <c r="S95" s="58">
        <v>141.36216582993728</v>
      </c>
      <c r="T95" s="44">
        <f t="shared" si="21"/>
        <v>35</v>
      </c>
      <c r="U95" s="44">
        <f t="shared" si="21"/>
        <v>1.4136216582993728</v>
      </c>
      <c r="V95" s="44">
        <f t="shared" si="22"/>
        <v>3465</v>
      </c>
      <c r="W95" s="44">
        <f t="shared" si="22"/>
        <v>139.94854417163791</v>
      </c>
      <c r="X95" s="50">
        <v>2</v>
      </c>
      <c r="Y95" s="45">
        <f t="shared" si="25"/>
        <v>1732.5</v>
      </c>
      <c r="Z95">
        <f t="shared" si="28"/>
        <v>144.375</v>
      </c>
      <c r="AA95">
        <f t="shared" si="26"/>
        <v>69.974272085818953</v>
      </c>
      <c r="AB95">
        <f t="shared" si="27"/>
        <v>5.8311893404849124</v>
      </c>
      <c r="AC95">
        <f t="shared" si="29"/>
        <v>4.7465753424657535</v>
      </c>
      <c r="AD95">
        <f t="shared" si="30"/>
        <v>0.19171033448169575</v>
      </c>
      <c r="AE95" s="45">
        <f t="shared" si="23"/>
        <v>35</v>
      </c>
      <c r="AF95" s="46">
        <v>139.94854417163791</v>
      </c>
      <c r="AG95" s="7">
        <v>3465</v>
      </c>
      <c r="AH95" s="46">
        <f>AD95*[1]Dias!$B$3</f>
        <v>5.7513100344508725</v>
      </c>
      <c r="AI95" s="46">
        <f>AC95*[1]Dias!$B$3</f>
        <v>142.39726027397262</v>
      </c>
      <c r="AJ95" s="46"/>
      <c r="AK95" s="46"/>
      <c r="AL95" s="80"/>
      <c r="AM95" s="46"/>
      <c r="AN95" s="52"/>
      <c r="AO95" s="46"/>
      <c r="AP95" s="46"/>
      <c r="AQ95" s="46"/>
      <c r="AR95" s="46"/>
      <c r="AS95" s="46"/>
      <c r="AT95" s="46"/>
      <c r="AU95" s="46"/>
      <c r="AV95" s="68">
        <f t="shared" si="19"/>
        <v>3607.3972602739727</v>
      </c>
      <c r="AW95" s="68">
        <f t="shared" si="20"/>
        <v>145.69985420608879</v>
      </c>
      <c r="AX95" s="69">
        <f t="shared" si="24"/>
        <v>-4.3376883761515046</v>
      </c>
      <c r="AY95" s="70" t="s">
        <v>64</v>
      </c>
    </row>
    <row r="96" spans="1:51" ht="18" customHeight="1" x14ac:dyDescent="0.3">
      <c r="A96" s="1" t="s">
        <v>88</v>
      </c>
      <c r="B96" s="1" t="s">
        <v>89</v>
      </c>
      <c r="C96" s="1">
        <v>510202057</v>
      </c>
      <c r="D96" s="1" t="s">
        <v>90</v>
      </c>
      <c r="E96" s="1">
        <f>VLOOKUP(F96,[1]Depreciacion_Entry!$T$3:$U$34,2,0)</f>
        <v>37</v>
      </c>
      <c r="F96" s="1" t="s">
        <v>60</v>
      </c>
      <c r="G96" s="39" t="s">
        <v>339</v>
      </c>
      <c r="H96" s="40" t="s">
        <v>336</v>
      </c>
      <c r="I96" s="40" t="s">
        <v>60</v>
      </c>
      <c r="J96" s="40" t="s">
        <v>340</v>
      </c>
      <c r="K96" s="54">
        <v>1</v>
      </c>
      <c r="L96" s="51" t="s">
        <v>118</v>
      </c>
      <c r="M96" s="51" t="s">
        <v>119</v>
      </c>
      <c r="N96" s="51" t="s">
        <v>120</v>
      </c>
      <c r="O96" s="56" t="s">
        <v>62</v>
      </c>
      <c r="P96" s="75">
        <v>44834</v>
      </c>
      <c r="Q96" s="43">
        <v>24.7591</v>
      </c>
      <c r="R96" s="57">
        <v>15400</v>
      </c>
      <c r="S96" s="58">
        <v>621.99352965172397</v>
      </c>
      <c r="T96" s="44">
        <f t="shared" si="21"/>
        <v>154</v>
      </c>
      <c r="U96" s="44">
        <f t="shared" si="21"/>
        <v>6.2199352965172396</v>
      </c>
      <c r="V96" s="44">
        <f t="shared" si="22"/>
        <v>15246</v>
      </c>
      <c r="W96" s="44">
        <f t="shared" si="22"/>
        <v>615.77359435520668</v>
      </c>
      <c r="X96" s="50">
        <v>2</v>
      </c>
      <c r="Y96" s="45">
        <f t="shared" si="25"/>
        <v>7623</v>
      </c>
      <c r="Z96">
        <f t="shared" si="28"/>
        <v>635.25</v>
      </c>
      <c r="AA96">
        <f t="shared" si="26"/>
        <v>307.88679717760334</v>
      </c>
      <c r="AB96">
        <f t="shared" si="27"/>
        <v>25.657233098133613</v>
      </c>
      <c r="AC96">
        <f t="shared" si="29"/>
        <v>20.884931506849316</v>
      </c>
      <c r="AD96">
        <f t="shared" si="30"/>
        <v>0.84352547171946124</v>
      </c>
      <c r="AE96" s="45">
        <f t="shared" si="23"/>
        <v>35</v>
      </c>
      <c r="AF96" s="46">
        <v>615.77359435520668</v>
      </c>
      <c r="AG96" s="7">
        <v>15246</v>
      </c>
      <c r="AH96" s="46">
        <f>AD96*[1]Dias!$B$3</f>
        <v>25.305764151583837</v>
      </c>
      <c r="AI96" s="46">
        <f>AC96*[1]Dias!$B$3</f>
        <v>626.54794520547944</v>
      </c>
      <c r="AJ96" s="46"/>
      <c r="AK96" s="46"/>
      <c r="AL96" s="80"/>
      <c r="AM96" s="46"/>
      <c r="AN96" s="52"/>
      <c r="AO96" s="46"/>
      <c r="AP96" s="46"/>
      <c r="AQ96" s="46"/>
      <c r="AR96" s="46"/>
      <c r="AS96" s="46"/>
      <c r="AT96" s="46"/>
      <c r="AU96" s="46"/>
      <c r="AV96" s="68">
        <f t="shared" si="19"/>
        <v>15872.547945205479</v>
      </c>
      <c r="AW96" s="68">
        <f t="shared" si="20"/>
        <v>641.07935850679053</v>
      </c>
      <c r="AX96" s="69">
        <f t="shared" si="24"/>
        <v>-19.085828855066552</v>
      </c>
      <c r="AY96" s="70" t="s">
        <v>64</v>
      </c>
    </row>
    <row r="97" spans="1:51" ht="18" customHeight="1" x14ac:dyDescent="0.3">
      <c r="A97" s="1" t="s">
        <v>88</v>
      </c>
      <c r="B97" s="1" t="s">
        <v>89</v>
      </c>
      <c r="C97" s="1">
        <v>510202057</v>
      </c>
      <c r="D97" s="1" t="s">
        <v>90</v>
      </c>
      <c r="E97" s="1">
        <f>VLOOKUP(F97,[1]Depreciacion_Entry!$T$3:$U$34,2,0)</f>
        <v>37</v>
      </c>
      <c r="F97" s="1" t="s">
        <v>60</v>
      </c>
      <c r="G97" s="39" t="s">
        <v>341</v>
      </c>
      <c r="H97" s="40" t="s">
        <v>336</v>
      </c>
      <c r="I97" s="40" t="s">
        <v>60</v>
      </c>
      <c r="J97" s="40" t="s">
        <v>340</v>
      </c>
      <c r="K97" s="54">
        <v>1</v>
      </c>
      <c r="L97" s="51" t="s">
        <v>118</v>
      </c>
      <c r="M97" s="51" t="s">
        <v>119</v>
      </c>
      <c r="N97" s="51" t="s">
        <v>342</v>
      </c>
      <c r="O97" s="56" t="s">
        <v>62</v>
      </c>
      <c r="P97" s="75">
        <v>44834</v>
      </c>
      <c r="Q97" s="43">
        <v>24.7591</v>
      </c>
      <c r="R97" s="57">
        <v>15400</v>
      </c>
      <c r="S97" s="58">
        <v>621.99352965172397</v>
      </c>
      <c r="T97" s="44">
        <f t="shared" si="21"/>
        <v>154</v>
      </c>
      <c r="U97" s="44">
        <f t="shared" si="21"/>
        <v>6.2199352965172396</v>
      </c>
      <c r="V97" s="44">
        <f t="shared" si="22"/>
        <v>15246</v>
      </c>
      <c r="W97" s="44">
        <f t="shared" si="22"/>
        <v>615.77359435520668</v>
      </c>
      <c r="X97" s="50">
        <v>2</v>
      </c>
      <c r="Y97" s="45">
        <f t="shared" si="25"/>
        <v>7623</v>
      </c>
      <c r="Z97">
        <f t="shared" si="28"/>
        <v>635.25</v>
      </c>
      <c r="AA97">
        <f t="shared" si="26"/>
        <v>307.88679717760334</v>
      </c>
      <c r="AB97">
        <f t="shared" si="27"/>
        <v>25.657233098133613</v>
      </c>
      <c r="AC97">
        <f t="shared" si="29"/>
        <v>20.884931506849316</v>
      </c>
      <c r="AD97">
        <f t="shared" si="30"/>
        <v>0.84352547171946124</v>
      </c>
      <c r="AE97" s="45">
        <f t="shared" si="23"/>
        <v>35</v>
      </c>
      <c r="AF97" s="46">
        <v>615.77359435520668</v>
      </c>
      <c r="AG97" s="7">
        <v>15246</v>
      </c>
      <c r="AH97" s="46">
        <f>AD97*[1]Dias!$B$3</f>
        <v>25.305764151583837</v>
      </c>
      <c r="AI97" s="46">
        <f>AC97*[1]Dias!$B$3</f>
        <v>626.54794520547944</v>
      </c>
      <c r="AJ97" s="46"/>
      <c r="AK97" s="46"/>
      <c r="AL97" s="80"/>
      <c r="AM97" s="46"/>
      <c r="AN97" s="52"/>
      <c r="AO97" s="46"/>
      <c r="AP97" s="46"/>
      <c r="AQ97" s="46"/>
      <c r="AR97" s="46"/>
      <c r="AS97" s="46"/>
      <c r="AT97" s="46"/>
      <c r="AU97" s="46"/>
      <c r="AV97" s="68">
        <f t="shared" si="19"/>
        <v>15872.547945205479</v>
      </c>
      <c r="AW97" s="68">
        <f t="shared" si="20"/>
        <v>641.07935850679053</v>
      </c>
      <c r="AX97" s="69">
        <f t="shared" si="24"/>
        <v>-19.085828855066552</v>
      </c>
      <c r="AY97" s="70" t="s">
        <v>64</v>
      </c>
    </row>
    <row r="98" spans="1:51" ht="18" customHeight="1" x14ac:dyDescent="0.3">
      <c r="A98" s="1" t="s">
        <v>88</v>
      </c>
      <c r="B98" s="1" t="s">
        <v>89</v>
      </c>
      <c r="C98" s="1">
        <v>510202057</v>
      </c>
      <c r="D98" s="1" t="s">
        <v>90</v>
      </c>
      <c r="E98" s="1">
        <f>VLOOKUP(F98,[1]Depreciacion_Entry!$T$3:$U$34,2,0)</f>
        <v>37</v>
      </c>
      <c r="F98" s="1" t="s">
        <v>60</v>
      </c>
      <c r="G98" s="39" t="s">
        <v>343</v>
      </c>
      <c r="H98" s="40" t="s">
        <v>344</v>
      </c>
      <c r="I98" s="40" t="s">
        <v>60</v>
      </c>
      <c r="J98" s="40" t="s">
        <v>92</v>
      </c>
      <c r="K98" s="54">
        <v>1</v>
      </c>
      <c r="L98" s="51" t="s">
        <v>345</v>
      </c>
      <c r="M98" s="51" t="s">
        <v>346</v>
      </c>
      <c r="N98" s="51" t="s">
        <v>347</v>
      </c>
      <c r="O98" s="56" t="s">
        <v>62</v>
      </c>
      <c r="P98" s="75">
        <v>44834</v>
      </c>
      <c r="Q98" s="43">
        <v>24.7591</v>
      </c>
      <c r="R98" s="57">
        <v>16700</v>
      </c>
      <c r="S98" s="58">
        <v>674.4994769599864</v>
      </c>
      <c r="T98" s="44">
        <f t="shared" si="21"/>
        <v>167</v>
      </c>
      <c r="U98" s="44">
        <f t="shared" si="21"/>
        <v>6.744994769599864</v>
      </c>
      <c r="V98" s="44">
        <f t="shared" si="22"/>
        <v>16533</v>
      </c>
      <c r="W98" s="44">
        <f t="shared" si="22"/>
        <v>667.75448219038651</v>
      </c>
      <c r="X98" s="50">
        <v>2</v>
      </c>
      <c r="Y98" s="45">
        <f t="shared" si="25"/>
        <v>8266.5</v>
      </c>
      <c r="Z98">
        <f t="shared" si="28"/>
        <v>688.875</v>
      </c>
      <c r="AA98">
        <f t="shared" si="26"/>
        <v>333.87724109519326</v>
      </c>
      <c r="AB98">
        <f t="shared" si="27"/>
        <v>27.823103424599438</v>
      </c>
      <c r="AC98">
        <f t="shared" si="29"/>
        <v>22.647945205479452</v>
      </c>
      <c r="AD98">
        <f t="shared" si="30"/>
        <v>0.91473216738409113</v>
      </c>
      <c r="AE98" s="45">
        <f t="shared" si="23"/>
        <v>35</v>
      </c>
      <c r="AF98" s="46">
        <v>667.75448219038651</v>
      </c>
      <c r="AG98" s="7">
        <v>16533</v>
      </c>
      <c r="AH98" s="46">
        <f>AD98*[1]Dias!$B$3</f>
        <v>27.441965021522734</v>
      </c>
      <c r="AI98" s="46">
        <f>AC98*[1]Dias!$B$3</f>
        <v>679.43835616438355</v>
      </c>
      <c r="AJ98" s="46"/>
      <c r="AK98" s="46"/>
      <c r="AL98" s="80"/>
      <c r="AM98" s="46"/>
      <c r="AN98" s="52"/>
      <c r="AO98" s="46"/>
      <c r="AP98" s="46"/>
      <c r="AQ98" s="46"/>
      <c r="AR98" s="46"/>
      <c r="AS98" s="46"/>
      <c r="AT98" s="46"/>
      <c r="AU98" s="46"/>
      <c r="AV98" s="68">
        <f t="shared" si="19"/>
        <v>17212.438356164384</v>
      </c>
      <c r="AW98" s="68">
        <f t="shared" si="20"/>
        <v>695.19644721190923</v>
      </c>
      <c r="AX98" s="69">
        <f t="shared" si="24"/>
        <v>-20.696970251922835</v>
      </c>
      <c r="AY98" s="70" t="s">
        <v>64</v>
      </c>
    </row>
    <row r="99" spans="1:51" ht="18" customHeight="1" x14ac:dyDescent="0.3">
      <c r="A99" s="1" t="s">
        <v>88</v>
      </c>
      <c r="B99" s="1" t="s">
        <v>89</v>
      </c>
      <c r="C99" s="1">
        <v>510202057</v>
      </c>
      <c r="D99" s="1" t="s">
        <v>90</v>
      </c>
      <c r="E99" s="1">
        <f>VLOOKUP(F99,[1]Depreciacion_Entry!$T$3:$U$34,2,0)</f>
        <v>37</v>
      </c>
      <c r="F99" s="1" t="s">
        <v>60</v>
      </c>
      <c r="G99" s="39" t="s">
        <v>348</v>
      </c>
      <c r="H99" s="40" t="s">
        <v>344</v>
      </c>
      <c r="I99" s="40" t="s">
        <v>60</v>
      </c>
      <c r="J99" s="40" t="s">
        <v>340</v>
      </c>
      <c r="K99" s="54">
        <v>1</v>
      </c>
      <c r="L99" s="51" t="s">
        <v>149</v>
      </c>
      <c r="M99" s="51" t="s">
        <v>349</v>
      </c>
      <c r="N99" s="51" t="s">
        <v>350</v>
      </c>
      <c r="O99" s="56" t="s">
        <v>62</v>
      </c>
      <c r="P99" s="75">
        <v>44834</v>
      </c>
      <c r="Q99" s="43">
        <v>24.7591</v>
      </c>
      <c r="R99" s="57">
        <v>4900</v>
      </c>
      <c r="S99" s="58">
        <v>197.90703216191218</v>
      </c>
      <c r="T99" s="44">
        <f t="shared" si="21"/>
        <v>49</v>
      </c>
      <c r="U99" s="44">
        <f t="shared" si="21"/>
        <v>1.9790703216191219</v>
      </c>
      <c r="V99" s="44">
        <f t="shared" si="22"/>
        <v>4851</v>
      </c>
      <c r="W99" s="44">
        <f t="shared" si="22"/>
        <v>195.92796184029305</v>
      </c>
      <c r="X99" s="50">
        <v>2</v>
      </c>
      <c r="Y99" s="45">
        <f t="shared" si="25"/>
        <v>2425.5</v>
      </c>
      <c r="Z99">
        <f t="shared" si="28"/>
        <v>202.125</v>
      </c>
      <c r="AA99">
        <f t="shared" si="26"/>
        <v>97.963980920146525</v>
      </c>
      <c r="AB99">
        <f t="shared" si="27"/>
        <v>8.1636650766788765</v>
      </c>
      <c r="AC99">
        <f t="shared" si="29"/>
        <v>6.6452054794520548</v>
      </c>
      <c r="AD99">
        <f t="shared" si="30"/>
        <v>0.26839446827437402</v>
      </c>
      <c r="AE99" s="45">
        <f t="shared" si="23"/>
        <v>35</v>
      </c>
      <c r="AF99" s="46">
        <v>195.92796184029305</v>
      </c>
      <c r="AG99" s="7">
        <v>4851</v>
      </c>
      <c r="AH99" s="46">
        <f>AD99*[1]Dias!$B$3</f>
        <v>8.0518340482312212</v>
      </c>
      <c r="AI99" s="46">
        <f>AC99*[1]Dias!$B$3</f>
        <v>199.35616438356163</v>
      </c>
      <c r="AJ99" s="46"/>
      <c r="AK99" s="46"/>
      <c r="AL99" s="80"/>
      <c r="AM99" s="46"/>
      <c r="AN99" s="52"/>
      <c r="AO99" s="46"/>
      <c r="AP99" s="46"/>
      <c r="AQ99" s="46"/>
      <c r="AR99" s="46"/>
      <c r="AS99" s="46"/>
      <c r="AT99" s="46"/>
      <c r="AU99" s="46"/>
      <c r="AV99" s="68">
        <f t="shared" si="19"/>
        <v>5050.3561643835619</v>
      </c>
      <c r="AW99" s="68">
        <f t="shared" si="20"/>
        <v>203.97979588852428</v>
      </c>
      <c r="AX99" s="69">
        <f t="shared" si="24"/>
        <v>-6.0727637266120951</v>
      </c>
      <c r="AY99" s="70" t="s">
        <v>64</v>
      </c>
    </row>
    <row r="100" spans="1:51" ht="18" customHeight="1" x14ac:dyDescent="0.3">
      <c r="A100" s="1" t="s">
        <v>88</v>
      </c>
      <c r="B100" s="1" t="s">
        <v>89</v>
      </c>
      <c r="C100" s="1">
        <v>510202057</v>
      </c>
      <c r="D100" s="1" t="s">
        <v>90</v>
      </c>
      <c r="E100" s="1">
        <f>VLOOKUP(F100,[1]Depreciacion_Entry!$T$3:$U$34,2,0)</f>
        <v>37</v>
      </c>
      <c r="F100" s="1" t="s">
        <v>60</v>
      </c>
      <c r="G100" s="39" t="s">
        <v>351</v>
      </c>
      <c r="H100" s="40" t="s">
        <v>344</v>
      </c>
      <c r="I100" s="40" t="s">
        <v>60</v>
      </c>
      <c r="J100" s="40" t="s">
        <v>179</v>
      </c>
      <c r="K100" s="54">
        <v>1</v>
      </c>
      <c r="L100" s="51" t="s">
        <v>180</v>
      </c>
      <c r="M100" s="51" t="s">
        <v>352</v>
      </c>
      <c r="N100" s="51" t="s">
        <v>65</v>
      </c>
      <c r="O100" s="56" t="s">
        <v>62</v>
      </c>
      <c r="P100" s="75">
        <v>44834</v>
      </c>
      <c r="Q100" s="43">
        <v>24.7591</v>
      </c>
      <c r="R100" s="57">
        <v>3800</v>
      </c>
      <c r="S100" s="58">
        <v>153.47892290107475</v>
      </c>
      <c r="T100" s="44">
        <f t="shared" si="21"/>
        <v>38</v>
      </c>
      <c r="U100" s="44">
        <f t="shared" si="21"/>
        <v>1.5347892290107477</v>
      </c>
      <c r="V100" s="44">
        <f t="shared" si="22"/>
        <v>3762</v>
      </c>
      <c r="W100" s="44">
        <f t="shared" si="22"/>
        <v>151.944133672064</v>
      </c>
      <c r="X100" s="50">
        <v>2</v>
      </c>
      <c r="Y100" s="45">
        <f t="shared" si="25"/>
        <v>1881</v>
      </c>
      <c r="Z100">
        <f t="shared" si="28"/>
        <v>156.75</v>
      </c>
      <c r="AA100">
        <f t="shared" si="26"/>
        <v>75.972066836031999</v>
      </c>
      <c r="AB100">
        <f t="shared" si="27"/>
        <v>6.3310055696693333</v>
      </c>
      <c r="AC100">
        <f t="shared" si="29"/>
        <v>5.1534246575342468</v>
      </c>
      <c r="AD100">
        <f t="shared" si="30"/>
        <v>0.20814264886584111</v>
      </c>
      <c r="AE100" s="45">
        <f t="shared" si="23"/>
        <v>35</v>
      </c>
      <c r="AF100" s="46">
        <v>151.944133672064</v>
      </c>
      <c r="AG100" s="7">
        <v>3762</v>
      </c>
      <c r="AH100" s="46">
        <f>AD100*[1]Dias!$B$3</f>
        <v>6.2442794659752332</v>
      </c>
      <c r="AI100" s="46">
        <f>AC100*[1]Dias!$B$3</f>
        <v>154.60273972602741</v>
      </c>
      <c r="AJ100" s="46"/>
      <c r="AK100" s="46"/>
      <c r="AL100" s="80"/>
      <c r="AM100" s="46"/>
      <c r="AN100" s="52"/>
      <c r="AO100" s="46"/>
      <c r="AP100" s="46"/>
      <c r="AQ100" s="46"/>
      <c r="AR100" s="46"/>
      <c r="AS100" s="46"/>
      <c r="AT100" s="46"/>
      <c r="AU100" s="46"/>
      <c r="AV100" s="68">
        <f t="shared" si="19"/>
        <v>3916.6027397260273</v>
      </c>
      <c r="AW100" s="68">
        <f t="shared" si="20"/>
        <v>158.18841313803924</v>
      </c>
      <c r="AX100" s="69">
        <f t="shared" si="24"/>
        <v>-4.7094902369644842</v>
      </c>
      <c r="AY100" s="70" t="s">
        <v>64</v>
      </c>
    </row>
    <row r="101" spans="1:51" ht="18" customHeight="1" x14ac:dyDescent="0.3">
      <c r="A101" s="1" t="s">
        <v>88</v>
      </c>
      <c r="B101" s="1" t="s">
        <v>89</v>
      </c>
      <c r="C101" s="1">
        <v>510202057</v>
      </c>
      <c r="D101" s="1" t="s">
        <v>90</v>
      </c>
      <c r="E101" s="1">
        <f>VLOOKUP(F101,[1]Depreciacion_Entry!$T$3:$U$34,2,0)</f>
        <v>37</v>
      </c>
      <c r="F101" s="1" t="s">
        <v>60</v>
      </c>
      <c r="G101" s="39" t="s">
        <v>353</v>
      </c>
      <c r="H101" s="40" t="s">
        <v>344</v>
      </c>
      <c r="I101" s="40" t="s">
        <v>60</v>
      </c>
      <c r="J101" s="40" t="s">
        <v>134</v>
      </c>
      <c r="K101" s="54">
        <v>1</v>
      </c>
      <c r="L101" s="51" t="s">
        <v>175</v>
      </c>
      <c r="M101" s="51" t="s">
        <v>317</v>
      </c>
      <c r="N101" s="51" t="s">
        <v>354</v>
      </c>
      <c r="O101" s="56" t="s">
        <v>62</v>
      </c>
      <c r="P101" s="75">
        <v>44834</v>
      </c>
      <c r="Q101" s="43">
        <v>24.7591</v>
      </c>
      <c r="R101" s="57">
        <v>550</v>
      </c>
      <c r="S101" s="58">
        <v>22.214054630418715</v>
      </c>
      <c r="T101" s="44">
        <f t="shared" si="21"/>
        <v>5.5</v>
      </c>
      <c r="U101" s="44">
        <f t="shared" si="21"/>
        <v>0.22214054630418717</v>
      </c>
      <c r="V101" s="44">
        <f t="shared" si="22"/>
        <v>544.5</v>
      </c>
      <c r="W101" s="44">
        <f t="shared" si="22"/>
        <v>21.99191408411453</v>
      </c>
      <c r="X101" s="50">
        <v>2</v>
      </c>
      <c r="Y101" s="45">
        <f t="shared" si="25"/>
        <v>272.25</v>
      </c>
      <c r="Z101">
        <f t="shared" si="28"/>
        <v>22.6875</v>
      </c>
      <c r="AA101">
        <f t="shared" si="26"/>
        <v>10.995957042057265</v>
      </c>
      <c r="AB101">
        <f t="shared" si="27"/>
        <v>0.91632975350477208</v>
      </c>
      <c r="AC101">
        <f t="shared" si="29"/>
        <v>0.74589041095890407</v>
      </c>
      <c r="AD101">
        <f t="shared" si="30"/>
        <v>3.0125909704266478E-2</v>
      </c>
      <c r="AE101" s="45">
        <f t="shared" si="23"/>
        <v>35</v>
      </c>
      <c r="AF101" s="46">
        <v>21.99191408411453</v>
      </c>
      <c r="AG101" s="7">
        <v>544.5</v>
      </c>
      <c r="AH101" s="46">
        <f>AD101*[1]Dias!$B$3</f>
        <v>0.90377729112799432</v>
      </c>
      <c r="AI101" s="46">
        <f>AC101*[1]Dias!$B$3</f>
        <v>22.376712328767123</v>
      </c>
      <c r="AJ101" s="46"/>
      <c r="AK101" s="46"/>
      <c r="AL101" s="80"/>
      <c r="AM101" s="46"/>
      <c r="AN101" s="52"/>
      <c r="AO101" s="46"/>
      <c r="AP101" s="46"/>
      <c r="AQ101" s="46"/>
      <c r="AR101" s="46"/>
      <c r="AS101" s="46"/>
      <c r="AT101" s="46"/>
      <c r="AU101" s="46"/>
      <c r="AV101" s="68">
        <f t="shared" si="19"/>
        <v>566.8767123287671</v>
      </c>
      <c r="AW101" s="68">
        <f t="shared" si="20"/>
        <v>22.895691375242524</v>
      </c>
      <c r="AX101" s="69">
        <f t="shared" si="24"/>
        <v>-0.68163674482380898</v>
      </c>
      <c r="AY101" s="70" t="s">
        <v>64</v>
      </c>
    </row>
    <row r="102" spans="1:51" ht="18" customHeight="1" x14ac:dyDescent="0.3">
      <c r="A102" s="1" t="s">
        <v>88</v>
      </c>
      <c r="B102" s="1" t="s">
        <v>89</v>
      </c>
      <c r="C102" s="1">
        <v>510202057</v>
      </c>
      <c r="D102" s="1" t="s">
        <v>90</v>
      </c>
      <c r="E102" s="1">
        <f>VLOOKUP(F102,[1]Depreciacion_Entry!$T$3:$U$34,2,0)</f>
        <v>37</v>
      </c>
      <c r="F102" s="1" t="s">
        <v>60</v>
      </c>
      <c r="G102" s="39" t="s">
        <v>355</v>
      </c>
      <c r="H102" s="40" t="s">
        <v>344</v>
      </c>
      <c r="I102" s="40" t="s">
        <v>60</v>
      </c>
      <c r="J102" s="40" t="s">
        <v>356</v>
      </c>
      <c r="K102" s="54">
        <v>1</v>
      </c>
      <c r="L102" s="51" t="s">
        <v>149</v>
      </c>
      <c r="M102" s="86">
        <v>380</v>
      </c>
      <c r="N102" s="51" t="s">
        <v>357</v>
      </c>
      <c r="O102" s="56" t="s">
        <v>62</v>
      </c>
      <c r="P102" s="75">
        <v>44834</v>
      </c>
      <c r="Q102" s="43">
        <v>24.7591</v>
      </c>
      <c r="R102" s="57">
        <v>4700</v>
      </c>
      <c r="S102" s="58">
        <v>189.82919411448719</v>
      </c>
      <c r="T102" s="44">
        <f t="shared" si="21"/>
        <v>47</v>
      </c>
      <c r="U102" s="44">
        <f t="shared" si="21"/>
        <v>1.898291941144872</v>
      </c>
      <c r="V102" s="44">
        <f t="shared" si="22"/>
        <v>4653</v>
      </c>
      <c r="W102" s="44">
        <f t="shared" si="22"/>
        <v>187.93090217334233</v>
      </c>
      <c r="X102" s="50">
        <v>2</v>
      </c>
      <c r="Y102" s="45">
        <f t="shared" si="25"/>
        <v>2326.5</v>
      </c>
      <c r="Z102">
        <f t="shared" si="28"/>
        <v>193.875</v>
      </c>
      <c r="AA102">
        <f t="shared" si="26"/>
        <v>93.965451086671166</v>
      </c>
      <c r="AB102">
        <f t="shared" si="27"/>
        <v>7.8304542572225975</v>
      </c>
      <c r="AC102">
        <f t="shared" si="29"/>
        <v>6.3739726027397259</v>
      </c>
      <c r="AD102">
        <f t="shared" si="30"/>
        <v>0.25743959201827715</v>
      </c>
      <c r="AE102" s="45">
        <f t="shared" si="23"/>
        <v>35</v>
      </c>
      <c r="AF102" s="46">
        <v>187.93090217334233</v>
      </c>
      <c r="AG102" s="7">
        <v>4653</v>
      </c>
      <c r="AH102" s="46">
        <f>AD102*[1]Dias!$B$3</f>
        <v>7.7231877605483144</v>
      </c>
      <c r="AI102" s="46">
        <f>AC102*[1]Dias!$B$3</f>
        <v>191.21917808219177</v>
      </c>
      <c r="AJ102" s="46"/>
      <c r="AK102" s="46"/>
      <c r="AL102" s="80"/>
      <c r="AM102" s="46"/>
      <c r="AN102" s="52"/>
      <c r="AO102" s="46"/>
      <c r="AP102" s="46"/>
      <c r="AQ102" s="46"/>
      <c r="AR102" s="46"/>
      <c r="AS102" s="46"/>
      <c r="AT102" s="46"/>
      <c r="AU102" s="46"/>
      <c r="AV102" s="68">
        <f t="shared" ref="AV102:AV165" si="31">AG102+AI102+AK102+AM102+AO102</f>
        <v>4844.2191780821922</v>
      </c>
      <c r="AW102" s="68">
        <f t="shared" ref="AW102:AW165" si="32">+AF102+AH102+AJ102+AL102+AN102</f>
        <v>195.65408993389065</v>
      </c>
      <c r="AX102" s="69">
        <f t="shared" si="24"/>
        <v>-5.8248958194034515</v>
      </c>
      <c r="AY102" s="70" t="s">
        <v>64</v>
      </c>
    </row>
    <row r="103" spans="1:51" ht="18" customHeight="1" x14ac:dyDescent="0.3">
      <c r="A103" s="1" t="s">
        <v>88</v>
      </c>
      <c r="B103" s="1" t="s">
        <v>89</v>
      </c>
      <c r="C103" s="1">
        <v>510202057</v>
      </c>
      <c r="D103" s="1" t="s">
        <v>90</v>
      </c>
      <c r="E103" s="1">
        <f>VLOOKUP(F103,[1]Depreciacion_Entry!$T$3:$U$34,2,0)</f>
        <v>37</v>
      </c>
      <c r="F103" s="1" t="s">
        <v>60</v>
      </c>
      <c r="G103" s="39" t="s">
        <v>358</v>
      </c>
      <c r="H103" s="40" t="s">
        <v>359</v>
      </c>
      <c r="I103" s="40" t="s">
        <v>60</v>
      </c>
      <c r="J103" s="40" t="s">
        <v>92</v>
      </c>
      <c r="K103" s="54">
        <v>1</v>
      </c>
      <c r="L103" s="51" t="s">
        <v>360</v>
      </c>
      <c r="M103" s="51">
        <v>9070</v>
      </c>
      <c r="N103" s="51" t="s">
        <v>361</v>
      </c>
      <c r="O103" s="56" t="s">
        <v>62</v>
      </c>
      <c r="P103" s="75">
        <v>44834</v>
      </c>
      <c r="Q103" s="43">
        <v>24.7591</v>
      </c>
      <c r="R103" s="57">
        <v>14500</v>
      </c>
      <c r="S103" s="58">
        <v>585.64325843831159</v>
      </c>
      <c r="T103" s="44">
        <f t="shared" si="21"/>
        <v>145</v>
      </c>
      <c r="U103" s="44">
        <f t="shared" si="21"/>
        <v>5.856432584383116</v>
      </c>
      <c r="V103" s="44">
        <f t="shared" si="22"/>
        <v>14355</v>
      </c>
      <c r="W103" s="44">
        <f t="shared" si="22"/>
        <v>579.78682585392846</v>
      </c>
      <c r="X103" s="50">
        <v>2</v>
      </c>
      <c r="Y103" s="45">
        <f t="shared" si="25"/>
        <v>7177.5</v>
      </c>
      <c r="Z103">
        <f t="shared" si="28"/>
        <v>598.125</v>
      </c>
      <c r="AA103">
        <f t="shared" si="26"/>
        <v>289.89341292696423</v>
      </c>
      <c r="AB103">
        <f t="shared" si="27"/>
        <v>24.157784410580351</v>
      </c>
      <c r="AC103">
        <f t="shared" si="29"/>
        <v>19.664383561643834</v>
      </c>
      <c r="AD103">
        <f t="shared" si="30"/>
        <v>0.7942285285670253</v>
      </c>
      <c r="AE103" s="45">
        <f t="shared" si="23"/>
        <v>35</v>
      </c>
      <c r="AF103" s="46">
        <v>579.78682585392846</v>
      </c>
      <c r="AG103" s="7">
        <v>14355</v>
      </c>
      <c r="AH103" s="46">
        <f>AD103*[1]Dias!$B$3</f>
        <v>23.826855857010759</v>
      </c>
      <c r="AI103" s="46">
        <f>AC103*[1]Dias!$B$3</f>
        <v>589.93150684931504</v>
      </c>
      <c r="AJ103" s="46"/>
      <c r="AK103" s="46"/>
      <c r="AL103" s="80"/>
      <c r="AM103" s="46"/>
      <c r="AN103" s="52"/>
      <c r="AO103" s="46"/>
      <c r="AP103" s="46"/>
      <c r="AQ103" s="46"/>
      <c r="AR103" s="46"/>
      <c r="AS103" s="46"/>
      <c r="AT103" s="46"/>
      <c r="AU103" s="46"/>
      <c r="AV103" s="68">
        <f t="shared" si="31"/>
        <v>14944.931506849314</v>
      </c>
      <c r="AW103" s="68">
        <f t="shared" si="32"/>
        <v>603.6136817109392</v>
      </c>
      <c r="AX103" s="69">
        <f t="shared" si="24"/>
        <v>-17.970423272627613</v>
      </c>
      <c r="AY103" s="70" t="s">
        <v>64</v>
      </c>
    </row>
    <row r="104" spans="1:51" ht="18" customHeight="1" x14ac:dyDescent="0.3">
      <c r="A104" s="1" t="s">
        <v>88</v>
      </c>
      <c r="B104" s="1" t="s">
        <v>89</v>
      </c>
      <c r="C104" s="1">
        <v>510202057</v>
      </c>
      <c r="D104" s="1" t="s">
        <v>90</v>
      </c>
      <c r="E104" s="1">
        <f>VLOOKUP(F104,[1]Depreciacion_Entry!$T$3:$U$34,2,0)</f>
        <v>37</v>
      </c>
      <c r="F104" s="1" t="s">
        <v>60</v>
      </c>
      <c r="G104" s="39" t="s">
        <v>362</v>
      </c>
      <c r="H104" s="40" t="s">
        <v>359</v>
      </c>
      <c r="I104" s="40" t="s">
        <v>60</v>
      </c>
      <c r="J104" s="40" t="s">
        <v>363</v>
      </c>
      <c r="K104" s="54">
        <v>1</v>
      </c>
      <c r="L104" s="51" t="s">
        <v>364</v>
      </c>
      <c r="M104" s="51" t="s">
        <v>65</v>
      </c>
      <c r="N104" s="51" t="s">
        <v>365</v>
      </c>
      <c r="O104" s="56" t="s">
        <v>62</v>
      </c>
      <c r="P104" s="75">
        <v>44834</v>
      </c>
      <c r="Q104" s="43">
        <v>24.7591</v>
      </c>
      <c r="R104" s="57">
        <v>4100</v>
      </c>
      <c r="S104" s="58">
        <v>165.59567997221222</v>
      </c>
      <c r="T104" s="44">
        <f t="shared" si="21"/>
        <v>41</v>
      </c>
      <c r="U104" s="44">
        <f t="shared" si="21"/>
        <v>1.6559567997221223</v>
      </c>
      <c r="V104" s="44">
        <f t="shared" si="22"/>
        <v>4059</v>
      </c>
      <c r="W104" s="44">
        <f t="shared" si="22"/>
        <v>163.93972317249009</v>
      </c>
      <c r="X104" s="50">
        <v>2</v>
      </c>
      <c r="Y104" s="45">
        <f t="shared" si="25"/>
        <v>2029.5</v>
      </c>
      <c r="Z104">
        <f t="shared" si="28"/>
        <v>169.125</v>
      </c>
      <c r="AA104">
        <f t="shared" si="26"/>
        <v>81.969861586245045</v>
      </c>
      <c r="AB104">
        <f t="shared" si="27"/>
        <v>6.8308217988537541</v>
      </c>
      <c r="AC104">
        <f t="shared" si="29"/>
        <v>5.5602739726027401</v>
      </c>
      <c r="AD104">
        <f t="shared" si="30"/>
        <v>0.22457496324998644</v>
      </c>
      <c r="AE104" s="45">
        <f t="shared" si="23"/>
        <v>35</v>
      </c>
      <c r="AF104" s="46">
        <v>163.93972317249009</v>
      </c>
      <c r="AG104" s="7">
        <v>4059</v>
      </c>
      <c r="AH104" s="46">
        <f>AD104*[1]Dias!$B$3</f>
        <v>6.737248897499593</v>
      </c>
      <c r="AI104" s="46">
        <f>AC104*[1]Dias!$B$3</f>
        <v>166.8082191780822</v>
      </c>
      <c r="AJ104" s="46"/>
      <c r="AK104" s="46"/>
      <c r="AL104" s="80"/>
      <c r="AM104" s="46"/>
      <c r="AN104" s="52"/>
      <c r="AO104" s="46"/>
      <c r="AP104" s="46"/>
      <c r="AQ104" s="46"/>
      <c r="AR104" s="46"/>
      <c r="AS104" s="46"/>
      <c r="AT104" s="46"/>
      <c r="AU104" s="46"/>
      <c r="AV104" s="68">
        <f t="shared" si="31"/>
        <v>4225.8082191780823</v>
      </c>
      <c r="AW104" s="68">
        <f t="shared" si="32"/>
        <v>170.67697206998969</v>
      </c>
      <c r="AX104" s="69">
        <f t="shared" si="24"/>
        <v>-5.0812920977774638</v>
      </c>
      <c r="AY104" s="70" t="s">
        <v>64</v>
      </c>
    </row>
    <row r="105" spans="1:51" ht="18" customHeight="1" x14ac:dyDescent="0.3">
      <c r="A105" s="1" t="s">
        <v>88</v>
      </c>
      <c r="B105" s="1" t="s">
        <v>89</v>
      </c>
      <c r="C105" s="1">
        <v>510202057</v>
      </c>
      <c r="D105" s="1" t="s">
        <v>90</v>
      </c>
      <c r="E105" s="1">
        <f>VLOOKUP(F105,[1]Depreciacion_Entry!$T$3:$U$34,2,0)</f>
        <v>37</v>
      </c>
      <c r="F105" s="1" t="s">
        <v>60</v>
      </c>
      <c r="G105" s="39" t="s">
        <v>366</v>
      </c>
      <c r="H105" s="40" t="s">
        <v>359</v>
      </c>
      <c r="I105" s="40" t="s">
        <v>60</v>
      </c>
      <c r="J105" s="40" t="s">
        <v>163</v>
      </c>
      <c r="K105" s="54">
        <v>1</v>
      </c>
      <c r="L105" s="51" t="s">
        <v>112</v>
      </c>
      <c r="M105" s="51" t="s">
        <v>367</v>
      </c>
      <c r="N105" s="51" t="s">
        <v>368</v>
      </c>
      <c r="O105" s="56" t="s">
        <v>62</v>
      </c>
      <c r="P105" s="75">
        <v>44834</v>
      </c>
      <c r="Q105" s="43">
        <v>24.7591</v>
      </c>
      <c r="R105" s="57">
        <v>26700</v>
      </c>
      <c r="S105" s="58">
        <v>1078.3913793312358</v>
      </c>
      <c r="T105" s="44">
        <f t="shared" ref="T105:U168" si="33">R105*0.01</f>
        <v>267</v>
      </c>
      <c r="U105" s="44">
        <f t="shared" si="33"/>
        <v>10.783913793312358</v>
      </c>
      <c r="V105" s="44">
        <f t="shared" ref="V105:W168" si="34">+R105-T105</f>
        <v>26433</v>
      </c>
      <c r="W105" s="44">
        <f t="shared" si="34"/>
        <v>1067.6074655379234</v>
      </c>
      <c r="X105" s="50">
        <v>2</v>
      </c>
      <c r="Y105" s="45">
        <f t="shared" si="25"/>
        <v>13216.5</v>
      </c>
      <c r="Z105">
        <f t="shared" si="28"/>
        <v>1101.375</v>
      </c>
      <c r="AA105">
        <f t="shared" si="26"/>
        <v>533.80373276896171</v>
      </c>
      <c r="AB105">
        <f t="shared" si="27"/>
        <v>44.483644397413478</v>
      </c>
      <c r="AC105">
        <f t="shared" si="29"/>
        <v>36.209589041095889</v>
      </c>
      <c r="AD105">
        <f t="shared" si="30"/>
        <v>1.4624759801889362</v>
      </c>
      <c r="AE105" s="45">
        <f t="shared" si="23"/>
        <v>35</v>
      </c>
      <c r="AF105" s="46">
        <v>1067.6074655379234</v>
      </c>
      <c r="AG105" s="7">
        <v>26433</v>
      </c>
      <c r="AH105" s="46">
        <f>AD105*[1]Dias!$B$3</f>
        <v>43.874279405668084</v>
      </c>
      <c r="AI105" s="46">
        <f>AC105*[1]Dias!$B$3</f>
        <v>1086.2876712328766</v>
      </c>
      <c r="AJ105" s="46"/>
      <c r="AK105" s="46"/>
      <c r="AL105" s="80"/>
      <c r="AM105" s="46"/>
      <c r="AN105" s="52"/>
      <c r="AO105" s="46"/>
      <c r="AP105" s="46"/>
      <c r="AQ105" s="46"/>
      <c r="AR105" s="46"/>
      <c r="AS105" s="46"/>
      <c r="AT105" s="46"/>
      <c r="AU105" s="46"/>
      <c r="AV105" s="68">
        <f t="shared" si="31"/>
        <v>27519.287671232876</v>
      </c>
      <c r="AW105" s="68">
        <f t="shared" si="32"/>
        <v>1111.4817449435916</v>
      </c>
      <c r="AX105" s="69">
        <f t="shared" si="24"/>
        <v>-33.090365612355754</v>
      </c>
      <c r="AY105" s="70" t="s">
        <v>64</v>
      </c>
    </row>
    <row r="106" spans="1:51" ht="18" customHeight="1" x14ac:dyDescent="0.3">
      <c r="A106" s="1" t="s">
        <v>88</v>
      </c>
      <c r="B106" s="1" t="s">
        <v>89</v>
      </c>
      <c r="C106" s="1">
        <v>510202057</v>
      </c>
      <c r="D106" s="1" t="s">
        <v>90</v>
      </c>
      <c r="E106" s="1">
        <f>VLOOKUP(F106,[1]Depreciacion_Entry!$T$3:$U$34,2,0)</f>
        <v>37</v>
      </c>
      <c r="F106" s="1" t="s">
        <v>60</v>
      </c>
      <c r="G106" s="39" t="s">
        <v>369</v>
      </c>
      <c r="H106" s="40" t="s">
        <v>359</v>
      </c>
      <c r="I106" s="40" t="s">
        <v>60</v>
      </c>
      <c r="J106" s="40" t="s">
        <v>134</v>
      </c>
      <c r="K106" s="54">
        <v>1</v>
      </c>
      <c r="L106" s="51" t="s">
        <v>175</v>
      </c>
      <c r="M106" s="51" t="s">
        <v>317</v>
      </c>
      <c r="N106" s="51" t="s">
        <v>370</v>
      </c>
      <c r="O106" s="56" t="s">
        <v>62</v>
      </c>
      <c r="P106" s="75">
        <v>44834</v>
      </c>
      <c r="Q106" s="43">
        <v>24.7591</v>
      </c>
      <c r="R106" s="57">
        <v>550</v>
      </c>
      <c r="S106" s="58">
        <v>22.214054630418715</v>
      </c>
      <c r="T106" s="44">
        <f t="shared" si="33"/>
        <v>5.5</v>
      </c>
      <c r="U106" s="44">
        <f t="shared" si="33"/>
        <v>0.22214054630418717</v>
      </c>
      <c r="V106" s="44">
        <f t="shared" si="34"/>
        <v>544.5</v>
      </c>
      <c r="W106" s="44">
        <f t="shared" si="34"/>
        <v>21.99191408411453</v>
      </c>
      <c r="X106" s="50">
        <v>2</v>
      </c>
      <c r="Y106" s="45">
        <f t="shared" si="25"/>
        <v>272.25</v>
      </c>
      <c r="Z106">
        <f t="shared" si="28"/>
        <v>22.6875</v>
      </c>
      <c r="AA106">
        <f t="shared" si="26"/>
        <v>10.995957042057265</v>
      </c>
      <c r="AB106">
        <f t="shared" si="27"/>
        <v>0.91632975350477208</v>
      </c>
      <c r="AC106">
        <f t="shared" si="29"/>
        <v>0.74589041095890407</v>
      </c>
      <c r="AD106">
        <f t="shared" si="30"/>
        <v>3.0125909704266478E-2</v>
      </c>
      <c r="AE106" s="45">
        <f t="shared" si="23"/>
        <v>35</v>
      </c>
      <c r="AF106" s="46">
        <v>21.99191408411453</v>
      </c>
      <c r="AG106" s="7">
        <v>544.5</v>
      </c>
      <c r="AH106" s="46">
        <f>AD106*[1]Dias!$B$3</f>
        <v>0.90377729112799432</v>
      </c>
      <c r="AI106" s="46">
        <f>AC106*[1]Dias!$B$3</f>
        <v>22.376712328767123</v>
      </c>
      <c r="AJ106" s="46"/>
      <c r="AK106" s="46"/>
      <c r="AL106" s="80"/>
      <c r="AM106" s="46"/>
      <c r="AN106" s="52"/>
      <c r="AO106" s="46"/>
      <c r="AP106" s="46"/>
      <c r="AQ106" s="46"/>
      <c r="AR106" s="46"/>
      <c r="AS106" s="46"/>
      <c r="AT106" s="46"/>
      <c r="AU106" s="46"/>
      <c r="AV106" s="68">
        <f t="shared" si="31"/>
        <v>566.8767123287671</v>
      </c>
      <c r="AW106" s="68">
        <f t="shared" si="32"/>
        <v>22.895691375242524</v>
      </c>
      <c r="AX106" s="69">
        <f t="shared" si="24"/>
        <v>-0.68163674482380898</v>
      </c>
      <c r="AY106" s="70" t="s">
        <v>64</v>
      </c>
    </row>
    <row r="107" spans="1:51" ht="18" customHeight="1" x14ac:dyDescent="0.3">
      <c r="A107" s="1" t="s">
        <v>88</v>
      </c>
      <c r="B107" s="1" t="s">
        <v>89</v>
      </c>
      <c r="C107" s="1">
        <v>510202057</v>
      </c>
      <c r="D107" s="1" t="s">
        <v>90</v>
      </c>
      <c r="E107" s="1">
        <f>VLOOKUP(F107,[1]Depreciacion_Entry!$T$3:$U$34,2,0)</f>
        <v>37</v>
      </c>
      <c r="F107" s="1" t="s">
        <v>60</v>
      </c>
      <c r="G107" s="39" t="s">
        <v>371</v>
      </c>
      <c r="H107" s="40" t="s">
        <v>359</v>
      </c>
      <c r="I107" s="40" t="s">
        <v>60</v>
      </c>
      <c r="J107" s="40" t="s">
        <v>92</v>
      </c>
      <c r="K107" s="54">
        <v>1</v>
      </c>
      <c r="L107" s="51" t="s">
        <v>112</v>
      </c>
      <c r="M107" s="51" t="s">
        <v>372</v>
      </c>
      <c r="N107" s="51" t="s">
        <v>65</v>
      </c>
      <c r="O107" s="56" t="s">
        <v>62</v>
      </c>
      <c r="P107" s="75">
        <v>44834</v>
      </c>
      <c r="Q107" s="43">
        <v>24.7591</v>
      </c>
      <c r="R107" s="57">
        <v>14500</v>
      </c>
      <c r="S107" s="58">
        <v>585.64325843831159</v>
      </c>
      <c r="T107" s="44">
        <f t="shared" si="33"/>
        <v>145</v>
      </c>
      <c r="U107" s="44">
        <f t="shared" si="33"/>
        <v>5.856432584383116</v>
      </c>
      <c r="V107" s="44">
        <f t="shared" si="34"/>
        <v>14355</v>
      </c>
      <c r="W107" s="44">
        <f t="shared" si="34"/>
        <v>579.78682585392846</v>
      </c>
      <c r="X107" s="50">
        <v>2</v>
      </c>
      <c r="Y107" s="45">
        <f t="shared" si="25"/>
        <v>7177.5</v>
      </c>
      <c r="Z107">
        <f t="shared" si="28"/>
        <v>598.125</v>
      </c>
      <c r="AA107">
        <f t="shared" si="26"/>
        <v>289.89341292696423</v>
      </c>
      <c r="AB107">
        <f t="shared" si="27"/>
        <v>24.157784410580351</v>
      </c>
      <c r="AC107">
        <f t="shared" si="29"/>
        <v>19.664383561643834</v>
      </c>
      <c r="AD107">
        <f t="shared" si="30"/>
        <v>0.7942285285670253</v>
      </c>
      <c r="AE107" s="45">
        <f t="shared" si="23"/>
        <v>35</v>
      </c>
      <c r="AF107" s="46">
        <v>579.78682585392846</v>
      </c>
      <c r="AG107" s="7">
        <v>14355</v>
      </c>
      <c r="AH107" s="46">
        <f>AD107*[1]Dias!$B$3</f>
        <v>23.826855857010759</v>
      </c>
      <c r="AI107" s="46">
        <f>AC107*[1]Dias!$B$3</f>
        <v>589.93150684931504</v>
      </c>
      <c r="AJ107" s="46"/>
      <c r="AK107" s="46"/>
      <c r="AL107" s="80"/>
      <c r="AM107" s="46"/>
      <c r="AN107" s="52"/>
      <c r="AO107" s="46"/>
      <c r="AP107" s="46"/>
      <c r="AQ107" s="46"/>
      <c r="AR107" s="46"/>
      <c r="AS107" s="46"/>
      <c r="AT107" s="46"/>
      <c r="AU107" s="46"/>
      <c r="AV107" s="68">
        <f t="shared" si="31"/>
        <v>14944.931506849314</v>
      </c>
      <c r="AW107" s="68">
        <f t="shared" si="32"/>
        <v>603.6136817109392</v>
      </c>
      <c r="AX107" s="69">
        <f t="shared" si="24"/>
        <v>-17.970423272627613</v>
      </c>
      <c r="AY107" s="70" t="s">
        <v>64</v>
      </c>
    </row>
    <row r="108" spans="1:51" ht="18" customHeight="1" x14ac:dyDescent="0.3">
      <c r="A108" s="1" t="s">
        <v>88</v>
      </c>
      <c r="B108" s="1" t="s">
        <v>89</v>
      </c>
      <c r="C108" s="1">
        <v>510202057</v>
      </c>
      <c r="D108" s="1" t="s">
        <v>90</v>
      </c>
      <c r="E108" s="1">
        <f>VLOOKUP(F108,[1]Depreciacion_Entry!$T$3:$U$34,2,0)</f>
        <v>37</v>
      </c>
      <c r="F108" s="1" t="s">
        <v>60</v>
      </c>
      <c r="G108" s="39" t="s">
        <v>373</v>
      </c>
      <c r="H108" s="40" t="s">
        <v>359</v>
      </c>
      <c r="I108" s="40" t="s">
        <v>60</v>
      </c>
      <c r="J108" s="40" t="s">
        <v>134</v>
      </c>
      <c r="K108" s="54">
        <v>1</v>
      </c>
      <c r="L108" s="51" t="s">
        <v>175</v>
      </c>
      <c r="M108" s="51" t="s">
        <v>247</v>
      </c>
      <c r="N108" s="51" t="s">
        <v>374</v>
      </c>
      <c r="O108" s="56" t="s">
        <v>62</v>
      </c>
      <c r="P108" s="75">
        <v>44834</v>
      </c>
      <c r="Q108" s="43">
        <v>24.7591</v>
      </c>
      <c r="R108" s="57">
        <v>550</v>
      </c>
      <c r="S108" s="58">
        <v>22.214054630418715</v>
      </c>
      <c r="T108" s="44">
        <f t="shared" si="33"/>
        <v>5.5</v>
      </c>
      <c r="U108" s="44">
        <f t="shared" si="33"/>
        <v>0.22214054630418717</v>
      </c>
      <c r="V108" s="44">
        <f t="shared" si="34"/>
        <v>544.5</v>
      </c>
      <c r="W108" s="44">
        <f t="shared" si="34"/>
        <v>21.99191408411453</v>
      </c>
      <c r="X108" s="50">
        <v>2</v>
      </c>
      <c r="Y108" s="45">
        <f t="shared" si="25"/>
        <v>272.25</v>
      </c>
      <c r="Z108">
        <f t="shared" si="28"/>
        <v>22.6875</v>
      </c>
      <c r="AA108">
        <f t="shared" si="26"/>
        <v>10.995957042057265</v>
      </c>
      <c r="AB108">
        <f t="shared" si="27"/>
        <v>0.91632975350477208</v>
      </c>
      <c r="AC108">
        <f t="shared" si="29"/>
        <v>0.74589041095890407</v>
      </c>
      <c r="AD108">
        <f t="shared" si="30"/>
        <v>3.0125909704266478E-2</v>
      </c>
      <c r="AE108" s="45">
        <f t="shared" si="23"/>
        <v>35</v>
      </c>
      <c r="AF108" s="46">
        <v>21.99191408411453</v>
      </c>
      <c r="AG108" s="7">
        <v>544.5</v>
      </c>
      <c r="AH108" s="46">
        <f>AD108*[1]Dias!$B$3</f>
        <v>0.90377729112799432</v>
      </c>
      <c r="AI108" s="46">
        <f>AC108*[1]Dias!$B$3</f>
        <v>22.376712328767123</v>
      </c>
      <c r="AJ108" s="46"/>
      <c r="AK108" s="46"/>
      <c r="AL108" s="80"/>
      <c r="AM108" s="46"/>
      <c r="AN108" s="52"/>
      <c r="AO108" s="46"/>
      <c r="AP108" s="46"/>
      <c r="AQ108" s="46"/>
      <c r="AR108" s="46"/>
      <c r="AS108" s="46"/>
      <c r="AT108" s="46"/>
      <c r="AU108" s="46"/>
      <c r="AV108" s="68">
        <f t="shared" si="31"/>
        <v>566.8767123287671</v>
      </c>
      <c r="AW108" s="68">
        <f t="shared" si="32"/>
        <v>22.895691375242524</v>
      </c>
      <c r="AX108" s="69">
        <f t="shared" si="24"/>
        <v>-0.68163674482380898</v>
      </c>
      <c r="AY108" s="70" t="s">
        <v>64</v>
      </c>
    </row>
    <row r="109" spans="1:51" ht="18" customHeight="1" x14ac:dyDescent="0.3">
      <c r="A109" s="1" t="s">
        <v>88</v>
      </c>
      <c r="B109" s="1" t="s">
        <v>89</v>
      </c>
      <c r="C109" s="1">
        <v>510202057</v>
      </c>
      <c r="D109" s="1" t="s">
        <v>90</v>
      </c>
      <c r="E109" s="1">
        <f>VLOOKUP(F109,[1]Depreciacion_Entry!$T$3:$U$34,2,0)</f>
        <v>37</v>
      </c>
      <c r="F109" s="1" t="s">
        <v>60</v>
      </c>
      <c r="G109" s="39" t="s">
        <v>375</v>
      </c>
      <c r="H109" s="40" t="s">
        <v>359</v>
      </c>
      <c r="I109" s="40" t="s">
        <v>60</v>
      </c>
      <c r="J109" s="40" t="s">
        <v>376</v>
      </c>
      <c r="K109" s="54">
        <v>1</v>
      </c>
      <c r="L109" s="51" t="s">
        <v>149</v>
      </c>
      <c r="M109" s="51" t="s">
        <v>150</v>
      </c>
      <c r="N109" s="51" t="s">
        <v>377</v>
      </c>
      <c r="O109" s="56" t="s">
        <v>62</v>
      </c>
      <c r="P109" s="75">
        <v>44834</v>
      </c>
      <c r="Q109" s="43">
        <v>24.7591</v>
      </c>
      <c r="R109" s="57">
        <v>4600</v>
      </c>
      <c r="S109" s="58">
        <v>185.79027509077471</v>
      </c>
      <c r="T109" s="44">
        <f t="shared" si="33"/>
        <v>46</v>
      </c>
      <c r="U109" s="44">
        <f t="shared" si="33"/>
        <v>1.8579027509077473</v>
      </c>
      <c r="V109" s="44">
        <f t="shared" si="34"/>
        <v>4554</v>
      </c>
      <c r="W109" s="44">
        <f t="shared" si="34"/>
        <v>183.93237233986696</v>
      </c>
      <c r="X109" s="50">
        <v>2</v>
      </c>
      <c r="Y109" s="45">
        <f t="shared" si="25"/>
        <v>2277</v>
      </c>
      <c r="Z109">
        <f t="shared" si="28"/>
        <v>189.75</v>
      </c>
      <c r="AA109">
        <f t="shared" si="26"/>
        <v>91.966186169933479</v>
      </c>
      <c r="AB109">
        <f t="shared" si="27"/>
        <v>7.6638488474944566</v>
      </c>
      <c r="AC109">
        <f t="shared" si="29"/>
        <v>6.2383561643835614</v>
      </c>
      <c r="AD109">
        <f t="shared" si="30"/>
        <v>0.25196215389022869</v>
      </c>
      <c r="AE109" s="45">
        <f t="shared" si="23"/>
        <v>35</v>
      </c>
      <c r="AF109" s="46">
        <v>183.93237233986696</v>
      </c>
      <c r="AG109" s="7">
        <v>4554</v>
      </c>
      <c r="AH109" s="46">
        <f>AD109*[1]Dias!$B$3</f>
        <v>7.5588646167068605</v>
      </c>
      <c r="AI109" s="46">
        <f>AC109*[1]Dias!$B$3</f>
        <v>187.15068493150685</v>
      </c>
      <c r="AJ109" s="46"/>
      <c r="AK109" s="46"/>
      <c r="AL109" s="80"/>
      <c r="AM109" s="46"/>
      <c r="AN109" s="52"/>
      <c r="AO109" s="46"/>
      <c r="AP109" s="46"/>
      <c r="AQ109" s="46"/>
      <c r="AR109" s="46"/>
      <c r="AS109" s="46"/>
      <c r="AT109" s="46"/>
      <c r="AU109" s="46"/>
      <c r="AV109" s="68">
        <f t="shared" si="31"/>
        <v>4741.1506849315065</v>
      </c>
      <c r="AW109" s="68">
        <f t="shared" si="32"/>
        <v>191.49123695657383</v>
      </c>
      <c r="AX109" s="69">
        <f t="shared" si="24"/>
        <v>-5.7009618657991155</v>
      </c>
      <c r="AY109" s="70" t="s">
        <v>64</v>
      </c>
    </row>
    <row r="110" spans="1:51" ht="18" customHeight="1" x14ac:dyDescent="0.3">
      <c r="A110" s="1" t="s">
        <v>88</v>
      </c>
      <c r="B110" s="1" t="s">
        <v>89</v>
      </c>
      <c r="C110" s="1">
        <v>510202057</v>
      </c>
      <c r="D110" s="1" t="s">
        <v>90</v>
      </c>
      <c r="E110" s="1">
        <f>VLOOKUP(F110,[1]Depreciacion_Entry!$T$3:$U$34,2,0)</f>
        <v>37</v>
      </c>
      <c r="F110" s="1" t="s">
        <v>60</v>
      </c>
      <c r="G110" s="39" t="s">
        <v>378</v>
      </c>
      <c r="H110" s="40" t="s">
        <v>359</v>
      </c>
      <c r="I110" s="40" t="s">
        <v>60</v>
      </c>
      <c r="J110" s="40" t="s">
        <v>179</v>
      </c>
      <c r="K110" s="54">
        <v>1</v>
      </c>
      <c r="L110" s="51" t="s">
        <v>180</v>
      </c>
      <c r="M110" s="51" t="s">
        <v>223</v>
      </c>
      <c r="N110" s="51" t="s">
        <v>65</v>
      </c>
      <c r="O110" s="56" t="s">
        <v>62</v>
      </c>
      <c r="P110" s="75">
        <v>44834</v>
      </c>
      <c r="Q110" s="43">
        <v>24.7591</v>
      </c>
      <c r="R110" s="57">
        <v>3800</v>
      </c>
      <c r="S110" s="58">
        <v>153.47892290107475</v>
      </c>
      <c r="T110" s="44">
        <f t="shared" si="33"/>
        <v>38</v>
      </c>
      <c r="U110" s="44">
        <f t="shared" si="33"/>
        <v>1.5347892290107477</v>
      </c>
      <c r="V110" s="44">
        <f t="shared" si="34"/>
        <v>3762</v>
      </c>
      <c r="W110" s="44">
        <f t="shared" si="34"/>
        <v>151.944133672064</v>
      </c>
      <c r="X110" s="50">
        <v>2</v>
      </c>
      <c r="Y110" s="45">
        <f t="shared" si="25"/>
        <v>1881</v>
      </c>
      <c r="Z110">
        <f t="shared" si="28"/>
        <v>156.75</v>
      </c>
      <c r="AA110">
        <f t="shared" si="26"/>
        <v>75.972066836031999</v>
      </c>
      <c r="AB110">
        <f t="shared" si="27"/>
        <v>6.3310055696693333</v>
      </c>
      <c r="AC110">
        <f t="shared" si="29"/>
        <v>5.1534246575342468</v>
      </c>
      <c r="AD110">
        <f t="shared" si="30"/>
        <v>0.20814264886584111</v>
      </c>
      <c r="AE110" s="45">
        <f t="shared" si="23"/>
        <v>35</v>
      </c>
      <c r="AF110" s="46">
        <v>151.944133672064</v>
      </c>
      <c r="AG110" s="7">
        <v>3762</v>
      </c>
      <c r="AH110" s="46">
        <f>AD110*[1]Dias!$B$3</f>
        <v>6.2442794659752332</v>
      </c>
      <c r="AI110" s="46">
        <f>AC110*[1]Dias!$B$3</f>
        <v>154.60273972602741</v>
      </c>
      <c r="AJ110" s="46"/>
      <c r="AK110" s="46"/>
      <c r="AL110" s="80"/>
      <c r="AM110" s="46"/>
      <c r="AN110" s="52"/>
      <c r="AO110" s="46"/>
      <c r="AP110" s="46"/>
      <c r="AQ110" s="46"/>
      <c r="AR110" s="46"/>
      <c r="AS110" s="46"/>
      <c r="AT110" s="46"/>
      <c r="AU110" s="46"/>
      <c r="AV110" s="68">
        <f t="shared" si="31"/>
        <v>3916.6027397260273</v>
      </c>
      <c r="AW110" s="68">
        <f t="shared" si="32"/>
        <v>158.18841313803924</v>
      </c>
      <c r="AX110" s="69">
        <f t="shared" si="24"/>
        <v>-4.7094902369644842</v>
      </c>
      <c r="AY110" s="70" t="s">
        <v>64</v>
      </c>
    </row>
    <row r="111" spans="1:51" ht="18" customHeight="1" x14ac:dyDescent="0.3">
      <c r="A111" s="1" t="s">
        <v>88</v>
      </c>
      <c r="B111" s="1" t="s">
        <v>89</v>
      </c>
      <c r="C111" s="1">
        <v>510202057</v>
      </c>
      <c r="D111" s="1" t="s">
        <v>90</v>
      </c>
      <c r="E111" s="1">
        <f>VLOOKUP(F111,[1]Depreciacion_Entry!$T$3:$U$34,2,0)</f>
        <v>37</v>
      </c>
      <c r="F111" s="1" t="s">
        <v>60</v>
      </c>
      <c r="G111" s="39" t="s">
        <v>379</v>
      </c>
      <c r="H111" s="40" t="s">
        <v>359</v>
      </c>
      <c r="I111" s="40" t="s">
        <v>60</v>
      </c>
      <c r="J111" s="40" t="s">
        <v>340</v>
      </c>
      <c r="K111" s="54">
        <v>1</v>
      </c>
      <c r="L111" s="51" t="s">
        <v>294</v>
      </c>
      <c r="M111" s="51" t="s">
        <v>380</v>
      </c>
      <c r="N111" s="51" t="s">
        <v>381</v>
      </c>
      <c r="O111" s="56" t="s">
        <v>62</v>
      </c>
      <c r="P111" s="75">
        <v>44834</v>
      </c>
      <c r="Q111" s="43">
        <v>24.7591</v>
      </c>
      <c r="R111" s="57">
        <v>22400</v>
      </c>
      <c r="S111" s="58">
        <v>904.71786131159854</v>
      </c>
      <c r="T111" s="44">
        <f t="shared" si="33"/>
        <v>224</v>
      </c>
      <c r="U111" s="44">
        <f t="shared" si="33"/>
        <v>9.0471786131159853</v>
      </c>
      <c r="V111" s="44">
        <f t="shared" si="34"/>
        <v>22176</v>
      </c>
      <c r="W111" s="44">
        <f t="shared" si="34"/>
        <v>895.67068269848255</v>
      </c>
      <c r="X111" s="50">
        <v>2</v>
      </c>
      <c r="Y111" s="45">
        <f t="shared" si="25"/>
        <v>11088</v>
      </c>
      <c r="Z111">
        <f t="shared" si="28"/>
        <v>924</v>
      </c>
      <c r="AA111">
        <f t="shared" si="26"/>
        <v>447.83534134924128</v>
      </c>
      <c r="AB111">
        <f t="shared" si="27"/>
        <v>37.31961177910344</v>
      </c>
      <c r="AC111">
        <f t="shared" si="29"/>
        <v>30.378082191780823</v>
      </c>
      <c r="AD111">
        <f t="shared" si="30"/>
        <v>1.2269461406828528</v>
      </c>
      <c r="AE111" s="45">
        <f t="shared" si="23"/>
        <v>35</v>
      </c>
      <c r="AF111" s="46">
        <v>895.67068269848255</v>
      </c>
      <c r="AG111" s="7">
        <v>22176</v>
      </c>
      <c r="AH111" s="46">
        <f>AD111*[1]Dias!$B$3</f>
        <v>36.808384220485586</v>
      </c>
      <c r="AI111" s="46">
        <f>AC111*[1]Dias!$B$3</f>
        <v>911.34246575342468</v>
      </c>
      <c r="AJ111" s="46"/>
      <c r="AK111" s="46"/>
      <c r="AL111" s="80"/>
      <c r="AM111" s="46"/>
      <c r="AN111" s="52"/>
      <c r="AO111" s="46"/>
      <c r="AP111" s="46"/>
      <c r="AQ111" s="46"/>
      <c r="AR111" s="46"/>
      <c r="AS111" s="46"/>
      <c r="AT111" s="46"/>
      <c r="AU111" s="46"/>
      <c r="AV111" s="68">
        <f t="shared" si="31"/>
        <v>23087.342465753423</v>
      </c>
      <c r="AW111" s="68">
        <f t="shared" si="32"/>
        <v>932.4790669189681</v>
      </c>
      <c r="AX111" s="69">
        <f t="shared" si="24"/>
        <v>-27.761205607369561</v>
      </c>
      <c r="AY111" s="70" t="s">
        <v>64</v>
      </c>
    </row>
    <row r="112" spans="1:51" ht="18" customHeight="1" x14ac:dyDescent="0.3">
      <c r="A112" s="1" t="s">
        <v>88</v>
      </c>
      <c r="B112" s="1" t="s">
        <v>89</v>
      </c>
      <c r="C112" s="1">
        <v>510202057</v>
      </c>
      <c r="D112" s="1" t="s">
        <v>90</v>
      </c>
      <c r="E112" s="1">
        <f>VLOOKUP(F112,[1]Depreciacion_Entry!$T$3:$U$34,2,0)</f>
        <v>37</v>
      </c>
      <c r="F112" s="1" t="s">
        <v>60</v>
      </c>
      <c r="G112" s="39" t="s">
        <v>382</v>
      </c>
      <c r="H112" s="40" t="s">
        <v>383</v>
      </c>
      <c r="I112" s="40" t="s">
        <v>60</v>
      </c>
      <c r="J112" s="40" t="s">
        <v>384</v>
      </c>
      <c r="K112" s="54">
        <v>1</v>
      </c>
      <c r="L112" s="51" t="s">
        <v>112</v>
      </c>
      <c r="M112" s="51" t="s">
        <v>385</v>
      </c>
      <c r="N112" s="51" t="s">
        <v>65</v>
      </c>
      <c r="O112" s="56" t="s">
        <v>62</v>
      </c>
      <c r="P112" s="75">
        <v>44834</v>
      </c>
      <c r="Q112" s="43">
        <v>24.7591</v>
      </c>
      <c r="R112" s="57">
        <v>3000</v>
      </c>
      <c r="S112" s="58">
        <v>121.16757071137481</v>
      </c>
      <c r="T112" s="44">
        <f t="shared" si="33"/>
        <v>30</v>
      </c>
      <c r="U112" s="44">
        <f t="shared" si="33"/>
        <v>1.2116757071137481</v>
      </c>
      <c r="V112" s="44">
        <f t="shared" si="34"/>
        <v>2970</v>
      </c>
      <c r="W112" s="44">
        <f t="shared" si="34"/>
        <v>119.95589500426107</v>
      </c>
      <c r="X112" s="50">
        <v>2</v>
      </c>
      <c r="Y112" s="45">
        <f t="shared" si="25"/>
        <v>1485</v>
      </c>
      <c r="Z112">
        <f t="shared" si="28"/>
        <v>123.75</v>
      </c>
      <c r="AA112">
        <f t="shared" si="26"/>
        <v>59.977947502130533</v>
      </c>
      <c r="AB112">
        <f t="shared" si="27"/>
        <v>4.9981622918442108</v>
      </c>
      <c r="AC112">
        <f t="shared" si="29"/>
        <v>4.0684931506849313</v>
      </c>
      <c r="AD112">
        <f t="shared" si="30"/>
        <v>0.16432314384145352</v>
      </c>
      <c r="AE112" s="45">
        <f t="shared" si="23"/>
        <v>35</v>
      </c>
      <c r="AF112" s="46">
        <v>119.95589500426107</v>
      </c>
      <c r="AG112" s="7">
        <v>2970</v>
      </c>
      <c r="AH112" s="46">
        <f>AD112*[1]Dias!$B$3</f>
        <v>4.9296943152436059</v>
      </c>
      <c r="AI112" s="46">
        <f>AC112*[1]Dias!$B$3</f>
        <v>122.05479452054794</v>
      </c>
      <c r="AJ112" s="46"/>
      <c r="AK112" s="46"/>
      <c r="AL112" s="80"/>
      <c r="AM112" s="46"/>
      <c r="AN112" s="52"/>
      <c r="AO112" s="46"/>
      <c r="AP112" s="46"/>
      <c r="AQ112" s="46"/>
      <c r="AR112" s="46"/>
      <c r="AS112" s="46"/>
      <c r="AT112" s="46"/>
      <c r="AU112" s="46"/>
      <c r="AV112" s="68">
        <f t="shared" si="31"/>
        <v>3092.0547945205481</v>
      </c>
      <c r="AW112" s="68">
        <f t="shared" si="32"/>
        <v>124.88558931950467</v>
      </c>
      <c r="AX112" s="69">
        <f t="shared" si="24"/>
        <v>-3.7180186081298672</v>
      </c>
      <c r="AY112" s="70" t="s">
        <v>64</v>
      </c>
    </row>
    <row r="113" spans="1:51" ht="18" customHeight="1" x14ac:dyDescent="0.3">
      <c r="A113" s="1" t="s">
        <v>88</v>
      </c>
      <c r="B113" s="1" t="s">
        <v>89</v>
      </c>
      <c r="C113" s="1">
        <v>510202057</v>
      </c>
      <c r="D113" s="1" t="s">
        <v>90</v>
      </c>
      <c r="E113" s="1">
        <f>VLOOKUP(F113,[1]Depreciacion_Entry!$T$3:$U$34,2,0)</f>
        <v>37</v>
      </c>
      <c r="F113" s="1" t="s">
        <v>60</v>
      </c>
      <c r="G113" s="39" t="s">
        <v>386</v>
      </c>
      <c r="H113" s="40" t="s">
        <v>383</v>
      </c>
      <c r="I113" s="40" t="s">
        <v>60</v>
      </c>
      <c r="J113" s="40" t="s">
        <v>107</v>
      </c>
      <c r="K113" s="54">
        <v>1</v>
      </c>
      <c r="L113" s="51" t="s">
        <v>229</v>
      </c>
      <c r="M113" s="51" t="s">
        <v>108</v>
      </c>
      <c r="N113" s="51" t="s">
        <v>65</v>
      </c>
      <c r="O113" s="56" t="s">
        <v>62</v>
      </c>
      <c r="P113" s="75">
        <v>44834</v>
      </c>
      <c r="Q113" s="43">
        <v>24.7591</v>
      </c>
      <c r="R113" s="57">
        <v>3800</v>
      </c>
      <c r="S113" s="58">
        <v>153.47892290107475</v>
      </c>
      <c r="T113" s="44">
        <f t="shared" si="33"/>
        <v>38</v>
      </c>
      <c r="U113" s="44">
        <f t="shared" si="33"/>
        <v>1.5347892290107477</v>
      </c>
      <c r="V113" s="44">
        <f t="shared" si="34"/>
        <v>3762</v>
      </c>
      <c r="W113" s="44">
        <f t="shared" si="34"/>
        <v>151.944133672064</v>
      </c>
      <c r="X113" s="50">
        <v>2</v>
      </c>
      <c r="Y113" s="45">
        <f t="shared" si="25"/>
        <v>1881</v>
      </c>
      <c r="Z113">
        <f t="shared" si="28"/>
        <v>156.75</v>
      </c>
      <c r="AA113">
        <f t="shared" si="26"/>
        <v>75.972066836031999</v>
      </c>
      <c r="AB113">
        <f t="shared" si="27"/>
        <v>6.3310055696693333</v>
      </c>
      <c r="AC113">
        <f t="shared" si="29"/>
        <v>5.1534246575342468</v>
      </c>
      <c r="AD113">
        <f t="shared" si="30"/>
        <v>0.20814264886584111</v>
      </c>
      <c r="AE113" s="45">
        <f t="shared" si="23"/>
        <v>35</v>
      </c>
      <c r="AF113" s="46">
        <v>151.944133672064</v>
      </c>
      <c r="AG113" s="7">
        <v>3762</v>
      </c>
      <c r="AH113" s="46">
        <f>AD113*[1]Dias!$B$3</f>
        <v>6.2442794659752332</v>
      </c>
      <c r="AI113" s="46">
        <f>AC113*[1]Dias!$B$3</f>
        <v>154.60273972602741</v>
      </c>
      <c r="AJ113" s="46"/>
      <c r="AK113" s="46"/>
      <c r="AL113" s="80"/>
      <c r="AM113" s="46"/>
      <c r="AN113" s="52"/>
      <c r="AO113" s="46"/>
      <c r="AP113" s="46"/>
      <c r="AQ113" s="46"/>
      <c r="AR113" s="46"/>
      <c r="AS113" s="46"/>
      <c r="AT113" s="46"/>
      <c r="AU113" s="46"/>
      <c r="AV113" s="68">
        <f t="shared" si="31"/>
        <v>3916.6027397260273</v>
      </c>
      <c r="AW113" s="68">
        <f t="shared" si="32"/>
        <v>158.18841313803924</v>
      </c>
      <c r="AX113" s="69">
        <f t="shared" si="24"/>
        <v>-4.7094902369644842</v>
      </c>
      <c r="AY113" s="70" t="s">
        <v>64</v>
      </c>
    </row>
    <row r="114" spans="1:51" ht="18" customHeight="1" x14ac:dyDescent="0.3">
      <c r="A114" s="1" t="s">
        <v>88</v>
      </c>
      <c r="B114" s="1" t="s">
        <v>89</v>
      </c>
      <c r="C114" s="1">
        <v>510202057</v>
      </c>
      <c r="D114" s="1" t="s">
        <v>90</v>
      </c>
      <c r="E114" s="1">
        <f>VLOOKUP(F114,[1]Depreciacion_Entry!$T$3:$U$34,2,0)</f>
        <v>37</v>
      </c>
      <c r="F114" s="1" t="s">
        <v>60</v>
      </c>
      <c r="G114" s="39" t="s">
        <v>387</v>
      </c>
      <c r="H114" s="40" t="s">
        <v>291</v>
      </c>
      <c r="I114" s="40" t="s">
        <v>60</v>
      </c>
      <c r="J114" s="40" t="s">
        <v>107</v>
      </c>
      <c r="K114" s="54">
        <v>1</v>
      </c>
      <c r="L114" s="51" t="s">
        <v>229</v>
      </c>
      <c r="M114" s="51" t="s">
        <v>108</v>
      </c>
      <c r="N114" s="51" t="s">
        <v>65</v>
      </c>
      <c r="O114" s="56" t="s">
        <v>62</v>
      </c>
      <c r="P114" s="75">
        <v>44834</v>
      </c>
      <c r="Q114" s="43">
        <v>24.7591</v>
      </c>
      <c r="R114" s="57">
        <v>3800</v>
      </c>
      <c r="S114" s="58">
        <v>153.47892290107475</v>
      </c>
      <c r="T114" s="44">
        <f t="shared" si="33"/>
        <v>38</v>
      </c>
      <c r="U114" s="44">
        <f t="shared" si="33"/>
        <v>1.5347892290107477</v>
      </c>
      <c r="V114" s="44">
        <f t="shared" si="34"/>
        <v>3762</v>
      </c>
      <c r="W114" s="44">
        <f t="shared" si="34"/>
        <v>151.944133672064</v>
      </c>
      <c r="X114" s="50">
        <v>2</v>
      </c>
      <c r="Y114" s="45">
        <f t="shared" si="25"/>
        <v>1881</v>
      </c>
      <c r="Z114">
        <f t="shared" si="28"/>
        <v>156.75</v>
      </c>
      <c r="AA114">
        <f t="shared" si="26"/>
        <v>75.972066836031999</v>
      </c>
      <c r="AB114">
        <f t="shared" si="27"/>
        <v>6.3310055696693333</v>
      </c>
      <c r="AC114">
        <f t="shared" si="29"/>
        <v>5.1534246575342468</v>
      </c>
      <c r="AD114">
        <f t="shared" si="30"/>
        <v>0.20814264886584111</v>
      </c>
      <c r="AE114" s="45">
        <f t="shared" si="23"/>
        <v>35</v>
      </c>
      <c r="AF114" s="46">
        <v>151.944133672064</v>
      </c>
      <c r="AG114" s="7">
        <v>3762</v>
      </c>
      <c r="AH114" s="46">
        <f>AD114*[1]Dias!$B$3</f>
        <v>6.2442794659752332</v>
      </c>
      <c r="AI114" s="46">
        <f>AC114*[1]Dias!$B$3</f>
        <v>154.60273972602741</v>
      </c>
      <c r="AJ114" s="46"/>
      <c r="AK114" s="46"/>
      <c r="AL114" s="80"/>
      <c r="AM114" s="46"/>
      <c r="AN114" s="52"/>
      <c r="AO114" s="46"/>
      <c r="AP114" s="46"/>
      <c r="AQ114" s="46"/>
      <c r="AR114" s="46"/>
      <c r="AS114" s="46"/>
      <c r="AT114" s="46"/>
      <c r="AU114" s="46"/>
      <c r="AV114" s="68">
        <f t="shared" si="31"/>
        <v>3916.6027397260273</v>
      </c>
      <c r="AW114" s="68">
        <f t="shared" si="32"/>
        <v>158.18841313803924</v>
      </c>
      <c r="AX114" s="69">
        <f t="shared" si="24"/>
        <v>-4.7094902369644842</v>
      </c>
      <c r="AY114" s="70" t="s">
        <v>64</v>
      </c>
    </row>
    <row r="115" spans="1:51" ht="18" customHeight="1" x14ac:dyDescent="0.3">
      <c r="A115" s="1" t="s">
        <v>88</v>
      </c>
      <c r="B115" s="1" t="s">
        <v>89</v>
      </c>
      <c r="C115" s="1">
        <v>510202057</v>
      </c>
      <c r="D115" s="1" t="s">
        <v>90</v>
      </c>
      <c r="E115" s="1">
        <f>VLOOKUP(F115,[1]Depreciacion_Entry!$T$3:$U$34,2,0)</f>
        <v>37</v>
      </c>
      <c r="F115" s="1" t="s">
        <v>60</v>
      </c>
      <c r="G115" s="39" t="s">
        <v>388</v>
      </c>
      <c r="H115" s="40" t="s">
        <v>389</v>
      </c>
      <c r="I115" s="40" t="s">
        <v>60</v>
      </c>
      <c r="J115" s="53" t="s">
        <v>390</v>
      </c>
      <c r="K115" s="54">
        <v>1</v>
      </c>
      <c r="L115" s="40" t="s">
        <v>391</v>
      </c>
      <c r="M115" s="59" t="s">
        <v>392</v>
      </c>
      <c r="N115" s="40" t="s">
        <v>393</v>
      </c>
      <c r="O115" s="56" t="s">
        <v>62</v>
      </c>
      <c r="P115" s="75">
        <v>44834</v>
      </c>
      <c r="Q115" s="43">
        <v>24.7591</v>
      </c>
      <c r="R115" s="57">
        <v>2500</v>
      </c>
      <c r="S115" s="58">
        <v>100.97297559281233</v>
      </c>
      <c r="T115" s="44">
        <f t="shared" si="33"/>
        <v>25</v>
      </c>
      <c r="U115" s="44">
        <f t="shared" si="33"/>
        <v>1.0097297559281233</v>
      </c>
      <c r="V115" s="44">
        <f t="shared" si="34"/>
        <v>2475</v>
      </c>
      <c r="W115" s="44">
        <f t="shared" si="34"/>
        <v>99.963245836884212</v>
      </c>
      <c r="X115" s="50">
        <v>2</v>
      </c>
      <c r="Y115" s="45">
        <f t="shared" si="25"/>
        <v>1237.5</v>
      </c>
      <c r="Z115">
        <f t="shared" si="28"/>
        <v>103.125</v>
      </c>
      <c r="AA115">
        <f t="shared" si="26"/>
        <v>49.981622918442106</v>
      </c>
      <c r="AB115">
        <f t="shared" si="27"/>
        <v>4.1651352432035091</v>
      </c>
      <c r="AC115">
        <f t="shared" si="29"/>
        <v>3.3904109589041096</v>
      </c>
      <c r="AD115">
        <f t="shared" si="30"/>
        <v>0.13693595320121124</v>
      </c>
      <c r="AE115" s="45">
        <f t="shared" si="23"/>
        <v>35</v>
      </c>
      <c r="AF115" s="46">
        <v>99.963245836884212</v>
      </c>
      <c r="AG115" s="7">
        <v>2475</v>
      </c>
      <c r="AH115" s="46">
        <f>AD115*[1]Dias!$B$3</f>
        <v>4.1080785960363375</v>
      </c>
      <c r="AI115" s="46">
        <f>AC115*[1]Dias!$B$3</f>
        <v>101.71232876712328</v>
      </c>
      <c r="AJ115" s="46"/>
      <c r="AK115" s="46"/>
      <c r="AL115" s="80"/>
      <c r="AM115" s="46"/>
      <c r="AN115" s="52"/>
      <c r="AO115" s="46"/>
      <c r="AP115" s="46"/>
      <c r="AQ115" s="46"/>
      <c r="AR115" s="46"/>
      <c r="AS115" s="46"/>
      <c r="AT115" s="46"/>
      <c r="AU115" s="46"/>
      <c r="AV115" s="68">
        <f t="shared" si="31"/>
        <v>2576.7123287671234</v>
      </c>
      <c r="AW115" s="68">
        <f t="shared" si="32"/>
        <v>104.07132443292055</v>
      </c>
      <c r="AX115" s="69">
        <f t="shared" si="24"/>
        <v>-3.0983488401082155</v>
      </c>
      <c r="AY115" s="70" t="s">
        <v>64</v>
      </c>
    </row>
    <row r="116" spans="1:51" ht="18" customHeight="1" x14ac:dyDescent="0.3">
      <c r="A116" s="1" t="s">
        <v>88</v>
      </c>
      <c r="B116" s="1" t="s">
        <v>89</v>
      </c>
      <c r="C116" s="1">
        <v>510202057</v>
      </c>
      <c r="D116" s="1" t="s">
        <v>90</v>
      </c>
      <c r="E116" s="1">
        <f>VLOOKUP(F116,[1]Depreciacion_Entry!$T$3:$U$34,2,0)</f>
        <v>37</v>
      </c>
      <c r="F116" s="1" t="s">
        <v>60</v>
      </c>
      <c r="G116" s="39" t="s">
        <v>394</v>
      </c>
      <c r="H116" s="40" t="s">
        <v>395</v>
      </c>
      <c r="I116" s="40" t="s">
        <v>60</v>
      </c>
      <c r="J116" s="40" t="s">
        <v>193</v>
      </c>
      <c r="K116" s="54">
        <v>1</v>
      </c>
      <c r="L116" s="51" t="s">
        <v>112</v>
      </c>
      <c r="M116" s="51" t="s">
        <v>396</v>
      </c>
      <c r="N116" s="51" t="s">
        <v>397</v>
      </c>
      <c r="O116" s="56" t="s">
        <v>62</v>
      </c>
      <c r="P116" s="75">
        <v>44834</v>
      </c>
      <c r="Q116" s="43">
        <v>24.7591</v>
      </c>
      <c r="R116" s="57">
        <v>28400</v>
      </c>
      <c r="S116" s="58">
        <v>1147.0530027343482</v>
      </c>
      <c r="T116" s="44">
        <f t="shared" si="33"/>
        <v>284</v>
      </c>
      <c r="U116" s="44">
        <f t="shared" si="33"/>
        <v>11.470530027343482</v>
      </c>
      <c r="V116" s="44">
        <f t="shared" si="34"/>
        <v>28116</v>
      </c>
      <c r="W116" s="44">
        <f t="shared" si="34"/>
        <v>1135.5824727070046</v>
      </c>
      <c r="X116" s="50">
        <v>2</v>
      </c>
      <c r="Y116" s="45">
        <f t="shared" si="25"/>
        <v>14058</v>
      </c>
      <c r="Z116">
        <f t="shared" si="28"/>
        <v>1171.5</v>
      </c>
      <c r="AA116">
        <f t="shared" si="26"/>
        <v>567.79123635350231</v>
      </c>
      <c r="AB116">
        <f t="shared" si="27"/>
        <v>47.315936362791859</v>
      </c>
      <c r="AC116">
        <f t="shared" si="29"/>
        <v>38.515068493150686</v>
      </c>
      <c r="AD116">
        <f t="shared" si="30"/>
        <v>1.5555924283657598</v>
      </c>
      <c r="AE116" s="45">
        <f t="shared" si="23"/>
        <v>35</v>
      </c>
      <c r="AF116" s="46">
        <v>1135.5824727070046</v>
      </c>
      <c r="AG116" s="7">
        <v>28116</v>
      </c>
      <c r="AH116" s="46">
        <f>AD116*[1]Dias!$B$3</f>
        <v>46.667772850972796</v>
      </c>
      <c r="AI116" s="46">
        <f>AC116*[1]Dias!$B$3</f>
        <v>1155.4520547945206</v>
      </c>
      <c r="AJ116" s="46"/>
      <c r="AK116" s="46"/>
      <c r="AL116" s="80"/>
      <c r="AM116" s="46"/>
      <c r="AN116" s="52"/>
      <c r="AO116" s="46"/>
      <c r="AP116" s="46"/>
      <c r="AQ116" s="46"/>
      <c r="AR116" s="46"/>
      <c r="AS116" s="46"/>
      <c r="AT116" s="46"/>
      <c r="AU116" s="46"/>
      <c r="AV116" s="68">
        <f t="shared" si="31"/>
        <v>29271.452054794521</v>
      </c>
      <c r="AW116" s="68">
        <f t="shared" si="32"/>
        <v>1182.2502455579775</v>
      </c>
      <c r="AX116" s="69">
        <f t="shared" si="24"/>
        <v>-35.197242823629267</v>
      </c>
      <c r="AY116" s="70" t="s">
        <v>64</v>
      </c>
    </row>
    <row r="117" spans="1:51" ht="18" customHeight="1" x14ac:dyDescent="0.3">
      <c r="A117" s="1" t="s">
        <v>88</v>
      </c>
      <c r="B117" s="1" t="s">
        <v>89</v>
      </c>
      <c r="C117" s="1">
        <v>510202057</v>
      </c>
      <c r="D117" s="1" t="s">
        <v>90</v>
      </c>
      <c r="E117" s="1">
        <f>VLOOKUP(F117,[1]Depreciacion_Entry!$T$3:$U$34,2,0)</f>
        <v>37</v>
      </c>
      <c r="F117" s="1" t="s">
        <v>60</v>
      </c>
      <c r="G117" s="39" t="s">
        <v>398</v>
      </c>
      <c r="H117" s="40" t="s">
        <v>395</v>
      </c>
      <c r="I117" s="40" t="s">
        <v>60</v>
      </c>
      <c r="J117" s="40" t="s">
        <v>122</v>
      </c>
      <c r="K117" s="54">
        <v>1</v>
      </c>
      <c r="L117" s="51" t="s">
        <v>93</v>
      </c>
      <c r="M117" s="51" t="s">
        <v>297</v>
      </c>
      <c r="N117" s="51" t="s">
        <v>399</v>
      </c>
      <c r="O117" s="56" t="s">
        <v>62</v>
      </c>
      <c r="P117" s="75">
        <v>44834</v>
      </c>
      <c r="Q117" s="43">
        <v>24.7591</v>
      </c>
      <c r="R117" s="57">
        <v>7800</v>
      </c>
      <c r="S117" s="58">
        <v>315.03568384957453</v>
      </c>
      <c r="T117" s="44">
        <f t="shared" si="33"/>
        <v>78</v>
      </c>
      <c r="U117" s="44">
        <f t="shared" si="33"/>
        <v>3.1503568384957452</v>
      </c>
      <c r="V117" s="44">
        <f t="shared" si="34"/>
        <v>7722</v>
      </c>
      <c r="W117" s="44">
        <f t="shared" si="34"/>
        <v>311.8853270110788</v>
      </c>
      <c r="X117" s="50">
        <v>2</v>
      </c>
      <c r="Y117" s="45">
        <f t="shared" si="25"/>
        <v>3861</v>
      </c>
      <c r="Z117">
        <f t="shared" si="28"/>
        <v>321.75</v>
      </c>
      <c r="AA117">
        <f t="shared" si="26"/>
        <v>155.9426635055394</v>
      </c>
      <c r="AB117">
        <f t="shared" si="27"/>
        <v>12.99522195879495</v>
      </c>
      <c r="AC117">
        <f t="shared" si="29"/>
        <v>10.578082191780823</v>
      </c>
      <c r="AD117">
        <f t="shared" si="30"/>
        <v>0.42724017398777919</v>
      </c>
      <c r="AE117" s="45">
        <f t="shared" si="23"/>
        <v>35</v>
      </c>
      <c r="AF117" s="46">
        <v>311.8853270110788</v>
      </c>
      <c r="AG117" s="7">
        <v>7722</v>
      </c>
      <c r="AH117" s="46">
        <f>AD117*[1]Dias!$B$3</f>
        <v>12.817205219633376</v>
      </c>
      <c r="AI117" s="46">
        <f>AC117*[1]Dias!$B$3</f>
        <v>317.34246575342468</v>
      </c>
      <c r="AJ117" s="46"/>
      <c r="AK117" s="46"/>
      <c r="AL117" s="80"/>
      <c r="AM117" s="46"/>
      <c r="AN117" s="52"/>
      <c r="AO117" s="46"/>
      <c r="AP117" s="46"/>
      <c r="AQ117" s="46"/>
      <c r="AR117" s="46"/>
      <c r="AS117" s="46"/>
      <c r="AT117" s="46"/>
      <c r="AU117" s="46"/>
      <c r="AV117" s="68">
        <f t="shared" si="31"/>
        <v>8039.3424657534251</v>
      </c>
      <c r="AW117" s="68">
        <f t="shared" si="32"/>
        <v>324.70253223071217</v>
      </c>
      <c r="AX117" s="69">
        <f t="shared" si="24"/>
        <v>-9.6668483811376404</v>
      </c>
      <c r="AY117" s="70" t="s">
        <v>64</v>
      </c>
    </row>
    <row r="118" spans="1:51" ht="18" customHeight="1" x14ac:dyDescent="0.3">
      <c r="A118" s="1" t="s">
        <v>88</v>
      </c>
      <c r="B118" s="1" t="s">
        <v>89</v>
      </c>
      <c r="C118" s="1">
        <v>510202057</v>
      </c>
      <c r="D118" s="1" t="s">
        <v>90</v>
      </c>
      <c r="E118" s="1">
        <f>VLOOKUP(F118,[1]Depreciacion_Entry!$T$3:$U$34,2,0)</f>
        <v>37</v>
      </c>
      <c r="F118" s="1" t="s">
        <v>60</v>
      </c>
      <c r="G118" s="39" t="s">
        <v>400</v>
      </c>
      <c r="H118" s="40" t="s">
        <v>395</v>
      </c>
      <c r="I118" s="40" t="s">
        <v>60</v>
      </c>
      <c r="J118" s="40" t="s">
        <v>401</v>
      </c>
      <c r="K118" s="54">
        <v>1</v>
      </c>
      <c r="L118" s="51" t="s">
        <v>74</v>
      </c>
      <c r="M118" s="51" t="s">
        <v>402</v>
      </c>
      <c r="N118" s="51" t="s">
        <v>403</v>
      </c>
      <c r="O118" s="56" t="s">
        <v>62</v>
      </c>
      <c r="P118" s="75">
        <v>44834</v>
      </c>
      <c r="Q118" s="43">
        <v>24.7591</v>
      </c>
      <c r="R118" s="57">
        <v>10700</v>
      </c>
      <c r="S118" s="58">
        <v>432.16433553723681</v>
      </c>
      <c r="T118" s="44">
        <f t="shared" si="33"/>
        <v>107</v>
      </c>
      <c r="U118" s="44">
        <f t="shared" si="33"/>
        <v>4.3216433553723679</v>
      </c>
      <c r="V118" s="44">
        <f t="shared" si="34"/>
        <v>10593</v>
      </c>
      <c r="W118" s="44">
        <f t="shared" si="34"/>
        <v>427.84269218186444</v>
      </c>
      <c r="X118" s="50">
        <v>2</v>
      </c>
      <c r="Y118" s="45">
        <f t="shared" si="25"/>
        <v>5296.5</v>
      </c>
      <c r="Z118">
        <f t="shared" si="28"/>
        <v>441.375</v>
      </c>
      <c r="AA118">
        <f t="shared" si="26"/>
        <v>213.92134609093222</v>
      </c>
      <c r="AB118">
        <f t="shared" si="27"/>
        <v>17.826778840911018</v>
      </c>
      <c r="AC118">
        <f t="shared" si="29"/>
        <v>14.510958904109589</v>
      </c>
      <c r="AD118">
        <f t="shared" si="30"/>
        <v>0.5860858797011842</v>
      </c>
      <c r="AE118" s="45">
        <f t="shared" si="23"/>
        <v>35</v>
      </c>
      <c r="AF118" s="46">
        <v>427.84269218186444</v>
      </c>
      <c r="AG118" s="7">
        <v>10593</v>
      </c>
      <c r="AH118" s="46">
        <f>AD118*[1]Dias!$B$3</f>
        <v>17.582576391035527</v>
      </c>
      <c r="AI118" s="46">
        <f>AC118*[1]Dias!$B$3</f>
        <v>435.32876712328766</v>
      </c>
      <c r="AJ118" s="46"/>
      <c r="AK118" s="46"/>
      <c r="AL118" s="80"/>
      <c r="AM118" s="46"/>
      <c r="AN118" s="52"/>
      <c r="AO118" s="46"/>
      <c r="AP118" s="46"/>
      <c r="AQ118" s="46"/>
      <c r="AR118" s="46"/>
      <c r="AS118" s="46"/>
      <c r="AT118" s="46"/>
      <c r="AU118" s="46"/>
      <c r="AV118" s="68">
        <f t="shared" si="31"/>
        <v>11028.328767123288</v>
      </c>
      <c r="AW118" s="68">
        <f t="shared" si="32"/>
        <v>445.42526857289994</v>
      </c>
      <c r="AX118" s="69">
        <f t="shared" si="24"/>
        <v>-13.260933035663129</v>
      </c>
      <c r="AY118" s="70" t="s">
        <v>64</v>
      </c>
    </row>
    <row r="119" spans="1:51" ht="18" customHeight="1" x14ac:dyDescent="0.3">
      <c r="A119" s="1" t="s">
        <v>88</v>
      </c>
      <c r="B119" s="1" t="s">
        <v>89</v>
      </c>
      <c r="C119" s="1">
        <v>510202057</v>
      </c>
      <c r="D119" s="1" t="s">
        <v>90</v>
      </c>
      <c r="E119" s="1">
        <f>VLOOKUP(F119,[1]Depreciacion_Entry!$T$3:$U$34,2,0)</f>
        <v>37</v>
      </c>
      <c r="F119" s="1" t="s">
        <v>60</v>
      </c>
      <c r="G119" s="39" t="s">
        <v>404</v>
      </c>
      <c r="H119" s="40" t="s">
        <v>395</v>
      </c>
      <c r="I119" s="40" t="s">
        <v>60</v>
      </c>
      <c r="J119" s="40" t="s">
        <v>122</v>
      </c>
      <c r="K119" s="54">
        <v>1</v>
      </c>
      <c r="L119" s="51" t="s">
        <v>294</v>
      </c>
      <c r="M119" s="51" t="s">
        <v>295</v>
      </c>
      <c r="N119" s="51" t="s">
        <v>405</v>
      </c>
      <c r="O119" s="56" t="s">
        <v>66</v>
      </c>
      <c r="P119" s="75">
        <v>44834</v>
      </c>
      <c r="Q119" s="43">
        <v>24.7591</v>
      </c>
      <c r="R119" s="57">
        <v>8700</v>
      </c>
      <c r="S119" s="58">
        <v>351.38595506298697</v>
      </c>
      <c r="T119" s="44">
        <f t="shared" si="33"/>
        <v>87</v>
      </c>
      <c r="U119" s="44">
        <f t="shared" si="33"/>
        <v>3.5138595506298698</v>
      </c>
      <c r="V119" s="44">
        <f t="shared" si="34"/>
        <v>8613</v>
      </c>
      <c r="W119" s="44">
        <f t="shared" si="34"/>
        <v>347.87209551235708</v>
      </c>
      <c r="X119" s="50">
        <v>2</v>
      </c>
      <c r="Y119" s="45">
        <f t="shared" si="25"/>
        <v>4306.5</v>
      </c>
      <c r="Z119">
        <f t="shared" si="28"/>
        <v>358.875</v>
      </c>
      <c r="AA119">
        <f t="shared" si="26"/>
        <v>173.93604775617854</v>
      </c>
      <c r="AB119">
        <f t="shared" si="27"/>
        <v>14.494670646348212</v>
      </c>
      <c r="AC119">
        <f t="shared" si="29"/>
        <v>11.798630136986301</v>
      </c>
      <c r="AD119">
        <f t="shared" si="30"/>
        <v>0.47653711714021518</v>
      </c>
      <c r="AE119" s="45">
        <f t="shared" si="23"/>
        <v>35</v>
      </c>
      <c r="AF119" s="46">
        <v>347.87209551235708</v>
      </c>
      <c r="AG119" s="7">
        <v>8613</v>
      </c>
      <c r="AH119" s="46">
        <f>AD119*[1]Dias!$B$3</f>
        <v>14.296113514206455</v>
      </c>
      <c r="AI119" s="46">
        <f>AC119*[1]Dias!$B$3</f>
        <v>353.95890410958901</v>
      </c>
      <c r="AJ119" s="46"/>
      <c r="AK119" s="46"/>
      <c r="AL119" s="80"/>
      <c r="AM119" s="46"/>
      <c r="AN119" s="52"/>
      <c r="AO119" s="46"/>
      <c r="AP119" s="46"/>
      <c r="AQ119" s="46"/>
      <c r="AR119" s="46"/>
      <c r="AS119" s="46"/>
      <c r="AT119" s="46"/>
      <c r="AU119" s="46"/>
      <c r="AV119" s="68">
        <f t="shared" si="31"/>
        <v>8966.9589041095896</v>
      </c>
      <c r="AW119" s="68">
        <f t="shared" si="32"/>
        <v>362.16820902656355</v>
      </c>
      <c r="AX119" s="69">
        <f t="shared" si="24"/>
        <v>-10.782253963576579</v>
      </c>
      <c r="AY119" s="70" t="s">
        <v>64</v>
      </c>
    </row>
    <row r="120" spans="1:51" ht="18" customHeight="1" x14ac:dyDescent="0.3">
      <c r="A120" s="1" t="s">
        <v>88</v>
      </c>
      <c r="B120" s="1" t="s">
        <v>89</v>
      </c>
      <c r="C120" s="1">
        <v>510202057</v>
      </c>
      <c r="D120" s="1" t="s">
        <v>90</v>
      </c>
      <c r="E120" s="1">
        <f>VLOOKUP(F120,[1]Depreciacion_Entry!$T$3:$U$34,2,0)</f>
        <v>37</v>
      </c>
      <c r="F120" s="1" t="s">
        <v>60</v>
      </c>
      <c r="G120" s="39" t="s">
        <v>406</v>
      </c>
      <c r="H120" s="40" t="s">
        <v>407</v>
      </c>
      <c r="I120" s="40" t="s">
        <v>60</v>
      </c>
      <c r="J120" s="40" t="s">
        <v>92</v>
      </c>
      <c r="K120" s="54">
        <v>1</v>
      </c>
      <c r="L120" s="51" t="s">
        <v>112</v>
      </c>
      <c r="M120" s="51" t="s">
        <v>408</v>
      </c>
      <c r="N120" s="51" t="s">
        <v>409</v>
      </c>
      <c r="O120" s="56" t="s">
        <v>62</v>
      </c>
      <c r="P120" s="75">
        <v>44834</v>
      </c>
      <c r="Q120" s="43">
        <v>24.7591</v>
      </c>
      <c r="R120" s="57">
        <v>16400</v>
      </c>
      <c r="S120" s="58">
        <v>662.3827198888489</v>
      </c>
      <c r="T120" s="44">
        <f t="shared" si="33"/>
        <v>164</v>
      </c>
      <c r="U120" s="44">
        <f t="shared" si="33"/>
        <v>6.6238271988884891</v>
      </c>
      <c r="V120" s="44">
        <f t="shared" si="34"/>
        <v>16236</v>
      </c>
      <c r="W120" s="44">
        <f t="shared" si="34"/>
        <v>655.75889268996036</v>
      </c>
      <c r="X120" s="50">
        <v>2</v>
      </c>
      <c r="Y120" s="45">
        <f t="shared" si="25"/>
        <v>8118</v>
      </c>
      <c r="Z120">
        <f t="shared" si="28"/>
        <v>676.5</v>
      </c>
      <c r="AA120">
        <f t="shared" si="26"/>
        <v>327.87944634498018</v>
      </c>
      <c r="AB120">
        <f t="shared" si="27"/>
        <v>27.323287195415016</v>
      </c>
      <c r="AC120">
        <f t="shared" si="29"/>
        <v>22.241095890410961</v>
      </c>
      <c r="AD120">
        <f t="shared" si="30"/>
        <v>0.89829985299994575</v>
      </c>
      <c r="AE120" s="45">
        <f t="shared" si="23"/>
        <v>35</v>
      </c>
      <c r="AF120" s="46">
        <v>655.75889268996036</v>
      </c>
      <c r="AG120" s="7">
        <v>16236</v>
      </c>
      <c r="AH120" s="46">
        <f>AD120*[1]Dias!$B$3</f>
        <v>26.948995589998372</v>
      </c>
      <c r="AI120" s="46">
        <f>AC120*[1]Dias!$B$3</f>
        <v>667.23287671232879</v>
      </c>
      <c r="AJ120" s="46"/>
      <c r="AK120" s="46"/>
      <c r="AL120" s="80"/>
      <c r="AM120" s="46"/>
      <c r="AN120" s="52"/>
      <c r="AO120" s="46"/>
      <c r="AP120" s="46"/>
      <c r="AQ120" s="46"/>
      <c r="AR120" s="46"/>
      <c r="AS120" s="46"/>
      <c r="AT120" s="46"/>
      <c r="AU120" s="46"/>
      <c r="AV120" s="68">
        <f t="shared" si="31"/>
        <v>16903.232876712329</v>
      </c>
      <c r="AW120" s="68">
        <f t="shared" si="32"/>
        <v>682.70788827995875</v>
      </c>
      <c r="AX120" s="69">
        <f t="shared" si="24"/>
        <v>-20.325168391109855</v>
      </c>
      <c r="AY120" s="70" t="s">
        <v>64</v>
      </c>
    </row>
    <row r="121" spans="1:51" ht="18" customHeight="1" x14ac:dyDescent="0.3">
      <c r="A121" s="1" t="s">
        <v>88</v>
      </c>
      <c r="B121" s="1" t="s">
        <v>89</v>
      </c>
      <c r="C121" s="1">
        <v>510202057</v>
      </c>
      <c r="D121" s="1" t="s">
        <v>90</v>
      </c>
      <c r="E121" s="1">
        <f>VLOOKUP(F121,[1]Depreciacion_Entry!$T$3:$U$34,2,0)</f>
        <v>37</v>
      </c>
      <c r="F121" s="1" t="s">
        <v>60</v>
      </c>
      <c r="G121" s="39" t="s">
        <v>410</v>
      </c>
      <c r="H121" s="40" t="s">
        <v>407</v>
      </c>
      <c r="I121" s="40" t="s">
        <v>60</v>
      </c>
      <c r="J121" s="40" t="s">
        <v>167</v>
      </c>
      <c r="K121" s="54">
        <v>1</v>
      </c>
      <c r="L121" s="51" t="s">
        <v>112</v>
      </c>
      <c r="M121" s="51" t="s">
        <v>65</v>
      </c>
      <c r="N121" s="51" t="s">
        <v>411</v>
      </c>
      <c r="O121" s="56" t="s">
        <v>62</v>
      </c>
      <c r="P121" s="75">
        <v>44834</v>
      </c>
      <c r="Q121" s="43">
        <v>24.7591</v>
      </c>
      <c r="R121" s="57">
        <v>16400</v>
      </c>
      <c r="S121" s="58">
        <v>662.3827198888489</v>
      </c>
      <c r="T121" s="44">
        <f t="shared" si="33"/>
        <v>164</v>
      </c>
      <c r="U121" s="44">
        <f t="shared" si="33"/>
        <v>6.6238271988884891</v>
      </c>
      <c r="V121" s="44">
        <f t="shared" si="34"/>
        <v>16236</v>
      </c>
      <c r="W121" s="44">
        <f t="shared" si="34"/>
        <v>655.75889268996036</v>
      </c>
      <c r="X121" s="50">
        <v>2</v>
      </c>
      <c r="Y121" s="45">
        <f t="shared" si="25"/>
        <v>8118</v>
      </c>
      <c r="Z121">
        <f t="shared" si="28"/>
        <v>676.5</v>
      </c>
      <c r="AA121">
        <f t="shared" si="26"/>
        <v>327.87944634498018</v>
      </c>
      <c r="AB121">
        <f t="shared" si="27"/>
        <v>27.323287195415016</v>
      </c>
      <c r="AC121">
        <f t="shared" si="29"/>
        <v>22.241095890410961</v>
      </c>
      <c r="AD121">
        <f t="shared" si="30"/>
        <v>0.89829985299994575</v>
      </c>
      <c r="AE121" s="45">
        <f t="shared" si="23"/>
        <v>35</v>
      </c>
      <c r="AF121" s="46">
        <v>655.75889268996036</v>
      </c>
      <c r="AG121" s="7">
        <v>16236</v>
      </c>
      <c r="AH121" s="46">
        <f>AD121*[1]Dias!$B$3</f>
        <v>26.948995589998372</v>
      </c>
      <c r="AI121" s="46">
        <f>AC121*[1]Dias!$B$3</f>
        <v>667.23287671232879</v>
      </c>
      <c r="AJ121" s="46"/>
      <c r="AK121" s="46"/>
      <c r="AL121" s="80"/>
      <c r="AM121" s="46"/>
      <c r="AN121" s="52"/>
      <c r="AO121" s="46"/>
      <c r="AP121" s="46"/>
      <c r="AQ121" s="46"/>
      <c r="AR121" s="46"/>
      <c r="AS121" s="46"/>
      <c r="AT121" s="46"/>
      <c r="AU121" s="46"/>
      <c r="AV121" s="68">
        <f t="shared" si="31"/>
        <v>16903.232876712329</v>
      </c>
      <c r="AW121" s="68">
        <f t="shared" si="32"/>
        <v>682.70788827995875</v>
      </c>
      <c r="AX121" s="69">
        <f t="shared" si="24"/>
        <v>-20.325168391109855</v>
      </c>
      <c r="AY121" s="70" t="s">
        <v>64</v>
      </c>
    </row>
    <row r="122" spans="1:51" ht="18" customHeight="1" x14ac:dyDescent="0.3">
      <c r="A122" s="1" t="s">
        <v>88</v>
      </c>
      <c r="B122" s="1" t="s">
        <v>89</v>
      </c>
      <c r="C122" s="1">
        <v>510202057</v>
      </c>
      <c r="D122" s="1" t="s">
        <v>90</v>
      </c>
      <c r="E122" s="1">
        <f>VLOOKUP(F122,[1]Depreciacion_Entry!$T$3:$U$34,2,0)</f>
        <v>37</v>
      </c>
      <c r="F122" s="1" t="s">
        <v>60</v>
      </c>
      <c r="G122" s="39" t="s">
        <v>412</v>
      </c>
      <c r="H122" s="40" t="s">
        <v>407</v>
      </c>
      <c r="I122" s="40" t="s">
        <v>60</v>
      </c>
      <c r="J122" s="40" t="s">
        <v>340</v>
      </c>
      <c r="K122" s="54">
        <v>1</v>
      </c>
      <c r="L122" s="51" t="s">
        <v>294</v>
      </c>
      <c r="M122" s="51" t="s">
        <v>413</v>
      </c>
      <c r="N122" s="51" t="s">
        <v>414</v>
      </c>
      <c r="O122" s="56" t="s">
        <v>62</v>
      </c>
      <c r="P122" s="75">
        <v>44834</v>
      </c>
      <c r="Q122" s="43">
        <v>24.7591</v>
      </c>
      <c r="R122" s="57">
        <v>9400</v>
      </c>
      <c r="S122" s="58">
        <v>379.65838822897439</v>
      </c>
      <c r="T122" s="44">
        <f t="shared" si="33"/>
        <v>94</v>
      </c>
      <c r="U122" s="44">
        <f t="shared" si="33"/>
        <v>3.796583882289744</v>
      </c>
      <c r="V122" s="44">
        <f t="shared" si="34"/>
        <v>9306</v>
      </c>
      <c r="W122" s="44">
        <f t="shared" si="34"/>
        <v>375.86180434668466</v>
      </c>
      <c r="X122" s="50">
        <v>2</v>
      </c>
      <c r="Y122" s="45">
        <f t="shared" si="25"/>
        <v>4653</v>
      </c>
      <c r="Z122">
        <f t="shared" si="28"/>
        <v>387.75</v>
      </c>
      <c r="AA122">
        <f t="shared" si="26"/>
        <v>187.93090217334233</v>
      </c>
      <c r="AB122">
        <f t="shared" si="27"/>
        <v>15.660908514445195</v>
      </c>
      <c r="AC122">
        <f t="shared" si="29"/>
        <v>12.747945205479452</v>
      </c>
      <c r="AD122">
        <f t="shared" si="30"/>
        <v>0.5148791840365543</v>
      </c>
      <c r="AE122" s="45">
        <f t="shared" si="23"/>
        <v>35</v>
      </c>
      <c r="AF122" s="46">
        <v>375.86180434668466</v>
      </c>
      <c r="AG122" s="7">
        <v>9306</v>
      </c>
      <c r="AH122" s="46">
        <f>AD122*[1]Dias!$B$3</f>
        <v>15.446375521096629</v>
      </c>
      <c r="AI122" s="46">
        <f>AC122*[1]Dias!$B$3</f>
        <v>382.43835616438355</v>
      </c>
      <c r="AJ122" s="46"/>
      <c r="AK122" s="46"/>
      <c r="AL122" s="80"/>
      <c r="AM122" s="46"/>
      <c r="AN122" s="52"/>
      <c r="AO122" s="46"/>
      <c r="AP122" s="46"/>
      <c r="AQ122" s="46"/>
      <c r="AR122" s="46"/>
      <c r="AS122" s="46"/>
      <c r="AT122" s="46"/>
      <c r="AU122" s="46"/>
      <c r="AV122" s="68">
        <f t="shared" si="31"/>
        <v>9688.4383561643845</v>
      </c>
      <c r="AW122" s="68">
        <f t="shared" si="32"/>
        <v>391.30817986778129</v>
      </c>
      <c r="AX122" s="69">
        <f t="shared" si="24"/>
        <v>-11.649791638806903</v>
      </c>
      <c r="AY122" s="70" t="s">
        <v>64</v>
      </c>
    </row>
    <row r="123" spans="1:51" ht="18" customHeight="1" x14ac:dyDescent="0.3">
      <c r="A123" s="1" t="s">
        <v>88</v>
      </c>
      <c r="B123" s="1" t="s">
        <v>89</v>
      </c>
      <c r="C123" s="1">
        <v>510202057</v>
      </c>
      <c r="D123" s="1" t="s">
        <v>90</v>
      </c>
      <c r="E123" s="1">
        <f>VLOOKUP(F123,[1]Depreciacion_Entry!$T$3:$U$34,2,0)</f>
        <v>37</v>
      </c>
      <c r="F123" s="1" t="s">
        <v>60</v>
      </c>
      <c r="G123" s="39" t="s">
        <v>415</v>
      </c>
      <c r="H123" s="40" t="s">
        <v>407</v>
      </c>
      <c r="I123" s="40" t="s">
        <v>60</v>
      </c>
      <c r="J123" s="40" t="s">
        <v>416</v>
      </c>
      <c r="K123" s="54">
        <v>1</v>
      </c>
      <c r="L123" s="51" t="s">
        <v>112</v>
      </c>
      <c r="M123" s="51" t="s">
        <v>194</v>
      </c>
      <c r="N123" s="51" t="s">
        <v>417</v>
      </c>
      <c r="O123" s="56" t="s">
        <v>62</v>
      </c>
      <c r="P123" s="75">
        <v>44834</v>
      </c>
      <c r="Q123" s="43">
        <v>24.7591</v>
      </c>
      <c r="R123" s="57">
        <v>27400</v>
      </c>
      <c r="S123" s="58">
        <v>1106.6638124972233</v>
      </c>
      <c r="T123" s="44">
        <f t="shared" si="33"/>
        <v>274</v>
      </c>
      <c r="U123" s="44">
        <f t="shared" si="33"/>
        <v>11.066638124972233</v>
      </c>
      <c r="V123" s="44">
        <f t="shared" si="34"/>
        <v>27126</v>
      </c>
      <c r="W123" s="44">
        <f t="shared" si="34"/>
        <v>1095.5971743722509</v>
      </c>
      <c r="X123" s="50">
        <v>2</v>
      </c>
      <c r="Y123" s="45">
        <f t="shared" si="25"/>
        <v>13563</v>
      </c>
      <c r="Z123">
        <f t="shared" si="28"/>
        <v>1130.25</v>
      </c>
      <c r="AA123">
        <f t="shared" si="26"/>
        <v>547.79858718612547</v>
      </c>
      <c r="AB123">
        <f t="shared" si="27"/>
        <v>45.649882265510456</v>
      </c>
      <c r="AC123">
        <f t="shared" si="29"/>
        <v>37.158904109589038</v>
      </c>
      <c r="AD123">
        <f t="shared" si="30"/>
        <v>1.5008180470852752</v>
      </c>
      <c r="AE123" s="45">
        <f t="shared" si="23"/>
        <v>35</v>
      </c>
      <c r="AF123" s="46">
        <v>1095.5971743722509</v>
      </c>
      <c r="AG123" s="7">
        <v>27126</v>
      </c>
      <c r="AH123" s="46">
        <f>AD123*[1]Dias!$B$3</f>
        <v>45.024541412558257</v>
      </c>
      <c r="AI123" s="46">
        <f>AC123*[1]Dias!$B$3</f>
        <v>1114.7671232876712</v>
      </c>
      <c r="AJ123" s="46"/>
      <c r="AK123" s="46"/>
      <c r="AL123" s="80"/>
      <c r="AM123" s="46"/>
      <c r="AN123" s="52"/>
      <c r="AO123" s="46"/>
      <c r="AP123" s="46"/>
      <c r="AQ123" s="46"/>
      <c r="AR123" s="46"/>
      <c r="AS123" s="46"/>
      <c r="AT123" s="46"/>
      <c r="AU123" s="46"/>
      <c r="AV123" s="68">
        <f t="shared" si="31"/>
        <v>28240.767123287671</v>
      </c>
      <c r="AW123" s="68">
        <f t="shared" si="32"/>
        <v>1140.6217157848091</v>
      </c>
      <c r="AX123" s="69">
        <f t="shared" si="24"/>
        <v>-33.95790328758585</v>
      </c>
      <c r="AY123" s="70" t="s">
        <v>64</v>
      </c>
    </row>
    <row r="124" spans="1:51" ht="18" customHeight="1" x14ac:dyDescent="0.3">
      <c r="A124" s="1" t="s">
        <v>88</v>
      </c>
      <c r="B124" s="1" t="s">
        <v>89</v>
      </c>
      <c r="C124" s="1">
        <v>510202057</v>
      </c>
      <c r="D124" s="1" t="s">
        <v>90</v>
      </c>
      <c r="E124" s="1">
        <f>VLOOKUP(F124,[1]Depreciacion_Entry!$T$3:$U$34,2,0)</f>
        <v>37</v>
      </c>
      <c r="F124" s="1" t="s">
        <v>60</v>
      </c>
      <c r="G124" s="39" t="s">
        <v>418</v>
      </c>
      <c r="H124" s="40" t="s">
        <v>407</v>
      </c>
      <c r="I124" s="40" t="s">
        <v>60</v>
      </c>
      <c r="J124" s="40" t="s">
        <v>419</v>
      </c>
      <c r="K124" s="54">
        <v>1</v>
      </c>
      <c r="L124" s="51" t="s">
        <v>180</v>
      </c>
      <c r="M124" s="51" t="s">
        <v>185</v>
      </c>
      <c r="N124" s="51" t="s">
        <v>65</v>
      </c>
      <c r="O124" s="56" t="s">
        <v>62</v>
      </c>
      <c r="P124" s="75">
        <v>44834</v>
      </c>
      <c r="Q124" s="43">
        <v>24.7591</v>
      </c>
      <c r="R124" s="57">
        <v>3800</v>
      </c>
      <c r="S124" s="58">
        <v>153.47892290107475</v>
      </c>
      <c r="T124" s="44">
        <f t="shared" si="33"/>
        <v>38</v>
      </c>
      <c r="U124" s="44">
        <f t="shared" si="33"/>
        <v>1.5347892290107477</v>
      </c>
      <c r="V124" s="44">
        <f t="shared" si="34"/>
        <v>3762</v>
      </c>
      <c r="W124" s="44">
        <f t="shared" si="34"/>
        <v>151.944133672064</v>
      </c>
      <c r="X124" s="50">
        <v>2</v>
      </c>
      <c r="Y124" s="45">
        <f t="shared" si="25"/>
        <v>1881</v>
      </c>
      <c r="Z124">
        <f t="shared" si="28"/>
        <v>156.75</v>
      </c>
      <c r="AA124">
        <f t="shared" si="26"/>
        <v>75.972066836031999</v>
      </c>
      <c r="AB124">
        <f t="shared" si="27"/>
        <v>6.3310055696693333</v>
      </c>
      <c r="AC124">
        <f t="shared" si="29"/>
        <v>5.1534246575342468</v>
      </c>
      <c r="AD124">
        <f t="shared" si="30"/>
        <v>0.20814264886584111</v>
      </c>
      <c r="AE124" s="45">
        <f t="shared" si="23"/>
        <v>35</v>
      </c>
      <c r="AF124" s="46">
        <v>151.944133672064</v>
      </c>
      <c r="AG124" s="7">
        <v>3762</v>
      </c>
      <c r="AH124" s="46">
        <f>AD124*[1]Dias!$B$3</f>
        <v>6.2442794659752332</v>
      </c>
      <c r="AI124" s="46">
        <f>AC124*[1]Dias!$B$3</f>
        <v>154.60273972602741</v>
      </c>
      <c r="AJ124" s="46"/>
      <c r="AK124" s="46"/>
      <c r="AL124" s="80"/>
      <c r="AM124" s="46"/>
      <c r="AN124" s="52"/>
      <c r="AO124" s="46"/>
      <c r="AP124" s="46"/>
      <c r="AQ124" s="46"/>
      <c r="AR124" s="46"/>
      <c r="AS124" s="46"/>
      <c r="AT124" s="46"/>
      <c r="AU124" s="46"/>
      <c r="AV124" s="68">
        <f t="shared" si="31"/>
        <v>3916.6027397260273</v>
      </c>
      <c r="AW124" s="68">
        <f t="shared" si="32"/>
        <v>158.18841313803924</v>
      </c>
      <c r="AX124" s="69">
        <f t="shared" si="24"/>
        <v>-4.7094902369644842</v>
      </c>
      <c r="AY124" s="70" t="s">
        <v>64</v>
      </c>
    </row>
    <row r="125" spans="1:51" ht="18" customHeight="1" x14ac:dyDescent="0.3">
      <c r="A125" s="1" t="s">
        <v>88</v>
      </c>
      <c r="B125" s="1" t="s">
        <v>89</v>
      </c>
      <c r="C125" s="1">
        <v>510202057</v>
      </c>
      <c r="D125" s="1" t="s">
        <v>90</v>
      </c>
      <c r="E125" s="1">
        <f>VLOOKUP(F125,[1]Depreciacion_Entry!$T$3:$U$34,2,0)</f>
        <v>37</v>
      </c>
      <c r="F125" s="1" t="s">
        <v>60</v>
      </c>
      <c r="G125" s="39" t="s">
        <v>420</v>
      </c>
      <c r="H125" s="40" t="s">
        <v>407</v>
      </c>
      <c r="I125" s="40" t="s">
        <v>60</v>
      </c>
      <c r="J125" s="40" t="s">
        <v>134</v>
      </c>
      <c r="K125" s="54">
        <v>1</v>
      </c>
      <c r="L125" s="51" t="s">
        <v>175</v>
      </c>
      <c r="M125" s="51" t="s">
        <v>317</v>
      </c>
      <c r="N125" s="51" t="s">
        <v>421</v>
      </c>
      <c r="O125" s="56" t="s">
        <v>62</v>
      </c>
      <c r="P125" s="75">
        <v>44834</v>
      </c>
      <c r="Q125" s="43">
        <v>24.7591</v>
      </c>
      <c r="R125" s="57">
        <v>550</v>
      </c>
      <c r="S125" s="58">
        <v>22.214054630418715</v>
      </c>
      <c r="T125" s="44">
        <f t="shared" si="33"/>
        <v>5.5</v>
      </c>
      <c r="U125" s="44">
        <f t="shared" si="33"/>
        <v>0.22214054630418717</v>
      </c>
      <c r="V125" s="44">
        <f t="shared" si="34"/>
        <v>544.5</v>
      </c>
      <c r="W125" s="44">
        <f t="shared" si="34"/>
        <v>21.99191408411453</v>
      </c>
      <c r="X125" s="50">
        <v>2</v>
      </c>
      <c r="Y125" s="45">
        <f t="shared" si="25"/>
        <v>272.25</v>
      </c>
      <c r="Z125">
        <f t="shared" si="28"/>
        <v>22.6875</v>
      </c>
      <c r="AA125">
        <f t="shared" si="26"/>
        <v>10.995957042057265</v>
      </c>
      <c r="AB125">
        <f t="shared" si="27"/>
        <v>0.91632975350477208</v>
      </c>
      <c r="AC125">
        <f t="shared" si="29"/>
        <v>0.74589041095890407</v>
      </c>
      <c r="AD125">
        <f t="shared" si="30"/>
        <v>3.0125909704266478E-2</v>
      </c>
      <c r="AE125" s="45">
        <f t="shared" si="23"/>
        <v>35</v>
      </c>
      <c r="AF125" s="46">
        <v>21.99191408411453</v>
      </c>
      <c r="AG125" s="7">
        <v>544.5</v>
      </c>
      <c r="AH125" s="46">
        <f>AD125*[1]Dias!$B$3</f>
        <v>0.90377729112799432</v>
      </c>
      <c r="AI125" s="46">
        <f>AC125*[1]Dias!$B$3</f>
        <v>22.376712328767123</v>
      </c>
      <c r="AJ125" s="46"/>
      <c r="AK125" s="46"/>
      <c r="AL125" s="80"/>
      <c r="AM125" s="46"/>
      <c r="AN125" s="52"/>
      <c r="AO125" s="46"/>
      <c r="AP125" s="46"/>
      <c r="AQ125" s="46"/>
      <c r="AR125" s="46"/>
      <c r="AS125" s="46"/>
      <c r="AT125" s="46"/>
      <c r="AU125" s="46"/>
      <c r="AV125" s="68">
        <f t="shared" si="31"/>
        <v>566.8767123287671</v>
      </c>
      <c r="AW125" s="68">
        <f t="shared" si="32"/>
        <v>22.895691375242524</v>
      </c>
      <c r="AX125" s="69">
        <f t="shared" si="24"/>
        <v>-0.68163674482380898</v>
      </c>
      <c r="AY125" s="70" t="s">
        <v>64</v>
      </c>
    </row>
    <row r="126" spans="1:51" ht="18" customHeight="1" x14ac:dyDescent="0.3">
      <c r="A126" s="1" t="s">
        <v>88</v>
      </c>
      <c r="B126" s="1" t="s">
        <v>89</v>
      </c>
      <c r="C126" s="1">
        <v>510202057</v>
      </c>
      <c r="D126" s="1" t="s">
        <v>90</v>
      </c>
      <c r="E126" s="1">
        <f>VLOOKUP(F126,[1]Depreciacion_Entry!$T$3:$U$34,2,0)</f>
        <v>37</v>
      </c>
      <c r="F126" s="1" t="s">
        <v>60</v>
      </c>
      <c r="G126" s="39" t="s">
        <v>422</v>
      </c>
      <c r="H126" s="40" t="s">
        <v>407</v>
      </c>
      <c r="I126" s="40" t="s">
        <v>60</v>
      </c>
      <c r="J126" s="40" t="s">
        <v>419</v>
      </c>
      <c r="K126" s="54">
        <v>1</v>
      </c>
      <c r="L126" s="51" t="s">
        <v>180</v>
      </c>
      <c r="M126" s="51" t="s">
        <v>423</v>
      </c>
      <c r="N126" s="51" t="s">
        <v>424</v>
      </c>
      <c r="O126" s="56" t="s">
        <v>62</v>
      </c>
      <c r="P126" s="75">
        <v>44834</v>
      </c>
      <c r="Q126" s="43">
        <v>24.7591</v>
      </c>
      <c r="R126" s="57">
        <v>3500</v>
      </c>
      <c r="S126" s="58">
        <v>141.36216582993728</v>
      </c>
      <c r="T126" s="44">
        <f t="shared" si="33"/>
        <v>35</v>
      </c>
      <c r="U126" s="44">
        <f t="shared" si="33"/>
        <v>1.4136216582993728</v>
      </c>
      <c r="V126" s="44">
        <f t="shared" si="34"/>
        <v>3465</v>
      </c>
      <c r="W126" s="44">
        <f t="shared" si="34"/>
        <v>139.94854417163791</v>
      </c>
      <c r="X126" s="50">
        <v>2</v>
      </c>
      <c r="Y126" s="45">
        <f t="shared" si="25"/>
        <v>1732.5</v>
      </c>
      <c r="Z126">
        <f t="shared" si="28"/>
        <v>144.375</v>
      </c>
      <c r="AA126">
        <f t="shared" si="26"/>
        <v>69.974272085818953</v>
      </c>
      <c r="AB126">
        <f t="shared" si="27"/>
        <v>5.8311893404849124</v>
      </c>
      <c r="AC126">
        <f t="shared" si="29"/>
        <v>4.7465753424657535</v>
      </c>
      <c r="AD126">
        <f t="shared" si="30"/>
        <v>0.19171033448169575</v>
      </c>
      <c r="AE126" s="45">
        <f t="shared" si="23"/>
        <v>35</v>
      </c>
      <c r="AF126" s="46">
        <v>139.94854417163791</v>
      </c>
      <c r="AG126" s="7">
        <v>3465</v>
      </c>
      <c r="AH126" s="46">
        <f>AD126*[1]Dias!$B$3</f>
        <v>5.7513100344508725</v>
      </c>
      <c r="AI126" s="46">
        <f>AC126*[1]Dias!$B$3</f>
        <v>142.39726027397262</v>
      </c>
      <c r="AJ126" s="46"/>
      <c r="AK126" s="46"/>
      <c r="AL126" s="80"/>
      <c r="AM126" s="46"/>
      <c r="AN126" s="52"/>
      <c r="AO126" s="46"/>
      <c r="AP126" s="46"/>
      <c r="AQ126" s="46"/>
      <c r="AR126" s="46"/>
      <c r="AS126" s="46"/>
      <c r="AT126" s="46"/>
      <c r="AU126" s="46"/>
      <c r="AV126" s="68">
        <f t="shared" si="31"/>
        <v>3607.3972602739727</v>
      </c>
      <c r="AW126" s="68">
        <f t="shared" si="32"/>
        <v>145.69985420608879</v>
      </c>
      <c r="AX126" s="69">
        <f t="shared" si="24"/>
        <v>-4.3376883761515046</v>
      </c>
      <c r="AY126" s="70" t="s">
        <v>64</v>
      </c>
    </row>
    <row r="127" spans="1:51" ht="18" customHeight="1" x14ac:dyDescent="0.3">
      <c r="A127" s="1" t="s">
        <v>88</v>
      </c>
      <c r="B127" s="1" t="s">
        <v>89</v>
      </c>
      <c r="C127" s="1">
        <v>510202057</v>
      </c>
      <c r="D127" s="1" t="s">
        <v>90</v>
      </c>
      <c r="E127" s="1">
        <f>VLOOKUP(F127,[1]Depreciacion_Entry!$T$3:$U$34,2,0)</f>
        <v>37</v>
      </c>
      <c r="F127" s="1" t="s">
        <v>60</v>
      </c>
      <c r="G127" s="39" t="s">
        <v>425</v>
      </c>
      <c r="H127" s="40" t="s">
        <v>78</v>
      </c>
      <c r="I127" s="40" t="s">
        <v>60</v>
      </c>
      <c r="J127" s="40" t="s">
        <v>426</v>
      </c>
      <c r="K127" s="54">
        <v>1</v>
      </c>
      <c r="L127" s="51" t="s">
        <v>93</v>
      </c>
      <c r="M127" s="51" t="s">
        <v>427</v>
      </c>
      <c r="N127" s="51" t="s">
        <v>428</v>
      </c>
      <c r="O127" s="56" t="s">
        <v>62</v>
      </c>
      <c r="P127" s="75">
        <v>44834</v>
      </c>
      <c r="Q127" s="43">
        <v>24.7591</v>
      </c>
      <c r="R127" s="57">
        <v>8600</v>
      </c>
      <c r="S127" s="58">
        <v>347.34703603927443</v>
      </c>
      <c r="T127" s="44">
        <f t="shared" si="33"/>
        <v>86</v>
      </c>
      <c r="U127" s="44">
        <f t="shared" si="33"/>
        <v>3.4734703603927444</v>
      </c>
      <c r="V127" s="44">
        <f t="shared" si="34"/>
        <v>8514</v>
      </c>
      <c r="W127" s="44">
        <f t="shared" si="34"/>
        <v>343.87356567888168</v>
      </c>
      <c r="X127" s="50">
        <v>2</v>
      </c>
      <c r="Y127" s="45">
        <f t="shared" si="25"/>
        <v>4257</v>
      </c>
      <c r="Z127">
        <f t="shared" si="28"/>
        <v>354.75</v>
      </c>
      <c r="AA127">
        <f t="shared" si="26"/>
        <v>171.93678283944084</v>
      </c>
      <c r="AB127">
        <f t="shared" si="27"/>
        <v>14.32806523662007</v>
      </c>
      <c r="AC127">
        <f t="shared" si="29"/>
        <v>11.663013698630136</v>
      </c>
      <c r="AD127">
        <f t="shared" si="30"/>
        <v>0.47105967901216667</v>
      </c>
      <c r="AE127" s="45">
        <f t="shared" si="23"/>
        <v>35</v>
      </c>
      <c r="AF127" s="46">
        <v>343.87356567888168</v>
      </c>
      <c r="AG127" s="7">
        <v>8514</v>
      </c>
      <c r="AH127" s="46">
        <f>AD127*[1]Dias!$B$3</f>
        <v>14.131790370365</v>
      </c>
      <c r="AI127" s="46">
        <f>AC127*[1]Dias!$B$3</f>
        <v>349.89041095890411</v>
      </c>
      <c r="AJ127" s="46"/>
      <c r="AK127" s="46"/>
      <c r="AL127" s="80"/>
      <c r="AM127" s="46"/>
      <c r="AN127" s="52"/>
      <c r="AO127" s="46"/>
      <c r="AP127" s="46"/>
      <c r="AQ127" s="46"/>
      <c r="AR127" s="46"/>
      <c r="AS127" s="46"/>
      <c r="AT127" s="46"/>
      <c r="AU127" s="46"/>
      <c r="AV127" s="68">
        <f t="shared" si="31"/>
        <v>8863.8904109589039</v>
      </c>
      <c r="AW127" s="68">
        <f t="shared" si="32"/>
        <v>358.0053560492467</v>
      </c>
      <c r="AX127" s="69">
        <f t="shared" si="24"/>
        <v>-10.658320009972272</v>
      </c>
      <c r="AY127" s="70" t="s">
        <v>64</v>
      </c>
    </row>
    <row r="128" spans="1:51" ht="18" customHeight="1" x14ac:dyDescent="0.3">
      <c r="A128" s="1" t="s">
        <v>88</v>
      </c>
      <c r="B128" s="1" t="s">
        <v>89</v>
      </c>
      <c r="C128" s="1">
        <v>510202057</v>
      </c>
      <c r="D128" s="1" t="s">
        <v>90</v>
      </c>
      <c r="E128" s="1">
        <f>VLOOKUP(F128,[1]Depreciacion_Entry!$T$3:$U$34,2,0)</f>
        <v>37</v>
      </c>
      <c r="F128" s="1" t="s">
        <v>60</v>
      </c>
      <c r="G128" s="39" t="s">
        <v>429</v>
      </c>
      <c r="H128" s="40" t="s">
        <v>78</v>
      </c>
      <c r="I128" s="40" t="s">
        <v>60</v>
      </c>
      <c r="J128" s="40" t="s">
        <v>134</v>
      </c>
      <c r="K128" s="54">
        <v>1</v>
      </c>
      <c r="L128" s="51" t="s">
        <v>175</v>
      </c>
      <c r="M128" s="51" t="s">
        <v>317</v>
      </c>
      <c r="N128" s="51" t="s">
        <v>430</v>
      </c>
      <c r="O128" s="56" t="s">
        <v>62</v>
      </c>
      <c r="P128" s="75">
        <v>44834</v>
      </c>
      <c r="Q128" s="43">
        <v>24.7591</v>
      </c>
      <c r="R128" s="57">
        <v>550</v>
      </c>
      <c r="S128" s="58">
        <v>22.214054630418715</v>
      </c>
      <c r="T128" s="44">
        <f t="shared" si="33"/>
        <v>5.5</v>
      </c>
      <c r="U128" s="44">
        <f t="shared" si="33"/>
        <v>0.22214054630418717</v>
      </c>
      <c r="V128" s="44">
        <f t="shared" si="34"/>
        <v>544.5</v>
      </c>
      <c r="W128" s="44">
        <f t="shared" si="34"/>
        <v>21.99191408411453</v>
      </c>
      <c r="X128" s="50">
        <v>2</v>
      </c>
      <c r="Y128" s="45">
        <f t="shared" si="25"/>
        <v>272.25</v>
      </c>
      <c r="Z128">
        <f t="shared" si="28"/>
        <v>22.6875</v>
      </c>
      <c r="AA128">
        <f t="shared" si="26"/>
        <v>10.995957042057265</v>
      </c>
      <c r="AB128">
        <f t="shared" si="27"/>
        <v>0.91632975350477208</v>
      </c>
      <c r="AC128">
        <f t="shared" si="29"/>
        <v>0.74589041095890407</v>
      </c>
      <c r="AD128">
        <f t="shared" si="30"/>
        <v>3.0125909704266478E-2</v>
      </c>
      <c r="AE128" s="45">
        <f t="shared" si="23"/>
        <v>35</v>
      </c>
      <c r="AF128" s="46">
        <v>21.99191408411453</v>
      </c>
      <c r="AG128" s="7">
        <v>544.5</v>
      </c>
      <c r="AH128" s="46">
        <f>AD128*[1]Dias!$B$3</f>
        <v>0.90377729112799432</v>
      </c>
      <c r="AI128" s="46">
        <f>AC128*[1]Dias!$B$3</f>
        <v>22.376712328767123</v>
      </c>
      <c r="AJ128" s="46"/>
      <c r="AK128" s="46"/>
      <c r="AL128" s="80"/>
      <c r="AM128" s="46"/>
      <c r="AN128" s="52"/>
      <c r="AO128" s="46"/>
      <c r="AP128" s="46"/>
      <c r="AQ128" s="46"/>
      <c r="AR128" s="46"/>
      <c r="AS128" s="46"/>
      <c r="AT128" s="46"/>
      <c r="AU128" s="46"/>
      <c r="AV128" s="68">
        <f t="shared" si="31"/>
        <v>566.8767123287671</v>
      </c>
      <c r="AW128" s="68">
        <f t="shared" si="32"/>
        <v>22.895691375242524</v>
      </c>
      <c r="AX128" s="69">
        <f t="shared" si="24"/>
        <v>-0.68163674482380898</v>
      </c>
      <c r="AY128" s="70" t="s">
        <v>64</v>
      </c>
    </row>
    <row r="129" spans="1:51" ht="18" customHeight="1" x14ac:dyDescent="0.3">
      <c r="A129" s="1" t="s">
        <v>88</v>
      </c>
      <c r="B129" s="1" t="s">
        <v>89</v>
      </c>
      <c r="C129" s="1">
        <v>510202057</v>
      </c>
      <c r="D129" s="1" t="s">
        <v>90</v>
      </c>
      <c r="E129" s="1">
        <f>VLOOKUP(F129,[1]Depreciacion_Entry!$T$3:$U$34,2,0)</f>
        <v>37</v>
      </c>
      <c r="F129" s="1" t="s">
        <v>60</v>
      </c>
      <c r="G129" s="39" t="s">
        <v>431</v>
      </c>
      <c r="H129" s="40" t="s">
        <v>78</v>
      </c>
      <c r="I129" s="40" t="s">
        <v>60</v>
      </c>
      <c r="J129" s="40" t="s">
        <v>107</v>
      </c>
      <c r="K129" s="54">
        <v>1</v>
      </c>
      <c r="L129" s="51" t="s">
        <v>432</v>
      </c>
      <c r="M129" s="51" t="s">
        <v>433</v>
      </c>
      <c r="N129" s="51" t="s">
        <v>434</v>
      </c>
      <c r="O129" s="56" t="s">
        <v>62</v>
      </c>
      <c r="P129" s="75">
        <v>44834</v>
      </c>
      <c r="Q129" s="43">
        <v>24.7591</v>
      </c>
      <c r="R129" s="57">
        <v>1000</v>
      </c>
      <c r="S129" s="58">
        <v>40.389190237124936</v>
      </c>
      <c r="T129" s="44">
        <f t="shared" si="33"/>
        <v>10</v>
      </c>
      <c r="U129" s="44">
        <f t="shared" si="33"/>
        <v>0.40389190237124939</v>
      </c>
      <c r="V129" s="44">
        <f t="shared" si="34"/>
        <v>990</v>
      </c>
      <c r="W129" s="44">
        <f t="shared" si="34"/>
        <v>39.985298334753686</v>
      </c>
      <c r="X129" s="50">
        <v>2</v>
      </c>
      <c r="Y129" s="45">
        <f t="shared" si="25"/>
        <v>495</v>
      </c>
      <c r="Z129">
        <f t="shared" si="28"/>
        <v>41.25</v>
      </c>
      <c r="AA129">
        <f t="shared" si="26"/>
        <v>19.992649167376843</v>
      </c>
      <c r="AB129">
        <f t="shared" si="27"/>
        <v>1.6660540972814035</v>
      </c>
      <c r="AC129">
        <f t="shared" si="29"/>
        <v>1.3561643835616439</v>
      </c>
      <c r="AD129">
        <f t="shared" si="30"/>
        <v>5.4774381280484501E-2</v>
      </c>
      <c r="AE129" s="45">
        <f t="shared" si="23"/>
        <v>35</v>
      </c>
      <c r="AF129" s="46">
        <v>39.985298334753686</v>
      </c>
      <c r="AG129" s="7">
        <v>990</v>
      </c>
      <c r="AH129" s="46">
        <f>AD129*[1]Dias!$B$3</f>
        <v>1.643231438414535</v>
      </c>
      <c r="AI129" s="46">
        <f>AC129*[1]Dias!$B$3</f>
        <v>40.684931506849317</v>
      </c>
      <c r="AJ129" s="46"/>
      <c r="AK129" s="46"/>
      <c r="AL129" s="80"/>
      <c r="AM129" s="46"/>
      <c r="AN129" s="52"/>
      <c r="AO129" s="46"/>
      <c r="AP129" s="46"/>
      <c r="AQ129" s="46"/>
      <c r="AR129" s="46"/>
      <c r="AS129" s="46"/>
      <c r="AT129" s="46"/>
      <c r="AU129" s="46"/>
      <c r="AV129" s="68">
        <f t="shared" si="31"/>
        <v>1030.6849315068494</v>
      </c>
      <c r="AW129" s="68">
        <f t="shared" si="32"/>
        <v>41.628529773168225</v>
      </c>
      <c r="AX129" s="69">
        <f t="shared" si="24"/>
        <v>-1.2393395360432891</v>
      </c>
      <c r="AY129" s="70" t="s">
        <v>64</v>
      </c>
    </row>
    <row r="130" spans="1:51" ht="18" customHeight="1" x14ac:dyDescent="0.3">
      <c r="A130" s="1" t="s">
        <v>88</v>
      </c>
      <c r="B130" s="1" t="s">
        <v>89</v>
      </c>
      <c r="C130" s="1">
        <v>510202057</v>
      </c>
      <c r="D130" s="1" t="s">
        <v>90</v>
      </c>
      <c r="E130" s="1">
        <f>VLOOKUP(F130,[1]Depreciacion_Entry!$T$3:$U$34,2,0)</f>
        <v>37</v>
      </c>
      <c r="F130" s="1" t="s">
        <v>60</v>
      </c>
      <c r="G130" s="39" t="s">
        <v>435</v>
      </c>
      <c r="H130" s="40" t="s">
        <v>78</v>
      </c>
      <c r="I130" s="40" t="s">
        <v>60</v>
      </c>
      <c r="J130" s="40" t="s">
        <v>179</v>
      </c>
      <c r="K130" s="54">
        <v>1</v>
      </c>
      <c r="L130" s="51" t="s">
        <v>180</v>
      </c>
      <c r="M130" s="51" t="s">
        <v>436</v>
      </c>
      <c r="N130" s="51" t="s">
        <v>65</v>
      </c>
      <c r="O130" s="56" t="s">
        <v>62</v>
      </c>
      <c r="P130" s="75">
        <v>44834</v>
      </c>
      <c r="Q130" s="43">
        <v>24.7591</v>
      </c>
      <c r="R130" s="57">
        <v>3800</v>
      </c>
      <c r="S130" s="58">
        <v>153.47892290107475</v>
      </c>
      <c r="T130" s="44">
        <f t="shared" si="33"/>
        <v>38</v>
      </c>
      <c r="U130" s="44">
        <f t="shared" si="33"/>
        <v>1.5347892290107477</v>
      </c>
      <c r="V130" s="44">
        <f t="shared" si="34"/>
        <v>3762</v>
      </c>
      <c r="W130" s="44">
        <f t="shared" si="34"/>
        <v>151.944133672064</v>
      </c>
      <c r="X130" s="50">
        <v>2</v>
      </c>
      <c r="Y130" s="45">
        <f t="shared" si="25"/>
        <v>1881</v>
      </c>
      <c r="Z130">
        <f t="shared" si="28"/>
        <v>156.75</v>
      </c>
      <c r="AA130">
        <f t="shared" si="26"/>
        <v>75.972066836031999</v>
      </c>
      <c r="AB130">
        <f t="shared" si="27"/>
        <v>6.3310055696693333</v>
      </c>
      <c r="AC130">
        <f t="shared" si="29"/>
        <v>5.1534246575342468</v>
      </c>
      <c r="AD130">
        <f t="shared" si="30"/>
        <v>0.20814264886584111</v>
      </c>
      <c r="AE130" s="45">
        <f t="shared" si="23"/>
        <v>35</v>
      </c>
      <c r="AF130" s="46">
        <v>151.944133672064</v>
      </c>
      <c r="AG130" s="7">
        <v>3762</v>
      </c>
      <c r="AH130" s="46">
        <f>AD130*[1]Dias!$B$3</f>
        <v>6.2442794659752332</v>
      </c>
      <c r="AI130" s="46">
        <f>AC130*[1]Dias!$B$3</f>
        <v>154.60273972602741</v>
      </c>
      <c r="AJ130" s="46"/>
      <c r="AK130" s="46"/>
      <c r="AL130" s="80"/>
      <c r="AM130" s="46"/>
      <c r="AN130" s="52"/>
      <c r="AO130" s="46"/>
      <c r="AP130" s="46"/>
      <c r="AQ130" s="46"/>
      <c r="AR130" s="46"/>
      <c r="AS130" s="46"/>
      <c r="AT130" s="46"/>
      <c r="AU130" s="46"/>
      <c r="AV130" s="68">
        <f t="shared" si="31"/>
        <v>3916.6027397260273</v>
      </c>
      <c r="AW130" s="68">
        <f t="shared" si="32"/>
        <v>158.18841313803924</v>
      </c>
      <c r="AX130" s="69">
        <f t="shared" si="24"/>
        <v>-4.7094902369644842</v>
      </c>
      <c r="AY130" s="70" t="s">
        <v>64</v>
      </c>
    </row>
    <row r="131" spans="1:51" ht="18" customHeight="1" x14ac:dyDescent="0.3">
      <c r="A131" s="1" t="s">
        <v>88</v>
      </c>
      <c r="B131" s="1" t="s">
        <v>89</v>
      </c>
      <c r="C131" s="1">
        <v>510202057</v>
      </c>
      <c r="D131" s="1" t="s">
        <v>90</v>
      </c>
      <c r="E131" s="1">
        <f>VLOOKUP(F131,[1]Depreciacion_Entry!$T$3:$U$34,2,0)</f>
        <v>37</v>
      </c>
      <c r="F131" s="1" t="s">
        <v>60</v>
      </c>
      <c r="G131" s="39" t="s">
        <v>437</v>
      </c>
      <c r="H131" s="40" t="s">
        <v>438</v>
      </c>
      <c r="I131" s="40" t="s">
        <v>60</v>
      </c>
      <c r="J131" s="40" t="s">
        <v>92</v>
      </c>
      <c r="K131" s="54">
        <v>1</v>
      </c>
      <c r="L131" s="51" t="s">
        <v>112</v>
      </c>
      <c r="M131" s="51" t="s">
        <v>65</v>
      </c>
      <c r="N131" s="51" t="s">
        <v>439</v>
      </c>
      <c r="O131" s="56" t="s">
        <v>62</v>
      </c>
      <c r="P131" s="75">
        <v>44834</v>
      </c>
      <c r="Q131" s="43">
        <v>24.7591</v>
      </c>
      <c r="R131" s="57">
        <v>15400</v>
      </c>
      <c r="S131" s="58">
        <v>621.99352965172397</v>
      </c>
      <c r="T131" s="44">
        <f t="shared" si="33"/>
        <v>154</v>
      </c>
      <c r="U131" s="44">
        <f t="shared" si="33"/>
        <v>6.2199352965172396</v>
      </c>
      <c r="V131" s="44">
        <f t="shared" si="34"/>
        <v>15246</v>
      </c>
      <c r="W131" s="44">
        <f t="shared" si="34"/>
        <v>615.77359435520668</v>
      </c>
      <c r="X131" s="50">
        <v>2</v>
      </c>
      <c r="Y131" s="45">
        <f t="shared" si="25"/>
        <v>7623</v>
      </c>
      <c r="Z131">
        <f t="shared" si="28"/>
        <v>635.25</v>
      </c>
      <c r="AA131">
        <f t="shared" si="26"/>
        <v>307.88679717760334</v>
      </c>
      <c r="AB131">
        <f t="shared" si="27"/>
        <v>25.657233098133613</v>
      </c>
      <c r="AC131">
        <f t="shared" si="29"/>
        <v>20.884931506849316</v>
      </c>
      <c r="AD131">
        <f t="shared" si="30"/>
        <v>0.84352547171946124</v>
      </c>
      <c r="AE131" s="45">
        <f t="shared" si="23"/>
        <v>35</v>
      </c>
      <c r="AF131" s="46">
        <v>615.77359435520668</v>
      </c>
      <c r="AG131" s="7">
        <v>15246</v>
      </c>
      <c r="AH131" s="46">
        <f>AD131*[1]Dias!$B$3</f>
        <v>25.305764151583837</v>
      </c>
      <c r="AI131" s="46">
        <f>AC131*[1]Dias!$B$3</f>
        <v>626.54794520547944</v>
      </c>
      <c r="AJ131" s="46"/>
      <c r="AK131" s="46"/>
      <c r="AL131" s="80"/>
      <c r="AM131" s="46"/>
      <c r="AN131" s="52"/>
      <c r="AO131" s="46"/>
      <c r="AP131" s="46"/>
      <c r="AQ131" s="46"/>
      <c r="AR131" s="46"/>
      <c r="AS131" s="46"/>
      <c r="AT131" s="46"/>
      <c r="AU131" s="46"/>
      <c r="AV131" s="68">
        <f t="shared" si="31"/>
        <v>15872.547945205479</v>
      </c>
      <c r="AW131" s="68">
        <f t="shared" si="32"/>
        <v>641.07935850679053</v>
      </c>
      <c r="AX131" s="69">
        <f t="shared" si="24"/>
        <v>-19.085828855066552</v>
      </c>
      <c r="AY131" s="70" t="s">
        <v>64</v>
      </c>
    </row>
    <row r="132" spans="1:51" ht="18" customHeight="1" x14ac:dyDescent="0.3">
      <c r="A132" s="1" t="s">
        <v>88</v>
      </c>
      <c r="B132" s="1" t="s">
        <v>89</v>
      </c>
      <c r="C132" s="1">
        <v>510202057</v>
      </c>
      <c r="D132" s="1" t="s">
        <v>90</v>
      </c>
      <c r="E132" s="1">
        <f>VLOOKUP(F132,[1]Depreciacion_Entry!$T$3:$U$34,2,0)</f>
        <v>37</v>
      </c>
      <c r="F132" s="1" t="s">
        <v>60</v>
      </c>
      <c r="G132" s="39" t="s">
        <v>440</v>
      </c>
      <c r="H132" s="40" t="s">
        <v>438</v>
      </c>
      <c r="I132" s="40" t="s">
        <v>60</v>
      </c>
      <c r="J132" s="40" t="s">
        <v>340</v>
      </c>
      <c r="K132" s="54">
        <v>1</v>
      </c>
      <c r="L132" s="51" t="s">
        <v>149</v>
      </c>
      <c r="M132" s="83" t="s">
        <v>441</v>
      </c>
      <c r="N132" s="51" t="s">
        <v>65</v>
      </c>
      <c r="O132" s="56" t="s">
        <v>62</v>
      </c>
      <c r="P132" s="75">
        <v>44834</v>
      </c>
      <c r="Q132" s="43">
        <v>24.7591</v>
      </c>
      <c r="R132" s="57">
        <v>4800</v>
      </c>
      <c r="S132" s="58">
        <v>193.8681131381997</v>
      </c>
      <c r="T132" s="44">
        <f t="shared" si="33"/>
        <v>48</v>
      </c>
      <c r="U132" s="44">
        <f t="shared" si="33"/>
        <v>1.9386811313819972</v>
      </c>
      <c r="V132" s="44">
        <f t="shared" si="34"/>
        <v>4752</v>
      </c>
      <c r="W132" s="44">
        <f t="shared" si="34"/>
        <v>191.92943200681771</v>
      </c>
      <c r="X132" s="50">
        <v>2</v>
      </c>
      <c r="Y132" s="45">
        <f t="shared" si="25"/>
        <v>2376</v>
      </c>
      <c r="Z132">
        <f t="shared" si="28"/>
        <v>198</v>
      </c>
      <c r="AA132">
        <f t="shared" si="26"/>
        <v>95.964716003408853</v>
      </c>
      <c r="AB132">
        <f t="shared" si="27"/>
        <v>7.9970596669507374</v>
      </c>
      <c r="AC132">
        <f t="shared" si="29"/>
        <v>6.5095890410958903</v>
      </c>
      <c r="AD132">
        <f t="shared" si="30"/>
        <v>0.26291703014632561</v>
      </c>
      <c r="AE132" s="45">
        <f t="shared" si="23"/>
        <v>35</v>
      </c>
      <c r="AF132" s="46">
        <v>191.92943200681771</v>
      </c>
      <c r="AG132" s="7">
        <v>4752</v>
      </c>
      <c r="AH132" s="46">
        <f>AD132*[1]Dias!$B$3</f>
        <v>7.8875109043897682</v>
      </c>
      <c r="AI132" s="46">
        <f>AC132*[1]Dias!$B$3</f>
        <v>195.2876712328767</v>
      </c>
      <c r="AJ132" s="46"/>
      <c r="AK132" s="46"/>
      <c r="AL132" s="80"/>
      <c r="AM132" s="46"/>
      <c r="AN132" s="52"/>
      <c r="AO132" s="46"/>
      <c r="AP132" s="46"/>
      <c r="AQ132" s="46"/>
      <c r="AR132" s="46"/>
      <c r="AS132" s="46"/>
      <c r="AT132" s="46"/>
      <c r="AU132" s="46"/>
      <c r="AV132" s="68">
        <f t="shared" si="31"/>
        <v>4947.2876712328771</v>
      </c>
      <c r="AW132" s="68">
        <f t="shared" si="32"/>
        <v>199.81694291120746</v>
      </c>
      <c r="AX132" s="69">
        <f t="shared" si="24"/>
        <v>-5.9488297730077591</v>
      </c>
      <c r="AY132" s="70" t="s">
        <v>64</v>
      </c>
    </row>
    <row r="133" spans="1:51" ht="18" customHeight="1" x14ac:dyDescent="0.3">
      <c r="A133" s="1" t="s">
        <v>88</v>
      </c>
      <c r="B133" s="1" t="s">
        <v>89</v>
      </c>
      <c r="C133" s="1">
        <v>510202057</v>
      </c>
      <c r="D133" s="1" t="s">
        <v>90</v>
      </c>
      <c r="E133" s="1">
        <f>VLOOKUP(F133,[1]Depreciacion_Entry!$T$3:$U$34,2,0)</f>
        <v>37</v>
      </c>
      <c r="F133" s="1" t="s">
        <v>60</v>
      </c>
      <c r="G133" s="39" t="s">
        <v>442</v>
      </c>
      <c r="H133" s="40" t="s">
        <v>438</v>
      </c>
      <c r="I133" s="40" t="s">
        <v>60</v>
      </c>
      <c r="J133" s="40" t="s">
        <v>179</v>
      </c>
      <c r="K133" s="54">
        <v>1</v>
      </c>
      <c r="L133" s="51" t="s">
        <v>180</v>
      </c>
      <c r="M133" s="51" t="s">
        <v>181</v>
      </c>
      <c r="N133" s="51" t="s">
        <v>65</v>
      </c>
      <c r="O133" s="56" t="s">
        <v>62</v>
      </c>
      <c r="P133" s="75">
        <v>44834</v>
      </c>
      <c r="Q133" s="43">
        <v>24.7591</v>
      </c>
      <c r="R133" s="57">
        <v>3500</v>
      </c>
      <c r="S133" s="58">
        <v>141.36216582993728</v>
      </c>
      <c r="T133" s="44">
        <f t="shared" si="33"/>
        <v>35</v>
      </c>
      <c r="U133" s="44">
        <f t="shared" si="33"/>
        <v>1.4136216582993728</v>
      </c>
      <c r="V133" s="44">
        <f t="shared" si="34"/>
        <v>3465</v>
      </c>
      <c r="W133" s="44">
        <f t="shared" si="34"/>
        <v>139.94854417163791</v>
      </c>
      <c r="X133" s="50">
        <v>2</v>
      </c>
      <c r="Y133" s="45">
        <f t="shared" si="25"/>
        <v>1732.5</v>
      </c>
      <c r="Z133">
        <f t="shared" si="28"/>
        <v>144.375</v>
      </c>
      <c r="AA133">
        <f t="shared" si="26"/>
        <v>69.974272085818953</v>
      </c>
      <c r="AB133">
        <f t="shared" si="27"/>
        <v>5.8311893404849124</v>
      </c>
      <c r="AC133">
        <f t="shared" si="29"/>
        <v>4.7465753424657535</v>
      </c>
      <c r="AD133">
        <f t="shared" si="30"/>
        <v>0.19171033448169575</v>
      </c>
      <c r="AE133" s="45">
        <f t="shared" ref="AE133:AE196" si="35">ROUND(SUM($AE$4-P133)/30,0)</f>
        <v>35</v>
      </c>
      <c r="AF133" s="46">
        <v>139.94854417163791</v>
      </c>
      <c r="AG133" s="7">
        <v>3465</v>
      </c>
      <c r="AH133" s="46">
        <f>AD133*[1]Dias!$B$3</f>
        <v>5.7513100344508725</v>
      </c>
      <c r="AI133" s="46">
        <f>AC133*[1]Dias!$B$3</f>
        <v>142.39726027397262</v>
      </c>
      <c r="AJ133" s="46"/>
      <c r="AK133" s="46"/>
      <c r="AL133" s="80"/>
      <c r="AM133" s="46"/>
      <c r="AN133" s="52"/>
      <c r="AO133" s="46"/>
      <c r="AP133" s="46"/>
      <c r="AQ133" s="46"/>
      <c r="AR133" s="46"/>
      <c r="AS133" s="46"/>
      <c r="AT133" s="46"/>
      <c r="AU133" s="46"/>
      <c r="AV133" s="68">
        <f t="shared" si="31"/>
        <v>3607.3972602739727</v>
      </c>
      <c r="AW133" s="68">
        <f t="shared" si="32"/>
        <v>145.69985420608879</v>
      </c>
      <c r="AX133" s="69">
        <f t="shared" si="24"/>
        <v>-4.3376883761515046</v>
      </c>
      <c r="AY133" s="70" t="s">
        <v>64</v>
      </c>
    </row>
    <row r="134" spans="1:51" ht="18" customHeight="1" x14ac:dyDescent="0.3">
      <c r="A134" s="1" t="s">
        <v>88</v>
      </c>
      <c r="B134" s="1" t="s">
        <v>89</v>
      </c>
      <c r="C134" s="1">
        <v>510202057</v>
      </c>
      <c r="D134" s="1" t="s">
        <v>90</v>
      </c>
      <c r="E134" s="1">
        <f>VLOOKUP(F134,[1]Depreciacion_Entry!$T$3:$U$34,2,0)</f>
        <v>37</v>
      </c>
      <c r="F134" s="1" t="s">
        <v>60</v>
      </c>
      <c r="G134" s="39" t="s">
        <v>443</v>
      </c>
      <c r="H134" s="40" t="s">
        <v>438</v>
      </c>
      <c r="I134" s="40" t="s">
        <v>60</v>
      </c>
      <c r="J134" s="40" t="s">
        <v>163</v>
      </c>
      <c r="K134" s="54">
        <v>1</v>
      </c>
      <c r="L134" s="51" t="s">
        <v>112</v>
      </c>
      <c r="M134" s="51" t="s">
        <v>396</v>
      </c>
      <c r="N134" s="51" t="s">
        <v>444</v>
      </c>
      <c r="O134" s="56" t="s">
        <v>62</v>
      </c>
      <c r="P134" s="75">
        <v>44834</v>
      </c>
      <c r="Q134" s="43">
        <v>24.7591</v>
      </c>
      <c r="R134" s="57">
        <v>27500</v>
      </c>
      <c r="S134" s="58">
        <v>1110.7027315209357</v>
      </c>
      <c r="T134" s="44">
        <f t="shared" si="33"/>
        <v>275</v>
      </c>
      <c r="U134" s="44">
        <f t="shared" si="33"/>
        <v>11.107027315209358</v>
      </c>
      <c r="V134" s="44">
        <f t="shared" si="34"/>
        <v>27225</v>
      </c>
      <c r="W134" s="44">
        <f t="shared" si="34"/>
        <v>1099.5957042057264</v>
      </c>
      <c r="X134" s="50">
        <v>2</v>
      </c>
      <c r="Y134" s="45">
        <f t="shared" si="25"/>
        <v>13612.5</v>
      </c>
      <c r="Z134">
        <f t="shared" si="28"/>
        <v>1134.375</v>
      </c>
      <c r="AA134">
        <f t="shared" si="26"/>
        <v>549.7978521028632</v>
      </c>
      <c r="AB134">
        <f t="shared" si="27"/>
        <v>45.816487675238598</v>
      </c>
      <c r="AC134">
        <f t="shared" si="29"/>
        <v>37.294520547945204</v>
      </c>
      <c r="AD134">
        <f t="shared" si="30"/>
        <v>1.5062954852133239</v>
      </c>
      <c r="AE134" s="45">
        <f t="shared" si="35"/>
        <v>35</v>
      </c>
      <c r="AF134" s="46">
        <v>1099.5957042057264</v>
      </c>
      <c r="AG134" s="7">
        <v>27225</v>
      </c>
      <c r="AH134" s="46">
        <f>AD134*[1]Dias!$B$3</f>
        <v>45.188864556399714</v>
      </c>
      <c r="AI134" s="46">
        <f>AC134*[1]Dias!$B$3</f>
        <v>1118.8356164383561</v>
      </c>
      <c r="AJ134" s="46"/>
      <c r="AK134" s="46"/>
      <c r="AL134" s="80"/>
      <c r="AM134" s="46"/>
      <c r="AN134" s="52"/>
      <c r="AO134" s="46"/>
      <c r="AP134" s="46"/>
      <c r="AQ134" s="46"/>
      <c r="AR134" s="46"/>
      <c r="AS134" s="46"/>
      <c r="AT134" s="46"/>
      <c r="AU134" s="46"/>
      <c r="AV134" s="68">
        <f t="shared" si="31"/>
        <v>28343.835616438355</v>
      </c>
      <c r="AW134" s="68">
        <f t="shared" si="32"/>
        <v>1144.7845687621261</v>
      </c>
      <c r="AX134" s="69">
        <f t="shared" si="24"/>
        <v>-34.081837241190442</v>
      </c>
      <c r="AY134" s="70" t="s">
        <v>64</v>
      </c>
    </row>
    <row r="135" spans="1:51" ht="18" customHeight="1" x14ac:dyDescent="0.3">
      <c r="A135" s="1" t="s">
        <v>88</v>
      </c>
      <c r="B135" s="1" t="s">
        <v>89</v>
      </c>
      <c r="C135" s="1">
        <v>510202057</v>
      </c>
      <c r="D135" s="1" t="s">
        <v>90</v>
      </c>
      <c r="E135" s="1">
        <f>VLOOKUP(F135,[1]Depreciacion_Entry!$T$3:$U$34,2,0)</f>
        <v>37</v>
      </c>
      <c r="F135" s="1" t="s">
        <v>60</v>
      </c>
      <c r="G135" s="39" t="s">
        <v>445</v>
      </c>
      <c r="H135" s="40" t="s">
        <v>438</v>
      </c>
      <c r="I135" s="40" t="s">
        <v>60</v>
      </c>
      <c r="J135" s="40" t="s">
        <v>134</v>
      </c>
      <c r="K135" s="54">
        <v>1</v>
      </c>
      <c r="L135" s="51" t="s">
        <v>175</v>
      </c>
      <c r="M135" s="51" t="s">
        <v>247</v>
      </c>
      <c r="N135" s="51" t="s">
        <v>446</v>
      </c>
      <c r="O135" s="56" t="s">
        <v>62</v>
      </c>
      <c r="P135" s="75">
        <v>44834</v>
      </c>
      <c r="Q135" s="43">
        <v>24.7591</v>
      </c>
      <c r="R135" s="57">
        <v>550</v>
      </c>
      <c r="S135" s="58">
        <v>22.214054630418715</v>
      </c>
      <c r="T135" s="44">
        <f t="shared" si="33"/>
        <v>5.5</v>
      </c>
      <c r="U135" s="44">
        <f t="shared" si="33"/>
        <v>0.22214054630418717</v>
      </c>
      <c r="V135" s="44">
        <f t="shared" si="34"/>
        <v>544.5</v>
      </c>
      <c r="W135" s="44">
        <f t="shared" si="34"/>
        <v>21.99191408411453</v>
      </c>
      <c r="X135" s="50">
        <v>2</v>
      </c>
      <c r="Y135" s="45">
        <f t="shared" si="25"/>
        <v>272.25</v>
      </c>
      <c r="Z135">
        <f t="shared" si="28"/>
        <v>22.6875</v>
      </c>
      <c r="AA135">
        <f t="shared" si="26"/>
        <v>10.995957042057265</v>
      </c>
      <c r="AB135">
        <f t="shared" si="27"/>
        <v>0.91632975350477208</v>
      </c>
      <c r="AC135">
        <f t="shared" si="29"/>
        <v>0.74589041095890407</v>
      </c>
      <c r="AD135">
        <f t="shared" si="30"/>
        <v>3.0125909704266478E-2</v>
      </c>
      <c r="AE135" s="45">
        <f t="shared" si="35"/>
        <v>35</v>
      </c>
      <c r="AF135" s="46">
        <v>21.99191408411453</v>
      </c>
      <c r="AG135" s="7">
        <v>544.5</v>
      </c>
      <c r="AH135" s="46">
        <f>AD135*[1]Dias!$B$3</f>
        <v>0.90377729112799432</v>
      </c>
      <c r="AI135" s="46">
        <f>AC135*[1]Dias!$B$3</f>
        <v>22.376712328767123</v>
      </c>
      <c r="AJ135" s="46"/>
      <c r="AK135" s="46"/>
      <c r="AL135" s="80"/>
      <c r="AM135" s="46"/>
      <c r="AN135" s="52"/>
      <c r="AO135" s="46"/>
      <c r="AP135" s="46"/>
      <c r="AQ135" s="46"/>
      <c r="AR135" s="46"/>
      <c r="AS135" s="46"/>
      <c r="AT135" s="46"/>
      <c r="AU135" s="46"/>
      <c r="AV135" s="68">
        <f t="shared" si="31"/>
        <v>566.8767123287671</v>
      </c>
      <c r="AW135" s="68">
        <f t="shared" si="32"/>
        <v>22.895691375242524</v>
      </c>
      <c r="AX135" s="69">
        <f t="shared" si="24"/>
        <v>-0.68163674482380898</v>
      </c>
      <c r="AY135" s="70" t="s">
        <v>64</v>
      </c>
    </row>
    <row r="136" spans="1:51" ht="18" customHeight="1" x14ac:dyDescent="0.3">
      <c r="A136" s="1" t="s">
        <v>88</v>
      </c>
      <c r="B136" s="1" t="s">
        <v>89</v>
      </c>
      <c r="C136" s="1">
        <v>510202057</v>
      </c>
      <c r="D136" s="1" t="s">
        <v>90</v>
      </c>
      <c r="E136" s="1">
        <f>VLOOKUP(F136,[1]Depreciacion_Entry!$T$3:$U$34,2,0)</f>
        <v>37</v>
      </c>
      <c r="F136" s="1" t="s">
        <v>60</v>
      </c>
      <c r="G136" s="39" t="s">
        <v>447</v>
      </c>
      <c r="H136" s="40" t="s">
        <v>438</v>
      </c>
      <c r="I136" s="40" t="s">
        <v>60</v>
      </c>
      <c r="J136" s="51" t="s">
        <v>252</v>
      </c>
      <c r="K136" s="54">
        <v>1</v>
      </c>
      <c r="L136" s="51" t="s">
        <v>149</v>
      </c>
      <c r="M136" s="51" t="s">
        <v>253</v>
      </c>
      <c r="N136" s="51" t="s">
        <v>448</v>
      </c>
      <c r="O136" s="56" t="s">
        <v>62</v>
      </c>
      <c r="P136" s="75">
        <v>44834</v>
      </c>
      <c r="Q136" s="43">
        <v>24.7591</v>
      </c>
      <c r="R136" s="57">
        <v>3500</v>
      </c>
      <c r="S136" s="58">
        <v>141.36216582993728</v>
      </c>
      <c r="T136" s="44">
        <f t="shared" si="33"/>
        <v>35</v>
      </c>
      <c r="U136" s="44">
        <f t="shared" si="33"/>
        <v>1.4136216582993728</v>
      </c>
      <c r="V136" s="44">
        <f t="shared" si="34"/>
        <v>3465</v>
      </c>
      <c r="W136" s="44">
        <f t="shared" si="34"/>
        <v>139.94854417163791</v>
      </c>
      <c r="X136" s="50">
        <v>2</v>
      </c>
      <c r="Y136" s="45">
        <f t="shared" si="25"/>
        <v>1732.5</v>
      </c>
      <c r="Z136">
        <f t="shared" si="28"/>
        <v>144.375</v>
      </c>
      <c r="AA136">
        <f t="shared" si="26"/>
        <v>69.974272085818953</v>
      </c>
      <c r="AB136">
        <f t="shared" si="27"/>
        <v>5.8311893404849124</v>
      </c>
      <c r="AC136">
        <f t="shared" si="29"/>
        <v>4.7465753424657535</v>
      </c>
      <c r="AD136">
        <f t="shared" si="30"/>
        <v>0.19171033448169575</v>
      </c>
      <c r="AE136" s="45">
        <f t="shared" si="35"/>
        <v>35</v>
      </c>
      <c r="AF136" s="46">
        <v>139.94854417163791</v>
      </c>
      <c r="AG136" s="7">
        <v>3465</v>
      </c>
      <c r="AH136" s="46">
        <f>AD136*[1]Dias!$B$3</f>
        <v>5.7513100344508725</v>
      </c>
      <c r="AI136" s="46">
        <f>AC136*[1]Dias!$B$3</f>
        <v>142.39726027397262</v>
      </c>
      <c r="AJ136" s="46"/>
      <c r="AK136" s="46"/>
      <c r="AL136" s="80"/>
      <c r="AM136" s="46"/>
      <c r="AN136" s="52"/>
      <c r="AO136" s="46"/>
      <c r="AP136" s="46"/>
      <c r="AQ136" s="46"/>
      <c r="AR136" s="46"/>
      <c r="AS136" s="46"/>
      <c r="AT136" s="46"/>
      <c r="AU136" s="46"/>
      <c r="AV136" s="68">
        <f t="shared" si="31"/>
        <v>3607.3972602739727</v>
      </c>
      <c r="AW136" s="68">
        <f t="shared" si="32"/>
        <v>145.69985420608879</v>
      </c>
      <c r="AX136" s="69">
        <f t="shared" si="24"/>
        <v>-4.3376883761515046</v>
      </c>
      <c r="AY136" s="70" t="s">
        <v>64</v>
      </c>
    </row>
    <row r="137" spans="1:51" ht="18" customHeight="1" x14ac:dyDescent="0.3">
      <c r="A137" s="1" t="s">
        <v>88</v>
      </c>
      <c r="B137" s="1" t="s">
        <v>89</v>
      </c>
      <c r="C137" s="1">
        <v>510202057</v>
      </c>
      <c r="D137" s="1" t="s">
        <v>90</v>
      </c>
      <c r="E137" s="1">
        <f>VLOOKUP(F137,[1]Depreciacion_Entry!$T$3:$U$34,2,0)</f>
        <v>37</v>
      </c>
      <c r="F137" s="1" t="s">
        <v>60</v>
      </c>
      <c r="G137" s="39" t="s">
        <v>449</v>
      </c>
      <c r="H137" s="40" t="s">
        <v>438</v>
      </c>
      <c r="I137" s="40" t="s">
        <v>60</v>
      </c>
      <c r="J137" s="40" t="s">
        <v>107</v>
      </c>
      <c r="K137" s="54">
        <v>1</v>
      </c>
      <c r="L137" s="51" t="s">
        <v>229</v>
      </c>
      <c r="M137" s="51" t="s">
        <v>108</v>
      </c>
      <c r="N137" s="51" t="s">
        <v>65</v>
      </c>
      <c r="O137" s="56" t="s">
        <v>62</v>
      </c>
      <c r="P137" s="75">
        <v>44834</v>
      </c>
      <c r="Q137" s="43">
        <v>24.7591</v>
      </c>
      <c r="R137" s="57">
        <v>3800</v>
      </c>
      <c r="S137" s="58">
        <v>153.47892290107475</v>
      </c>
      <c r="T137" s="44">
        <f t="shared" si="33"/>
        <v>38</v>
      </c>
      <c r="U137" s="44">
        <f t="shared" si="33"/>
        <v>1.5347892290107477</v>
      </c>
      <c r="V137" s="44">
        <f t="shared" si="34"/>
        <v>3762</v>
      </c>
      <c r="W137" s="44">
        <f t="shared" si="34"/>
        <v>151.944133672064</v>
      </c>
      <c r="X137" s="50">
        <v>2</v>
      </c>
      <c r="Y137" s="45">
        <f t="shared" si="25"/>
        <v>1881</v>
      </c>
      <c r="Z137">
        <f t="shared" si="28"/>
        <v>156.75</v>
      </c>
      <c r="AA137">
        <f t="shared" si="26"/>
        <v>75.972066836031999</v>
      </c>
      <c r="AB137">
        <f t="shared" si="27"/>
        <v>6.3310055696693333</v>
      </c>
      <c r="AC137">
        <f t="shared" si="29"/>
        <v>5.1534246575342468</v>
      </c>
      <c r="AD137">
        <f t="shared" si="30"/>
        <v>0.20814264886584111</v>
      </c>
      <c r="AE137" s="45">
        <f t="shared" si="35"/>
        <v>35</v>
      </c>
      <c r="AF137" s="46">
        <v>151.944133672064</v>
      </c>
      <c r="AG137" s="7">
        <v>3762</v>
      </c>
      <c r="AH137" s="46">
        <f>AD137*[1]Dias!$B$3</f>
        <v>6.2442794659752332</v>
      </c>
      <c r="AI137" s="46">
        <f>AC137*[1]Dias!$B$3</f>
        <v>154.60273972602741</v>
      </c>
      <c r="AJ137" s="46"/>
      <c r="AK137" s="46"/>
      <c r="AL137" s="80"/>
      <c r="AM137" s="46"/>
      <c r="AN137" s="52"/>
      <c r="AO137" s="46"/>
      <c r="AP137" s="46"/>
      <c r="AQ137" s="46"/>
      <c r="AR137" s="46"/>
      <c r="AS137" s="46"/>
      <c r="AT137" s="46"/>
      <c r="AU137" s="46"/>
      <c r="AV137" s="68">
        <f t="shared" si="31"/>
        <v>3916.6027397260273</v>
      </c>
      <c r="AW137" s="68">
        <f t="shared" si="32"/>
        <v>158.18841313803924</v>
      </c>
      <c r="AX137" s="69">
        <f t="shared" si="24"/>
        <v>-4.7094902369644842</v>
      </c>
      <c r="AY137" s="70" t="s">
        <v>64</v>
      </c>
    </row>
    <row r="138" spans="1:51" ht="18" customHeight="1" x14ac:dyDescent="0.3">
      <c r="A138" s="1" t="s">
        <v>88</v>
      </c>
      <c r="B138" s="1" t="s">
        <v>89</v>
      </c>
      <c r="C138" s="1">
        <v>510202057</v>
      </c>
      <c r="D138" s="1" t="s">
        <v>90</v>
      </c>
      <c r="E138" s="1">
        <f>VLOOKUP(F138,[1]Depreciacion_Entry!$T$3:$U$34,2,0)</f>
        <v>37</v>
      </c>
      <c r="F138" s="1" t="s">
        <v>60</v>
      </c>
      <c r="G138" s="39" t="s">
        <v>450</v>
      </c>
      <c r="H138" s="40" t="s">
        <v>438</v>
      </c>
      <c r="I138" s="40" t="s">
        <v>60</v>
      </c>
      <c r="J138" s="40" t="s">
        <v>107</v>
      </c>
      <c r="K138" s="54">
        <v>1</v>
      </c>
      <c r="L138" s="51" t="s">
        <v>432</v>
      </c>
      <c r="M138" s="51" t="s">
        <v>451</v>
      </c>
      <c r="N138" s="51" t="s">
        <v>452</v>
      </c>
      <c r="O138" s="56" t="s">
        <v>62</v>
      </c>
      <c r="P138" s="75">
        <v>44834</v>
      </c>
      <c r="Q138" s="43">
        <v>24.7591</v>
      </c>
      <c r="R138" s="57">
        <v>1000</v>
      </c>
      <c r="S138" s="58">
        <v>40.389190237124936</v>
      </c>
      <c r="T138" s="44">
        <f t="shared" si="33"/>
        <v>10</v>
      </c>
      <c r="U138" s="44">
        <f t="shared" si="33"/>
        <v>0.40389190237124939</v>
      </c>
      <c r="V138" s="44">
        <f t="shared" si="34"/>
        <v>990</v>
      </c>
      <c r="W138" s="44">
        <f t="shared" si="34"/>
        <v>39.985298334753686</v>
      </c>
      <c r="X138" s="50">
        <v>2</v>
      </c>
      <c r="Y138" s="45">
        <f t="shared" si="25"/>
        <v>495</v>
      </c>
      <c r="Z138">
        <f t="shared" si="28"/>
        <v>41.25</v>
      </c>
      <c r="AA138">
        <f t="shared" si="26"/>
        <v>19.992649167376843</v>
      </c>
      <c r="AB138">
        <f t="shared" si="27"/>
        <v>1.6660540972814035</v>
      </c>
      <c r="AC138">
        <f t="shared" si="29"/>
        <v>1.3561643835616439</v>
      </c>
      <c r="AD138">
        <f t="shared" si="30"/>
        <v>5.4774381280484501E-2</v>
      </c>
      <c r="AE138" s="45">
        <f t="shared" si="35"/>
        <v>35</v>
      </c>
      <c r="AF138" s="46">
        <v>39.985298334753686</v>
      </c>
      <c r="AG138" s="7">
        <v>990</v>
      </c>
      <c r="AH138" s="46">
        <f>AD138*[1]Dias!$B$3</f>
        <v>1.643231438414535</v>
      </c>
      <c r="AI138" s="46">
        <f>AC138*[1]Dias!$B$3</f>
        <v>40.684931506849317</v>
      </c>
      <c r="AJ138" s="46"/>
      <c r="AK138" s="46"/>
      <c r="AL138" s="80"/>
      <c r="AM138" s="46"/>
      <c r="AN138" s="52"/>
      <c r="AO138" s="46"/>
      <c r="AP138" s="46"/>
      <c r="AQ138" s="46"/>
      <c r="AR138" s="46"/>
      <c r="AS138" s="46"/>
      <c r="AT138" s="46"/>
      <c r="AU138" s="46"/>
      <c r="AV138" s="68">
        <f t="shared" si="31"/>
        <v>1030.6849315068494</v>
      </c>
      <c r="AW138" s="68">
        <f t="shared" si="32"/>
        <v>41.628529773168225</v>
      </c>
      <c r="AX138" s="69">
        <f t="shared" si="24"/>
        <v>-1.2393395360432891</v>
      </c>
      <c r="AY138" s="70" t="s">
        <v>64</v>
      </c>
    </row>
    <row r="139" spans="1:51" ht="18" customHeight="1" x14ac:dyDescent="0.3">
      <c r="A139" s="1" t="s">
        <v>88</v>
      </c>
      <c r="B139" s="1" t="s">
        <v>89</v>
      </c>
      <c r="C139" s="1">
        <v>510202057</v>
      </c>
      <c r="D139" s="1" t="s">
        <v>90</v>
      </c>
      <c r="E139" s="1">
        <f>VLOOKUP(F139,[1]Depreciacion_Entry!$T$3:$U$34,2,0)</f>
        <v>37</v>
      </c>
      <c r="F139" s="1" t="s">
        <v>60</v>
      </c>
      <c r="G139" s="39" t="s">
        <v>453</v>
      </c>
      <c r="H139" s="40" t="s">
        <v>454</v>
      </c>
      <c r="I139" s="40" t="s">
        <v>60</v>
      </c>
      <c r="J139" s="40" t="s">
        <v>340</v>
      </c>
      <c r="K139" s="54">
        <v>1</v>
      </c>
      <c r="L139" s="51" t="s">
        <v>294</v>
      </c>
      <c r="M139" s="51" t="s">
        <v>455</v>
      </c>
      <c r="N139" s="51" t="s">
        <v>456</v>
      </c>
      <c r="O139" s="56" t="s">
        <v>62</v>
      </c>
      <c r="P139" s="75">
        <v>44834</v>
      </c>
      <c r="Q139" s="43">
        <v>24.7591</v>
      </c>
      <c r="R139" s="57">
        <v>8600</v>
      </c>
      <c r="S139" s="58">
        <v>347.34703603927443</v>
      </c>
      <c r="T139" s="44">
        <f t="shared" si="33"/>
        <v>86</v>
      </c>
      <c r="U139" s="44">
        <f t="shared" si="33"/>
        <v>3.4734703603927444</v>
      </c>
      <c r="V139" s="44">
        <f t="shared" si="34"/>
        <v>8514</v>
      </c>
      <c r="W139" s="44">
        <f t="shared" si="34"/>
        <v>343.87356567888168</v>
      </c>
      <c r="X139" s="50">
        <v>2</v>
      </c>
      <c r="Y139" s="45">
        <f t="shared" si="25"/>
        <v>4257</v>
      </c>
      <c r="Z139">
        <f t="shared" si="28"/>
        <v>354.75</v>
      </c>
      <c r="AA139">
        <f t="shared" si="26"/>
        <v>171.93678283944084</v>
      </c>
      <c r="AB139">
        <f t="shared" si="27"/>
        <v>14.32806523662007</v>
      </c>
      <c r="AC139">
        <f t="shared" si="29"/>
        <v>11.663013698630136</v>
      </c>
      <c r="AD139">
        <f t="shared" si="30"/>
        <v>0.47105967901216667</v>
      </c>
      <c r="AE139" s="45">
        <f t="shared" si="35"/>
        <v>35</v>
      </c>
      <c r="AF139" s="46">
        <v>343.87356567888168</v>
      </c>
      <c r="AG139" s="7">
        <v>8514</v>
      </c>
      <c r="AH139" s="46">
        <f>AD139*[1]Dias!$B$3</f>
        <v>14.131790370365</v>
      </c>
      <c r="AI139" s="46">
        <f>AC139*[1]Dias!$B$3</f>
        <v>349.89041095890411</v>
      </c>
      <c r="AJ139" s="46"/>
      <c r="AK139" s="46"/>
      <c r="AL139" s="80"/>
      <c r="AM139" s="46"/>
      <c r="AN139" s="52"/>
      <c r="AO139" s="46"/>
      <c r="AP139" s="46"/>
      <c r="AQ139" s="46"/>
      <c r="AR139" s="46"/>
      <c r="AS139" s="46"/>
      <c r="AT139" s="46"/>
      <c r="AU139" s="46"/>
      <c r="AV139" s="68">
        <f t="shared" si="31"/>
        <v>8863.8904109589039</v>
      </c>
      <c r="AW139" s="68">
        <f t="shared" si="32"/>
        <v>358.0053560492467</v>
      </c>
      <c r="AX139" s="69">
        <f t="shared" si="24"/>
        <v>-10.658320009972272</v>
      </c>
      <c r="AY139" s="70" t="s">
        <v>64</v>
      </c>
    </row>
    <row r="140" spans="1:51" ht="18" customHeight="1" x14ac:dyDescent="0.3">
      <c r="A140" s="1" t="s">
        <v>88</v>
      </c>
      <c r="B140" s="1" t="s">
        <v>89</v>
      </c>
      <c r="C140" s="1">
        <v>510202057</v>
      </c>
      <c r="D140" s="1" t="s">
        <v>90</v>
      </c>
      <c r="E140" s="1">
        <f>VLOOKUP(F140,[1]Depreciacion_Entry!$T$3:$U$34,2,0)</f>
        <v>37</v>
      </c>
      <c r="F140" s="1" t="s">
        <v>60</v>
      </c>
      <c r="G140" s="39" t="s">
        <v>457</v>
      </c>
      <c r="H140" s="40" t="s">
        <v>458</v>
      </c>
      <c r="I140" s="40" t="s">
        <v>60</v>
      </c>
      <c r="J140" s="40" t="s">
        <v>92</v>
      </c>
      <c r="K140" s="54">
        <v>1</v>
      </c>
      <c r="L140" s="51" t="s">
        <v>112</v>
      </c>
      <c r="M140" s="51" t="s">
        <v>65</v>
      </c>
      <c r="N140" s="51" t="s">
        <v>459</v>
      </c>
      <c r="O140" s="56" t="s">
        <v>62</v>
      </c>
      <c r="P140" s="75">
        <v>44834</v>
      </c>
      <c r="Q140" s="43">
        <v>24.7591</v>
      </c>
      <c r="R140" s="57">
        <v>14800</v>
      </c>
      <c r="S140" s="58">
        <v>597.76001550944909</v>
      </c>
      <c r="T140" s="44">
        <f t="shared" si="33"/>
        <v>148</v>
      </c>
      <c r="U140" s="44">
        <f t="shared" si="33"/>
        <v>5.9776001550944908</v>
      </c>
      <c r="V140" s="44">
        <f t="shared" si="34"/>
        <v>14652</v>
      </c>
      <c r="W140" s="44">
        <f t="shared" si="34"/>
        <v>591.78241535435461</v>
      </c>
      <c r="X140" s="50">
        <v>2</v>
      </c>
      <c r="Y140" s="45">
        <f t="shared" si="25"/>
        <v>7326</v>
      </c>
      <c r="Z140">
        <f t="shared" si="28"/>
        <v>610.5</v>
      </c>
      <c r="AA140">
        <f t="shared" si="26"/>
        <v>295.89120767717731</v>
      </c>
      <c r="AB140">
        <f t="shared" si="27"/>
        <v>24.657600639764777</v>
      </c>
      <c r="AC140">
        <f t="shared" si="29"/>
        <v>20.07123287671233</v>
      </c>
      <c r="AD140">
        <f t="shared" si="30"/>
        <v>0.81066084295117069</v>
      </c>
      <c r="AE140" s="45">
        <f t="shared" si="35"/>
        <v>35</v>
      </c>
      <c r="AF140" s="46">
        <v>591.78241535435461</v>
      </c>
      <c r="AG140" s="7">
        <v>14652</v>
      </c>
      <c r="AH140" s="46">
        <f>AD140*[1]Dias!$B$3</f>
        <v>24.319825288535121</v>
      </c>
      <c r="AI140" s="46">
        <f>AC140*[1]Dias!$B$3</f>
        <v>602.13698630136992</v>
      </c>
      <c r="AJ140" s="46"/>
      <c r="AK140" s="46"/>
      <c r="AL140" s="80"/>
      <c r="AM140" s="46"/>
      <c r="AN140" s="52"/>
      <c r="AO140" s="46"/>
      <c r="AP140" s="46"/>
      <c r="AQ140" s="46"/>
      <c r="AR140" s="46"/>
      <c r="AS140" s="46"/>
      <c r="AT140" s="46"/>
      <c r="AU140" s="46"/>
      <c r="AV140" s="68">
        <f t="shared" si="31"/>
        <v>15254.13698630137</v>
      </c>
      <c r="AW140" s="68">
        <f t="shared" si="32"/>
        <v>616.10224064288968</v>
      </c>
      <c r="AX140" s="69">
        <f t="shared" si="24"/>
        <v>-18.342225133440593</v>
      </c>
      <c r="AY140" s="70" t="s">
        <v>64</v>
      </c>
    </row>
    <row r="141" spans="1:51" ht="18" customHeight="1" x14ac:dyDescent="0.3">
      <c r="A141" s="1" t="s">
        <v>88</v>
      </c>
      <c r="B141" s="1" t="s">
        <v>89</v>
      </c>
      <c r="C141" s="1">
        <v>510202057</v>
      </c>
      <c r="D141" s="1" t="s">
        <v>90</v>
      </c>
      <c r="E141" s="1">
        <f>VLOOKUP(F141,[1]Depreciacion_Entry!$T$3:$U$34,2,0)</f>
        <v>37</v>
      </c>
      <c r="F141" s="1" t="s">
        <v>60</v>
      </c>
      <c r="G141" s="39" t="s">
        <v>460</v>
      </c>
      <c r="H141" s="40" t="s">
        <v>458</v>
      </c>
      <c r="I141" s="40" t="s">
        <v>60</v>
      </c>
      <c r="J141" s="40" t="s">
        <v>179</v>
      </c>
      <c r="K141" s="54">
        <v>1</v>
      </c>
      <c r="L141" s="51" t="s">
        <v>180</v>
      </c>
      <c r="M141" s="51" t="s">
        <v>436</v>
      </c>
      <c r="N141" s="51" t="s">
        <v>65</v>
      </c>
      <c r="O141" s="56" t="s">
        <v>62</v>
      </c>
      <c r="P141" s="75">
        <v>44834</v>
      </c>
      <c r="Q141" s="43">
        <v>24.7591</v>
      </c>
      <c r="R141" s="57">
        <v>3500</v>
      </c>
      <c r="S141" s="58">
        <v>141.36216582993728</v>
      </c>
      <c r="T141" s="44">
        <f t="shared" si="33"/>
        <v>35</v>
      </c>
      <c r="U141" s="44">
        <f t="shared" si="33"/>
        <v>1.4136216582993728</v>
      </c>
      <c r="V141" s="44">
        <f t="shared" si="34"/>
        <v>3465</v>
      </c>
      <c r="W141" s="44">
        <f t="shared" si="34"/>
        <v>139.94854417163791</v>
      </c>
      <c r="X141" s="50">
        <v>2</v>
      </c>
      <c r="Y141" s="45">
        <f t="shared" si="25"/>
        <v>1732.5</v>
      </c>
      <c r="Z141">
        <f t="shared" si="28"/>
        <v>144.375</v>
      </c>
      <c r="AA141">
        <f t="shared" si="26"/>
        <v>69.974272085818953</v>
      </c>
      <c r="AB141">
        <f t="shared" si="27"/>
        <v>5.8311893404849124</v>
      </c>
      <c r="AC141">
        <f t="shared" si="29"/>
        <v>4.7465753424657535</v>
      </c>
      <c r="AD141">
        <f t="shared" si="30"/>
        <v>0.19171033448169575</v>
      </c>
      <c r="AE141" s="45">
        <f t="shared" si="35"/>
        <v>35</v>
      </c>
      <c r="AF141" s="46">
        <v>139.94854417163791</v>
      </c>
      <c r="AG141" s="7">
        <v>3465</v>
      </c>
      <c r="AH141" s="46">
        <f>AD141*[1]Dias!$B$3</f>
        <v>5.7513100344508725</v>
      </c>
      <c r="AI141" s="46">
        <f>AC141*[1]Dias!$B$3</f>
        <v>142.39726027397262</v>
      </c>
      <c r="AJ141" s="46"/>
      <c r="AK141" s="46"/>
      <c r="AL141" s="80"/>
      <c r="AM141" s="46"/>
      <c r="AN141" s="52"/>
      <c r="AO141" s="46"/>
      <c r="AP141" s="46"/>
      <c r="AQ141" s="46"/>
      <c r="AR141" s="46"/>
      <c r="AS141" s="46"/>
      <c r="AT141" s="46"/>
      <c r="AU141" s="46"/>
      <c r="AV141" s="68">
        <f t="shared" si="31"/>
        <v>3607.3972602739727</v>
      </c>
      <c r="AW141" s="68">
        <f t="shared" si="32"/>
        <v>145.69985420608879</v>
      </c>
      <c r="AX141" s="69">
        <f t="shared" si="24"/>
        <v>-4.3376883761515046</v>
      </c>
      <c r="AY141" s="70" t="s">
        <v>64</v>
      </c>
    </row>
    <row r="142" spans="1:51" ht="18" customHeight="1" x14ac:dyDescent="0.3">
      <c r="A142" s="1" t="s">
        <v>88</v>
      </c>
      <c r="B142" s="1" t="s">
        <v>89</v>
      </c>
      <c r="C142" s="1">
        <v>510202057</v>
      </c>
      <c r="D142" s="1" t="s">
        <v>90</v>
      </c>
      <c r="E142" s="1">
        <f>VLOOKUP(F142,[1]Depreciacion_Entry!$T$3:$U$34,2,0)</f>
        <v>37</v>
      </c>
      <c r="F142" s="1" t="s">
        <v>60</v>
      </c>
      <c r="G142" s="39" t="s">
        <v>461</v>
      </c>
      <c r="H142" s="40" t="s">
        <v>458</v>
      </c>
      <c r="I142" s="40" t="s">
        <v>60</v>
      </c>
      <c r="J142" s="40" t="s">
        <v>179</v>
      </c>
      <c r="K142" s="54">
        <v>1</v>
      </c>
      <c r="L142" s="51" t="s">
        <v>180</v>
      </c>
      <c r="M142" s="51" t="s">
        <v>181</v>
      </c>
      <c r="N142" s="51" t="s">
        <v>462</v>
      </c>
      <c r="O142" s="56" t="s">
        <v>62</v>
      </c>
      <c r="P142" s="75">
        <v>44834</v>
      </c>
      <c r="Q142" s="43">
        <v>24.7591</v>
      </c>
      <c r="R142" s="57">
        <v>3800</v>
      </c>
      <c r="S142" s="58">
        <v>153.47892290107475</v>
      </c>
      <c r="T142" s="44">
        <f t="shared" si="33"/>
        <v>38</v>
      </c>
      <c r="U142" s="44">
        <f t="shared" si="33"/>
        <v>1.5347892290107477</v>
      </c>
      <c r="V142" s="44">
        <f t="shared" si="34"/>
        <v>3762</v>
      </c>
      <c r="W142" s="44">
        <f t="shared" si="34"/>
        <v>151.944133672064</v>
      </c>
      <c r="X142" s="50">
        <v>2</v>
      </c>
      <c r="Y142" s="45">
        <f t="shared" si="25"/>
        <v>1881</v>
      </c>
      <c r="Z142">
        <f t="shared" si="28"/>
        <v>156.75</v>
      </c>
      <c r="AA142">
        <f t="shared" si="26"/>
        <v>75.972066836031999</v>
      </c>
      <c r="AB142">
        <f t="shared" si="27"/>
        <v>6.3310055696693333</v>
      </c>
      <c r="AC142">
        <f t="shared" si="29"/>
        <v>5.1534246575342468</v>
      </c>
      <c r="AD142">
        <f t="shared" si="30"/>
        <v>0.20814264886584111</v>
      </c>
      <c r="AE142" s="45">
        <f t="shared" si="35"/>
        <v>35</v>
      </c>
      <c r="AF142" s="46">
        <v>151.944133672064</v>
      </c>
      <c r="AG142" s="7">
        <v>3762</v>
      </c>
      <c r="AH142" s="46">
        <f>AD142*[1]Dias!$B$3</f>
        <v>6.2442794659752332</v>
      </c>
      <c r="AI142" s="46">
        <f>AC142*[1]Dias!$B$3</f>
        <v>154.60273972602741</v>
      </c>
      <c r="AJ142" s="46"/>
      <c r="AK142" s="46"/>
      <c r="AL142" s="80"/>
      <c r="AM142" s="46"/>
      <c r="AN142" s="52"/>
      <c r="AO142" s="46"/>
      <c r="AP142" s="46"/>
      <c r="AQ142" s="46"/>
      <c r="AR142" s="46"/>
      <c r="AS142" s="46"/>
      <c r="AT142" s="46"/>
      <c r="AU142" s="46"/>
      <c r="AV142" s="68">
        <f t="shared" si="31"/>
        <v>3916.6027397260273</v>
      </c>
      <c r="AW142" s="68">
        <f t="shared" si="32"/>
        <v>158.18841313803924</v>
      </c>
      <c r="AX142" s="69">
        <f t="shared" si="24"/>
        <v>-4.7094902369644842</v>
      </c>
      <c r="AY142" s="70" t="s">
        <v>64</v>
      </c>
    </row>
    <row r="143" spans="1:51" ht="18" customHeight="1" x14ac:dyDescent="0.3">
      <c r="A143" s="1" t="s">
        <v>88</v>
      </c>
      <c r="B143" s="1" t="s">
        <v>89</v>
      </c>
      <c r="C143" s="1">
        <v>510202057</v>
      </c>
      <c r="D143" s="1" t="s">
        <v>90</v>
      </c>
      <c r="E143" s="1">
        <f>VLOOKUP(F143,[1]Depreciacion_Entry!$T$3:$U$34,2,0)</f>
        <v>37</v>
      </c>
      <c r="F143" s="1" t="s">
        <v>60</v>
      </c>
      <c r="G143" s="39" t="s">
        <v>463</v>
      </c>
      <c r="H143" s="40" t="s">
        <v>458</v>
      </c>
      <c r="I143" s="40" t="s">
        <v>60</v>
      </c>
      <c r="J143" s="40" t="s">
        <v>464</v>
      </c>
      <c r="K143" s="54">
        <v>1</v>
      </c>
      <c r="L143" s="51" t="s">
        <v>112</v>
      </c>
      <c r="M143" s="51" t="s">
        <v>465</v>
      </c>
      <c r="N143" s="51" t="s">
        <v>466</v>
      </c>
      <c r="O143" s="56" t="s">
        <v>62</v>
      </c>
      <c r="P143" s="75">
        <v>44834</v>
      </c>
      <c r="Q143" s="43">
        <v>24.7591</v>
      </c>
      <c r="R143" s="57">
        <v>24500</v>
      </c>
      <c r="S143" s="58">
        <v>989.53516080956092</v>
      </c>
      <c r="T143" s="44">
        <f t="shared" si="33"/>
        <v>245</v>
      </c>
      <c r="U143" s="44">
        <f t="shared" si="33"/>
        <v>9.8953516080956092</v>
      </c>
      <c r="V143" s="44">
        <f t="shared" si="34"/>
        <v>24255</v>
      </c>
      <c r="W143" s="44">
        <f t="shared" si="34"/>
        <v>979.63980920146537</v>
      </c>
      <c r="X143" s="50">
        <v>2</v>
      </c>
      <c r="Y143" s="45">
        <f t="shared" si="25"/>
        <v>12127.5</v>
      </c>
      <c r="Z143">
        <f t="shared" si="28"/>
        <v>1010.625</v>
      </c>
      <c r="AA143">
        <f t="shared" si="26"/>
        <v>489.81990460073268</v>
      </c>
      <c r="AB143">
        <f t="shared" si="27"/>
        <v>40.818325383394388</v>
      </c>
      <c r="AC143">
        <f t="shared" si="29"/>
        <v>33.226027397260275</v>
      </c>
      <c r="AD143">
        <f t="shared" si="30"/>
        <v>1.3419723413718703</v>
      </c>
      <c r="AE143" s="45">
        <f t="shared" si="35"/>
        <v>35</v>
      </c>
      <c r="AF143" s="46">
        <v>979.63980920146537</v>
      </c>
      <c r="AG143" s="7">
        <v>24255</v>
      </c>
      <c r="AH143" s="46">
        <f>AD143*[1]Dias!$B$3</f>
        <v>40.259170241156106</v>
      </c>
      <c r="AI143" s="46">
        <f>AC143*[1]Dias!$B$3</f>
        <v>996.78082191780823</v>
      </c>
      <c r="AJ143" s="46"/>
      <c r="AK143" s="46"/>
      <c r="AL143" s="80"/>
      <c r="AM143" s="46"/>
      <c r="AN143" s="52"/>
      <c r="AO143" s="46"/>
      <c r="AP143" s="46"/>
      <c r="AQ143" s="46"/>
      <c r="AR143" s="46"/>
      <c r="AS143" s="46"/>
      <c r="AT143" s="46"/>
      <c r="AU143" s="46"/>
      <c r="AV143" s="68">
        <f t="shared" si="31"/>
        <v>25251.780821917808</v>
      </c>
      <c r="AW143" s="68">
        <f t="shared" si="32"/>
        <v>1019.8989794426215</v>
      </c>
      <c r="AX143" s="69">
        <f t="shared" si="24"/>
        <v>-30.363818633060532</v>
      </c>
      <c r="AY143" s="70" t="s">
        <v>64</v>
      </c>
    </row>
    <row r="144" spans="1:51" ht="18" customHeight="1" x14ac:dyDescent="0.3">
      <c r="A144" s="1" t="s">
        <v>88</v>
      </c>
      <c r="B144" s="1" t="s">
        <v>89</v>
      </c>
      <c r="C144" s="1">
        <v>510202057</v>
      </c>
      <c r="D144" s="1" t="s">
        <v>90</v>
      </c>
      <c r="E144" s="1">
        <f>VLOOKUP(F144,[1]Depreciacion_Entry!$T$3:$U$34,2,0)</f>
        <v>37</v>
      </c>
      <c r="F144" s="1" t="s">
        <v>60</v>
      </c>
      <c r="G144" s="39" t="s">
        <v>467</v>
      </c>
      <c r="H144" s="40" t="s">
        <v>458</v>
      </c>
      <c r="I144" s="40" t="s">
        <v>60</v>
      </c>
      <c r="J144" s="40" t="s">
        <v>468</v>
      </c>
      <c r="K144" s="54">
        <v>1</v>
      </c>
      <c r="L144" s="51" t="s">
        <v>469</v>
      </c>
      <c r="M144" s="51" t="s">
        <v>65</v>
      </c>
      <c r="N144" s="51" t="s">
        <v>470</v>
      </c>
      <c r="O144" s="56" t="s">
        <v>62</v>
      </c>
      <c r="P144" s="75">
        <v>44834</v>
      </c>
      <c r="Q144" s="43">
        <v>24.7591</v>
      </c>
      <c r="R144" s="57">
        <v>18500</v>
      </c>
      <c r="S144" s="58">
        <v>747.20001938681128</v>
      </c>
      <c r="T144" s="44">
        <f t="shared" si="33"/>
        <v>185</v>
      </c>
      <c r="U144" s="44">
        <f t="shared" si="33"/>
        <v>7.4720001938681131</v>
      </c>
      <c r="V144" s="44">
        <f t="shared" si="34"/>
        <v>18315</v>
      </c>
      <c r="W144" s="44">
        <f t="shared" si="34"/>
        <v>739.72801919294318</v>
      </c>
      <c r="X144" s="50">
        <v>2</v>
      </c>
      <c r="Y144" s="45">
        <f t="shared" si="25"/>
        <v>9157.5</v>
      </c>
      <c r="Z144">
        <f t="shared" si="28"/>
        <v>763.125</v>
      </c>
      <c r="AA144">
        <f t="shared" si="26"/>
        <v>369.86400959647159</v>
      </c>
      <c r="AB144">
        <f t="shared" si="27"/>
        <v>30.822000799705965</v>
      </c>
      <c r="AC144">
        <f t="shared" si="29"/>
        <v>25.089041095890412</v>
      </c>
      <c r="AD144">
        <f t="shared" si="30"/>
        <v>1.0133260536889632</v>
      </c>
      <c r="AE144" s="45">
        <f t="shared" si="35"/>
        <v>35</v>
      </c>
      <c r="AF144" s="46">
        <v>739.72801919294318</v>
      </c>
      <c r="AG144" s="7">
        <v>18315</v>
      </c>
      <c r="AH144" s="46">
        <f>AD144*[1]Dias!$B$3</f>
        <v>30.399781610668896</v>
      </c>
      <c r="AI144" s="46">
        <f>AC144*[1]Dias!$B$3</f>
        <v>752.67123287671234</v>
      </c>
      <c r="AJ144" s="46"/>
      <c r="AK144" s="46"/>
      <c r="AL144" s="80"/>
      <c r="AM144" s="46"/>
      <c r="AN144" s="52"/>
      <c r="AO144" s="46"/>
      <c r="AP144" s="46"/>
      <c r="AQ144" s="46"/>
      <c r="AR144" s="46"/>
      <c r="AS144" s="46"/>
      <c r="AT144" s="46"/>
      <c r="AU144" s="46"/>
      <c r="AV144" s="68">
        <f t="shared" si="31"/>
        <v>19067.671232876713</v>
      </c>
      <c r="AW144" s="68">
        <f t="shared" si="32"/>
        <v>770.1278008036121</v>
      </c>
      <c r="AX144" s="69">
        <f t="shared" si="24"/>
        <v>-22.927781416800826</v>
      </c>
      <c r="AY144" s="70" t="s">
        <v>64</v>
      </c>
    </row>
    <row r="145" spans="1:51" ht="18" customHeight="1" x14ac:dyDescent="0.3">
      <c r="A145" s="1" t="s">
        <v>88</v>
      </c>
      <c r="B145" s="1" t="s">
        <v>89</v>
      </c>
      <c r="C145" s="1">
        <v>510202057</v>
      </c>
      <c r="D145" s="1" t="s">
        <v>90</v>
      </c>
      <c r="E145" s="1">
        <f>VLOOKUP(F145,[1]Depreciacion_Entry!$T$3:$U$34,2,0)</f>
        <v>37</v>
      </c>
      <c r="F145" s="1" t="s">
        <v>60</v>
      </c>
      <c r="G145" s="39" t="s">
        <v>471</v>
      </c>
      <c r="H145" s="40" t="s">
        <v>458</v>
      </c>
      <c r="I145" s="40" t="s">
        <v>60</v>
      </c>
      <c r="J145" s="40" t="s">
        <v>468</v>
      </c>
      <c r="K145" s="54">
        <v>1</v>
      </c>
      <c r="L145" s="51" t="s">
        <v>472</v>
      </c>
      <c r="M145" s="51" t="s">
        <v>473</v>
      </c>
      <c r="N145" s="51" t="s">
        <v>474</v>
      </c>
      <c r="O145" s="56" t="s">
        <v>62</v>
      </c>
      <c r="P145" s="75">
        <v>44834</v>
      </c>
      <c r="Q145" s="43">
        <v>24.7591</v>
      </c>
      <c r="R145" s="57">
        <v>18500</v>
      </c>
      <c r="S145" s="58">
        <v>747.20001938681128</v>
      </c>
      <c r="T145" s="44">
        <f t="shared" si="33"/>
        <v>185</v>
      </c>
      <c r="U145" s="44">
        <f t="shared" si="33"/>
        <v>7.4720001938681131</v>
      </c>
      <c r="V145" s="44">
        <f t="shared" si="34"/>
        <v>18315</v>
      </c>
      <c r="W145" s="44">
        <f t="shared" si="34"/>
        <v>739.72801919294318</v>
      </c>
      <c r="X145" s="50">
        <v>2</v>
      </c>
      <c r="Y145" s="45">
        <f t="shared" si="25"/>
        <v>9157.5</v>
      </c>
      <c r="Z145">
        <f t="shared" si="28"/>
        <v>763.125</v>
      </c>
      <c r="AA145">
        <f t="shared" si="26"/>
        <v>369.86400959647159</v>
      </c>
      <c r="AB145">
        <f t="shared" si="27"/>
        <v>30.822000799705965</v>
      </c>
      <c r="AC145">
        <f t="shared" si="29"/>
        <v>25.089041095890412</v>
      </c>
      <c r="AD145">
        <f t="shared" si="30"/>
        <v>1.0133260536889632</v>
      </c>
      <c r="AE145" s="45">
        <f t="shared" si="35"/>
        <v>35</v>
      </c>
      <c r="AF145" s="46">
        <v>739.72801919294318</v>
      </c>
      <c r="AG145" s="7">
        <v>18315</v>
      </c>
      <c r="AH145" s="46">
        <f>AD145*[1]Dias!$B$3</f>
        <v>30.399781610668896</v>
      </c>
      <c r="AI145" s="46">
        <f>AC145*[1]Dias!$B$3</f>
        <v>752.67123287671234</v>
      </c>
      <c r="AJ145" s="46"/>
      <c r="AK145" s="46"/>
      <c r="AL145" s="80"/>
      <c r="AM145" s="46"/>
      <c r="AN145" s="52"/>
      <c r="AO145" s="46"/>
      <c r="AP145" s="46"/>
      <c r="AQ145" s="46"/>
      <c r="AR145" s="46"/>
      <c r="AS145" s="46"/>
      <c r="AT145" s="46"/>
      <c r="AU145" s="46"/>
      <c r="AV145" s="68">
        <f t="shared" si="31"/>
        <v>19067.671232876713</v>
      </c>
      <c r="AW145" s="68">
        <f t="shared" si="32"/>
        <v>770.1278008036121</v>
      </c>
      <c r="AX145" s="69">
        <f t="shared" si="24"/>
        <v>-22.927781416800826</v>
      </c>
      <c r="AY145" s="70" t="s">
        <v>64</v>
      </c>
    </row>
    <row r="146" spans="1:51" ht="18" customHeight="1" x14ac:dyDescent="0.3">
      <c r="A146" s="1" t="s">
        <v>88</v>
      </c>
      <c r="B146" s="1" t="s">
        <v>89</v>
      </c>
      <c r="C146" s="1">
        <v>510202057</v>
      </c>
      <c r="D146" s="1" t="s">
        <v>90</v>
      </c>
      <c r="E146" s="1">
        <f>VLOOKUP(F146,[1]Depreciacion_Entry!$T$3:$U$34,2,0)</f>
        <v>37</v>
      </c>
      <c r="F146" s="1" t="s">
        <v>60</v>
      </c>
      <c r="G146" s="39" t="s">
        <v>475</v>
      </c>
      <c r="H146" s="40" t="s">
        <v>458</v>
      </c>
      <c r="I146" s="40" t="s">
        <v>60</v>
      </c>
      <c r="J146" s="40" t="s">
        <v>476</v>
      </c>
      <c r="K146" s="54">
        <v>1</v>
      </c>
      <c r="L146" s="51" t="s">
        <v>477</v>
      </c>
      <c r="M146" s="51" t="s">
        <v>65</v>
      </c>
      <c r="N146" s="51" t="s">
        <v>65</v>
      </c>
      <c r="O146" s="56" t="s">
        <v>62</v>
      </c>
      <c r="P146" s="75">
        <v>44834</v>
      </c>
      <c r="Q146" s="43">
        <v>24.7591</v>
      </c>
      <c r="R146" s="57">
        <v>5400</v>
      </c>
      <c r="S146" s="58">
        <v>218.10162728047464</v>
      </c>
      <c r="T146" s="44">
        <f t="shared" si="33"/>
        <v>54</v>
      </c>
      <c r="U146" s="44">
        <f t="shared" si="33"/>
        <v>2.1810162728047464</v>
      </c>
      <c r="V146" s="44">
        <f t="shared" si="34"/>
        <v>5346</v>
      </c>
      <c r="W146" s="44">
        <f t="shared" si="34"/>
        <v>215.92061100766989</v>
      </c>
      <c r="X146" s="50">
        <v>2</v>
      </c>
      <c r="Y146" s="45">
        <f t="shared" si="25"/>
        <v>2673</v>
      </c>
      <c r="Z146">
        <f t="shared" si="28"/>
        <v>222.75</v>
      </c>
      <c r="AA146">
        <f t="shared" si="26"/>
        <v>107.96030550383495</v>
      </c>
      <c r="AB146">
        <f t="shared" si="27"/>
        <v>8.9966921253195782</v>
      </c>
      <c r="AC146">
        <f t="shared" si="29"/>
        <v>7.3232876712328769</v>
      </c>
      <c r="AD146">
        <f t="shared" si="30"/>
        <v>0.29578165891461627</v>
      </c>
      <c r="AE146" s="45">
        <f t="shared" si="35"/>
        <v>35</v>
      </c>
      <c r="AF146" s="46">
        <v>215.92061100766989</v>
      </c>
      <c r="AG146" s="7">
        <v>5346</v>
      </c>
      <c r="AH146" s="46">
        <f>AD146*[1]Dias!$B$3</f>
        <v>8.8734497674384887</v>
      </c>
      <c r="AI146" s="46">
        <f>AC146*[1]Dias!$B$3</f>
        <v>219.69863013698631</v>
      </c>
      <c r="AJ146" s="46"/>
      <c r="AK146" s="46"/>
      <c r="AL146" s="80"/>
      <c r="AM146" s="46"/>
      <c r="AN146" s="52"/>
      <c r="AO146" s="46"/>
      <c r="AP146" s="46"/>
      <c r="AQ146" s="46"/>
      <c r="AR146" s="46"/>
      <c r="AS146" s="46"/>
      <c r="AT146" s="46"/>
      <c r="AU146" s="46"/>
      <c r="AV146" s="68">
        <f t="shared" si="31"/>
        <v>5565.6986301369861</v>
      </c>
      <c r="AW146" s="68">
        <f t="shared" si="32"/>
        <v>224.79406077510839</v>
      </c>
      <c r="AX146" s="69">
        <f t="shared" si="24"/>
        <v>-6.6924334946337467</v>
      </c>
      <c r="AY146" s="70" t="s">
        <v>64</v>
      </c>
    </row>
    <row r="147" spans="1:51" ht="18" customHeight="1" x14ac:dyDescent="0.3">
      <c r="A147" s="1" t="s">
        <v>88</v>
      </c>
      <c r="B147" s="1" t="s">
        <v>89</v>
      </c>
      <c r="C147" s="1">
        <v>510202057</v>
      </c>
      <c r="D147" s="1" t="s">
        <v>90</v>
      </c>
      <c r="E147" s="1">
        <f>VLOOKUP(F147,[1]Depreciacion_Entry!$T$3:$U$34,2,0)</f>
        <v>37</v>
      </c>
      <c r="F147" s="1" t="s">
        <v>60</v>
      </c>
      <c r="G147" s="39" t="s">
        <v>478</v>
      </c>
      <c r="H147" s="40" t="s">
        <v>458</v>
      </c>
      <c r="I147" s="40" t="s">
        <v>60</v>
      </c>
      <c r="J147" s="40" t="s">
        <v>107</v>
      </c>
      <c r="K147" s="54">
        <v>1</v>
      </c>
      <c r="L147" s="51" t="s">
        <v>479</v>
      </c>
      <c r="M147" s="51" t="s">
        <v>480</v>
      </c>
      <c r="N147" s="51">
        <v>104531466</v>
      </c>
      <c r="O147" s="56" t="s">
        <v>62</v>
      </c>
      <c r="P147" s="75">
        <v>44834</v>
      </c>
      <c r="Q147" s="43">
        <v>24.7591</v>
      </c>
      <c r="R147" s="57">
        <v>1500</v>
      </c>
      <c r="S147" s="58">
        <v>60.583785355687404</v>
      </c>
      <c r="T147" s="44">
        <f t="shared" si="33"/>
        <v>15</v>
      </c>
      <c r="U147" s="44">
        <f t="shared" si="33"/>
        <v>0.60583785355687403</v>
      </c>
      <c r="V147" s="44">
        <f t="shared" si="34"/>
        <v>1485</v>
      </c>
      <c r="W147" s="44">
        <f t="shared" si="34"/>
        <v>59.977947502130533</v>
      </c>
      <c r="X147" s="50">
        <v>2</v>
      </c>
      <c r="Y147" s="45">
        <f t="shared" si="25"/>
        <v>742.5</v>
      </c>
      <c r="Z147">
        <f t="shared" si="28"/>
        <v>61.875</v>
      </c>
      <c r="AA147">
        <f t="shared" si="26"/>
        <v>29.988973751065267</v>
      </c>
      <c r="AB147">
        <f t="shared" si="27"/>
        <v>2.4990811459221054</v>
      </c>
      <c r="AC147">
        <f t="shared" si="29"/>
        <v>2.0342465753424657</v>
      </c>
      <c r="AD147">
        <f t="shared" si="30"/>
        <v>8.2161571920726761E-2</v>
      </c>
      <c r="AE147" s="45">
        <f t="shared" si="35"/>
        <v>35</v>
      </c>
      <c r="AF147" s="46">
        <v>59.977947502130533</v>
      </c>
      <c r="AG147" s="7">
        <v>1485</v>
      </c>
      <c r="AH147" s="46">
        <f>AD147*[1]Dias!$B$3</f>
        <v>2.464847157621803</v>
      </c>
      <c r="AI147" s="46">
        <f>AC147*[1]Dias!$B$3</f>
        <v>61.027397260273972</v>
      </c>
      <c r="AJ147" s="46"/>
      <c r="AK147" s="46"/>
      <c r="AL147" s="80"/>
      <c r="AM147" s="46"/>
      <c r="AN147" s="52"/>
      <c r="AO147" s="46"/>
      <c r="AP147" s="46"/>
      <c r="AQ147" s="46"/>
      <c r="AR147" s="46"/>
      <c r="AS147" s="46"/>
      <c r="AT147" s="46"/>
      <c r="AU147" s="46"/>
      <c r="AV147" s="68">
        <f t="shared" si="31"/>
        <v>1546.027397260274</v>
      </c>
      <c r="AW147" s="68">
        <f t="shared" si="32"/>
        <v>62.442794659752337</v>
      </c>
      <c r="AX147" s="69">
        <f t="shared" si="24"/>
        <v>-1.8590093040649336</v>
      </c>
      <c r="AY147" s="70" t="s">
        <v>64</v>
      </c>
    </row>
    <row r="148" spans="1:51" ht="18" customHeight="1" x14ac:dyDescent="0.3">
      <c r="A148" s="1" t="s">
        <v>88</v>
      </c>
      <c r="B148" s="1" t="s">
        <v>89</v>
      </c>
      <c r="C148" s="1">
        <v>510202057</v>
      </c>
      <c r="D148" s="1" t="s">
        <v>90</v>
      </c>
      <c r="E148" s="1">
        <f>VLOOKUP(F148,[1]Depreciacion_Entry!$T$3:$U$34,2,0)</f>
        <v>37</v>
      </c>
      <c r="F148" s="1" t="s">
        <v>60</v>
      </c>
      <c r="G148" s="39" t="s">
        <v>481</v>
      </c>
      <c r="H148" s="40" t="s">
        <v>458</v>
      </c>
      <c r="I148" s="40" t="s">
        <v>60</v>
      </c>
      <c r="J148" s="40" t="s">
        <v>107</v>
      </c>
      <c r="K148" s="54">
        <v>1</v>
      </c>
      <c r="L148" s="51" t="s">
        <v>482</v>
      </c>
      <c r="M148" s="51" t="s">
        <v>483</v>
      </c>
      <c r="N148" s="51" t="s">
        <v>65</v>
      </c>
      <c r="O148" s="56" t="s">
        <v>62</v>
      </c>
      <c r="P148" s="75">
        <v>44834</v>
      </c>
      <c r="Q148" s="43">
        <v>24.7591</v>
      </c>
      <c r="R148" s="57">
        <v>1500</v>
      </c>
      <c r="S148" s="58">
        <v>60.583785355687404</v>
      </c>
      <c r="T148" s="44">
        <f t="shared" si="33"/>
        <v>15</v>
      </c>
      <c r="U148" s="44">
        <f t="shared" si="33"/>
        <v>0.60583785355687403</v>
      </c>
      <c r="V148" s="44">
        <f t="shared" si="34"/>
        <v>1485</v>
      </c>
      <c r="W148" s="44">
        <f t="shared" si="34"/>
        <v>59.977947502130533</v>
      </c>
      <c r="X148" s="50">
        <v>2</v>
      </c>
      <c r="Y148" s="45">
        <f t="shared" si="25"/>
        <v>742.5</v>
      </c>
      <c r="Z148">
        <f t="shared" si="28"/>
        <v>61.875</v>
      </c>
      <c r="AA148">
        <f t="shared" si="26"/>
        <v>29.988973751065267</v>
      </c>
      <c r="AB148">
        <f t="shared" si="27"/>
        <v>2.4990811459221054</v>
      </c>
      <c r="AC148">
        <f t="shared" si="29"/>
        <v>2.0342465753424657</v>
      </c>
      <c r="AD148">
        <f t="shared" si="30"/>
        <v>8.2161571920726761E-2</v>
      </c>
      <c r="AE148" s="45">
        <f t="shared" si="35"/>
        <v>35</v>
      </c>
      <c r="AF148" s="46">
        <v>59.977947502130533</v>
      </c>
      <c r="AG148" s="7">
        <v>1485</v>
      </c>
      <c r="AH148" s="46">
        <f>AD148*[1]Dias!$B$3</f>
        <v>2.464847157621803</v>
      </c>
      <c r="AI148" s="46">
        <f>AC148*[1]Dias!$B$3</f>
        <v>61.027397260273972</v>
      </c>
      <c r="AJ148" s="46"/>
      <c r="AK148" s="46"/>
      <c r="AL148" s="80"/>
      <c r="AM148" s="46"/>
      <c r="AN148" s="52"/>
      <c r="AO148" s="46"/>
      <c r="AP148" s="46"/>
      <c r="AQ148" s="46"/>
      <c r="AR148" s="46"/>
      <c r="AS148" s="46"/>
      <c r="AT148" s="46"/>
      <c r="AU148" s="46"/>
      <c r="AV148" s="68">
        <f t="shared" si="31"/>
        <v>1546.027397260274</v>
      </c>
      <c r="AW148" s="68">
        <f t="shared" si="32"/>
        <v>62.442794659752337</v>
      </c>
      <c r="AX148" s="69">
        <f t="shared" si="24"/>
        <v>-1.8590093040649336</v>
      </c>
      <c r="AY148" s="70" t="s">
        <v>64</v>
      </c>
    </row>
    <row r="149" spans="1:51" ht="18" customHeight="1" x14ac:dyDescent="0.3">
      <c r="A149" s="1" t="s">
        <v>88</v>
      </c>
      <c r="B149" s="1" t="s">
        <v>89</v>
      </c>
      <c r="C149" s="1">
        <v>510202057</v>
      </c>
      <c r="D149" s="1" t="s">
        <v>90</v>
      </c>
      <c r="E149" s="1">
        <f>VLOOKUP(F149,[1]Depreciacion_Entry!$T$3:$U$34,2,0)</f>
        <v>37</v>
      </c>
      <c r="F149" s="1" t="s">
        <v>60</v>
      </c>
      <c r="G149" s="39" t="s">
        <v>484</v>
      </c>
      <c r="H149" s="40" t="s">
        <v>458</v>
      </c>
      <c r="I149" s="40" t="s">
        <v>60</v>
      </c>
      <c r="J149" s="40" t="s">
        <v>325</v>
      </c>
      <c r="K149" s="54">
        <v>1</v>
      </c>
      <c r="L149" s="51" t="s">
        <v>326</v>
      </c>
      <c r="M149" s="51" t="s">
        <v>65</v>
      </c>
      <c r="N149" s="51" t="s">
        <v>65</v>
      </c>
      <c r="O149" s="56" t="s">
        <v>62</v>
      </c>
      <c r="P149" s="75">
        <v>44834</v>
      </c>
      <c r="Q149" s="43">
        <v>24.7591</v>
      </c>
      <c r="R149" s="57">
        <v>8700</v>
      </c>
      <c r="S149" s="58">
        <v>351.38595506298697</v>
      </c>
      <c r="T149" s="44">
        <f t="shared" si="33"/>
        <v>87</v>
      </c>
      <c r="U149" s="44">
        <f t="shared" si="33"/>
        <v>3.5138595506298698</v>
      </c>
      <c r="V149" s="44">
        <f t="shared" si="34"/>
        <v>8613</v>
      </c>
      <c r="W149" s="44">
        <f t="shared" si="34"/>
        <v>347.87209551235708</v>
      </c>
      <c r="X149" s="50">
        <v>2</v>
      </c>
      <c r="Y149" s="45">
        <f t="shared" si="25"/>
        <v>4306.5</v>
      </c>
      <c r="Z149">
        <f t="shared" si="28"/>
        <v>358.875</v>
      </c>
      <c r="AA149">
        <f t="shared" si="26"/>
        <v>173.93604775617854</v>
      </c>
      <c r="AB149">
        <f t="shared" si="27"/>
        <v>14.494670646348212</v>
      </c>
      <c r="AC149">
        <f t="shared" si="29"/>
        <v>11.798630136986301</v>
      </c>
      <c r="AD149">
        <f t="shared" si="30"/>
        <v>0.47653711714021518</v>
      </c>
      <c r="AE149" s="45">
        <f t="shared" si="35"/>
        <v>35</v>
      </c>
      <c r="AF149" s="46">
        <v>347.87209551235708</v>
      </c>
      <c r="AG149" s="7">
        <v>8613</v>
      </c>
      <c r="AH149" s="46">
        <f>AD149*[1]Dias!$B$3</f>
        <v>14.296113514206455</v>
      </c>
      <c r="AI149" s="46">
        <f>AC149*[1]Dias!$B$3</f>
        <v>353.95890410958901</v>
      </c>
      <c r="AJ149" s="46"/>
      <c r="AK149" s="46"/>
      <c r="AL149" s="80"/>
      <c r="AM149" s="46"/>
      <c r="AN149" s="52"/>
      <c r="AO149" s="46"/>
      <c r="AP149" s="46"/>
      <c r="AQ149" s="46"/>
      <c r="AR149" s="46"/>
      <c r="AS149" s="46"/>
      <c r="AT149" s="46"/>
      <c r="AU149" s="46"/>
      <c r="AV149" s="68">
        <f t="shared" si="31"/>
        <v>8966.9589041095896</v>
      </c>
      <c r="AW149" s="68">
        <f t="shared" si="32"/>
        <v>362.16820902656355</v>
      </c>
      <c r="AX149" s="69">
        <f t="shared" si="24"/>
        <v>-10.782253963576579</v>
      </c>
      <c r="AY149" s="70" t="s">
        <v>64</v>
      </c>
    </row>
    <row r="150" spans="1:51" ht="18" customHeight="1" x14ac:dyDescent="0.3">
      <c r="A150" s="1" t="s">
        <v>88</v>
      </c>
      <c r="B150" s="1" t="s">
        <v>89</v>
      </c>
      <c r="C150" s="1">
        <v>510202057</v>
      </c>
      <c r="D150" s="1" t="s">
        <v>90</v>
      </c>
      <c r="E150" s="1">
        <f>VLOOKUP(F150,[1]Depreciacion_Entry!$T$3:$U$34,2,0)</f>
        <v>37</v>
      </c>
      <c r="F150" s="1" t="s">
        <v>60</v>
      </c>
      <c r="G150" s="39" t="s">
        <v>485</v>
      </c>
      <c r="H150" s="40" t="s">
        <v>458</v>
      </c>
      <c r="I150" s="40" t="s">
        <v>60</v>
      </c>
      <c r="J150" s="40" t="s">
        <v>486</v>
      </c>
      <c r="K150" s="54">
        <v>1</v>
      </c>
      <c r="L150" s="51" t="s">
        <v>127</v>
      </c>
      <c r="M150" s="51" t="s">
        <v>487</v>
      </c>
      <c r="N150" s="51" t="s">
        <v>488</v>
      </c>
      <c r="O150" s="56" t="s">
        <v>62</v>
      </c>
      <c r="P150" s="75">
        <v>44834</v>
      </c>
      <c r="Q150" s="43">
        <v>24.7591</v>
      </c>
      <c r="R150" s="57">
        <v>4500</v>
      </c>
      <c r="S150" s="58">
        <v>181.7513560670622</v>
      </c>
      <c r="T150" s="44">
        <f t="shared" si="33"/>
        <v>45</v>
      </c>
      <c r="U150" s="44">
        <f t="shared" si="33"/>
        <v>1.8175135606706221</v>
      </c>
      <c r="V150" s="44">
        <f t="shared" si="34"/>
        <v>4455</v>
      </c>
      <c r="W150" s="44">
        <f t="shared" si="34"/>
        <v>179.93384250639158</v>
      </c>
      <c r="X150" s="50">
        <v>2</v>
      </c>
      <c r="Y150" s="45">
        <f t="shared" si="25"/>
        <v>2227.5</v>
      </c>
      <c r="Z150">
        <f t="shared" si="28"/>
        <v>185.625</v>
      </c>
      <c r="AA150">
        <f t="shared" si="26"/>
        <v>89.966921253195792</v>
      </c>
      <c r="AB150">
        <f t="shared" si="27"/>
        <v>7.4972434377663157</v>
      </c>
      <c r="AC150">
        <f t="shared" si="29"/>
        <v>6.102739726027397</v>
      </c>
      <c r="AD150">
        <f t="shared" si="30"/>
        <v>0.24648471576218026</v>
      </c>
      <c r="AE150" s="45">
        <f t="shared" si="35"/>
        <v>35</v>
      </c>
      <c r="AF150" s="46">
        <v>179.93384250639158</v>
      </c>
      <c r="AG150" s="7">
        <v>4455</v>
      </c>
      <c r="AH150" s="46">
        <f>AD150*[1]Dias!$B$3</f>
        <v>7.3945414728654075</v>
      </c>
      <c r="AI150" s="46">
        <f>AC150*[1]Dias!$B$3</f>
        <v>183.08219178082192</v>
      </c>
      <c r="AJ150" s="46"/>
      <c r="AK150" s="46"/>
      <c r="AL150" s="80"/>
      <c r="AM150" s="46"/>
      <c r="AN150" s="52"/>
      <c r="AO150" s="46"/>
      <c r="AP150" s="46"/>
      <c r="AQ150" s="46"/>
      <c r="AR150" s="46"/>
      <c r="AS150" s="46"/>
      <c r="AT150" s="46"/>
      <c r="AU150" s="46"/>
      <c r="AV150" s="68">
        <f t="shared" si="31"/>
        <v>4638.0821917808216</v>
      </c>
      <c r="AW150" s="68">
        <f t="shared" si="32"/>
        <v>187.32838397925698</v>
      </c>
      <c r="AX150" s="69">
        <f t="shared" ref="AX150:AX213" si="36">+S150-AW150</f>
        <v>-5.5770279121947794</v>
      </c>
      <c r="AY150" s="70" t="s">
        <v>64</v>
      </c>
    </row>
    <row r="151" spans="1:51" ht="18" customHeight="1" x14ac:dyDescent="0.3">
      <c r="A151" s="1" t="s">
        <v>88</v>
      </c>
      <c r="B151" s="1" t="s">
        <v>89</v>
      </c>
      <c r="C151" s="1">
        <v>510202057</v>
      </c>
      <c r="D151" s="1" t="s">
        <v>90</v>
      </c>
      <c r="E151" s="1">
        <f>VLOOKUP(F151,[1]Depreciacion_Entry!$T$3:$U$34,2,0)</f>
        <v>37</v>
      </c>
      <c r="F151" s="1" t="s">
        <v>60</v>
      </c>
      <c r="G151" s="39" t="s">
        <v>489</v>
      </c>
      <c r="H151" s="40" t="s">
        <v>458</v>
      </c>
      <c r="I151" s="40" t="s">
        <v>60</v>
      </c>
      <c r="J151" s="40" t="s">
        <v>490</v>
      </c>
      <c r="K151" s="54">
        <v>1</v>
      </c>
      <c r="L151" s="51" t="s">
        <v>127</v>
      </c>
      <c r="M151" s="51" t="s">
        <v>491</v>
      </c>
      <c r="N151" s="51" t="s">
        <v>492</v>
      </c>
      <c r="O151" s="56" t="s">
        <v>62</v>
      </c>
      <c r="P151" s="75">
        <v>44834</v>
      </c>
      <c r="Q151" s="43">
        <v>24.7591</v>
      </c>
      <c r="R151" s="57">
        <v>4500</v>
      </c>
      <c r="S151" s="58">
        <v>181.7513560670622</v>
      </c>
      <c r="T151" s="44">
        <f t="shared" si="33"/>
        <v>45</v>
      </c>
      <c r="U151" s="44">
        <f t="shared" si="33"/>
        <v>1.8175135606706221</v>
      </c>
      <c r="V151" s="44">
        <f t="shared" si="34"/>
        <v>4455</v>
      </c>
      <c r="W151" s="44">
        <f t="shared" si="34"/>
        <v>179.93384250639158</v>
      </c>
      <c r="X151" s="50">
        <v>2</v>
      </c>
      <c r="Y151" s="45">
        <f t="shared" si="25"/>
        <v>2227.5</v>
      </c>
      <c r="Z151">
        <f t="shared" si="28"/>
        <v>185.625</v>
      </c>
      <c r="AA151">
        <f t="shared" si="26"/>
        <v>89.966921253195792</v>
      </c>
      <c r="AB151">
        <f t="shared" si="27"/>
        <v>7.4972434377663157</v>
      </c>
      <c r="AC151">
        <f t="shared" si="29"/>
        <v>6.102739726027397</v>
      </c>
      <c r="AD151">
        <f t="shared" si="30"/>
        <v>0.24648471576218026</v>
      </c>
      <c r="AE151" s="45">
        <f t="shared" si="35"/>
        <v>35</v>
      </c>
      <c r="AF151" s="46">
        <v>179.93384250639158</v>
      </c>
      <c r="AG151" s="7">
        <v>4455</v>
      </c>
      <c r="AH151" s="46">
        <f>AD151*[1]Dias!$B$3</f>
        <v>7.3945414728654075</v>
      </c>
      <c r="AI151" s="46">
        <f>AC151*[1]Dias!$B$3</f>
        <v>183.08219178082192</v>
      </c>
      <c r="AJ151" s="46"/>
      <c r="AK151" s="46"/>
      <c r="AL151" s="80"/>
      <c r="AM151" s="46"/>
      <c r="AN151" s="52"/>
      <c r="AO151" s="46"/>
      <c r="AP151" s="46"/>
      <c r="AQ151" s="46"/>
      <c r="AR151" s="46"/>
      <c r="AS151" s="46"/>
      <c r="AT151" s="46"/>
      <c r="AU151" s="46"/>
      <c r="AV151" s="68">
        <f t="shared" si="31"/>
        <v>4638.0821917808216</v>
      </c>
      <c r="AW151" s="68">
        <f t="shared" si="32"/>
        <v>187.32838397925698</v>
      </c>
      <c r="AX151" s="69">
        <f t="shared" si="36"/>
        <v>-5.5770279121947794</v>
      </c>
      <c r="AY151" s="70" t="s">
        <v>64</v>
      </c>
    </row>
    <row r="152" spans="1:51" ht="18" customHeight="1" x14ac:dyDescent="0.3">
      <c r="A152" s="1" t="s">
        <v>88</v>
      </c>
      <c r="B152" s="1" t="s">
        <v>89</v>
      </c>
      <c r="C152" s="1">
        <v>510202057</v>
      </c>
      <c r="D152" s="1" t="s">
        <v>90</v>
      </c>
      <c r="E152" s="1">
        <f>VLOOKUP(F152,[1]Depreciacion_Entry!$T$3:$U$34,2,0)</f>
        <v>37</v>
      </c>
      <c r="F152" s="1" t="s">
        <v>60</v>
      </c>
      <c r="G152" s="39" t="s">
        <v>493</v>
      </c>
      <c r="H152" s="40" t="s">
        <v>458</v>
      </c>
      <c r="I152" s="40" t="s">
        <v>60</v>
      </c>
      <c r="J152" s="40" t="s">
        <v>92</v>
      </c>
      <c r="K152" s="54">
        <v>1</v>
      </c>
      <c r="L152" s="51" t="s">
        <v>112</v>
      </c>
      <c r="M152" s="51" t="s">
        <v>494</v>
      </c>
      <c r="N152" s="51" t="s">
        <v>495</v>
      </c>
      <c r="O152" s="56" t="s">
        <v>62</v>
      </c>
      <c r="P152" s="75">
        <v>44834</v>
      </c>
      <c r="Q152" s="43">
        <v>24.7591</v>
      </c>
      <c r="R152" s="57">
        <v>14800</v>
      </c>
      <c r="S152" s="58">
        <v>597.76001550944909</v>
      </c>
      <c r="T152" s="44">
        <f t="shared" si="33"/>
        <v>148</v>
      </c>
      <c r="U152" s="44">
        <f t="shared" si="33"/>
        <v>5.9776001550944908</v>
      </c>
      <c r="V152" s="44">
        <f t="shared" si="34"/>
        <v>14652</v>
      </c>
      <c r="W152" s="44">
        <f t="shared" si="34"/>
        <v>591.78241535435461</v>
      </c>
      <c r="X152" s="50">
        <v>2</v>
      </c>
      <c r="Y152" s="45">
        <f t="shared" ref="Y152:Y215" si="37">IFERROR(V152/X152,0)</f>
        <v>7326</v>
      </c>
      <c r="Z152">
        <f t="shared" si="28"/>
        <v>610.5</v>
      </c>
      <c r="AA152">
        <f t="shared" ref="AA152:AA215" si="38">IFERROR(W152/X152,0)</f>
        <v>295.89120767717731</v>
      </c>
      <c r="AB152">
        <f t="shared" ref="AB152:AB215" si="39">IFERROR(AA152/12,0)</f>
        <v>24.657600639764777</v>
      </c>
      <c r="AC152">
        <f t="shared" si="29"/>
        <v>20.07123287671233</v>
      </c>
      <c r="AD152">
        <f t="shared" si="30"/>
        <v>0.81066084295117069</v>
      </c>
      <c r="AE152" s="45">
        <f t="shared" si="35"/>
        <v>35</v>
      </c>
      <c r="AF152" s="46">
        <v>591.78241535435461</v>
      </c>
      <c r="AG152" s="7">
        <v>14652</v>
      </c>
      <c r="AH152" s="46">
        <f>AD152*[1]Dias!$B$3</f>
        <v>24.319825288535121</v>
      </c>
      <c r="AI152" s="46">
        <f>AC152*[1]Dias!$B$3</f>
        <v>602.13698630136992</v>
      </c>
      <c r="AJ152" s="46"/>
      <c r="AK152" s="46"/>
      <c r="AL152" s="80"/>
      <c r="AM152" s="46"/>
      <c r="AN152" s="52"/>
      <c r="AO152" s="46"/>
      <c r="AP152" s="46"/>
      <c r="AQ152" s="46"/>
      <c r="AR152" s="46"/>
      <c r="AS152" s="46"/>
      <c r="AT152" s="46"/>
      <c r="AU152" s="46"/>
      <c r="AV152" s="68">
        <f t="shared" si="31"/>
        <v>15254.13698630137</v>
      </c>
      <c r="AW152" s="68">
        <f t="shared" si="32"/>
        <v>616.10224064288968</v>
      </c>
      <c r="AX152" s="69">
        <f t="shared" si="36"/>
        <v>-18.342225133440593</v>
      </c>
      <c r="AY152" s="70" t="s">
        <v>64</v>
      </c>
    </row>
    <row r="153" spans="1:51" ht="18" customHeight="1" x14ac:dyDescent="0.3">
      <c r="A153" s="1" t="s">
        <v>88</v>
      </c>
      <c r="B153" s="1" t="s">
        <v>89</v>
      </c>
      <c r="C153" s="1">
        <v>510202057</v>
      </c>
      <c r="D153" s="1" t="s">
        <v>90</v>
      </c>
      <c r="E153" s="1">
        <f>VLOOKUP(F153,[1]Depreciacion_Entry!$T$3:$U$34,2,0)</f>
        <v>37</v>
      </c>
      <c r="F153" s="1" t="s">
        <v>60</v>
      </c>
      <c r="G153" s="39" t="s">
        <v>496</v>
      </c>
      <c r="H153" s="40" t="s">
        <v>458</v>
      </c>
      <c r="I153" s="40" t="s">
        <v>60</v>
      </c>
      <c r="J153" s="40" t="s">
        <v>92</v>
      </c>
      <c r="K153" s="54">
        <v>1</v>
      </c>
      <c r="L153" s="51" t="s">
        <v>93</v>
      </c>
      <c r="M153" s="51" t="s">
        <v>65</v>
      </c>
      <c r="N153" s="51" t="s">
        <v>497</v>
      </c>
      <c r="O153" s="56" t="s">
        <v>62</v>
      </c>
      <c r="P153" s="75">
        <v>44834</v>
      </c>
      <c r="Q153" s="43">
        <v>24.7591</v>
      </c>
      <c r="R153" s="57">
        <v>5800</v>
      </c>
      <c r="S153" s="58">
        <v>234.25730337532462</v>
      </c>
      <c r="T153" s="44">
        <f t="shared" si="33"/>
        <v>58</v>
      </c>
      <c r="U153" s="44">
        <f t="shared" si="33"/>
        <v>2.3425730337532462</v>
      </c>
      <c r="V153" s="44">
        <f t="shared" si="34"/>
        <v>5742</v>
      </c>
      <c r="W153" s="44">
        <f t="shared" si="34"/>
        <v>231.91473034157138</v>
      </c>
      <c r="X153" s="50">
        <v>2</v>
      </c>
      <c r="Y153" s="45">
        <f t="shared" si="37"/>
        <v>2871</v>
      </c>
      <c r="Z153">
        <f t="shared" si="28"/>
        <v>239.25</v>
      </c>
      <c r="AA153">
        <f t="shared" si="38"/>
        <v>115.95736517078569</v>
      </c>
      <c r="AB153">
        <f t="shared" si="39"/>
        <v>9.6631137642321416</v>
      </c>
      <c r="AC153">
        <f t="shared" si="29"/>
        <v>7.8657534246575347</v>
      </c>
      <c r="AD153">
        <f t="shared" si="30"/>
        <v>0.31769141142681012</v>
      </c>
      <c r="AE153" s="45">
        <f t="shared" si="35"/>
        <v>35</v>
      </c>
      <c r="AF153" s="46">
        <v>231.91473034157138</v>
      </c>
      <c r="AG153" s="7">
        <v>5742</v>
      </c>
      <c r="AH153" s="46">
        <f>AD153*[1]Dias!$B$3</f>
        <v>9.5307423428043041</v>
      </c>
      <c r="AI153" s="46">
        <f>AC153*[1]Dias!$B$3</f>
        <v>235.97260273972603</v>
      </c>
      <c r="AJ153" s="46"/>
      <c r="AK153" s="46"/>
      <c r="AL153" s="80"/>
      <c r="AM153" s="46"/>
      <c r="AN153" s="52"/>
      <c r="AO153" s="46"/>
      <c r="AP153" s="46"/>
      <c r="AQ153" s="46"/>
      <c r="AR153" s="46"/>
      <c r="AS153" s="46"/>
      <c r="AT153" s="46"/>
      <c r="AU153" s="46"/>
      <c r="AV153" s="68">
        <f t="shared" si="31"/>
        <v>5977.9726027397264</v>
      </c>
      <c r="AW153" s="68">
        <f t="shared" si="32"/>
        <v>241.44547268437569</v>
      </c>
      <c r="AX153" s="69">
        <f t="shared" si="36"/>
        <v>-7.1881693090510623</v>
      </c>
      <c r="AY153" s="70" t="s">
        <v>64</v>
      </c>
    </row>
    <row r="154" spans="1:51" ht="18" customHeight="1" x14ac:dyDescent="0.3">
      <c r="A154" s="1" t="s">
        <v>88</v>
      </c>
      <c r="B154" s="1" t="s">
        <v>89</v>
      </c>
      <c r="C154" s="1">
        <v>510202057</v>
      </c>
      <c r="D154" s="1" t="s">
        <v>90</v>
      </c>
      <c r="E154" s="1">
        <f>VLOOKUP(F154,[1]Depreciacion_Entry!$T$3:$U$34,2,0)</f>
        <v>37</v>
      </c>
      <c r="F154" s="1" t="s">
        <v>60</v>
      </c>
      <c r="G154" s="39" t="s">
        <v>498</v>
      </c>
      <c r="H154" s="40" t="s">
        <v>458</v>
      </c>
      <c r="I154" s="40" t="s">
        <v>60</v>
      </c>
      <c r="J154" s="40" t="s">
        <v>499</v>
      </c>
      <c r="K154" s="54">
        <v>1</v>
      </c>
      <c r="L154" s="51" t="s">
        <v>500</v>
      </c>
      <c r="M154" s="51" t="s">
        <v>501</v>
      </c>
      <c r="N154" s="51" t="s">
        <v>65</v>
      </c>
      <c r="O154" s="56" t="s">
        <v>62</v>
      </c>
      <c r="P154" s="75">
        <v>44834</v>
      </c>
      <c r="Q154" s="43">
        <v>24.7591</v>
      </c>
      <c r="R154" s="57">
        <v>4600</v>
      </c>
      <c r="S154" s="58">
        <v>185.79027509077471</v>
      </c>
      <c r="T154" s="44">
        <f t="shared" si="33"/>
        <v>46</v>
      </c>
      <c r="U154" s="44">
        <f t="shared" si="33"/>
        <v>1.8579027509077473</v>
      </c>
      <c r="V154" s="44">
        <f t="shared" si="34"/>
        <v>4554</v>
      </c>
      <c r="W154" s="44">
        <f t="shared" si="34"/>
        <v>183.93237233986696</v>
      </c>
      <c r="X154" s="50">
        <v>2</v>
      </c>
      <c r="Y154" s="45">
        <f t="shared" si="37"/>
        <v>2277</v>
      </c>
      <c r="Z154">
        <f t="shared" ref="Z154:Z217" si="40">IFERROR(Y154/12,0)</f>
        <v>189.75</v>
      </c>
      <c r="AA154">
        <f t="shared" si="38"/>
        <v>91.966186169933479</v>
      </c>
      <c r="AB154">
        <f t="shared" si="39"/>
        <v>7.6638488474944566</v>
      </c>
      <c r="AC154">
        <f t="shared" ref="AC154:AC217" si="41">Y154/365</f>
        <v>6.2383561643835614</v>
      </c>
      <c r="AD154">
        <f t="shared" ref="AD154:AD217" si="42">AA154/365</f>
        <v>0.25196215389022869</v>
      </c>
      <c r="AE154" s="45">
        <f t="shared" si="35"/>
        <v>35</v>
      </c>
      <c r="AF154" s="46">
        <v>183.93237233986696</v>
      </c>
      <c r="AG154" s="7">
        <v>4554</v>
      </c>
      <c r="AH154" s="46">
        <f>AD154*[1]Dias!$B$3</f>
        <v>7.5588646167068605</v>
      </c>
      <c r="AI154" s="46">
        <f>AC154*[1]Dias!$B$3</f>
        <v>187.15068493150685</v>
      </c>
      <c r="AJ154" s="46"/>
      <c r="AK154" s="46"/>
      <c r="AL154" s="80"/>
      <c r="AM154" s="46"/>
      <c r="AN154" s="52"/>
      <c r="AO154" s="46"/>
      <c r="AP154" s="46"/>
      <c r="AQ154" s="46"/>
      <c r="AR154" s="46"/>
      <c r="AS154" s="46"/>
      <c r="AT154" s="46"/>
      <c r="AU154" s="46"/>
      <c r="AV154" s="68">
        <f t="shared" si="31"/>
        <v>4741.1506849315065</v>
      </c>
      <c r="AW154" s="68">
        <f t="shared" si="32"/>
        <v>191.49123695657383</v>
      </c>
      <c r="AX154" s="69">
        <f t="shared" si="36"/>
        <v>-5.7009618657991155</v>
      </c>
      <c r="AY154" s="70" t="s">
        <v>64</v>
      </c>
    </row>
    <row r="155" spans="1:51" ht="18" customHeight="1" x14ac:dyDescent="0.3">
      <c r="A155" s="1" t="s">
        <v>88</v>
      </c>
      <c r="B155" s="1" t="s">
        <v>89</v>
      </c>
      <c r="C155" s="1">
        <v>510202057</v>
      </c>
      <c r="D155" s="1" t="s">
        <v>90</v>
      </c>
      <c r="E155" s="1">
        <f>VLOOKUP(F155,[1]Depreciacion_Entry!$T$3:$U$34,2,0)</f>
        <v>37</v>
      </c>
      <c r="F155" s="1" t="s">
        <v>60</v>
      </c>
      <c r="G155" s="39" t="s">
        <v>502</v>
      </c>
      <c r="H155" s="40" t="s">
        <v>458</v>
      </c>
      <c r="I155" s="40" t="s">
        <v>60</v>
      </c>
      <c r="J155" s="40" t="s">
        <v>340</v>
      </c>
      <c r="K155" s="54">
        <v>1</v>
      </c>
      <c r="L155" s="51" t="s">
        <v>149</v>
      </c>
      <c r="M155" s="51" t="s">
        <v>503</v>
      </c>
      <c r="N155" s="51" t="s">
        <v>504</v>
      </c>
      <c r="O155" s="56" t="s">
        <v>76</v>
      </c>
      <c r="P155" s="75">
        <v>44834</v>
      </c>
      <c r="Q155" s="43">
        <v>24.7591</v>
      </c>
      <c r="R155" s="57">
        <v>3800</v>
      </c>
      <c r="S155" s="58">
        <v>153.47892290107475</v>
      </c>
      <c r="T155" s="44">
        <f t="shared" si="33"/>
        <v>38</v>
      </c>
      <c r="U155" s="44">
        <f t="shared" si="33"/>
        <v>1.5347892290107477</v>
      </c>
      <c r="V155" s="44">
        <f t="shared" si="34"/>
        <v>3762</v>
      </c>
      <c r="W155" s="44">
        <f t="shared" si="34"/>
        <v>151.944133672064</v>
      </c>
      <c r="X155" s="50">
        <v>2</v>
      </c>
      <c r="Y155" s="45">
        <f t="shared" si="37"/>
        <v>1881</v>
      </c>
      <c r="Z155">
        <f t="shared" si="40"/>
        <v>156.75</v>
      </c>
      <c r="AA155">
        <f t="shared" si="38"/>
        <v>75.972066836031999</v>
      </c>
      <c r="AB155">
        <f t="shared" si="39"/>
        <v>6.3310055696693333</v>
      </c>
      <c r="AC155">
        <f t="shared" si="41"/>
        <v>5.1534246575342468</v>
      </c>
      <c r="AD155">
        <f t="shared" si="42"/>
        <v>0.20814264886584111</v>
      </c>
      <c r="AE155" s="45">
        <f t="shared" si="35"/>
        <v>35</v>
      </c>
      <c r="AF155" s="46">
        <v>151.944133672064</v>
      </c>
      <c r="AG155" s="7">
        <v>3762</v>
      </c>
      <c r="AH155" s="46">
        <f>AD155*[1]Dias!$B$3</f>
        <v>6.2442794659752332</v>
      </c>
      <c r="AI155" s="46">
        <f>AC155*[1]Dias!$B$3</f>
        <v>154.60273972602741</v>
      </c>
      <c r="AJ155" s="46"/>
      <c r="AK155" s="46"/>
      <c r="AL155" s="80"/>
      <c r="AM155" s="46"/>
      <c r="AN155" s="52"/>
      <c r="AO155" s="46"/>
      <c r="AP155" s="46"/>
      <c r="AQ155" s="46"/>
      <c r="AR155" s="46"/>
      <c r="AS155" s="46"/>
      <c r="AT155" s="46"/>
      <c r="AU155" s="46"/>
      <c r="AV155" s="68">
        <f t="shared" si="31"/>
        <v>3916.6027397260273</v>
      </c>
      <c r="AW155" s="68">
        <f t="shared" si="32"/>
        <v>158.18841313803924</v>
      </c>
      <c r="AX155" s="69">
        <f t="shared" si="36"/>
        <v>-4.7094902369644842</v>
      </c>
      <c r="AY155" s="70" t="s">
        <v>64</v>
      </c>
    </row>
    <row r="156" spans="1:51" ht="18" customHeight="1" x14ac:dyDescent="0.3">
      <c r="A156" s="1" t="s">
        <v>88</v>
      </c>
      <c r="B156" s="1" t="s">
        <v>89</v>
      </c>
      <c r="C156" s="1">
        <v>510202057</v>
      </c>
      <c r="D156" s="1" t="s">
        <v>90</v>
      </c>
      <c r="E156" s="1">
        <f>VLOOKUP(F156,[1]Depreciacion_Entry!$T$3:$U$34,2,0)</f>
        <v>37</v>
      </c>
      <c r="F156" s="1" t="s">
        <v>60</v>
      </c>
      <c r="G156" s="39" t="s">
        <v>505</v>
      </c>
      <c r="H156" s="40" t="s">
        <v>458</v>
      </c>
      <c r="I156" s="40" t="s">
        <v>60</v>
      </c>
      <c r="J156" s="40" t="s">
        <v>506</v>
      </c>
      <c r="K156" s="54">
        <v>1</v>
      </c>
      <c r="L156" s="51" t="s">
        <v>507</v>
      </c>
      <c r="M156" s="51" t="s">
        <v>65</v>
      </c>
      <c r="N156" s="51" t="s">
        <v>508</v>
      </c>
      <c r="O156" s="56" t="s">
        <v>62</v>
      </c>
      <c r="P156" s="75">
        <v>44834</v>
      </c>
      <c r="Q156" s="43">
        <v>24.7591</v>
      </c>
      <c r="R156" s="57">
        <v>1200</v>
      </c>
      <c r="S156" s="58">
        <v>48.467028284549926</v>
      </c>
      <c r="T156" s="44">
        <f t="shared" si="33"/>
        <v>12</v>
      </c>
      <c r="U156" s="44">
        <f t="shared" si="33"/>
        <v>0.48467028284549929</v>
      </c>
      <c r="V156" s="44">
        <f t="shared" si="34"/>
        <v>1188</v>
      </c>
      <c r="W156" s="44">
        <f t="shared" si="34"/>
        <v>47.982358001704426</v>
      </c>
      <c r="X156" s="50">
        <v>2</v>
      </c>
      <c r="Y156" s="45">
        <f t="shared" si="37"/>
        <v>594</v>
      </c>
      <c r="Z156">
        <f t="shared" si="40"/>
        <v>49.5</v>
      </c>
      <c r="AA156">
        <f t="shared" si="38"/>
        <v>23.991179000852213</v>
      </c>
      <c r="AB156">
        <f t="shared" si="39"/>
        <v>1.9992649167376844</v>
      </c>
      <c r="AC156">
        <f t="shared" si="41"/>
        <v>1.6273972602739726</v>
      </c>
      <c r="AD156">
        <f t="shared" si="42"/>
        <v>6.5729257536581404E-2</v>
      </c>
      <c r="AE156" s="45">
        <f t="shared" si="35"/>
        <v>35</v>
      </c>
      <c r="AF156" s="46">
        <v>47.982358001704426</v>
      </c>
      <c r="AG156" s="7">
        <v>1188</v>
      </c>
      <c r="AH156" s="46">
        <f>AD156*[1]Dias!$B$3</f>
        <v>1.9718777260974421</v>
      </c>
      <c r="AI156" s="46">
        <f>AC156*[1]Dias!$B$3</f>
        <v>48.821917808219176</v>
      </c>
      <c r="AJ156" s="46"/>
      <c r="AK156" s="46"/>
      <c r="AL156" s="80"/>
      <c r="AM156" s="46"/>
      <c r="AN156" s="52"/>
      <c r="AO156" s="46"/>
      <c r="AP156" s="46"/>
      <c r="AQ156" s="46"/>
      <c r="AR156" s="46"/>
      <c r="AS156" s="46"/>
      <c r="AT156" s="46"/>
      <c r="AU156" s="46"/>
      <c r="AV156" s="68">
        <f t="shared" si="31"/>
        <v>1236.8219178082193</v>
      </c>
      <c r="AW156" s="68">
        <f t="shared" si="32"/>
        <v>49.954235727801866</v>
      </c>
      <c r="AX156" s="69">
        <f t="shared" si="36"/>
        <v>-1.4872074432519398</v>
      </c>
      <c r="AY156" s="70" t="s">
        <v>64</v>
      </c>
    </row>
    <row r="157" spans="1:51" ht="18" customHeight="1" x14ac:dyDescent="0.3">
      <c r="A157" s="1" t="s">
        <v>88</v>
      </c>
      <c r="B157" s="1" t="s">
        <v>89</v>
      </c>
      <c r="C157" s="1">
        <v>510202057</v>
      </c>
      <c r="D157" s="1" t="s">
        <v>90</v>
      </c>
      <c r="E157" s="1">
        <f>VLOOKUP(F157,[1]Depreciacion_Entry!$T$3:$U$34,2,0)</f>
        <v>37</v>
      </c>
      <c r="F157" s="1" t="s">
        <v>60</v>
      </c>
      <c r="G157" s="39" t="s">
        <v>509</v>
      </c>
      <c r="H157" s="40" t="s">
        <v>458</v>
      </c>
      <c r="I157" s="40" t="s">
        <v>60</v>
      </c>
      <c r="J157" s="40" t="s">
        <v>107</v>
      </c>
      <c r="K157" s="54">
        <v>1</v>
      </c>
      <c r="L157" s="51" t="s">
        <v>510</v>
      </c>
      <c r="M157" s="51" t="s">
        <v>511</v>
      </c>
      <c r="N157" s="51" t="s">
        <v>512</v>
      </c>
      <c r="O157" s="56" t="s">
        <v>62</v>
      </c>
      <c r="P157" s="75">
        <v>44834</v>
      </c>
      <c r="Q157" s="43">
        <v>24.7591</v>
      </c>
      <c r="R157" s="57">
        <v>1000</v>
      </c>
      <c r="S157" s="58">
        <v>40.389190237124936</v>
      </c>
      <c r="T157" s="44">
        <f t="shared" si="33"/>
        <v>10</v>
      </c>
      <c r="U157" s="44">
        <f t="shared" si="33"/>
        <v>0.40389190237124939</v>
      </c>
      <c r="V157" s="44">
        <f t="shared" si="34"/>
        <v>990</v>
      </c>
      <c r="W157" s="44">
        <f t="shared" si="34"/>
        <v>39.985298334753686</v>
      </c>
      <c r="X157" s="50">
        <v>2</v>
      </c>
      <c r="Y157" s="45">
        <f t="shared" si="37"/>
        <v>495</v>
      </c>
      <c r="Z157">
        <f t="shared" si="40"/>
        <v>41.25</v>
      </c>
      <c r="AA157">
        <f t="shared" si="38"/>
        <v>19.992649167376843</v>
      </c>
      <c r="AB157">
        <f t="shared" si="39"/>
        <v>1.6660540972814035</v>
      </c>
      <c r="AC157">
        <f t="shared" si="41"/>
        <v>1.3561643835616439</v>
      </c>
      <c r="AD157">
        <f t="shared" si="42"/>
        <v>5.4774381280484501E-2</v>
      </c>
      <c r="AE157" s="45">
        <f t="shared" si="35"/>
        <v>35</v>
      </c>
      <c r="AF157" s="46">
        <v>39.985298334753686</v>
      </c>
      <c r="AG157" s="7">
        <v>990</v>
      </c>
      <c r="AH157" s="46">
        <f>AD157*[1]Dias!$B$3</f>
        <v>1.643231438414535</v>
      </c>
      <c r="AI157" s="46">
        <f>AC157*[1]Dias!$B$3</f>
        <v>40.684931506849317</v>
      </c>
      <c r="AJ157" s="46"/>
      <c r="AK157" s="46"/>
      <c r="AL157" s="80"/>
      <c r="AM157" s="46"/>
      <c r="AN157" s="52"/>
      <c r="AO157" s="46"/>
      <c r="AP157" s="46"/>
      <c r="AQ157" s="46"/>
      <c r="AR157" s="46"/>
      <c r="AS157" s="46"/>
      <c r="AT157" s="46"/>
      <c r="AU157" s="46"/>
      <c r="AV157" s="68">
        <f t="shared" si="31"/>
        <v>1030.6849315068494</v>
      </c>
      <c r="AW157" s="68">
        <f t="shared" si="32"/>
        <v>41.628529773168225</v>
      </c>
      <c r="AX157" s="69">
        <f t="shared" si="36"/>
        <v>-1.2393395360432891</v>
      </c>
      <c r="AY157" s="70" t="s">
        <v>64</v>
      </c>
    </row>
    <row r="158" spans="1:51" ht="18" customHeight="1" x14ac:dyDescent="0.3">
      <c r="A158" s="1" t="s">
        <v>88</v>
      </c>
      <c r="B158" s="1" t="s">
        <v>89</v>
      </c>
      <c r="C158" s="1">
        <v>510202057</v>
      </c>
      <c r="D158" s="1" t="s">
        <v>90</v>
      </c>
      <c r="E158" s="1">
        <f>VLOOKUP(F158,[1]Depreciacion_Entry!$T$3:$U$34,2,0)</f>
        <v>37</v>
      </c>
      <c r="F158" s="1" t="s">
        <v>60</v>
      </c>
      <c r="G158" s="39" t="s">
        <v>513</v>
      </c>
      <c r="H158" s="40" t="s">
        <v>458</v>
      </c>
      <c r="I158" s="40" t="s">
        <v>60</v>
      </c>
      <c r="J158" s="40" t="s">
        <v>167</v>
      </c>
      <c r="K158" s="54">
        <v>1</v>
      </c>
      <c r="L158" s="51" t="s">
        <v>514</v>
      </c>
      <c r="M158" s="51" t="s">
        <v>515</v>
      </c>
      <c r="N158" s="51" t="s">
        <v>516</v>
      </c>
      <c r="O158" s="56" t="s">
        <v>62</v>
      </c>
      <c r="P158" s="75">
        <v>44834</v>
      </c>
      <c r="Q158" s="43">
        <v>24.7591</v>
      </c>
      <c r="R158" s="57">
        <v>2500</v>
      </c>
      <c r="S158" s="58">
        <v>100.97297559281233</v>
      </c>
      <c r="T158" s="44">
        <f t="shared" si="33"/>
        <v>25</v>
      </c>
      <c r="U158" s="44">
        <f t="shared" si="33"/>
        <v>1.0097297559281233</v>
      </c>
      <c r="V158" s="44">
        <f t="shared" si="34"/>
        <v>2475</v>
      </c>
      <c r="W158" s="44">
        <f t="shared" si="34"/>
        <v>99.963245836884212</v>
      </c>
      <c r="X158" s="50">
        <v>2</v>
      </c>
      <c r="Y158" s="45">
        <f t="shared" si="37"/>
        <v>1237.5</v>
      </c>
      <c r="Z158">
        <f t="shared" si="40"/>
        <v>103.125</v>
      </c>
      <c r="AA158">
        <f t="shared" si="38"/>
        <v>49.981622918442106</v>
      </c>
      <c r="AB158">
        <f t="shared" si="39"/>
        <v>4.1651352432035091</v>
      </c>
      <c r="AC158">
        <f t="shared" si="41"/>
        <v>3.3904109589041096</v>
      </c>
      <c r="AD158">
        <f t="shared" si="42"/>
        <v>0.13693595320121124</v>
      </c>
      <c r="AE158" s="45">
        <f t="shared" si="35"/>
        <v>35</v>
      </c>
      <c r="AF158" s="46">
        <v>99.963245836884212</v>
      </c>
      <c r="AG158" s="7">
        <v>2475</v>
      </c>
      <c r="AH158" s="46">
        <f>AD158*[1]Dias!$B$3</f>
        <v>4.1080785960363375</v>
      </c>
      <c r="AI158" s="46">
        <f>AC158*[1]Dias!$B$3</f>
        <v>101.71232876712328</v>
      </c>
      <c r="AJ158" s="46"/>
      <c r="AK158" s="46"/>
      <c r="AL158" s="80"/>
      <c r="AM158" s="46"/>
      <c r="AN158" s="52"/>
      <c r="AO158" s="46"/>
      <c r="AP158" s="46"/>
      <c r="AQ158" s="46"/>
      <c r="AR158" s="46"/>
      <c r="AS158" s="46"/>
      <c r="AT158" s="46"/>
      <c r="AU158" s="46"/>
      <c r="AV158" s="68">
        <f t="shared" si="31"/>
        <v>2576.7123287671234</v>
      </c>
      <c r="AW158" s="68">
        <f t="shared" si="32"/>
        <v>104.07132443292055</v>
      </c>
      <c r="AX158" s="69">
        <f t="shared" si="36"/>
        <v>-3.0983488401082155</v>
      </c>
      <c r="AY158" s="70" t="s">
        <v>64</v>
      </c>
    </row>
    <row r="159" spans="1:51" ht="18" customHeight="1" x14ac:dyDescent="0.3">
      <c r="A159" s="1" t="s">
        <v>88</v>
      </c>
      <c r="B159" s="1" t="s">
        <v>89</v>
      </c>
      <c r="C159" s="1">
        <v>510202057</v>
      </c>
      <c r="D159" s="1" t="s">
        <v>90</v>
      </c>
      <c r="E159" s="1">
        <f>VLOOKUP(F159,[1]Depreciacion_Entry!$T$3:$U$34,2,0)</f>
        <v>37</v>
      </c>
      <c r="F159" s="1" t="s">
        <v>60</v>
      </c>
      <c r="G159" s="39" t="s">
        <v>517</v>
      </c>
      <c r="H159" s="40" t="s">
        <v>518</v>
      </c>
      <c r="I159" s="40" t="s">
        <v>60</v>
      </c>
      <c r="J159" s="40" t="s">
        <v>92</v>
      </c>
      <c r="K159" s="54">
        <v>1</v>
      </c>
      <c r="L159" s="51" t="s">
        <v>93</v>
      </c>
      <c r="M159" s="51" t="s">
        <v>65</v>
      </c>
      <c r="N159" s="51" t="s">
        <v>519</v>
      </c>
      <c r="O159" s="56" t="s">
        <v>76</v>
      </c>
      <c r="P159" s="75">
        <v>44834</v>
      </c>
      <c r="Q159" s="43">
        <v>24.7591</v>
      </c>
      <c r="R159" s="57">
        <v>13800</v>
      </c>
      <c r="S159" s="58">
        <v>557.37082527232417</v>
      </c>
      <c r="T159" s="44">
        <f t="shared" si="33"/>
        <v>138</v>
      </c>
      <c r="U159" s="44">
        <f t="shared" si="33"/>
        <v>5.5737082527232422</v>
      </c>
      <c r="V159" s="44">
        <f t="shared" si="34"/>
        <v>13662</v>
      </c>
      <c r="W159" s="44">
        <f t="shared" si="34"/>
        <v>551.79711701960093</v>
      </c>
      <c r="X159" s="50">
        <v>2</v>
      </c>
      <c r="Y159" s="45">
        <f t="shared" si="37"/>
        <v>6831</v>
      </c>
      <c r="Z159">
        <f t="shared" si="40"/>
        <v>569.25</v>
      </c>
      <c r="AA159">
        <f t="shared" si="38"/>
        <v>275.89855850980047</v>
      </c>
      <c r="AB159">
        <f t="shared" si="39"/>
        <v>22.991546542483373</v>
      </c>
      <c r="AC159">
        <f t="shared" si="41"/>
        <v>18.715068493150685</v>
      </c>
      <c r="AD159">
        <f t="shared" si="42"/>
        <v>0.75588646167068618</v>
      </c>
      <c r="AE159" s="45">
        <f t="shared" si="35"/>
        <v>35</v>
      </c>
      <c r="AF159" s="46">
        <v>551.79711701960093</v>
      </c>
      <c r="AG159" s="7">
        <v>13662</v>
      </c>
      <c r="AH159" s="46">
        <f>AD159*[1]Dias!$B$3</f>
        <v>22.676593850120586</v>
      </c>
      <c r="AI159" s="46">
        <f>AC159*[1]Dias!$B$3</f>
        <v>561.45205479452056</v>
      </c>
      <c r="AJ159" s="46"/>
      <c r="AK159" s="46"/>
      <c r="AL159" s="80"/>
      <c r="AM159" s="46"/>
      <c r="AN159" s="52"/>
      <c r="AO159" s="46"/>
      <c r="AP159" s="46"/>
      <c r="AQ159" s="46"/>
      <c r="AR159" s="46"/>
      <c r="AS159" s="46"/>
      <c r="AT159" s="46"/>
      <c r="AU159" s="46"/>
      <c r="AV159" s="68">
        <f t="shared" si="31"/>
        <v>14223.452054794521</v>
      </c>
      <c r="AW159" s="68">
        <f t="shared" si="32"/>
        <v>574.47371086972157</v>
      </c>
      <c r="AX159" s="69">
        <f t="shared" si="36"/>
        <v>-17.102885597397403</v>
      </c>
      <c r="AY159" s="70" t="s">
        <v>64</v>
      </c>
    </row>
    <row r="160" spans="1:51" ht="18" customHeight="1" x14ac:dyDescent="0.3">
      <c r="A160" s="1" t="s">
        <v>88</v>
      </c>
      <c r="B160" s="1" t="s">
        <v>89</v>
      </c>
      <c r="C160" s="1">
        <v>510202057</v>
      </c>
      <c r="D160" s="1" t="s">
        <v>90</v>
      </c>
      <c r="E160" s="1">
        <f>VLOOKUP(F160,[1]Depreciacion_Entry!$T$3:$U$34,2,0)</f>
        <v>37</v>
      </c>
      <c r="F160" s="1" t="s">
        <v>60</v>
      </c>
      <c r="G160" s="39" t="s">
        <v>520</v>
      </c>
      <c r="H160" s="40" t="s">
        <v>518</v>
      </c>
      <c r="I160" s="40" t="s">
        <v>60</v>
      </c>
      <c r="J160" s="40" t="s">
        <v>179</v>
      </c>
      <c r="K160" s="54">
        <v>1</v>
      </c>
      <c r="L160" s="51" t="s">
        <v>180</v>
      </c>
      <c r="M160" s="51" t="s">
        <v>185</v>
      </c>
      <c r="N160" s="51" t="s">
        <v>65</v>
      </c>
      <c r="O160" s="56" t="s">
        <v>62</v>
      </c>
      <c r="P160" s="75">
        <v>44834</v>
      </c>
      <c r="Q160" s="43">
        <v>24.7591</v>
      </c>
      <c r="R160" s="57">
        <v>3500</v>
      </c>
      <c r="S160" s="58">
        <v>141.36216582993728</v>
      </c>
      <c r="T160" s="44">
        <f t="shared" si="33"/>
        <v>35</v>
      </c>
      <c r="U160" s="44">
        <f t="shared" si="33"/>
        <v>1.4136216582993728</v>
      </c>
      <c r="V160" s="44">
        <f t="shared" si="34"/>
        <v>3465</v>
      </c>
      <c r="W160" s="44">
        <f t="shared" si="34"/>
        <v>139.94854417163791</v>
      </c>
      <c r="X160" s="50">
        <v>2</v>
      </c>
      <c r="Y160" s="45">
        <f t="shared" si="37"/>
        <v>1732.5</v>
      </c>
      <c r="Z160">
        <f t="shared" si="40"/>
        <v>144.375</v>
      </c>
      <c r="AA160">
        <f t="shared" si="38"/>
        <v>69.974272085818953</v>
      </c>
      <c r="AB160">
        <f t="shared" si="39"/>
        <v>5.8311893404849124</v>
      </c>
      <c r="AC160">
        <f t="shared" si="41"/>
        <v>4.7465753424657535</v>
      </c>
      <c r="AD160">
        <f t="shared" si="42"/>
        <v>0.19171033448169575</v>
      </c>
      <c r="AE160" s="45">
        <f t="shared" si="35"/>
        <v>35</v>
      </c>
      <c r="AF160" s="46">
        <v>139.94854417163791</v>
      </c>
      <c r="AG160" s="7">
        <v>3465</v>
      </c>
      <c r="AH160" s="46">
        <f>AD160*[1]Dias!$B$3</f>
        <v>5.7513100344508725</v>
      </c>
      <c r="AI160" s="46">
        <f>AC160*[1]Dias!$B$3</f>
        <v>142.39726027397262</v>
      </c>
      <c r="AJ160" s="46"/>
      <c r="AK160" s="46"/>
      <c r="AL160" s="80"/>
      <c r="AM160" s="46"/>
      <c r="AN160" s="52"/>
      <c r="AO160" s="46"/>
      <c r="AP160" s="46"/>
      <c r="AQ160" s="46"/>
      <c r="AR160" s="46"/>
      <c r="AS160" s="46"/>
      <c r="AT160" s="46"/>
      <c r="AU160" s="46"/>
      <c r="AV160" s="68">
        <f t="shared" si="31"/>
        <v>3607.3972602739727</v>
      </c>
      <c r="AW160" s="68">
        <f t="shared" si="32"/>
        <v>145.69985420608879</v>
      </c>
      <c r="AX160" s="69">
        <f t="shared" si="36"/>
        <v>-4.3376883761515046</v>
      </c>
      <c r="AY160" s="70" t="s">
        <v>64</v>
      </c>
    </row>
    <row r="161" spans="1:51" ht="18" customHeight="1" x14ac:dyDescent="0.3">
      <c r="A161" s="1" t="s">
        <v>88</v>
      </c>
      <c r="B161" s="1" t="s">
        <v>89</v>
      </c>
      <c r="C161" s="1">
        <v>510202057</v>
      </c>
      <c r="D161" s="1" t="s">
        <v>90</v>
      </c>
      <c r="E161" s="1">
        <f>VLOOKUP(F161,[1]Depreciacion_Entry!$T$3:$U$34,2,0)</f>
        <v>37</v>
      </c>
      <c r="F161" s="1" t="s">
        <v>60</v>
      </c>
      <c r="G161" s="39" t="s">
        <v>521</v>
      </c>
      <c r="H161" s="40" t="s">
        <v>522</v>
      </c>
      <c r="I161" s="40" t="s">
        <v>60</v>
      </c>
      <c r="J161" s="40" t="s">
        <v>92</v>
      </c>
      <c r="K161" s="54">
        <v>1</v>
      </c>
      <c r="L161" s="51" t="s">
        <v>523</v>
      </c>
      <c r="M161" s="51" t="s">
        <v>65</v>
      </c>
      <c r="N161" s="51" t="s">
        <v>524</v>
      </c>
      <c r="O161" s="56" t="s">
        <v>62</v>
      </c>
      <c r="P161" s="75">
        <v>44834</v>
      </c>
      <c r="Q161" s="43">
        <v>24.7591</v>
      </c>
      <c r="R161" s="57">
        <v>13500</v>
      </c>
      <c r="S161" s="58">
        <v>545.25406820118667</v>
      </c>
      <c r="T161" s="44">
        <f t="shared" si="33"/>
        <v>135</v>
      </c>
      <c r="U161" s="44">
        <f t="shared" si="33"/>
        <v>5.4525406820118665</v>
      </c>
      <c r="V161" s="44">
        <f t="shared" si="34"/>
        <v>13365</v>
      </c>
      <c r="W161" s="44">
        <f t="shared" si="34"/>
        <v>539.80152751917478</v>
      </c>
      <c r="X161" s="50">
        <v>2</v>
      </c>
      <c r="Y161" s="45">
        <f t="shared" si="37"/>
        <v>6682.5</v>
      </c>
      <c r="Z161">
        <f t="shared" si="40"/>
        <v>556.875</v>
      </c>
      <c r="AA161">
        <f t="shared" si="38"/>
        <v>269.90076375958739</v>
      </c>
      <c r="AB161">
        <f t="shared" si="39"/>
        <v>22.491730313298948</v>
      </c>
      <c r="AC161">
        <f t="shared" si="41"/>
        <v>18.30821917808219</v>
      </c>
      <c r="AD161">
        <f t="shared" si="42"/>
        <v>0.7394541472865408</v>
      </c>
      <c r="AE161" s="45">
        <f t="shared" si="35"/>
        <v>35</v>
      </c>
      <c r="AF161" s="46">
        <v>539.80152751917478</v>
      </c>
      <c r="AG161" s="7">
        <v>13365</v>
      </c>
      <c r="AH161" s="46">
        <f>AD161*[1]Dias!$B$3</f>
        <v>22.183624418596224</v>
      </c>
      <c r="AI161" s="46">
        <f>AC161*[1]Dias!$B$3</f>
        <v>549.24657534246569</v>
      </c>
      <c r="AJ161" s="46"/>
      <c r="AK161" s="46"/>
      <c r="AL161" s="80"/>
      <c r="AM161" s="46"/>
      <c r="AN161" s="52"/>
      <c r="AO161" s="46"/>
      <c r="AP161" s="46"/>
      <c r="AQ161" s="46"/>
      <c r="AR161" s="46"/>
      <c r="AS161" s="46"/>
      <c r="AT161" s="46"/>
      <c r="AU161" s="46"/>
      <c r="AV161" s="68">
        <f t="shared" si="31"/>
        <v>13914.246575342466</v>
      </c>
      <c r="AW161" s="68">
        <f t="shared" si="32"/>
        <v>561.98515193777098</v>
      </c>
      <c r="AX161" s="69">
        <f t="shared" si="36"/>
        <v>-16.73108373658431</v>
      </c>
      <c r="AY161" s="70" t="s">
        <v>64</v>
      </c>
    </row>
    <row r="162" spans="1:51" ht="18" customHeight="1" x14ac:dyDescent="0.3">
      <c r="A162" s="1" t="s">
        <v>88</v>
      </c>
      <c r="B162" s="1" t="s">
        <v>89</v>
      </c>
      <c r="C162" s="1">
        <v>510202057</v>
      </c>
      <c r="D162" s="1" t="s">
        <v>90</v>
      </c>
      <c r="E162" s="1">
        <f>VLOOKUP(F162,[1]Depreciacion_Entry!$T$3:$U$34,2,0)</f>
        <v>37</v>
      </c>
      <c r="F162" s="1" t="s">
        <v>60</v>
      </c>
      <c r="G162" s="39" t="s">
        <v>525</v>
      </c>
      <c r="H162" s="40" t="s">
        <v>522</v>
      </c>
      <c r="I162" s="40" t="s">
        <v>60</v>
      </c>
      <c r="J162" s="40" t="s">
        <v>179</v>
      </c>
      <c r="K162" s="54">
        <v>1</v>
      </c>
      <c r="L162" s="51" t="s">
        <v>180</v>
      </c>
      <c r="M162" s="51" t="s">
        <v>436</v>
      </c>
      <c r="N162" s="51" t="s">
        <v>65</v>
      </c>
      <c r="O162" s="56" t="s">
        <v>62</v>
      </c>
      <c r="P162" s="75">
        <v>44834</v>
      </c>
      <c r="Q162" s="43">
        <v>24.7591</v>
      </c>
      <c r="R162" s="57">
        <v>3500</v>
      </c>
      <c r="S162" s="58">
        <v>141.36216582993728</v>
      </c>
      <c r="T162" s="44">
        <f t="shared" si="33"/>
        <v>35</v>
      </c>
      <c r="U162" s="44">
        <f t="shared" si="33"/>
        <v>1.4136216582993728</v>
      </c>
      <c r="V162" s="44">
        <f t="shared" si="34"/>
        <v>3465</v>
      </c>
      <c r="W162" s="44">
        <f t="shared" si="34"/>
        <v>139.94854417163791</v>
      </c>
      <c r="X162" s="50">
        <v>2</v>
      </c>
      <c r="Y162" s="45">
        <f t="shared" si="37"/>
        <v>1732.5</v>
      </c>
      <c r="Z162">
        <f t="shared" si="40"/>
        <v>144.375</v>
      </c>
      <c r="AA162">
        <f t="shared" si="38"/>
        <v>69.974272085818953</v>
      </c>
      <c r="AB162">
        <f t="shared" si="39"/>
        <v>5.8311893404849124</v>
      </c>
      <c r="AC162">
        <f t="shared" si="41"/>
        <v>4.7465753424657535</v>
      </c>
      <c r="AD162">
        <f t="shared" si="42"/>
        <v>0.19171033448169575</v>
      </c>
      <c r="AE162" s="45">
        <f t="shared" si="35"/>
        <v>35</v>
      </c>
      <c r="AF162" s="46">
        <v>139.94854417163791</v>
      </c>
      <c r="AG162" s="7">
        <v>3465</v>
      </c>
      <c r="AH162" s="46">
        <f>AD162*[1]Dias!$B$3</f>
        <v>5.7513100344508725</v>
      </c>
      <c r="AI162" s="46">
        <f>AC162*[1]Dias!$B$3</f>
        <v>142.39726027397262</v>
      </c>
      <c r="AJ162" s="46"/>
      <c r="AK162" s="46"/>
      <c r="AL162" s="80"/>
      <c r="AM162" s="46"/>
      <c r="AN162" s="52"/>
      <c r="AO162" s="46"/>
      <c r="AP162" s="46"/>
      <c r="AQ162" s="46"/>
      <c r="AR162" s="46"/>
      <c r="AS162" s="46"/>
      <c r="AT162" s="46"/>
      <c r="AU162" s="46"/>
      <c r="AV162" s="68">
        <f t="shared" si="31"/>
        <v>3607.3972602739727</v>
      </c>
      <c r="AW162" s="68">
        <f t="shared" si="32"/>
        <v>145.69985420608879</v>
      </c>
      <c r="AX162" s="69">
        <f t="shared" si="36"/>
        <v>-4.3376883761515046</v>
      </c>
      <c r="AY162" s="70" t="s">
        <v>64</v>
      </c>
    </row>
    <row r="163" spans="1:51" ht="18" customHeight="1" x14ac:dyDescent="0.3">
      <c r="A163" s="1" t="s">
        <v>88</v>
      </c>
      <c r="B163" s="1" t="s">
        <v>89</v>
      </c>
      <c r="C163" s="1">
        <v>510202057</v>
      </c>
      <c r="D163" s="1" t="s">
        <v>90</v>
      </c>
      <c r="E163" s="1">
        <f>VLOOKUP(F163,[1]Depreciacion_Entry!$T$3:$U$34,2,0)</f>
        <v>37</v>
      </c>
      <c r="F163" s="1" t="s">
        <v>60</v>
      </c>
      <c r="G163" s="39" t="s">
        <v>526</v>
      </c>
      <c r="H163" s="40" t="s">
        <v>522</v>
      </c>
      <c r="I163" s="40" t="s">
        <v>60</v>
      </c>
      <c r="J163" s="40" t="s">
        <v>126</v>
      </c>
      <c r="K163" s="54">
        <v>1</v>
      </c>
      <c r="L163" s="51" t="s">
        <v>127</v>
      </c>
      <c r="M163" s="51" t="s">
        <v>65</v>
      </c>
      <c r="N163" s="51" t="s">
        <v>65</v>
      </c>
      <c r="O163" s="56" t="s">
        <v>62</v>
      </c>
      <c r="P163" s="75">
        <v>44834</v>
      </c>
      <c r="Q163" s="43">
        <v>24.7591</v>
      </c>
      <c r="R163" s="57">
        <v>4100</v>
      </c>
      <c r="S163" s="58">
        <v>165.59567997221222</v>
      </c>
      <c r="T163" s="44">
        <f t="shared" si="33"/>
        <v>41</v>
      </c>
      <c r="U163" s="44">
        <f t="shared" si="33"/>
        <v>1.6559567997221223</v>
      </c>
      <c r="V163" s="44">
        <f t="shared" si="34"/>
        <v>4059</v>
      </c>
      <c r="W163" s="44">
        <f t="shared" si="34"/>
        <v>163.93972317249009</v>
      </c>
      <c r="X163" s="50">
        <v>2</v>
      </c>
      <c r="Y163" s="45">
        <f t="shared" si="37"/>
        <v>2029.5</v>
      </c>
      <c r="Z163">
        <f t="shared" si="40"/>
        <v>169.125</v>
      </c>
      <c r="AA163">
        <f t="shared" si="38"/>
        <v>81.969861586245045</v>
      </c>
      <c r="AB163">
        <f t="shared" si="39"/>
        <v>6.8308217988537541</v>
      </c>
      <c r="AC163">
        <f t="shared" si="41"/>
        <v>5.5602739726027401</v>
      </c>
      <c r="AD163">
        <f t="shared" si="42"/>
        <v>0.22457496324998644</v>
      </c>
      <c r="AE163" s="45">
        <f t="shared" si="35"/>
        <v>35</v>
      </c>
      <c r="AF163" s="46">
        <v>163.93972317249009</v>
      </c>
      <c r="AG163" s="7">
        <v>4059</v>
      </c>
      <c r="AH163" s="46">
        <f>AD163*[1]Dias!$B$3</f>
        <v>6.737248897499593</v>
      </c>
      <c r="AI163" s="46">
        <f>AC163*[1]Dias!$B$3</f>
        <v>166.8082191780822</v>
      </c>
      <c r="AJ163" s="46"/>
      <c r="AK163" s="46"/>
      <c r="AL163" s="80"/>
      <c r="AM163" s="46"/>
      <c r="AN163" s="52"/>
      <c r="AO163" s="46"/>
      <c r="AP163" s="46"/>
      <c r="AQ163" s="46"/>
      <c r="AR163" s="46"/>
      <c r="AS163" s="46"/>
      <c r="AT163" s="46"/>
      <c r="AU163" s="46"/>
      <c r="AV163" s="68">
        <f t="shared" si="31"/>
        <v>4225.8082191780823</v>
      </c>
      <c r="AW163" s="68">
        <f t="shared" si="32"/>
        <v>170.67697206998969</v>
      </c>
      <c r="AX163" s="69">
        <f t="shared" si="36"/>
        <v>-5.0812920977774638</v>
      </c>
      <c r="AY163" s="70" t="s">
        <v>64</v>
      </c>
    </row>
    <row r="164" spans="1:51" ht="18" customHeight="1" x14ac:dyDescent="0.3">
      <c r="A164" s="1" t="s">
        <v>88</v>
      </c>
      <c r="B164" s="1" t="s">
        <v>89</v>
      </c>
      <c r="C164" s="1">
        <v>510202057</v>
      </c>
      <c r="D164" s="1" t="s">
        <v>90</v>
      </c>
      <c r="E164" s="1">
        <f>VLOOKUP(F164,[1]Depreciacion_Entry!$T$3:$U$34,2,0)</f>
        <v>37</v>
      </c>
      <c r="F164" s="1" t="s">
        <v>60</v>
      </c>
      <c r="G164" s="39" t="s">
        <v>527</v>
      </c>
      <c r="H164" s="40" t="s">
        <v>454</v>
      </c>
      <c r="I164" s="40" t="s">
        <v>60</v>
      </c>
      <c r="J164" s="40" t="s">
        <v>107</v>
      </c>
      <c r="K164" s="54">
        <v>1</v>
      </c>
      <c r="L164" s="51" t="s">
        <v>229</v>
      </c>
      <c r="M164" s="51" t="s">
        <v>108</v>
      </c>
      <c r="N164" s="51" t="s">
        <v>528</v>
      </c>
      <c r="O164" s="56" t="s">
        <v>62</v>
      </c>
      <c r="P164" s="75">
        <v>44834</v>
      </c>
      <c r="Q164" s="43">
        <v>24.7591</v>
      </c>
      <c r="R164" s="57">
        <v>3800</v>
      </c>
      <c r="S164" s="58">
        <v>153.47892290107475</v>
      </c>
      <c r="T164" s="44">
        <f t="shared" si="33"/>
        <v>38</v>
      </c>
      <c r="U164" s="44">
        <f t="shared" si="33"/>
        <v>1.5347892290107477</v>
      </c>
      <c r="V164" s="44">
        <f t="shared" si="34"/>
        <v>3762</v>
      </c>
      <c r="W164" s="44">
        <f t="shared" si="34"/>
        <v>151.944133672064</v>
      </c>
      <c r="X164" s="50">
        <v>2</v>
      </c>
      <c r="Y164" s="45">
        <f t="shared" si="37"/>
        <v>1881</v>
      </c>
      <c r="Z164">
        <f t="shared" si="40"/>
        <v>156.75</v>
      </c>
      <c r="AA164">
        <f t="shared" si="38"/>
        <v>75.972066836031999</v>
      </c>
      <c r="AB164">
        <f t="shared" si="39"/>
        <v>6.3310055696693333</v>
      </c>
      <c r="AC164">
        <f t="shared" si="41"/>
        <v>5.1534246575342468</v>
      </c>
      <c r="AD164">
        <f t="shared" si="42"/>
        <v>0.20814264886584111</v>
      </c>
      <c r="AE164" s="45">
        <f t="shared" si="35"/>
        <v>35</v>
      </c>
      <c r="AF164" s="46">
        <v>151.944133672064</v>
      </c>
      <c r="AG164" s="7">
        <v>3762</v>
      </c>
      <c r="AH164" s="46">
        <f>AD164*[1]Dias!$B$3</f>
        <v>6.2442794659752332</v>
      </c>
      <c r="AI164" s="46">
        <f>AC164*[1]Dias!$B$3</f>
        <v>154.60273972602741</v>
      </c>
      <c r="AJ164" s="46"/>
      <c r="AK164" s="46"/>
      <c r="AL164" s="80"/>
      <c r="AM164" s="46"/>
      <c r="AN164" s="52"/>
      <c r="AO164" s="46"/>
      <c r="AP164" s="46"/>
      <c r="AQ164" s="46"/>
      <c r="AR164" s="46"/>
      <c r="AS164" s="46"/>
      <c r="AT164" s="46"/>
      <c r="AU164" s="46"/>
      <c r="AV164" s="68">
        <f t="shared" si="31"/>
        <v>3916.6027397260273</v>
      </c>
      <c r="AW164" s="68">
        <f t="shared" si="32"/>
        <v>158.18841313803924</v>
      </c>
      <c r="AX164" s="69">
        <f t="shared" si="36"/>
        <v>-4.7094902369644842</v>
      </c>
      <c r="AY164" s="70" t="s">
        <v>64</v>
      </c>
    </row>
    <row r="165" spans="1:51" ht="18" customHeight="1" x14ac:dyDescent="0.3">
      <c r="A165" s="1" t="s">
        <v>88</v>
      </c>
      <c r="B165" s="1" t="s">
        <v>89</v>
      </c>
      <c r="C165" s="1">
        <v>510202057</v>
      </c>
      <c r="D165" s="1" t="s">
        <v>90</v>
      </c>
      <c r="E165" s="1">
        <f>VLOOKUP(F165,[1]Depreciacion_Entry!$T$3:$U$34,2,0)</f>
        <v>37</v>
      </c>
      <c r="F165" s="1" t="s">
        <v>60</v>
      </c>
      <c r="G165" s="39" t="s">
        <v>529</v>
      </c>
      <c r="H165" s="40" t="s">
        <v>530</v>
      </c>
      <c r="I165" s="40" t="s">
        <v>60</v>
      </c>
      <c r="J165" s="40" t="s">
        <v>107</v>
      </c>
      <c r="K165" s="54">
        <v>1</v>
      </c>
      <c r="L165" s="51" t="s">
        <v>229</v>
      </c>
      <c r="M165" s="51" t="s">
        <v>108</v>
      </c>
      <c r="N165" s="51" t="s">
        <v>65</v>
      </c>
      <c r="O165" s="56" t="s">
        <v>62</v>
      </c>
      <c r="P165" s="75">
        <v>44834</v>
      </c>
      <c r="Q165" s="43">
        <v>24.7591</v>
      </c>
      <c r="R165" s="57">
        <v>3800</v>
      </c>
      <c r="S165" s="58">
        <v>153.47892290107475</v>
      </c>
      <c r="T165" s="44">
        <f t="shared" si="33"/>
        <v>38</v>
      </c>
      <c r="U165" s="44">
        <f t="shared" si="33"/>
        <v>1.5347892290107477</v>
      </c>
      <c r="V165" s="44">
        <f t="shared" si="34"/>
        <v>3762</v>
      </c>
      <c r="W165" s="44">
        <f t="shared" si="34"/>
        <v>151.944133672064</v>
      </c>
      <c r="X165" s="50">
        <v>2</v>
      </c>
      <c r="Y165" s="45">
        <f t="shared" si="37"/>
        <v>1881</v>
      </c>
      <c r="Z165">
        <f t="shared" si="40"/>
        <v>156.75</v>
      </c>
      <c r="AA165">
        <f t="shared" si="38"/>
        <v>75.972066836031999</v>
      </c>
      <c r="AB165">
        <f t="shared" si="39"/>
        <v>6.3310055696693333</v>
      </c>
      <c r="AC165">
        <f t="shared" si="41"/>
        <v>5.1534246575342468</v>
      </c>
      <c r="AD165">
        <f t="shared" si="42"/>
        <v>0.20814264886584111</v>
      </c>
      <c r="AE165" s="45">
        <f t="shared" si="35"/>
        <v>35</v>
      </c>
      <c r="AF165" s="46">
        <v>151.944133672064</v>
      </c>
      <c r="AG165" s="7">
        <v>3762</v>
      </c>
      <c r="AH165" s="46">
        <f>AD165*[1]Dias!$B$3</f>
        <v>6.2442794659752332</v>
      </c>
      <c r="AI165" s="46">
        <f>AC165*[1]Dias!$B$3</f>
        <v>154.60273972602741</v>
      </c>
      <c r="AJ165" s="46"/>
      <c r="AK165" s="46"/>
      <c r="AL165" s="80"/>
      <c r="AM165" s="46"/>
      <c r="AN165" s="52"/>
      <c r="AO165" s="46"/>
      <c r="AP165" s="46"/>
      <c r="AQ165" s="46"/>
      <c r="AR165" s="46"/>
      <c r="AS165" s="46"/>
      <c r="AT165" s="46"/>
      <c r="AU165" s="46"/>
      <c r="AV165" s="68">
        <f t="shared" si="31"/>
        <v>3916.6027397260273</v>
      </c>
      <c r="AW165" s="68">
        <f t="shared" si="32"/>
        <v>158.18841313803924</v>
      </c>
      <c r="AX165" s="69">
        <f t="shared" si="36"/>
        <v>-4.7094902369644842</v>
      </c>
      <c r="AY165" s="70" t="s">
        <v>64</v>
      </c>
    </row>
    <row r="166" spans="1:51" ht="18" customHeight="1" x14ac:dyDescent="0.3">
      <c r="A166" s="1" t="s">
        <v>88</v>
      </c>
      <c r="B166" s="1" t="s">
        <v>89</v>
      </c>
      <c r="C166" s="1">
        <v>510202057</v>
      </c>
      <c r="D166" s="1" t="s">
        <v>90</v>
      </c>
      <c r="E166" s="1">
        <f>VLOOKUP(F166,[1]Depreciacion_Entry!$T$3:$U$34,2,0)</f>
        <v>37</v>
      </c>
      <c r="F166" s="1" t="s">
        <v>60</v>
      </c>
      <c r="G166" s="39" t="s">
        <v>531</v>
      </c>
      <c r="H166" s="40" t="s">
        <v>532</v>
      </c>
      <c r="I166" s="40" t="s">
        <v>60</v>
      </c>
      <c r="J166" s="40" t="s">
        <v>179</v>
      </c>
      <c r="K166" s="54">
        <v>1</v>
      </c>
      <c r="L166" s="51" t="s">
        <v>180</v>
      </c>
      <c r="M166" s="51" t="s">
        <v>185</v>
      </c>
      <c r="N166" s="51" t="s">
        <v>533</v>
      </c>
      <c r="O166" s="56" t="s">
        <v>62</v>
      </c>
      <c r="P166" s="75">
        <v>44834</v>
      </c>
      <c r="Q166" s="43">
        <v>24.7591</v>
      </c>
      <c r="R166" s="57">
        <v>3800</v>
      </c>
      <c r="S166" s="58">
        <v>153.47892290107475</v>
      </c>
      <c r="T166" s="44">
        <f t="shared" si="33"/>
        <v>38</v>
      </c>
      <c r="U166" s="44">
        <f t="shared" si="33"/>
        <v>1.5347892290107477</v>
      </c>
      <c r="V166" s="44">
        <f t="shared" si="34"/>
        <v>3762</v>
      </c>
      <c r="W166" s="44">
        <f t="shared" si="34"/>
        <v>151.944133672064</v>
      </c>
      <c r="X166" s="50">
        <v>2</v>
      </c>
      <c r="Y166" s="45">
        <f t="shared" si="37"/>
        <v>1881</v>
      </c>
      <c r="Z166">
        <f t="shared" si="40"/>
        <v>156.75</v>
      </c>
      <c r="AA166">
        <f t="shared" si="38"/>
        <v>75.972066836031999</v>
      </c>
      <c r="AB166">
        <f t="shared" si="39"/>
        <v>6.3310055696693333</v>
      </c>
      <c r="AC166">
        <f t="shared" si="41"/>
        <v>5.1534246575342468</v>
      </c>
      <c r="AD166">
        <f t="shared" si="42"/>
        <v>0.20814264886584111</v>
      </c>
      <c r="AE166" s="45">
        <f t="shared" si="35"/>
        <v>35</v>
      </c>
      <c r="AF166" s="46">
        <v>151.944133672064</v>
      </c>
      <c r="AG166" s="7">
        <v>3762</v>
      </c>
      <c r="AH166" s="46">
        <f>AD166*[1]Dias!$B$3</f>
        <v>6.2442794659752332</v>
      </c>
      <c r="AI166" s="46">
        <f>AC166*[1]Dias!$B$3</f>
        <v>154.60273972602741</v>
      </c>
      <c r="AJ166" s="46"/>
      <c r="AK166" s="46"/>
      <c r="AL166" s="80"/>
      <c r="AM166" s="46"/>
      <c r="AN166" s="52"/>
      <c r="AO166" s="46"/>
      <c r="AP166" s="46"/>
      <c r="AQ166" s="46"/>
      <c r="AR166" s="46"/>
      <c r="AS166" s="46"/>
      <c r="AT166" s="46"/>
      <c r="AU166" s="46"/>
      <c r="AV166" s="68">
        <f t="shared" ref="AV166:AV183" si="43">AG166+AI166+AK166+AM166+AO166</f>
        <v>3916.6027397260273</v>
      </c>
      <c r="AW166" s="68">
        <f t="shared" ref="AW166:AW183" si="44">+AF166+AH166+AJ166+AL166+AN166</f>
        <v>158.18841313803924</v>
      </c>
      <c r="AX166" s="69">
        <f t="shared" si="36"/>
        <v>-4.7094902369644842</v>
      </c>
      <c r="AY166" s="70" t="s">
        <v>64</v>
      </c>
    </row>
    <row r="167" spans="1:51" ht="18" customHeight="1" x14ac:dyDescent="0.3">
      <c r="A167" s="1" t="s">
        <v>88</v>
      </c>
      <c r="B167" s="1" t="s">
        <v>89</v>
      </c>
      <c r="C167" s="1">
        <v>510202057</v>
      </c>
      <c r="D167" s="1" t="s">
        <v>90</v>
      </c>
      <c r="E167" s="1">
        <f>VLOOKUP(F167,[1]Depreciacion_Entry!$T$3:$U$34,2,0)</f>
        <v>37</v>
      </c>
      <c r="F167" s="1" t="s">
        <v>60</v>
      </c>
      <c r="G167" s="39" t="s">
        <v>534</v>
      </c>
      <c r="H167" s="40" t="s">
        <v>458</v>
      </c>
      <c r="I167" s="40" t="s">
        <v>60</v>
      </c>
      <c r="J167" s="40" t="s">
        <v>535</v>
      </c>
      <c r="K167" s="54">
        <v>2</v>
      </c>
      <c r="L167" s="51" t="s">
        <v>112</v>
      </c>
      <c r="M167" s="51" t="s">
        <v>194</v>
      </c>
      <c r="N167" s="51" t="s">
        <v>536</v>
      </c>
      <c r="O167" s="56" t="s">
        <v>62</v>
      </c>
      <c r="P167" s="75">
        <v>44834</v>
      </c>
      <c r="Q167" s="43">
        <v>24.7591</v>
      </c>
      <c r="R167" s="57">
        <v>45200</v>
      </c>
      <c r="S167" s="58">
        <v>1825.591398718047</v>
      </c>
      <c r="T167" s="44">
        <f t="shared" si="33"/>
        <v>452</v>
      </c>
      <c r="U167" s="44">
        <f t="shared" si="33"/>
        <v>18.25591398718047</v>
      </c>
      <c r="V167" s="44">
        <f t="shared" si="34"/>
        <v>44748</v>
      </c>
      <c r="W167" s="44">
        <f t="shared" si="34"/>
        <v>1807.3354847308665</v>
      </c>
      <c r="X167" s="50">
        <v>2</v>
      </c>
      <c r="Y167" s="45">
        <f t="shared" si="37"/>
        <v>22374</v>
      </c>
      <c r="Z167">
        <f t="shared" si="40"/>
        <v>1864.5</v>
      </c>
      <c r="AA167">
        <f t="shared" si="38"/>
        <v>903.66774236543324</v>
      </c>
      <c r="AB167">
        <f t="shared" si="39"/>
        <v>75.305645197119432</v>
      </c>
      <c r="AC167">
        <f t="shared" si="41"/>
        <v>61.298630136986304</v>
      </c>
      <c r="AD167">
        <f t="shared" si="42"/>
        <v>2.4758020338778994</v>
      </c>
      <c r="AE167" s="45">
        <f t="shared" si="35"/>
        <v>35</v>
      </c>
      <c r="AF167" s="46">
        <v>1807.3354847308665</v>
      </c>
      <c r="AG167" s="7">
        <v>44748</v>
      </c>
      <c r="AH167" s="46">
        <f>AD167*[1]Dias!$B$3</f>
        <v>74.274061016336987</v>
      </c>
      <c r="AI167" s="46">
        <f>AC167*[1]Dias!$B$3</f>
        <v>1838.9589041095892</v>
      </c>
      <c r="AJ167" s="46"/>
      <c r="AK167" s="46"/>
      <c r="AL167" s="80"/>
      <c r="AM167" s="46"/>
      <c r="AN167" s="52"/>
      <c r="AO167" s="46"/>
      <c r="AP167" s="46"/>
      <c r="AQ167" s="46"/>
      <c r="AR167" s="46"/>
      <c r="AS167" s="46"/>
      <c r="AT167" s="46"/>
      <c r="AU167" s="46"/>
      <c r="AV167" s="68">
        <f t="shared" si="43"/>
        <v>46586.95890410959</v>
      </c>
      <c r="AW167" s="68">
        <f t="shared" si="44"/>
        <v>1881.6095457472034</v>
      </c>
      <c r="AX167" s="69">
        <f t="shared" si="36"/>
        <v>-56.018147029156353</v>
      </c>
      <c r="AY167" s="70" t="s">
        <v>64</v>
      </c>
    </row>
    <row r="168" spans="1:51" ht="18" customHeight="1" x14ac:dyDescent="0.3">
      <c r="A168" s="1" t="s">
        <v>88</v>
      </c>
      <c r="B168" s="1" t="s">
        <v>89</v>
      </c>
      <c r="C168" s="1">
        <v>510202057</v>
      </c>
      <c r="D168" s="1" t="s">
        <v>90</v>
      </c>
      <c r="E168" s="1">
        <f>VLOOKUP(F168,[1]Depreciacion_Entry!$T$3:$U$34,2,0)</f>
        <v>37</v>
      </c>
      <c r="F168" s="1" t="s">
        <v>60</v>
      </c>
      <c r="G168" s="39" t="s">
        <v>537</v>
      </c>
      <c r="H168" s="40" t="s">
        <v>538</v>
      </c>
      <c r="I168" s="40" t="s">
        <v>60</v>
      </c>
      <c r="J168" s="40" t="s">
        <v>303</v>
      </c>
      <c r="K168" s="54">
        <v>1</v>
      </c>
      <c r="L168" s="51" t="s">
        <v>432</v>
      </c>
      <c r="M168" s="51" t="s">
        <v>539</v>
      </c>
      <c r="N168" s="51" t="s">
        <v>540</v>
      </c>
      <c r="O168" s="56" t="s">
        <v>62</v>
      </c>
      <c r="P168" s="75">
        <v>44834</v>
      </c>
      <c r="Q168" s="43">
        <v>24.7591</v>
      </c>
      <c r="R168" s="57">
        <v>2800</v>
      </c>
      <c r="S168" s="58">
        <v>113.08973266394982</v>
      </c>
      <c r="T168" s="44">
        <f t="shared" si="33"/>
        <v>28</v>
      </c>
      <c r="U168" s="44">
        <f t="shared" si="33"/>
        <v>1.1308973266394982</v>
      </c>
      <c r="V168" s="44">
        <f t="shared" si="34"/>
        <v>2772</v>
      </c>
      <c r="W168" s="44">
        <f t="shared" si="34"/>
        <v>111.95883533731032</v>
      </c>
      <c r="X168" s="50">
        <v>2</v>
      </c>
      <c r="Y168" s="45">
        <f t="shared" si="37"/>
        <v>1386</v>
      </c>
      <c r="Z168">
        <f t="shared" si="40"/>
        <v>115.5</v>
      </c>
      <c r="AA168">
        <f t="shared" si="38"/>
        <v>55.979417668655159</v>
      </c>
      <c r="AB168">
        <f t="shared" si="39"/>
        <v>4.66495147238793</v>
      </c>
      <c r="AC168">
        <f t="shared" si="41"/>
        <v>3.7972602739726029</v>
      </c>
      <c r="AD168">
        <f t="shared" si="42"/>
        <v>0.1533682675853566</v>
      </c>
      <c r="AE168" s="45">
        <f t="shared" si="35"/>
        <v>35</v>
      </c>
      <c r="AF168" s="46">
        <v>111.95883533731032</v>
      </c>
      <c r="AG168" s="7">
        <v>2772</v>
      </c>
      <c r="AH168" s="46">
        <f>AD168*[1]Dias!$B$3</f>
        <v>4.6010480275606982</v>
      </c>
      <c r="AI168" s="46">
        <f>AC168*[1]Dias!$B$3</f>
        <v>113.91780821917808</v>
      </c>
      <c r="AJ168" s="46"/>
      <c r="AK168" s="46"/>
      <c r="AL168" s="80"/>
      <c r="AM168" s="46"/>
      <c r="AN168" s="52"/>
      <c r="AO168" s="46"/>
      <c r="AP168" s="46"/>
      <c r="AQ168" s="46"/>
      <c r="AR168" s="46"/>
      <c r="AS168" s="46"/>
      <c r="AT168" s="46"/>
      <c r="AU168" s="46"/>
      <c r="AV168" s="68">
        <f t="shared" si="43"/>
        <v>2885.9178082191779</v>
      </c>
      <c r="AW168" s="68">
        <f t="shared" si="44"/>
        <v>116.55988336487101</v>
      </c>
      <c r="AX168" s="69">
        <f t="shared" si="36"/>
        <v>-3.4701507009211952</v>
      </c>
      <c r="AY168" s="70" t="s">
        <v>64</v>
      </c>
    </row>
    <row r="169" spans="1:51" ht="18" customHeight="1" x14ac:dyDescent="0.3">
      <c r="A169" s="1" t="s">
        <v>88</v>
      </c>
      <c r="B169" s="1" t="s">
        <v>89</v>
      </c>
      <c r="C169" s="1">
        <v>510202057</v>
      </c>
      <c r="D169" s="1" t="s">
        <v>90</v>
      </c>
      <c r="E169" s="1">
        <f>VLOOKUP(F169,[1]Depreciacion_Entry!$T$3:$U$34,2,0)</f>
        <v>37</v>
      </c>
      <c r="F169" s="1" t="s">
        <v>60</v>
      </c>
      <c r="G169" s="39" t="s">
        <v>541</v>
      </c>
      <c r="H169" s="40" t="s">
        <v>80</v>
      </c>
      <c r="I169" s="40" t="s">
        <v>60</v>
      </c>
      <c r="J169" s="40" t="s">
        <v>542</v>
      </c>
      <c r="K169" s="54">
        <v>1</v>
      </c>
      <c r="L169" s="51" t="s">
        <v>93</v>
      </c>
      <c r="M169" s="51" t="s">
        <v>543</v>
      </c>
      <c r="N169" s="51" t="s">
        <v>65</v>
      </c>
      <c r="O169" s="56" t="s">
        <v>76</v>
      </c>
      <c r="P169" s="75">
        <v>44834</v>
      </c>
      <c r="Q169" s="43">
        <v>24.7591</v>
      </c>
      <c r="R169" s="57">
        <v>7600</v>
      </c>
      <c r="S169" s="58">
        <v>306.95784580214951</v>
      </c>
      <c r="T169" s="44">
        <f t="shared" ref="T169:U232" si="45">R169*0.01</f>
        <v>76</v>
      </c>
      <c r="U169" s="44">
        <f t="shared" si="45"/>
        <v>3.0695784580214953</v>
      </c>
      <c r="V169" s="44">
        <f t="shared" ref="V169:W232" si="46">+R169-T169</f>
        <v>7524</v>
      </c>
      <c r="W169" s="44">
        <f t="shared" si="46"/>
        <v>303.888267344128</v>
      </c>
      <c r="X169" s="50">
        <v>2</v>
      </c>
      <c r="Y169" s="45">
        <f t="shared" si="37"/>
        <v>3762</v>
      </c>
      <c r="Z169">
        <f t="shared" si="40"/>
        <v>313.5</v>
      </c>
      <c r="AA169">
        <f t="shared" si="38"/>
        <v>151.944133672064</v>
      </c>
      <c r="AB169">
        <f t="shared" si="39"/>
        <v>12.662011139338667</v>
      </c>
      <c r="AC169">
        <f t="shared" si="41"/>
        <v>10.306849315068494</v>
      </c>
      <c r="AD169">
        <f t="shared" si="42"/>
        <v>0.41628529773168221</v>
      </c>
      <c r="AE169" s="45">
        <f t="shared" si="35"/>
        <v>35</v>
      </c>
      <c r="AF169" s="46">
        <v>303.888267344128</v>
      </c>
      <c r="AG169" s="7">
        <v>7524</v>
      </c>
      <c r="AH169" s="46">
        <f>AD169*[1]Dias!$B$3</f>
        <v>12.488558931950466</v>
      </c>
      <c r="AI169" s="46">
        <f>AC169*[1]Dias!$B$3</f>
        <v>309.20547945205482</v>
      </c>
      <c r="AJ169" s="46"/>
      <c r="AK169" s="46"/>
      <c r="AL169" s="80"/>
      <c r="AM169" s="46"/>
      <c r="AN169" s="52"/>
      <c r="AO169" s="46"/>
      <c r="AP169" s="46"/>
      <c r="AQ169" s="46"/>
      <c r="AR169" s="46"/>
      <c r="AS169" s="46"/>
      <c r="AT169" s="46"/>
      <c r="AU169" s="46"/>
      <c r="AV169" s="68">
        <f t="shared" si="43"/>
        <v>7833.2054794520545</v>
      </c>
      <c r="AW169" s="68">
        <f t="shared" si="44"/>
        <v>316.37682627607848</v>
      </c>
      <c r="AX169" s="69">
        <f t="shared" si="36"/>
        <v>-9.4189804739289684</v>
      </c>
      <c r="AY169" s="70" t="s">
        <v>64</v>
      </c>
    </row>
    <row r="170" spans="1:51" ht="18" customHeight="1" x14ac:dyDescent="0.3">
      <c r="A170" s="1" t="s">
        <v>88</v>
      </c>
      <c r="B170" s="1" t="s">
        <v>89</v>
      </c>
      <c r="C170" s="1">
        <v>510202057</v>
      </c>
      <c r="D170" s="1" t="s">
        <v>90</v>
      </c>
      <c r="E170" s="1">
        <f>VLOOKUP(F170,[1]Depreciacion_Entry!$T$3:$U$34,2,0)</f>
        <v>37</v>
      </c>
      <c r="F170" s="1" t="s">
        <v>60</v>
      </c>
      <c r="G170" s="39" t="s">
        <v>544</v>
      </c>
      <c r="H170" s="40" t="s">
        <v>80</v>
      </c>
      <c r="I170" s="40" t="s">
        <v>60</v>
      </c>
      <c r="J170" s="40" t="s">
        <v>92</v>
      </c>
      <c r="K170" s="54">
        <v>1</v>
      </c>
      <c r="L170" s="51" t="s">
        <v>545</v>
      </c>
      <c r="M170" s="51" t="s">
        <v>65</v>
      </c>
      <c r="N170" s="51" t="s">
        <v>546</v>
      </c>
      <c r="O170" s="56" t="s">
        <v>76</v>
      </c>
      <c r="P170" s="75">
        <v>44834</v>
      </c>
      <c r="Q170" s="43">
        <v>24.7591</v>
      </c>
      <c r="R170" s="57">
        <v>13400</v>
      </c>
      <c r="S170" s="58">
        <v>541.21514917747413</v>
      </c>
      <c r="T170" s="44">
        <f t="shared" si="45"/>
        <v>134</v>
      </c>
      <c r="U170" s="44">
        <f t="shared" si="45"/>
        <v>5.4121514917747415</v>
      </c>
      <c r="V170" s="44">
        <f t="shared" si="46"/>
        <v>13266</v>
      </c>
      <c r="W170" s="44">
        <f t="shared" si="46"/>
        <v>535.80299768569944</v>
      </c>
      <c r="X170" s="50">
        <v>2</v>
      </c>
      <c r="Y170" s="45">
        <f t="shared" si="37"/>
        <v>6633</v>
      </c>
      <c r="Z170">
        <f t="shared" si="40"/>
        <v>552.75</v>
      </c>
      <c r="AA170">
        <f t="shared" si="38"/>
        <v>267.90149884284972</v>
      </c>
      <c r="AB170">
        <f t="shared" si="39"/>
        <v>22.32512490357081</v>
      </c>
      <c r="AC170">
        <f t="shared" si="41"/>
        <v>18.172602739726027</v>
      </c>
      <c r="AD170">
        <f t="shared" si="42"/>
        <v>0.73397670915849234</v>
      </c>
      <c r="AE170" s="45">
        <f t="shared" si="35"/>
        <v>35</v>
      </c>
      <c r="AF170" s="46">
        <v>535.80299768569944</v>
      </c>
      <c r="AG170" s="7">
        <v>13266</v>
      </c>
      <c r="AH170" s="46">
        <f>AD170*[1]Dias!$B$3</f>
        <v>22.019301274754771</v>
      </c>
      <c r="AI170" s="46">
        <f>AC170*[1]Dias!$B$3</f>
        <v>545.17808219178085</v>
      </c>
      <c r="AJ170" s="46"/>
      <c r="AK170" s="46"/>
      <c r="AL170" s="80"/>
      <c r="AM170" s="46"/>
      <c r="AN170" s="52"/>
      <c r="AO170" s="46"/>
      <c r="AP170" s="46"/>
      <c r="AQ170" s="46"/>
      <c r="AR170" s="46"/>
      <c r="AS170" s="46"/>
      <c r="AT170" s="46"/>
      <c r="AU170" s="46"/>
      <c r="AV170" s="68">
        <f t="shared" si="43"/>
        <v>13811.17808219178</v>
      </c>
      <c r="AW170" s="68">
        <f t="shared" si="44"/>
        <v>557.82229896045419</v>
      </c>
      <c r="AX170" s="69">
        <f t="shared" si="36"/>
        <v>-16.607149782980059</v>
      </c>
      <c r="AY170" s="70" t="s">
        <v>64</v>
      </c>
    </row>
    <row r="171" spans="1:51" ht="18" customHeight="1" x14ac:dyDescent="0.3">
      <c r="A171" s="1" t="s">
        <v>88</v>
      </c>
      <c r="B171" s="1" t="s">
        <v>89</v>
      </c>
      <c r="C171" s="1">
        <v>510202057</v>
      </c>
      <c r="D171" s="1" t="s">
        <v>90</v>
      </c>
      <c r="E171" s="1">
        <f>VLOOKUP(F171,[1]Depreciacion_Entry!$T$3:$U$34,2,0)</f>
        <v>37</v>
      </c>
      <c r="F171" s="1" t="s">
        <v>60</v>
      </c>
      <c r="G171" s="39" t="s">
        <v>547</v>
      </c>
      <c r="H171" s="40" t="s">
        <v>458</v>
      </c>
      <c r="I171" s="40" t="s">
        <v>60</v>
      </c>
      <c r="J171" s="40" t="s">
        <v>126</v>
      </c>
      <c r="K171" s="54">
        <v>1</v>
      </c>
      <c r="L171" s="51" t="s">
        <v>127</v>
      </c>
      <c r="M171" s="51" t="s">
        <v>548</v>
      </c>
      <c r="N171" s="51" t="s">
        <v>549</v>
      </c>
      <c r="O171" s="56" t="s">
        <v>62</v>
      </c>
      <c r="P171" s="75">
        <v>44834</v>
      </c>
      <c r="Q171" s="43">
        <v>24.7591</v>
      </c>
      <c r="R171" s="57">
        <v>4500</v>
      </c>
      <c r="S171" s="58">
        <v>181.7513560670622</v>
      </c>
      <c r="T171" s="44">
        <f t="shared" si="45"/>
        <v>45</v>
      </c>
      <c r="U171" s="44">
        <f t="shared" si="45"/>
        <v>1.8175135606706221</v>
      </c>
      <c r="V171" s="44">
        <f t="shared" si="46"/>
        <v>4455</v>
      </c>
      <c r="W171" s="44">
        <f t="shared" si="46"/>
        <v>179.93384250639158</v>
      </c>
      <c r="X171" s="50">
        <v>2</v>
      </c>
      <c r="Y171" s="45">
        <f t="shared" si="37"/>
        <v>2227.5</v>
      </c>
      <c r="Z171">
        <f t="shared" si="40"/>
        <v>185.625</v>
      </c>
      <c r="AA171">
        <f t="shared" si="38"/>
        <v>89.966921253195792</v>
      </c>
      <c r="AB171">
        <f t="shared" si="39"/>
        <v>7.4972434377663157</v>
      </c>
      <c r="AC171">
        <f t="shared" si="41"/>
        <v>6.102739726027397</v>
      </c>
      <c r="AD171">
        <f t="shared" si="42"/>
        <v>0.24648471576218026</v>
      </c>
      <c r="AE171" s="45">
        <f t="shared" si="35"/>
        <v>35</v>
      </c>
      <c r="AF171" s="46">
        <v>179.93384250639158</v>
      </c>
      <c r="AG171" s="7">
        <v>4455</v>
      </c>
      <c r="AH171" s="46">
        <f>AD171*[1]Dias!$B$3</f>
        <v>7.3945414728654075</v>
      </c>
      <c r="AI171" s="46">
        <f>AC171*[1]Dias!$B$3</f>
        <v>183.08219178082192</v>
      </c>
      <c r="AJ171" s="46"/>
      <c r="AK171" s="46"/>
      <c r="AL171" s="80"/>
      <c r="AM171" s="46"/>
      <c r="AN171" s="52"/>
      <c r="AO171" s="46"/>
      <c r="AP171" s="46"/>
      <c r="AQ171" s="46"/>
      <c r="AR171" s="46"/>
      <c r="AS171" s="46"/>
      <c r="AT171" s="46"/>
      <c r="AU171" s="46"/>
      <c r="AV171" s="68">
        <f t="shared" si="43"/>
        <v>4638.0821917808216</v>
      </c>
      <c r="AW171" s="68">
        <f t="shared" si="44"/>
        <v>187.32838397925698</v>
      </c>
      <c r="AX171" s="69">
        <f t="shared" si="36"/>
        <v>-5.5770279121947794</v>
      </c>
      <c r="AY171" s="70" t="s">
        <v>64</v>
      </c>
    </row>
    <row r="172" spans="1:51" ht="18" customHeight="1" x14ac:dyDescent="0.3">
      <c r="A172" s="1" t="s">
        <v>88</v>
      </c>
      <c r="B172" s="1" t="s">
        <v>89</v>
      </c>
      <c r="C172" s="1">
        <v>510202057</v>
      </c>
      <c r="D172" s="1" t="s">
        <v>90</v>
      </c>
      <c r="E172" s="1">
        <f>VLOOKUP(F172,[1]Depreciacion_Entry!$T$3:$U$34,2,0)</f>
        <v>37</v>
      </c>
      <c r="F172" s="1" t="s">
        <v>60</v>
      </c>
      <c r="G172" s="39" t="s">
        <v>550</v>
      </c>
      <c r="H172" s="59" t="s">
        <v>61</v>
      </c>
      <c r="I172" s="40" t="s">
        <v>60</v>
      </c>
      <c r="J172" s="59" t="s">
        <v>551</v>
      </c>
      <c r="K172" s="87">
        <v>1</v>
      </c>
      <c r="L172" s="66" t="s">
        <v>552</v>
      </c>
      <c r="M172" s="66" t="s">
        <v>65</v>
      </c>
      <c r="N172" s="66" t="s">
        <v>65</v>
      </c>
      <c r="O172" s="60" t="s">
        <v>62</v>
      </c>
      <c r="P172" s="75">
        <v>44834</v>
      </c>
      <c r="Q172" s="43">
        <v>24.7591</v>
      </c>
      <c r="R172" s="57">
        <v>4100</v>
      </c>
      <c r="S172" s="58">
        <v>165.59567997221222</v>
      </c>
      <c r="T172" s="44">
        <f t="shared" si="45"/>
        <v>41</v>
      </c>
      <c r="U172" s="44">
        <f t="shared" si="45"/>
        <v>1.6559567997221223</v>
      </c>
      <c r="V172" s="44">
        <f t="shared" si="46"/>
        <v>4059</v>
      </c>
      <c r="W172" s="44">
        <f t="shared" si="46"/>
        <v>163.93972317249009</v>
      </c>
      <c r="X172" s="50">
        <v>2</v>
      </c>
      <c r="Y172" s="45">
        <f t="shared" si="37"/>
        <v>2029.5</v>
      </c>
      <c r="Z172">
        <f t="shared" si="40"/>
        <v>169.125</v>
      </c>
      <c r="AA172">
        <f t="shared" si="38"/>
        <v>81.969861586245045</v>
      </c>
      <c r="AB172">
        <f t="shared" si="39"/>
        <v>6.8308217988537541</v>
      </c>
      <c r="AC172">
        <f t="shared" si="41"/>
        <v>5.5602739726027401</v>
      </c>
      <c r="AD172">
        <f t="shared" si="42"/>
        <v>0.22457496324998644</v>
      </c>
      <c r="AE172" s="45">
        <f t="shared" si="35"/>
        <v>35</v>
      </c>
      <c r="AF172" s="46">
        <v>163.93972317249009</v>
      </c>
      <c r="AG172" s="7">
        <v>4059</v>
      </c>
      <c r="AH172" s="46">
        <f>AD172*[1]Dias!$B$3</f>
        <v>6.737248897499593</v>
      </c>
      <c r="AI172" s="46">
        <f>AC172*[1]Dias!$B$3</f>
        <v>166.8082191780822</v>
      </c>
      <c r="AJ172" s="46"/>
      <c r="AK172" s="46"/>
      <c r="AL172" s="80"/>
      <c r="AM172" s="46"/>
      <c r="AN172" s="52"/>
      <c r="AO172" s="46"/>
      <c r="AP172" s="46"/>
      <c r="AQ172" s="46"/>
      <c r="AR172" s="46"/>
      <c r="AS172" s="46"/>
      <c r="AT172" s="46"/>
      <c r="AU172" s="46"/>
      <c r="AV172" s="68">
        <f t="shared" si="43"/>
        <v>4225.8082191780823</v>
      </c>
      <c r="AW172" s="68">
        <f t="shared" si="44"/>
        <v>170.67697206998969</v>
      </c>
      <c r="AX172" s="69">
        <f t="shared" si="36"/>
        <v>-5.0812920977774638</v>
      </c>
      <c r="AY172" s="70" t="s">
        <v>64</v>
      </c>
    </row>
    <row r="173" spans="1:51" ht="18" customHeight="1" x14ac:dyDescent="0.3">
      <c r="A173" s="1" t="s">
        <v>88</v>
      </c>
      <c r="B173" s="1" t="s">
        <v>89</v>
      </c>
      <c r="C173" s="1">
        <v>510202057</v>
      </c>
      <c r="D173" s="1" t="s">
        <v>90</v>
      </c>
      <c r="E173" s="1">
        <f>VLOOKUP(F173,[1]Depreciacion_Entry!$T$3:$U$34,2,0)</f>
        <v>37</v>
      </c>
      <c r="F173" s="1" t="s">
        <v>60</v>
      </c>
      <c r="G173" s="39" t="s">
        <v>553</v>
      </c>
      <c r="H173" s="59" t="s">
        <v>554</v>
      </c>
      <c r="I173" s="40" t="s">
        <v>60</v>
      </c>
      <c r="J173" s="59" t="s">
        <v>179</v>
      </c>
      <c r="K173" s="87">
        <v>1</v>
      </c>
      <c r="L173" s="51" t="s">
        <v>555</v>
      </c>
      <c r="M173" s="51" t="s">
        <v>556</v>
      </c>
      <c r="N173" s="51">
        <v>22150830073</v>
      </c>
      <c r="O173" s="56" t="s">
        <v>62</v>
      </c>
      <c r="P173" s="75">
        <v>44834</v>
      </c>
      <c r="Q173" s="43">
        <v>24.7591</v>
      </c>
      <c r="R173" s="57">
        <v>3500</v>
      </c>
      <c r="S173" s="58">
        <v>141.36216582993728</v>
      </c>
      <c r="T173" s="44">
        <f t="shared" si="45"/>
        <v>35</v>
      </c>
      <c r="U173" s="44">
        <f t="shared" si="45"/>
        <v>1.4136216582993728</v>
      </c>
      <c r="V173" s="44">
        <f t="shared" si="46"/>
        <v>3465</v>
      </c>
      <c r="W173" s="44">
        <f t="shared" si="46"/>
        <v>139.94854417163791</v>
      </c>
      <c r="X173" s="50">
        <v>2</v>
      </c>
      <c r="Y173" s="45">
        <f t="shared" si="37"/>
        <v>1732.5</v>
      </c>
      <c r="Z173">
        <f t="shared" si="40"/>
        <v>144.375</v>
      </c>
      <c r="AA173">
        <f t="shared" si="38"/>
        <v>69.974272085818953</v>
      </c>
      <c r="AB173">
        <f t="shared" si="39"/>
        <v>5.8311893404849124</v>
      </c>
      <c r="AC173">
        <f t="shared" si="41"/>
        <v>4.7465753424657535</v>
      </c>
      <c r="AD173">
        <f t="shared" si="42"/>
        <v>0.19171033448169575</v>
      </c>
      <c r="AE173" s="45">
        <f t="shared" si="35"/>
        <v>35</v>
      </c>
      <c r="AF173" s="46">
        <v>139.94854417163791</v>
      </c>
      <c r="AG173" s="7">
        <v>3465</v>
      </c>
      <c r="AH173" s="46">
        <f>AD173*[1]Dias!$B$3</f>
        <v>5.7513100344508725</v>
      </c>
      <c r="AI173" s="46">
        <f>AC173*[1]Dias!$B$3</f>
        <v>142.39726027397262</v>
      </c>
      <c r="AJ173" s="46"/>
      <c r="AK173" s="46"/>
      <c r="AL173" s="80"/>
      <c r="AM173" s="46"/>
      <c r="AN173" s="52"/>
      <c r="AO173" s="46"/>
      <c r="AP173" s="46"/>
      <c r="AQ173" s="46"/>
      <c r="AR173" s="46"/>
      <c r="AS173" s="46"/>
      <c r="AT173" s="46"/>
      <c r="AU173" s="46"/>
      <c r="AV173" s="68">
        <f t="shared" si="43"/>
        <v>3607.3972602739727</v>
      </c>
      <c r="AW173" s="68">
        <f t="shared" si="44"/>
        <v>145.69985420608879</v>
      </c>
      <c r="AX173" s="69">
        <f t="shared" si="36"/>
        <v>-4.3376883761515046</v>
      </c>
      <c r="AY173" s="70" t="s">
        <v>64</v>
      </c>
    </row>
    <row r="174" spans="1:51" ht="18" customHeight="1" x14ac:dyDescent="0.3">
      <c r="A174" s="1" t="s">
        <v>88</v>
      </c>
      <c r="B174" s="1" t="s">
        <v>89</v>
      </c>
      <c r="C174" s="1">
        <v>510202057</v>
      </c>
      <c r="D174" s="1" t="s">
        <v>90</v>
      </c>
      <c r="E174" s="1">
        <f>VLOOKUP(F174,[1]Depreciacion_Entry!$T$3:$U$34,2,0)</f>
        <v>37</v>
      </c>
      <c r="F174" s="1" t="s">
        <v>60</v>
      </c>
      <c r="G174" s="39" t="s">
        <v>557</v>
      </c>
      <c r="H174" s="59" t="s">
        <v>558</v>
      </c>
      <c r="I174" s="40" t="s">
        <v>60</v>
      </c>
      <c r="J174" s="59" t="s">
        <v>126</v>
      </c>
      <c r="K174" s="87">
        <v>1</v>
      </c>
      <c r="L174" s="66" t="s">
        <v>127</v>
      </c>
      <c r="M174" s="66" t="s">
        <v>65</v>
      </c>
      <c r="N174" s="51" t="s">
        <v>65</v>
      </c>
      <c r="O174" s="56" t="s">
        <v>62</v>
      </c>
      <c r="P174" s="75">
        <v>44834</v>
      </c>
      <c r="Q174" s="43">
        <v>24.7591</v>
      </c>
      <c r="R174" s="57">
        <v>4500</v>
      </c>
      <c r="S174" s="58">
        <v>181.7513560670622</v>
      </c>
      <c r="T174" s="44">
        <f t="shared" si="45"/>
        <v>45</v>
      </c>
      <c r="U174" s="44">
        <f t="shared" si="45"/>
        <v>1.8175135606706221</v>
      </c>
      <c r="V174" s="44">
        <f t="shared" si="46"/>
        <v>4455</v>
      </c>
      <c r="W174" s="44">
        <f t="shared" si="46"/>
        <v>179.93384250639158</v>
      </c>
      <c r="X174" s="50">
        <v>2</v>
      </c>
      <c r="Y174" s="45">
        <f t="shared" si="37"/>
        <v>2227.5</v>
      </c>
      <c r="Z174">
        <f t="shared" si="40"/>
        <v>185.625</v>
      </c>
      <c r="AA174">
        <f t="shared" si="38"/>
        <v>89.966921253195792</v>
      </c>
      <c r="AB174">
        <f t="shared" si="39"/>
        <v>7.4972434377663157</v>
      </c>
      <c r="AC174">
        <f t="shared" si="41"/>
        <v>6.102739726027397</v>
      </c>
      <c r="AD174">
        <f t="shared" si="42"/>
        <v>0.24648471576218026</v>
      </c>
      <c r="AE174" s="45">
        <f t="shared" si="35"/>
        <v>35</v>
      </c>
      <c r="AF174" s="46">
        <v>179.93384250639158</v>
      </c>
      <c r="AG174" s="7">
        <v>4455</v>
      </c>
      <c r="AH174" s="46">
        <f>AD174*[1]Dias!$B$3</f>
        <v>7.3945414728654075</v>
      </c>
      <c r="AI174" s="46">
        <f>AC174*[1]Dias!$B$3</f>
        <v>183.08219178082192</v>
      </c>
      <c r="AJ174" s="46"/>
      <c r="AK174" s="46"/>
      <c r="AL174" s="80"/>
      <c r="AM174" s="46"/>
      <c r="AN174" s="52"/>
      <c r="AO174" s="46"/>
      <c r="AP174" s="46"/>
      <c r="AQ174" s="46"/>
      <c r="AR174" s="46"/>
      <c r="AS174" s="46"/>
      <c r="AT174" s="46"/>
      <c r="AU174" s="46"/>
      <c r="AV174" s="68">
        <f t="shared" si="43"/>
        <v>4638.0821917808216</v>
      </c>
      <c r="AW174" s="68">
        <f t="shared" si="44"/>
        <v>187.32838397925698</v>
      </c>
      <c r="AX174" s="69">
        <f t="shared" si="36"/>
        <v>-5.5770279121947794</v>
      </c>
      <c r="AY174" s="70" t="s">
        <v>64</v>
      </c>
    </row>
    <row r="175" spans="1:51" ht="18" customHeight="1" x14ac:dyDescent="0.3">
      <c r="A175" s="1" t="s">
        <v>88</v>
      </c>
      <c r="B175" s="1" t="s">
        <v>89</v>
      </c>
      <c r="C175" s="1">
        <v>510202057</v>
      </c>
      <c r="D175" s="1" t="s">
        <v>90</v>
      </c>
      <c r="E175" s="1">
        <f>VLOOKUP(F175,[1]Depreciacion_Entry!$T$3:$U$34,2,0)</f>
        <v>37</v>
      </c>
      <c r="F175" s="1" t="s">
        <v>60</v>
      </c>
      <c r="G175" s="39" t="s">
        <v>559</v>
      </c>
      <c r="H175" s="40" t="s">
        <v>560</v>
      </c>
      <c r="I175" s="40" t="s">
        <v>60</v>
      </c>
      <c r="J175" s="40" t="s">
        <v>561</v>
      </c>
      <c r="K175" s="54">
        <v>1</v>
      </c>
      <c r="L175" s="51" t="s">
        <v>82</v>
      </c>
      <c r="M175" s="51" t="s">
        <v>65</v>
      </c>
      <c r="N175" s="51" t="s">
        <v>65</v>
      </c>
      <c r="O175" s="56" t="s">
        <v>62</v>
      </c>
      <c r="P175" s="75">
        <v>44834</v>
      </c>
      <c r="Q175" s="43">
        <v>24.7591</v>
      </c>
      <c r="R175" s="57">
        <v>2500</v>
      </c>
      <c r="S175" s="58">
        <v>100.97297559281233</v>
      </c>
      <c r="T175" s="44">
        <f t="shared" si="45"/>
        <v>25</v>
      </c>
      <c r="U175" s="44">
        <f t="shared" si="45"/>
        <v>1.0097297559281233</v>
      </c>
      <c r="V175" s="44">
        <f t="shared" si="46"/>
        <v>2475</v>
      </c>
      <c r="W175" s="44">
        <f t="shared" si="46"/>
        <v>99.963245836884212</v>
      </c>
      <c r="X175" s="50">
        <v>2</v>
      </c>
      <c r="Y175" s="45">
        <f t="shared" si="37"/>
        <v>1237.5</v>
      </c>
      <c r="Z175">
        <f t="shared" si="40"/>
        <v>103.125</v>
      </c>
      <c r="AA175">
        <f t="shared" si="38"/>
        <v>49.981622918442106</v>
      </c>
      <c r="AB175">
        <f t="shared" si="39"/>
        <v>4.1651352432035091</v>
      </c>
      <c r="AC175">
        <f t="shared" si="41"/>
        <v>3.3904109589041096</v>
      </c>
      <c r="AD175">
        <f t="shared" si="42"/>
        <v>0.13693595320121124</v>
      </c>
      <c r="AE175" s="45">
        <f t="shared" si="35"/>
        <v>35</v>
      </c>
      <c r="AF175" s="46">
        <v>99.963245836884212</v>
      </c>
      <c r="AG175" s="7">
        <v>2475</v>
      </c>
      <c r="AH175" s="46">
        <f>AD175*[1]Dias!$B$3</f>
        <v>4.1080785960363375</v>
      </c>
      <c r="AI175" s="46">
        <f>AC175*[1]Dias!$B$3</f>
        <v>101.71232876712328</v>
      </c>
      <c r="AJ175" s="46"/>
      <c r="AK175" s="46"/>
      <c r="AL175" s="80"/>
      <c r="AM175" s="46"/>
      <c r="AN175" s="52"/>
      <c r="AO175" s="46"/>
      <c r="AP175" s="46"/>
      <c r="AQ175" s="46"/>
      <c r="AR175" s="46"/>
      <c r="AS175" s="46"/>
      <c r="AT175" s="46"/>
      <c r="AU175" s="46"/>
      <c r="AV175" s="68">
        <f t="shared" si="43"/>
        <v>2576.7123287671234</v>
      </c>
      <c r="AW175" s="68">
        <f t="shared" si="44"/>
        <v>104.07132443292055</v>
      </c>
      <c r="AX175" s="69">
        <f t="shared" si="36"/>
        <v>-3.0983488401082155</v>
      </c>
      <c r="AY175" s="70" t="s">
        <v>64</v>
      </c>
    </row>
    <row r="176" spans="1:51" ht="18" customHeight="1" x14ac:dyDescent="0.3">
      <c r="A176" s="1" t="s">
        <v>88</v>
      </c>
      <c r="B176" s="1" t="s">
        <v>89</v>
      </c>
      <c r="C176" s="1">
        <v>510202057</v>
      </c>
      <c r="D176" s="1" t="s">
        <v>90</v>
      </c>
      <c r="E176" s="1">
        <f>VLOOKUP(F176,[1]Depreciacion_Entry!$T$3:$U$34,2,0)</f>
        <v>37</v>
      </c>
      <c r="F176" s="1" t="s">
        <v>60</v>
      </c>
      <c r="G176" s="39" t="s">
        <v>562</v>
      </c>
      <c r="H176" s="40" t="s">
        <v>563</v>
      </c>
      <c r="I176" s="40" t="s">
        <v>60</v>
      </c>
      <c r="J176" s="40" t="s">
        <v>561</v>
      </c>
      <c r="K176" s="54">
        <v>1</v>
      </c>
      <c r="L176" s="51" t="s">
        <v>65</v>
      </c>
      <c r="M176" s="51" t="s">
        <v>65</v>
      </c>
      <c r="N176" s="51" t="s">
        <v>65</v>
      </c>
      <c r="O176" s="56" t="s">
        <v>62</v>
      </c>
      <c r="P176" s="75">
        <v>44834</v>
      </c>
      <c r="Q176" s="43">
        <v>24.7591</v>
      </c>
      <c r="R176" s="57">
        <v>2500</v>
      </c>
      <c r="S176" s="58">
        <v>100.97297559281233</v>
      </c>
      <c r="T176" s="44">
        <f t="shared" si="45"/>
        <v>25</v>
      </c>
      <c r="U176" s="44">
        <f t="shared" si="45"/>
        <v>1.0097297559281233</v>
      </c>
      <c r="V176" s="44">
        <f t="shared" si="46"/>
        <v>2475</v>
      </c>
      <c r="W176" s="44">
        <f t="shared" si="46"/>
        <v>99.963245836884212</v>
      </c>
      <c r="X176" s="50">
        <v>2</v>
      </c>
      <c r="Y176" s="45">
        <f t="shared" si="37"/>
        <v>1237.5</v>
      </c>
      <c r="Z176">
        <f t="shared" si="40"/>
        <v>103.125</v>
      </c>
      <c r="AA176">
        <f t="shared" si="38"/>
        <v>49.981622918442106</v>
      </c>
      <c r="AB176">
        <f t="shared" si="39"/>
        <v>4.1651352432035091</v>
      </c>
      <c r="AC176">
        <f t="shared" si="41"/>
        <v>3.3904109589041096</v>
      </c>
      <c r="AD176">
        <f t="shared" si="42"/>
        <v>0.13693595320121124</v>
      </c>
      <c r="AE176" s="45">
        <f t="shared" si="35"/>
        <v>35</v>
      </c>
      <c r="AF176" s="46">
        <v>99.963245836884212</v>
      </c>
      <c r="AG176" s="7">
        <v>2475</v>
      </c>
      <c r="AH176" s="46">
        <f>AD176*[1]Dias!$B$3</f>
        <v>4.1080785960363375</v>
      </c>
      <c r="AI176" s="46">
        <f>AC176*[1]Dias!$B$3</f>
        <v>101.71232876712328</v>
      </c>
      <c r="AJ176" s="46"/>
      <c r="AK176" s="46"/>
      <c r="AL176" s="80"/>
      <c r="AM176" s="46"/>
      <c r="AN176" s="52"/>
      <c r="AO176" s="46"/>
      <c r="AP176" s="46"/>
      <c r="AQ176" s="46"/>
      <c r="AR176" s="46"/>
      <c r="AS176" s="46"/>
      <c r="AT176" s="46"/>
      <c r="AU176" s="46"/>
      <c r="AV176" s="68">
        <f t="shared" si="43"/>
        <v>2576.7123287671234</v>
      </c>
      <c r="AW176" s="68">
        <f t="shared" si="44"/>
        <v>104.07132443292055</v>
      </c>
      <c r="AX176" s="69">
        <f t="shared" si="36"/>
        <v>-3.0983488401082155</v>
      </c>
      <c r="AY176" s="70" t="s">
        <v>64</v>
      </c>
    </row>
    <row r="177" spans="1:51" ht="18" customHeight="1" x14ac:dyDescent="0.3">
      <c r="A177" s="1" t="s">
        <v>88</v>
      </c>
      <c r="B177" s="1" t="s">
        <v>89</v>
      </c>
      <c r="C177" s="1">
        <v>510202057</v>
      </c>
      <c r="D177" s="1" t="s">
        <v>90</v>
      </c>
      <c r="E177" s="1">
        <f>VLOOKUP(F177,[1]Depreciacion_Entry!$T$3:$U$34,2,0)</f>
        <v>37</v>
      </c>
      <c r="F177" s="1" t="s">
        <v>60</v>
      </c>
      <c r="G177" s="39" t="s">
        <v>564</v>
      </c>
      <c r="H177" s="40" t="s">
        <v>565</v>
      </c>
      <c r="I177" s="40" t="s">
        <v>60</v>
      </c>
      <c r="J177" s="40" t="s">
        <v>561</v>
      </c>
      <c r="K177" s="54">
        <v>1</v>
      </c>
      <c r="L177" s="51" t="s">
        <v>82</v>
      </c>
      <c r="M177" s="51" t="s">
        <v>65</v>
      </c>
      <c r="N177" s="51" t="s">
        <v>65</v>
      </c>
      <c r="O177" s="56" t="s">
        <v>62</v>
      </c>
      <c r="P177" s="75">
        <v>44834</v>
      </c>
      <c r="Q177" s="43">
        <v>24.7591</v>
      </c>
      <c r="R177" s="57">
        <v>2500</v>
      </c>
      <c r="S177" s="58">
        <v>100.97297559281233</v>
      </c>
      <c r="T177" s="44">
        <f t="shared" si="45"/>
        <v>25</v>
      </c>
      <c r="U177" s="44">
        <f t="shared" si="45"/>
        <v>1.0097297559281233</v>
      </c>
      <c r="V177" s="44">
        <f t="shared" si="46"/>
        <v>2475</v>
      </c>
      <c r="W177" s="44">
        <f t="shared" si="46"/>
        <v>99.963245836884212</v>
      </c>
      <c r="X177" s="50">
        <v>2</v>
      </c>
      <c r="Y177" s="45">
        <f t="shared" si="37"/>
        <v>1237.5</v>
      </c>
      <c r="Z177">
        <f t="shared" si="40"/>
        <v>103.125</v>
      </c>
      <c r="AA177">
        <f t="shared" si="38"/>
        <v>49.981622918442106</v>
      </c>
      <c r="AB177">
        <f t="shared" si="39"/>
        <v>4.1651352432035091</v>
      </c>
      <c r="AC177">
        <f t="shared" si="41"/>
        <v>3.3904109589041096</v>
      </c>
      <c r="AD177">
        <f t="shared" si="42"/>
        <v>0.13693595320121124</v>
      </c>
      <c r="AE177" s="45">
        <f t="shared" si="35"/>
        <v>35</v>
      </c>
      <c r="AF177" s="46">
        <v>99.963245836884212</v>
      </c>
      <c r="AG177" s="7">
        <v>2475</v>
      </c>
      <c r="AH177" s="46">
        <f>AD177*[1]Dias!$B$3</f>
        <v>4.1080785960363375</v>
      </c>
      <c r="AI177" s="46">
        <f>AC177*[1]Dias!$B$3</f>
        <v>101.71232876712328</v>
      </c>
      <c r="AJ177" s="46"/>
      <c r="AK177" s="46"/>
      <c r="AL177" s="80"/>
      <c r="AM177" s="46"/>
      <c r="AN177" s="52"/>
      <c r="AO177" s="46"/>
      <c r="AP177" s="46"/>
      <c r="AQ177" s="46"/>
      <c r="AR177" s="46"/>
      <c r="AS177" s="46"/>
      <c r="AT177" s="46"/>
      <c r="AU177" s="46"/>
      <c r="AV177" s="68">
        <f t="shared" si="43"/>
        <v>2576.7123287671234</v>
      </c>
      <c r="AW177" s="68">
        <f t="shared" si="44"/>
        <v>104.07132443292055</v>
      </c>
      <c r="AX177" s="69">
        <f t="shared" si="36"/>
        <v>-3.0983488401082155</v>
      </c>
      <c r="AY177" s="70" t="s">
        <v>64</v>
      </c>
    </row>
    <row r="178" spans="1:51" ht="18" customHeight="1" x14ac:dyDescent="0.3">
      <c r="A178" s="1" t="s">
        <v>88</v>
      </c>
      <c r="B178" s="1" t="s">
        <v>89</v>
      </c>
      <c r="C178" s="1">
        <v>510202057</v>
      </c>
      <c r="D178" s="1" t="s">
        <v>90</v>
      </c>
      <c r="E178" s="1">
        <f>VLOOKUP(F178,[1]Depreciacion_Entry!$T$3:$U$34,2,0)</f>
        <v>37</v>
      </c>
      <c r="F178" s="1" t="s">
        <v>60</v>
      </c>
      <c r="G178" s="39" t="s">
        <v>566</v>
      </c>
      <c r="H178" s="51" t="s">
        <v>83</v>
      </c>
      <c r="I178" s="40" t="s">
        <v>60</v>
      </c>
      <c r="J178" s="40" t="s">
        <v>107</v>
      </c>
      <c r="K178" s="54">
        <v>1</v>
      </c>
      <c r="L178" s="51" t="s">
        <v>510</v>
      </c>
      <c r="M178" s="51" t="s">
        <v>511</v>
      </c>
      <c r="N178" s="51" t="s">
        <v>567</v>
      </c>
      <c r="O178" s="56" t="s">
        <v>62</v>
      </c>
      <c r="P178" s="75">
        <v>44834</v>
      </c>
      <c r="Q178" s="43">
        <v>24.7591</v>
      </c>
      <c r="R178" s="57">
        <v>3800</v>
      </c>
      <c r="S178" s="58">
        <v>153.47892290107475</v>
      </c>
      <c r="T178" s="44">
        <f t="shared" si="45"/>
        <v>38</v>
      </c>
      <c r="U178" s="44">
        <f t="shared" si="45"/>
        <v>1.5347892290107477</v>
      </c>
      <c r="V178" s="44">
        <f t="shared" si="46"/>
        <v>3762</v>
      </c>
      <c r="W178" s="44">
        <f t="shared" si="46"/>
        <v>151.944133672064</v>
      </c>
      <c r="X178" s="50">
        <v>2</v>
      </c>
      <c r="Y178" s="45">
        <f t="shared" si="37"/>
        <v>1881</v>
      </c>
      <c r="Z178">
        <f t="shared" si="40"/>
        <v>156.75</v>
      </c>
      <c r="AA178">
        <f t="shared" si="38"/>
        <v>75.972066836031999</v>
      </c>
      <c r="AB178">
        <f t="shared" si="39"/>
        <v>6.3310055696693333</v>
      </c>
      <c r="AC178">
        <f t="shared" si="41"/>
        <v>5.1534246575342468</v>
      </c>
      <c r="AD178">
        <f t="shared" si="42"/>
        <v>0.20814264886584111</v>
      </c>
      <c r="AE178" s="45">
        <f t="shared" si="35"/>
        <v>35</v>
      </c>
      <c r="AF178" s="46">
        <v>151.944133672064</v>
      </c>
      <c r="AG178" s="7">
        <v>3762</v>
      </c>
      <c r="AH178" s="46">
        <f>AD178*[1]Dias!$B$3</f>
        <v>6.2442794659752332</v>
      </c>
      <c r="AI178" s="46">
        <f>AC178*[1]Dias!$B$3</f>
        <v>154.60273972602741</v>
      </c>
      <c r="AJ178" s="46"/>
      <c r="AK178" s="46"/>
      <c r="AL178" s="80"/>
      <c r="AM178" s="46"/>
      <c r="AN178" s="52"/>
      <c r="AO178" s="46"/>
      <c r="AP178" s="46"/>
      <c r="AQ178" s="46"/>
      <c r="AR178" s="46"/>
      <c r="AS178" s="46"/>
      <c r="AT178" s="46"/>
      <c r="AU178" s="46"/>
      <c r="AV178" s="68">
        <f t="shared" si="43"/>
        <v>3916.6027397260273</v>
      </c>
      <c r="AW178" s="68">
        <f t="shared" si="44"/>
        <v>158.18841313803924</v>
      </c>
      <c r="AX178" s="69">
        <f t="shared" si="36"/>
        <v>-4.7094902369644842</v>
      </c>
      <c r="AY178" s="70" t="s">
        <v>64</v>
      </c>
    </row>
    <row r="179" spans="1:51" ht="18" customHeight="1" x14ac:dyDescent="0.3">
      <c r="A179" s="1" t="s">
        <v>88</v>
      </c>
      <c r="B179" s="1" t="s">
        <v>89</v>
      </c>
      <c r="C179" s="1">
        <v>510202057</v>
      </c>
      <c r="D179" s="1" t="s">
        <v>90</v>
      </c>
      <c r="E179" s="1">
        <f>VLOOKUP(F179,[1]Depreciacion_Entry!$T$3:$U$34,2,0)</f>
        <v>37</v>
      </c>
      <c r="F179" s="1" t="s">
        <v>60</v>
      </c>
      <c r="G179" s="39" t="s">
        <v>568</v>
      </c>
      <c r="H179" s="51" t="s">
        <v>84</v>
      </c>
      <c r="I179" s="40" t="s">
        <v>60</v>
      </c>
      <c r="J179" s="40" t="s">
        <v>107</v>
      </c>
      <c r="K179" s="54">
        <v>1</v>
      </c>
      <c r="L179" s="51" t="s">
        <v>510</v>
      </c>
      <c r="M179" s="51" t="s">
        <v>569</v>
      </c>
      <c r="N179" s="51" t="s">
        <v>570</v>
      </c>
      <c r="O179" s="56" t="s">
        <v>62</v>
      </c>
      <c r="P179" s="75">
        <v>44834</v>
      </c>
      <c r="Q179" s="43">
        <v>24.7591</v>
      </c>
      <c r="R179" s="57">
        <v>2700</v>
      </c>
      <c r="S179" s="58">
        <v>109.05081364023732</v>
      </c>
      <c r="T179" s="44">
        <f t="shared" si="45"/>
        <v>27</v>
      </c>
      <c r="U179" s="44">
        <f t="shared" si="45"/>
        <v>1.0905081364023732</v>
      </c>
      <c r="V179" s="44">
        <f t="shared" si="46"/>
        <v>2673</v>
      </c>
      <c r="W179" s="44">
        <f t="shared" si="46"/>
        <v>107.96030550383495</v>
      </c>
      <c r="X179" s="50">
        <v>2</v>
      </c>
      <c r="Y179" s="45">
        <f t="shared" si="37"/>
        <v>1336.5</v>
      </c>
      <c r="Z179">
        <f t="shared" si="40"/>
        <v>111.375</v>
      </c>
      <c r="AA179">
        <f t="shared" si="38"/>
        <v>53.980152751917473</v>
      </c>
      <c r="AB179">
        <f t="shared" si="39"/>
        <v>4.4983460626597891</v>
      </c>
      <c r="AC179">
        <f t="shared" si="41"/>
        <v>3.6616438356164385</v>
      </c>
      <c r="AD179">
        <f t="shared" si="42"/>
        <v>0.14789082945730814</v>
      </c>
      <c r="AE179" s="45">
        <f t="shared" si="35"/>
        <v>35</v>
      </c>
      <c r="AF179" s="46">
        <v>107.96030550383495</v>
      </c>
      <c r="AG179" s="7">
        <v>2673</v>
      </c>
      <c r="AH179" s="46">
        <f>AD179*[1]Dias!$B$3</f>
        <v>4.4367248837192443</v>
      </c>
      <c r="AI179" s="46">
        <f>AC179*[1]Dias!$B$3</f>
        <v>109.84931506849315</v>
      </c>
      <c r="AJ179" s="46"/>
      <c r="AK179" s="46"/>
      <c r="AL179" s="80"/>
      <c r="AM179" s="46"/>
      <c r="AN179" s="52"/>
      <c r="AO179" s="46"/>
      <c r="AP179" s="46"/>
      <c r="AQ179" s="46"/>
      <c r="AR179" s="46"/>
      <c r="AS179" s="46"/>
      <c r="AT179" s="46"/>
      <c r="AU179" s="46"/>
      <c r="AV179" s="68">
        <f t="shared" si="43"/>
        <v>2782.8493150684931</v>
      </c>
      <c r="AW179" s="68">
        <f t="shared" si="44"/>
        <v>112.3970303875542</v>
      </c>
      <c r="AX179" s="69">
        <f t="shared" si="36"/>
        <v>-3.3462167473168734</v>
      </c>
      <c r="AY179" s="70" t="s">
        <v>64</v>
      </c>
    </row>
    <row r="180" spans="1:51" ht="18" customHeight="1" x14ac:dyDescent="0.3">
      <c r="A180" s="1" t="s">
        <v>88</v>
      </c>
      <c r="B180" s="1" t="s">
        <v>89</v>
      </c>
      <c r="C180" s="1">
        <v>510202057</v>
      </c>
      <c r="D180" s="1" t="s">
        <v>90</v>
      </c>
      <c r="E180" s="1">
        <f>VLOOKUP(F180,[1]Depreciacion_Entry!$T$3:$U$34,2,0)</f>
        <v>37</v>
      </c>
      <c r="F180" s="1" t="s">
        <v>60</v>
      </c>
      <c r="G180" s="39" t="s">
        <v>571</v>
      </c>
      <c r="H180" s="51" t="s">
        <v>85</v>
      </c>
      <c r="I180" s="40" t="s">
        <v>60</v>
      </c>
      <c r="J180" s="40" t="s">
        <v>107</v>
      </c>
      <c r="K180" s="54">
        <v>2</v>
      </c>
      <c r="L180" s="51" t="s">
        <v>510</v>
      </c>
      <c r="M180" s="51" t="s">
        <v>511</v>
      </c>
      <c r="N180" s="51" t="s">
        <v>572</v>
      </c>
      <c r="O180" s="56" t="s">
        <v>62</v>
      </c>
      <c r="P180" s="75">
        <v>44834</v>
      </c>
      <c r="Q180" s="43">
        <v>24.7591</v>
      </c>
      <c r="R180" s="57">
        <v>2000</v>
      </c>
      <c r="S180" s="58">
        <v>80.778380474249872</v>
      </c>
      <c r="T180" s="44">
        <f t="shared" si="45"/>
        <v>20</v>
      </c>
      <c r="U180" s="44">
        <f t="shared" si="45"/>
        <v>0.80778380474249878</v>
      </c>
      <c r="V180" s="44">
        <f t="shared" si="46"/>
        <v>1980</v>
      </c>
      <c r="W180" s="44">
        <f t="shared" si="46"/>
        <v>79.970596669507373</v>
      </c>
      <c r="X180" s="50">
        <v>2</v>
      </c>
      <c r="Y180" s="45">
        <f t="shared" si="37"/>
        <v>990</v>
      </c>
      <c r="Z180">
        <f t="shared" si="40"/>
        <v>82.5</v>
      </c>
      <c r="AA180">
        <f t="shared" si="38"/>
        <v>39.985298334753686</v>
      </c>
      <c r="AB180">
        <f t="shared" si="39"/>
        <v>3.332108194562807</v>
      </c>
      <c r="AC180">
        <f t="shared" si="41"/>
        <v>2.7123287671232879</v>
      </c>
      <c r="AD180">
        <f t="shared" si="42"/>
        <v>0.109548762560969</v>
      </c>
      <c r="AE180" s="45">
        <f t="shared" si="35"/>
        <v>35</v>
      </c>
      <c r="AF180" s="46">
        <v>79.970596669507373</v>
      </c>
      <c r="AG180" s="7">
        <v>1980</v>
      </c>
      <c r="AH180" s="46">
        <f>AD180*[1]Dias!$B$3</f>
        <v>3.28646287682907</v>
      </c>
      <c r="AI180" s="46">
        <f>AC180*[1]Dias!$B$3</f>
        <v>81.369863013698634</v>
      </c>
      <c r="AJ180" s="46"/>
      <c r="AK180" s="46"/>
      <c r="AL180" s="80"/>
      <c r="AM180" s="46"/>
      <c r="AN180" s="52"/>
      <c r="AO180" s="46"/>
      <c r="AP180" s="46"/>
      <c r="AQ180" s="46"/>
      <c r="AR180" s="46"/>
      <c r="AS180" s="46"/>
      <c r="AT180" s="46"/>
      <c r="AU180" s="46"/>
      <c r="AV180" s="68">
        <f t="shared" si="43"/>
        <v>2061.3698630136987</v>
      </c>
      <c r="AW180" s="68">
        <f t="shared" si="44"/>
        <v>83.25705954633645</v>
      </c>
      <c r="AX180" s="69">
        <f t="shared" si="36"/>
        <v>-2.4786790720865781</v>
      </c>
      <c r="AY180" s="70" t="s">
        <v>64</v>
      </c>
    </row>
    <row r="181" spans="1:51" ht="18" customHeight="1" x14ac:dyDescent="0.3">
      <c r="A181" s="1" t="s">
        <v>88</v>
      </c>
      <c r="B181" s="1" t="s">
        <v>89</v>
      </c>
      <c r="C181" s="1">
        <v>510202057</v>
      </c>
      <c r="D181" s="1" t="s">
        <v>90</v>
      </c>
      <c r="E181" s="1">
        <f>VLOOKUP(F181,[1]Depreciacion_Entry!$T$3:$U$34,2,0)</f>
        <v>37</v>
      </c>
      <c r="F181" s="1" t="s">
        <v>60</v>
      </c>
      <c r="G181" s="39" t="s">
        <v>573</v>
      </c>
      <c r="H181" s="51" t="s">
        <v>86</v>
      </c>
      <c r="I181" s="40" t="s">
        <v>60</v>
      </c>
      <c r="J181" s="40" t="s">
        <v>107</v>
      </c>
      <c r="K181" s="54">
        <v>1</v>
      </c>
      <c r="L181" s="51" t="s">
        <v>510</v>
      </c>
      <c r="M181" s="51" t="s">
        <v>511</v>
      </c>
      <c r="N181" s="51" t="s">
        <v>574</v>
      </c>
      <c r="O181" s="56" t="s">
        <v>62</v>
      </c>
      <c r="P181" s="75">
        <v>44834</v>
      </c>
      <c r="Q181" s="43">
        <v>24.7591</v>
      </c>
      <c r="R181" s="57">
        <v>1000</v>
      </c>
      <c r="S181" s="58">
        <v>40.389190237124936</v>
      </c>
      <c r="T181" s="44">
        <f t="shared" si="45"/>
        <v>10</v>
      </c>
      <c r="U181" s="44">
        <f t="shared" si="45"/>
        <v>0.40389190237124939</v>
      </c>
      <c r="V181" s="44">
        <f t="shared" si="46"/>
        <v>990</v>
      </c>
      <c r="W181" s="44">
        <f t="shared" si="46"/>
        <v>39.985298334753686</v>
      </c>
      <c r="X181" s="50">
        <v>2</v>
      </c>
      <c r="Y181" s="45">
        <f t="shared" si="37"/>
        <v>495</v>
      </c>
      <c r="Z181">
        <f t="shared" si="40"/>
        <v>41.25</v>
      </c>
      <c r="AA181">
        <f t="shared" si="38"/>
        <v>19.992649167376843</v>
      </c>
      <c r="AB181">
        <f t="shared" si="39"/>
        <v>1.6660540972814035</v>
      </c>
      <c r="AC181">
        <f t="shared" si="41"/>
        <v>1.3561643835616439</v>
      </c>
      <c r="AD181">
        <f t="shared" si="42"/>
        <v>5.4774381280484501E-2</v>
      </c>
      <c r="AE181" s="45">
        <f t="shared" si="35"/>
        <v>35</v>
      </c>
      <c r="AF181" s="46">
        <v>39.985298334753686</v>
      </c>
      <c r="AG181" s="7">
        <v>990</v>
      </c>
      <c r="AH181" s="46">
        <f>AD181*[1]Dias!$B$3</f>
        <v>1.643231438414535</v>
      </c>
      <c r="AI181" s="46">
        <f>AC181*[1]Dias!$B$3</f>
        <v>40.684931506849317</v>
      </c>
      <c r="AJ181" s="46"/>
      <c r="AK181" s="46"/>
      <c r="AL181" s="80"/>
      <c r="AM181" s="46"/>
      <c r="AN181" s="52"/>
      <c r="AO181" s="46"/>
      <c r="AP181" s="46"/>
      <c r="AQ181" s="46"/>
      <c r="AR181" s="46"/>
      <c r="AS181" s="46"/>
      <c r="AT181" s="46"/>
      <c r="AU181" s="46"/>
      <c r="AV181" s="68">
        <f t="shared" si="43"/>
        <v>1030.6849315068494</v>
      </c>
      <c r="AW181" s="68">
        <f t="shared" si="44"/>
        <v>41.628529773168225</v>
      </c>
      <c r="AX181" s="69">
        <f t="shared" si="36"/>
        <v>-1.2393395360432891</v>
      </c>
      <c r="AY181" s="70" t="s">
        <v>64</v>
      </c>
    </row>
    <row r="182" spans="1:51" ht="18" customHeight="1" x14ac:dyDescent="0.3">
      <c r="A182" s="1" t="s">
        <v>88</v>
      </c>
      <c r="B182" s="1" t="s">
        <v>89</v>
      </c>
      <c r="C182" s="1">
        <v>510202057</v>
      </c>
      <c r="D182" s="1" t="s">
        <v>90</v>
      </c>
      <c r="E182" s="1">
        <f>VLOOKUP(F182,[1]Depreciacion_Entry!$T$3:$U$34,2,0)</f>
        <v>37</v>
      </c>
      <c r="F182" s="1" t="s">
        <v>60</v>
      </c>
      <c r="G182" s="39" t="s">
        <v>575</v>
      </c>
      <c r="H182" s="51" t="s">
        <v>77</v>
      </c>
      <c r="I182" s="40" t="s">
        <v>60</v>
      </c>
      <c r="J182" s="40" t="s">
        <v>92</v>
      </c>
      <c r="K182" s="54">
        <v>1</v>
      </c>
      <c r="L182" s="51" t="s">
        <v>576</v>
      </c>
      <c r="M182" s="51" t="s">
        <v>577</v>
      </c>
      <c r="N182" s="51" t="s">
        <v>578</v>
      </c>
      <c r="O182" s="56" t="s">
        <v>62</v>
      </c>
      <c r="P182" s="75">
        <v>44834</v>
      </c>
      <c r="Q182" s="43">
        <v>24.7591</v>
      </c>
      <c r="R182" s="57">
        <v>14500</v>
      </c>
      <c r="S182" s="58">
        <v>585.64325843831159</v>
      </c>
      <c r="T182" s="44">
        <f t="shared" si="45"/>
        <v>145</v>
      </c>
      <c r="U182" s="44">
        <f t="shared" si="45"/>
        <v>5.856432584383116</v>
      </c>
      <c r="V182" s="44">
        <f t="shared" si="46"/>
        <v>14355</v>
      </c>
      <c r="W182" s="44">
        <f t="shared" si="46"/>
        <v>579.78682585392846</v>
      </c>
      <c r="X182" s="50">
        <v>2</v>
      </c>
      <c r="Y182" s="45">
        <f t="shared" si="37"/>
        <v>7177.5</v>
      </c>
      <c r="Z182">
        <f t="shared" si="40"/>
        <v>598.125</v>
      </c>
      <c r="AA182">
        <f t="shared" si="38"/>
        <v>289.89341292696423</v>
      </c>
      <c r="AB182">
        <f t="shared" si="39"/>
        <v>24.157784410580351</v>
      </c>
      <c r="AC182">
        <f t="shared" si="41"/>
        <v>19.664383561643834</v>
      </c>
      <c r="AD182">
        <f t="shared" si="42"/>
        <v>0.7942285285670253</v>
      </c>
      <c r="AE182" s="45">
        <f t="shared" si="35"/>
        <v>35</v>
      </c>
      <c r="AF182" s="46">
        <v>579.78682585392846</v>
      </c>
      <c r="AG182" s="7">
        <v>14355</v>
      </c>
      <c r="AH182" s="46">
        <f>AD182*[1]Dias!$B$3</f>
        <v>23.826855857010759</v>
      </c>
      <c r="AI182" s="46">
        <f>AC182*[1]Dias!$B$3</f>
        <v>589.93150684931504</v>
      </c>
      <c r="AJ182" s="46"/>
      <c r="AK182" s="46"/>
      <c r="AL182" s="80"/>
      <c r="AM182" s="46"/>
      <c r="AN182" s="52"/>
      <c r="AO182" s="46"/>
      <c r="AP182" s="46"/>
      <c r="AQ182" s="46"/>
      <c r="AR182" s="46"/>
      <c r="AS182" s="46"/>
      <c r="AT182" s="46"/>
      <c r="AU182" s="46"/>
      <c r="AV182" s="68">
        <f t="shared" si="43"/>
        <v>14944.931506849314</v>
      </c>
      <c r="AW182" s="68">
        <f t="shared" si="44"/>
        <v>603.6136817109392</v>
      </c>
      <c r="AX182" s="69">
        <f t="shared" si="36"/>
        <v>-17.970423272627613</v>
      </c>
      <c r="AY182" s="70" t="s">
        <v>64</v>
      </c>
    </row>
    <row r="183" spans="1:51" ht="18" customHeight="1" x14ac:dyDescent="0.3">
      <c r="A183" s="1" t="s">
        <v>88</v>
      </c>
      <c r="B183" s="1" t="s">
        <v>89</v>
      </c>
      <c r="C183" s="1">
        <v>510202057</v>
      </c>
      <c r="D183" s="1" t="s">
        <v>90</v>
      </c>
      <c r="E183" s="1">
        <f>VLOOKUP(F183,[1]Depreciacion_Entry!$T$3:$U$34,2,0)</f>
        <v>37</v>
      </c>
      <c r="F183" s="1" t="s">
        <v>60</v>
      </c>
      <c r="G183" s="39" t="s">
        <v>579</v>
      </c>
      <c r="H183" s="51" t="s">
        <v>111</v>
      </c>
      <c r="I183" s="40" t="s">
        <v>60</v>
      </c>
      <c r="J183" s="40" t="s">
        <v>205</v>
      </c>
      <c r="K183" s="54">
        <v>1</v>
      </c>
      <c r="L183" s="51" t="s">
        <v>118</v>
      </c>
      <c r="M183" s="51" t="s">
        <v>580</v>
      </c>
      <c r="N183" s="65">
        <v>2124052420105</v>
      </c>
      <c r="O183" s="56" t="s">
        <v>62</v>
      </c>
      <c r="P183" s="75">
        <v>44834</v>
      </c>
      <c r="Q183" s="43">
        <v>24.7591</v>
      </c>
      <c r="R183" s="57">
        <v>3400</v>
      </c>
      <c r="S183" s="58">
        <v>137.32324680622477</v>
      </c>
      <c r="T183" s="44">
        <f t="shared" si="45"/>
        <v>34</v>
      </c>
      <c r="U183" s="44">
        <f t="shared" si="45"/>
        <v>1.3732324680622479</v>
      </c>
      <c r="V183" s="44">
        <f t="shared" si="46"/>
        <v>3366</v>
      </c>
      <c r="W183" s="44">
        <f t="shared" si="46"/>
        <v>135.95001433816253</v>
      </c>
      <c r="X183" s="50">
        <v>2</v>
      </c>
      <c r="Y183" s="45">
        <f t="shared" si="37"/>
        <v>1683</v>
      </c>
      <c r="Z183">
        <f t="shared" si="40"/>
        <v>140.25</v>
      </c>
      <c r="AA183">
        <f t="shared" si="38"/>
        <v>67.975007169081266</v>
      </c>
      <c r="AB183">
        <f t="shared" si="39"/>
        <v>5.6645839307567725</v>
      </c>
      <c r="AC183">
        <f t="shared" si="41"/>
        <v>4.6109589041095891</v>
      </c>
      <c r="AD183">
        <f t="shared" si="42"/>
        <v>0.18623289635364731</v>
      </c>
      <c r="AE183" s="45">
        <f t="shared" si="35"/>
        <v>35</v>
      </c>
      <c r="AF183" s="46">
        <v>135.95001433816253</v>
      </c>
      <c r="AG183" s="7">
        <v>3366</v>
      </c>
      <c r="AH183" s="46">
        <f>AD183*[1]Dias!$B$3</f>
        <v>5.5869868906094196</v>
      </c>
      <c r="AI183" s="46">
        <f>AC183*[1]Dias!$B$3</f>
        <v>138.32876712328766</v>
      </c>
      <c r="AJ183" s="46"/>
      <c r="AK183" s="46"/>
      <c r="AL183" s="80"/>
      <c r="AM183" s="46"/>
      <c r="AN183" s="52"/>
      <c r="AO183" s="46"/>
      <c r="AP183" s="46"/>
      <c r="AQ183" s="46"/>
      <c r="AR183" s="46"/>
      <c r="AS183" s="46"/>
      <c r="AT183" s="46"/>
      <c r="AU183" s="46"/>
      <c r="AV183" s="68">
        <f t="shared" si="43"/>
        <v>3504.3287671232874</v>
      </c>
      <c r="AW183" s="68">
        <f t="shared" si="44"/>
        <v>141.53700122877194</v>
      </c>
      <c r="AX183" s="69">
        <f t="shared" si="36"/>
        <v>-4.2137544225471686</v>
      </c>
      <c r="AY183" s="70" t="s">
        <v>64</v>
      </c>
    </row>
    <row r="184" spans="1:51" ht="18" customHeight="1" x14ac:dyDescent="0.3">
      <c r="A184" s="1" t="s">
        <v>88</v>
      </c>
      <c r="B184" s="1" t="s">
        <v>89</v>
      </c>
      <c r="C184" s="1">
        <v>510202057</v>
      </c>
      <c r="D184" s="1" t="s">
        <v>90</v>
      </c>
      <c r="E184" s="1">
        <f>VLOOKUP(F184,[1]Depreciacion_Entry!$T$3:$U$34,2,0)</f>
        <v>37</v>
      </c>
      <c r="F184" s="1" t="s">
        <v>60</v>
      </c>
      <c r="G184" s="39" t="s">
        <v>581</v>
      </c>
      <c r="H184" s="51" t="s">
        <v>111</v>
      </c>
      <c r="I184" s="40" t="s">
        <v>60</v>
      </c>
      <c r="J184" s="40" t="s">
        <v>582</v>
      </c>
      <c r="K184" s="54">
        <v>1</v>
      </c>
      <c r="L184" s="51" t="s">
        <v>118</v>
      </c>
      <c r="M184" s="51"/>
      <c r="N184" s="65" t="s">
        <v>583</v>
      </c>
      <c r="O184" s="56" t="s">
        <v>67</v>
      </c>
      <c r="P184" s="75">
        <v>44834</v>
      </c>
      <c r="Q184" s="43">
        <v>24.7591</v>
      </c>
      <c r="R184" s="57">
        <v>44000</v>
      </c>
      <c r="S184" s="58">
        <v>1777.1243704334972</v>
      </c>
      <c r="T184" s="44">
        <f t="shared" si="45"/>
        <v>440</v>
      </c>
      <c r="U184" s="44">
        <f t="shared" si="45"/>
        <v>17.771243704334974</v>
      </c>
      <c r="V184" s="44">
        <f t="shared" si="46"/>
        <v>43560</v>
      </c>
      <c r="W184" s="44">
        <f t="shared" si="46"/>
        <v>1759.3531267291623</v>
      </c>
      <c r="X184" s="50">
        <v>5</v>
      </c>
      <c r="Y184" s="45">
        <f t="shared" si="37"/>
        <v>8712</v>
      </c>
      <c r="Z184">
        <f t="shared" si="40"/>
        <v>726</v>
      </c>
      <c r="AA184">
        <f t="shared" si="38"/>
        <v>351.87062534583248</v>
      </c>
      <c r="AB184">
        <f t="shared" si="39"/>
        <v>29.322552112152707</v>
      </c>
      <c r="AC184">
        <f t="shared" si="41"/>
        <v>23.86849315068493</v>
      </c>
      <c r="AD184">
        <f t="shared" si="42"/>
        <v>0.96402911053652729</v>
      </c>
      <c r="AE184" s="45">
        <f t="shared" si="35"/>
        <v>35</v>
      </c>
      <c r="AF184" s="46">
        <v>791.70890702812312</v>
      </c>
      <c r="AG184" s="7">
        <v>19602</v>
      </c>
      <c r="AH184" s="46">
        <f>AD184*[1]Dias!$B$3</f>
        <v>28.920873316095818</v>
      </c>
      <c r="AI184" s="46">
        <f>AC184*[1]Dias!$B$3</f>
        <v>716.05479452054794</v>
      </c>
      <c r="AJ184" s="46">
        <f>AD184*[1]Dias!$B$4</f>
        <v>26.992815095022763</v>
      </c>
      <c r="AK184" s="46">
        <f>AC184*[1]Dias!$B$4</f>
        <v>668.317808219178</v>
      </c>
      <c r="AL184" s="52">
        <f>AD184*[1]Dias!$B$5</f>
        <v>29.884902426632348</v>
      </c>
      <c r="AM184" s="46">
        <f>AC184*[1]Dias!$B$5</f>
        <v>739.92328767123286</v>
      </c>
      <c r="AN184" s="52">
        <f>AD184*[1]Dias!$B$6</f>
        <v>22.172669542340127</v>
      </c>
      <c r="AO184" s="46">
        <f>AC184*[1]Dias!$B$6</f>
        <v>548.97534246575344</v>
      </c>
      <c r="AP184" s="46">
        <f>AD184*[1]Dias!$B$7</f>
        <v>29.884902426632348</v>
      </c>
      <c r="AQ184" s="46">
        <f>AC184*[1]Dias!$B$7</f>
        <v>739.92328767123286</v>
      </c>
      <c r="AR184" s="46">
        <f>AD184*[1]Dias!$B$8</f>
        <v>28.920873316095818</v>
      </c>
      <c r="AS184" s="46">
        <f>AC184*[1]Dias!$B$8</f>
        <v>716.05479452054794</v>
      </c>
      <c r="AT184" s="46">
        <f>AD184*[1]Dias!$B$9</f>
        <v>29.884902426632348</v>
      </c>
      <c r="AU184" s="46">
        <f>AC184*[1]Dias!$B$9</f>
        <v>739.92328767123286</v>
      </c>
      <c r="AV184" s="47">
        <f t="shared" ref="AV184:AV237" si="47">AG184+AI184+AK184+AM184+AO184+AQ184+AS184+AU184</f>
        <v>24471.172602739727</v>
      </c>
      <c r="AW184" s="48">
        <f t="shared" ref="AW184:AW237" si="48">+AF184+AH184+AJ184+AL184+AN184+AP184+AR184+AT184</f>
        <v>988.37084557757476</v>
      </c>
      <c r="AX184" s="49">
        <f t="shared" si="36"/>
        <v>788.75352485592248</v>
      </c>
      <c r="AY184" s="74" t="s">
        <v>63</v>
      </c>
    </row>
    <row r="185" spans="1:51" ht="18" customHeight="1" x14ac:dyDescent="0.3">
      <c r="A185" s="1" t="s">
        <v>88</v>
      </c>
      <c r="B185" s="1" t="s">
        <v>89</v>
      </c>
      <c r="C185" s="1">
        <v>510202057</v>
      </c>
      <c r="D185" s="1" t="s">
        <v>90</v>
      </c>
      <c r="E185" s="1">
        <f>VLOOKUP(F185,[1]Depreciacion_Entry!$T$3:$U$34,2,0)</f>
        <v>37</v>
      </c>
      <c r="F185" s="1" t="s">
        <v>60</v>
      </c>
      <c r="G185" s="39" t="s">
        <v>584</v>
      </c>
      <c r="H185" s="51" t="s">
        <v>111</v>
      </c>
      <c r="I185" s="40" t="s">
        <v>60</v>
      </c>
      <c r="J185" s="40" t="s">
        <v>585</v>
      </c>
      <c r="K185" s="54">
        <v>1</v>
      </c>
      <c r="L185" s="51" t="s">
        <v>118</v>
      </c>
      <c r="M185" s="51"/>
      <c r="N185" s="65" t="s">
        <v>586</v>
      </c>
      <c r="O185" s="56" t="s">
        <v>67</v>
      </c>
      <c r="P185" s="75">
        <v>44834</v>
      </c>
      <c r="Q185" s="43">
        <v>24.7591</v>
      </c>
      <c r="R185" s="57">
        <v>23700</v>
      </c>
      <c r="S185" s="58">
        <v>957.22380861986096</v>
      </c>
      <c r="T185" s="44">
        <f t="shared" si="45"/>
        <v>237</v>
      </c>
      <c r="U185" s="44">
        <f t="shared" si="45"/>
        <v>9.5722380861986096</v>
      </c>
      <c r="V185" s="44">
        <f t="shared" si="46"/>
        <v>23463</v>
      </c>
      <c r="W185" s="44">
        <f t="shared" si="46"/>
        <v>947.65157053366238</v>
      </c>
      <c r="X185" s="50">
        <v>5</v>
      </c>
      <c r="Y185" s="45">
        <f t="shared" si="37"/>
        <v>4692.6000000000004</v>
      </c>
      <c r="Z185">
        <f t="shared" si="40"/>
        <v>391.05</v>
      </c>
      <c r="AA185">
        <f t="shared" si="38"/>
        <v>189.53031410673248</v>
      </c>
      <c r="AB185">
        <f t="shared" si="39"/>
        <v>15.794192842227707</v>
      </c>
      <c r="AC185">
        <f t="shared" si="41"/>
        <v>12.856438356164384</v>
      </c>
      <c r="AD185">
        <f t="shared" si="42"/>
        <v>0.51926113453899303</v>
      </c>
      <c r="AE185" s="45">
        <f t="shared" si="35"/>
        <v>35</v>
      </c>
      <c r="AF185" s="46">
        <v>426.44320674014807</v>
      </c>
      <c r="AG185" s="7">
        <v>10558.35</v>
      </c>
      <c r="AH185" s="46">
        <f>AD185*[1]Dias!$B$3</f>
        <v>15.57783403616979</v>
      </c>
      <c r="AI185" s="46">
        <f>AC185*[1]Dias!$B$3</f>
        <v>385.69315068493154</v>
      </c>
      <c r="AJ185" s="46">
        <f>AD185*[1]Dias!$B$4</f>
        <v>14.539311767091805</v>
      </c>
      <c r="AK185" s="46">
        <f>AC185*[1]Dias!$B$4</f>
        <v>359.98027397260273</v>
      </c>
      <c r="AL185" s="52">
        <f>AD185*[1]Dias!$B$5</f>
        <v>16.097095170708783</v>
      </c>
      <c r="AM185" s="46">
        <f>AC185*[1]Dias!$B$5</f>
        <v>398.54958904109589</v>
      </c>
      <c r="AN185" s="52">
        <f>AD185*[1]Dias!$B$6</f>
        <v>11.943006094396839</v>
      </c>
      <c r="AO185" s="46">
        <f>AC185*[1]Dias!$B$6</f>
        <v>295.69808219178083</v>
      </c>
      <c r="AP185" s="46">
        <f>AD185*[1]Dias!$B$7</f>
        <v>16.097095170708783</v>
      </c>
      <c r="AQ185" s="46">
        <f>AC185*[1]Dias!$B$7</f>
        <v>398.54958904109589</v>
      </c>
      <c r="AR185" s="46">
        <f>AD185*[1]Dias!$B$8</f>
        <v>15.57783403616979</v>
      </c>
      <c r="AS185" s="46">
        <f>AC185*[1]Dias!$B$8</f>
        <v>385.69315068493154</v>
      </c>
      <c r="AT185" s="46">
        <f>AD185*[1]Dias!$B$9</f>
        <v>16.097095170708783</v>
      </c>
      <c r="AU185" s="46">
        <f>AC185*[1]Dias!$B$9</f>
        <v>398.54958904109589</v>
      </c>
      <c r="AV185" s="47">
        <f t="shared" si="47"/>
        <v>13181.063424657537</v>
      </c>
      <c r="AW185" s="48">
        <f t="shared" si="48"/>
        <v>532.37247818610263</v>
      </c>
      <c r="AX185" s="49">
        <f t="shared" si="36"/>
        <v>424.85133043375833</v>
      </c>
      <c r="AY185" s="74" t="s">
        <v>63</v>
      </c>
    </row>
    <row r="186" spans="1:51" ht="18" customHeight="1" x14ac:dyDescent="0.3">
      <c r="A186" s="1" t="s">
        <v>88</v>
      </c>
      <c r="B186" s="1" t="s">
        <v>89</v>
      </c>
      <c r="C186" s="1">
        <v>510202057</v>
      </c>
      <c r="D186" s="1" t="s">
        <v>90</v>
      </c>
      <c r="E186" s="1">
        <f>VLOOKUP(F186,[1]Depreciacion_Entry!$T$3:$U$34,2,0)</f>
        <v>37</v>
      </c>
      <c r="F186" s="1" t="s">
        <v>60</v>
      </c>
      <c r="G186" s="39" t="s">
        <v>587</v>
      </c>
      <c r="H186" s="51" t="s">
        <v>588</v>
      </c>
      <c r="I186" s="40" t="s">
        <v>60</v>
      </c>
      <c r="J186" s="40" t="s">
        <v>589</v>
      </c>
      <c r="K186" s="54">
        <v>1</v>
      </c>
      <c r="L186" s="51" t="s">
        <v>149</v>
      </c>
      <c r="M186" s="51" t="s">
        <v>590</v>
      </c>
      <c r="N186" s="51"/>
      <c r="O186" s="56" t="s">
        <v>67</v>
      </c>
      <c r="P186" s="75">
        <v>44873</v>
      </c>
      <c r="Q186" s="43">
        <v>24.7591</v>
      </c>
      <c r="R186" s="57">
        <v>14375</v>
      </c>
      <c r="S186" s="58">
        <v>580.59460965867095</v>
      </c>
      <c r="T186" s="44">
        <f t="shared" si="45"/>
        <v>143.75</v>
      </c>
      <c r="U186" s="44">
        <f t="shared" si="45"/>
        <v>5.8059460965867098</v>
      </c>
      <c r="V186" s="44">
        <f t="shared" si="46"/>
        <v>14231.25</v>
      </c>
      <c r="W186" s="44">
        <f t="shared" si="46"/>
        <v>574.78866356208425</v>
      </c>
      <c r="X186" s="50">
        <v>5</v>
      </c>
      <c r="Y186" s="45">
        <f t="shared" si="37"/>
        <v>2846.25</v>
      </c>
      <c r="Z186">
        <f t="shared" si="40"/>
        <v>237.1875</v>
      </c>
      <c r="AA186">
        <f t="shared" si="38"/>
        <v>114.95773271241686</v>
      </c>
      <c r="AB186">
        <f t="shared" si="39"/>
        <v>9.5798110593680708</v>
      </c>
      <c r="AC186">
        <f t="shared" si="41"/>
        <v>7.7979452054794525</v>
      </c>
      <c r="AD186">
        <f t="shared" si="42"/>
        <v>0.31495269236278589</v>
      </c>
      <c r="AE186" s="45">
        <f t="shared" si="35"/>
        <v>33</v>
      </c>
      <c r="AF186" s="46">
        <v>249.07508754356985</v>
      </c>
      <c r="AG186" s="7">
        <v>6166.875</v>
      </c>
      <c r="AH186" s="46">
        <f>AD186*[1]Dias!$B$3</f>
        <v>9.4485807708835772</v>
      </c>
      <c r="AI186" s="46">
        <f>AC186*[1]Dias!$B$3</f>
        <v>233.93835616438358</v>
      </c>
      <c r="AJ186" s="46">
        <f>AD186*[1]Dias!$B$4</f>
        <v>8.8186753861580058</v>
      </c>
      <c r="AK186" s="46">
        <f>AC186*[1]Dias!$B$4</f>
        <v>218.34246575342468</v>
      </c>
      <c r="AL186" s="52">
        <f>AD186*[1]Dias!$B$5</f>
        <v>9.7635334632463628</v>
      </c>
      <c r="AM186" s="46">
        <f>AC186*[1]Dias!$B$5</f>
        <v>241.73630136986301</v>
      </c>
      <c r="AN186" s="52">
        <f>AD186*[1]Dias!$B$6</f>
        <v>7.2439119243440757</v>
      </c>
      <c r="AO186" s="46">
        <f>AC186*[1]Dias!$B$6</f>
        <v>179.35273972602741</v>
      </c>
      <c r="AP186" s="46">
        <f>AD186*[1]Dias!$B$7</f>
        <v>9.7635334632463628</v>
      </c>
      <c r="AQ186" s="46">
        <f>AC186*[1]Dias!$B$7</f>
        <v>241.73630136986301</v>
      </c>
      <c r="AR186" s="46">
        <f>AD186*[1]Dias!$B$8</f>
        <v>9.4485807708835772</v>
      </c>
      <c r="AS186" s="46">
        <f>AC186*[1]Dias!$B$8</f>
        <v>233.93835616438358</v>
      </c>
      <c r="AT186" s="46">
        <f>AD186*[1]Dias!$B$9</f>
        <v>9.7635334632463628</v>
      </c>
      <c r="AU186" s="46">
        <f>AC186*[1]Dias!$B$9</f>
        <v>241.73630136986301</v>
      </c>
      <c r="AV186" s="47">
        <f t="shared" si="47"/>
        <v>7757.6558219178087</v>
      </c>
      <c r="AW186" s="48">
        <f t="shared" si="48"/>
        <v>313.32543678557812</v>
      </c>
      <c r="AX186" s="49">
        <f t="shared" si="36"/>
        <v>267.26917287309283</v>
      </c>
      <c r="AY186" s="74" t="s">
        <v>63</v>
      </c>
    </row>
    <row r="187" spans="1:51" ht="18" customHeight="1" x14ac:dyDescent="0.3">
      <c r="A187" s="1" t="s">
        <v>88</v>
      </c>
      <c r="B187" s="1" t="s">
        <v>89</v>
      </c>
      <c r="C187" s="1">
        <v>510202057</v>
      </c>
      <c r="D187" s="1" t="s">
        <v>90</v>
      </c>
      <c r="E187" s="1">
        <f>VLOOKUP(F187,[1]Depreciacion_Entry!$T$3:$U$34,2,0)</f>
        <v>37</v>
      </c>
      <c r="F187" s="1" t="s">
        <v>60</v>
      </c>
      <c r="G187" s="39" t="s">
        <v>591</v>
      </c>
      <c r="H187" s="78" t="s">
        <v>592</v>
      </c>
      <c r="I187" s="40" t="s">
        <v>60</v>
      </c>
      <c r="J187" s="61" t="s">
        <v>593</v>
      </c>
      <c r="K187" s="54">
        <v>1</v>
      </c>
      <c r="L187" s="40" t="s">
        <v>112</v>
      </c>
      <c r="M187" s="40" t="s">
        <v>594</v>
      </c>
      <c r="N187" s="56" t="s">
        <v>595</v>
      </c>
      <c r="O187" s="56" t="s">
        <v>67</v>
      </c>
      <c r="P187" s="75">
        <v>44957</v>
      </c>
      <c r="Q187" s="76">
        <v>24.610600000000002</v>
      </c>
      <c r="R187" s="57">
        <v>30474.999999999996</v>
      </c>
      <c r="S187" s="58">
        <v>1238.2875671458637</v>
      </c>
      <c r="T187" s="44">
        <f t="shared" si="45"/>
        <v>304.74999999999994</v>
      </c>
      <c r="U187" s="44">
        <f t="shared" si="45"/>
        <v>12.382875671458637</v>
      </c>
      <c r="V187" s="44">
        <f t="shared" si="46"/>
        <v>30170.249999999996</v>
      </c>
      <c r="W187" s="44">
        <f t="shared" si="46"/>
        <v>1225.9046914744051</v>
      </c>
      <c r="X187" s="50">
        <v>5</v>
      </c>
      <c r="Y187" s="45">
        <f t="shared" si="37"/>
        <v>6034.0499999999993</v>
      </c>
      <c r="Z187">
        <f t="shared" si="40"/>
        <v>502.83749999999992</v>
      </c>
      <c r="AA187">
        <f t="shared" si="38"/>
        <v>245.18093829488103</v>
      </c>
      <c r="AB187">
        <f t="shared" si="39"/>
        <v>20.431744857906754</v>
      </c>
      <c r="AC187">
        <f t="shared" si="41"/>
        <v>16.531643835616435</v>
      </c>
      <c r="AD187">
        <f t="shared" si="42"/>
        <v>0.6717285980681672</v>
      </c>
      <c r="AE187" s="45">
        <f t="shared" si="35"/>
        <v>30</v>
      </c>
      <c r="AF187" s="46">
        <v>469.93013173185534</v>
      </c>
      <c r="AG187" s="7">
        <v>11565.262499999999</v>
      </c>
      <c r="AH187" s="46">
        <f>AD187*[1]Dias!$B$3</f>
        <v>20.151857942045016</v>
      </c>
      <c r="AI187" s="46">
        <f>AC187*[1]Dias!$B$3</f>
        <v>495.94931506849309</v>
      </c>
      <c r="AJ187" s="46">
        <f>AD187*[1]Dias!$B$4</f>
        <v>18.808400745908681</v>
      </c>
      <c r="AK187" s="46">
        <f>AC187*[1]Dias!$B$4</f>
        <v>462.88602739726019</v>
      </c>
      <c r="AL187" s="52">
        <f>AD187*[1]Dias!$B$5</f>
        <v>20.823586540113183</v>
      </c>
      <c r="AM187" s="46">
        <f>AC187*[1]Dias!$B$5</f>
        <v>512.48095890410946</v>
      </c>
      <c r="AN187" s="52">
        <f>AD187*[1]Dias!$B$6</f>
        <v>15.449757755567846</v>
      </c>
      <c r="AO187" s="46">
        <f>AC187*[1]Dias!$B$6</f>
        <v>380.22780821917803</v>
      </c>
      <c r="AP187" s="46">
        <f>AD187*[1]Dias!$B$7</f>
        <v>20.823586540113183</v>
      </c>
      <c r="AQ187" s="46">
        <f>AC187*[1]Dias!$B$7</f>
        <v>512.48095890410946</v>
      </c>
      <c r="AR187" s="46">
        <f>AD187*[1]Dias!$B$8</f>
        <v>20.151857942045016</v>
      </c>
      <c r="AS187" s="46">
        <f>AC187*[1]Dias!$B$8</f>
        <v>495.94931506849309</v>
      </c>
      <c r="AT187" s="46">
        <f>AD187*[1]Dias!$B$9</f>
        <v>20.823586540113183</v>
      </c>
      <c r="AU187" s="46">
        <f>AC187*[1]Dias!$B$9</f>
        <v>512.48095890410946</v>
      </c>
      <c r="AV187" s="47">
        <f t="shared" si="47"/>
        <v>14937.717842465752</v>
      </c>
      <c r="AW187" s="48">
        <f t="shared" si="48"/>
        <v>606.9627657377614</v>
      </c>
      <c r="AX187" s="49">
        <f t="shared" si="36"/>
        <v>631.3248014081023</v>
      </c>
      <c r="AY187" s="74" t="s">
        <v>63</v>
      </c>
    </row>
    <row r="188" spans="1:51" ht="18" customHeight="1" x14ac:dyDescent="0.3">
      <c r="A188" s="1" t="s">
        <v>88</v>
      </c>
      <c r="B188" s="1" t="s">
        <v>89</v>
      </c>
      <c r="C188" s="1">
        <v>510202057</v>
      </c>
      <c r="D188" s="1" t="s">
        <v>90</v>
      </c>
      <c r="E188" s="1">
        <f>VLOOKUP(F188,[1]Depreciacion_Entry!$T$3:$U$34,2,0)</f>
        <v>37</v>
      </c>
      <c r="F188" s="1" t="s">
        <v>60</v>
      </c>
      <c r="G188" s="39" t="s">
        <v>596</v>
      </c>
      <c r="H188" s="78" t="s">
        <v>597</v>
      </c>
      <c r="I188" s="40" t="s">
        <v>60</v>
      </c>
      <c r="J188" s="61" t="s">
        <v>598</v>
      </c>
      <c r="K188" s="54">
        <v>1</v>
      </c>
      <c r="L188" s="40" t="s">
        <v>149</v>
      </c>
      <c r="M188" s="40" t="s">
        <v>599</v>
      </c>
      <c r="N188" s="56"/>
      <c r="O188" s="56" t="s">
        <v>67</v>
      </c>
      <c r="P188" s="75">
        <v>44958</v>
      </c>
      <c r="Q188" s="76">
        <v>24.6113</v>
      </c>
      <c r="R188" s="57">
        <v>14385.17</v>
      </c>
      <c r="S188" s="58">
        <v>584.49452080954688</v>
      </c>
      <c r="T188" s="44">
        <f t="shared" si="45"/>
        <v>143.85169999999999</v>
      </c>
      <c r="U188" s="44">
        <f t="shared" si="45"/>
        <v>5.8449452080954689</v>
      </c>
      <c r="V188" s="44">
        <f t="shared" si="46"/>
        <v>14241.318300000001</v>
      </c>
      <c r="W188" s="44">
        <f t="shared" si="46"/>
        <v>578.64957560145137</v>
      </c>
      <c r="X188" s="50">
        <v>5</v>
      </c>
      <c r="Y188" s="45">
        <f t="shared" si="37"/>
        <v>2848.2636600000001</v>
      </c>
      <c r="Z188">
        <f t="shared" si="40"/>
        <v>237.35530500000002</v>
      </c>
      <c r="AA188">
        <f t="shared" si="38"/>
        <v>115.72991512029027</v>
      </c>
      <c r="AB188">
        <f t="shared" si="39"/>
        <v>9.6441595933575233</v>
      </c>
      <c r="AC188">
        <f t="shared" si="41"/>
        <v>7.8034620821917811</v>
      </c>
      <c r="AD188">
        <f t="shared" si="42"/>
        <v>0.31706826060353499</v>
      </c>
      <c r="AE188" s="45">
        <f t="shared" si="35"/>
        <v>30</v>
      </c>
      <c r="AF188" s="46">
        <v>221.81567064722304</v>
      </c>
      <c r="AG188" s="7">
        <v>5459.1720150000001</v>
      </c>
      <c r="AH188" s="46">
        <f>AD188*[1]Dias!$B$3</f>
        <v>9.5120478181060495</v>
      </c>
      <c r="AI188" s="46">
        <f>AC188*[1]Dias!$B$3</f>
        <v>234.10386246575342</v>
      </c>
      <c r="AJ188" s="46">
        <f>AD188*[1]Dias!$B$4</f>
        <v>8.8779112968989793</v>
      </c>
      <c r="AK188" s="46">
        <f>AC188*[1]Dias!$B$4</f>
        <v>218.49693830136988</v>
      </c>
      <c r="AL188" s="52">
        <f>AD188*[1]Dias!$B$5</f>
        <v>9.8291160787095855</v>
      </c>
      <c r="AM188" s="46">
        <f>AC188*[1]Dias!$B$5</f>
        <v>241.90732454794522</v>
      </c>
      <c r="AN188" s="52">
        <f>AD188*[1]Dias!$B$6</f>
        <v>7.2925699938813047</v>
      </c>
      <c r="AO188" s="46">
        <f>AC188*[1]Dias!$B$6</f>
        <v>179.47962789041097</v>
      </c>
      <c r="AP188" s="46">
        <f>AD188*[1]Dias!$B$7</f>
        <v>9.8291160787095855</v>
      </c>
      <c r="AQ188" s="46">
        <f>AC188*[1]Dias!$B$7</f>
        <v>241.90732454794522</v>
      </c>
      <c r="AR188" s="46">
        <f>AD188*[1]Dias!$B$8</f>
        <v>9.5120478181060495</v>
      </c>
      <c r="AS188" s="46">
        <f>AC188*[1]Dias!$B$8</f>
        <v>234.10386246575342</v>
      </c>
      <c r="AT188" s="46">
        <f>AD188*[1]Dias!$B$9</f>
        <v>9.8291160787095855</v>
      </c>
      <c r="AU188" s="46">
        <f>AC188*[1]Dias!$B$9</f>
        <v>241.90732454794522</v>
      </c>
      <c r="AV188" s="47">
        <f t="shared" si="47"/>
        <v>7051.0782797671218</v>
      </c>
      <c r="AW188" s="48">
        <f t="shared" si="48"/>
        <v>286.49759581034425</v>
      </c>
      <c r="AX188" s="49">
        <f t="shared" si="36"/>
        <v>297.99692499920263</v>
      </c>
      <c r="AY188" s="74" t="s">
        <v>63</v>
      </c>
    </row>
    <row r="189" spans="1:51" ht="18" customHeight="1" x14ac:dyDescent="0.3">
      <c r="A189" s="1" t="s">
        <v>88</v>
      </c>
      <c r="B189" s="1" t="s">
        <v>89</v>
      </c>
      <c r="C189" s="1">
        <v>510202057</v>
      </c>
      <c r="D189" s="1" t="s">
        <v>90</v>
      </c>
      <c r="E189" s="1">
        <f>VLOOKUP(F189,[1]Depreciacion_Entry!$T$3:$U$34,2,0)</f>
        <v>37</v>
      </c>
      <c r="F189" s="1" t="s">
        <v>60</v>
      </c>
      <c r="G189" s="39" t="s">
        <v>600</v>
      </c>
      <c r="H189" s="78" t="s">
        <v>601</v>
      </c>
      <c r="I189" s="40" t="s">
        <v>60</v>
      </c>
      <c r="J189" s="61" t="s">
        <v>602</v>
      </c>
      <c r="K189" s="54">
        <v>1</v>
      </c>
      <c r="L189" s="40" t="s">
        <v>603</v>
      </c>
      <c r="M189" s="40" t="s">
        <v>604</v>
      </c>
      <c r="N189" s="56" t="s">
        <v>605</v>
      </c>
      <c r="O189" s="56" t="s">
        <v>67</v>
      </c>
      <c r="P189" s="75">
        <v>45138</v>
      </c>
      <c r="Q189" s="76">
        <v>24.6388</v>
      </c>
      <c r="R189" s="57">
        <v>37443.999999999993</v>
      </c>
      <c r="S189" s="58">
        <v>1519.7168693280514</v>
      </c>
      <c r="T189" s="44">
        <f t="shared" si="45"/>
        <v>374.43999999999994</v>
      </c>
      <c r="U189" s="44">
        <f t="shared" si="45"/>
        <v>15.197168693280515</v>
      </c>
      <c r="V189" s="44">
        <f t="shared" si="46"/>
        <v>37069.55999999999</v>
      </c>
      <c r="W189" s="44">
        <f t="shared" si="46"/>
        <v>1504.519700634771</v>
      </c>
      <c r="X189" s="50">
        <v>5</v>
      </c>
      <c r="Y189" s="45">
        <f t="shared" si="37"/>
        <v>7413.9119999999984</v>
      </c>
      <c r="Z189">
        <f t="shared" si="40"/>
        <v>617.82599999999991</v>
      </c>
      <c r="AA189">
        <f t="shared" si="38"/>
        <v>300.90394012695418</v>
      </c>
      <c r="AB189">
        <f t="shared" si="39"/>
        <v>25.075328343912847</v>
      </c>
      <c r="AC189">
        <f t="shared" si="41"/>
        <v>20.312087671232874</v>
      </c>
      <c r="AD189">
        <f t="shared" si="42"/>
        <v>0.82439435651220327</v>
      </c>
      <c r="AE189" s="45">
        <f t="shared" si="35"/>
        <v>24</v>
      </c>
      <c r="AF189" s="46">
        <v>426.28058184651843</v>
      </c>
      <c r="AG189" s="7">
        <v>10503.041999999998</v>
      </c>
      <c r="AH189" s="46">
        <f>AD189*[1]Dias!$B$3</f>
        <v>24.731830695366099</v>
      </c>
      <c r="AI189" s="46">
        <f>AC189*[1]Dias!$B$3</f>
        <v>609.36263013698624</v>
      </c>
      <c r="AJ189" s="46">
        <f>AD189*[1]Dias!$B$4</f>
        <v>23.08304198234169</v>
      </c>
      <c r="AK189" s="46">
        <f>AC189*[1]Dias!$B$4</f>
        <v>568.73845479452052</v>
      </c>
      <c r="AL189" s="52">
        <f>AD189*[1]Dias!$B$5</f>
        <v>25.5562250518783</v>
      </c>
      <c r="AM189" s="46">
        <f>AC189*[1]Dias!$B$5</f>
        <v>629.67471780821904</v>
      </c>
      <c r="AN189" s="52">
        <f>AD189*[1]Dias!$B$6</f>
        <v>18.961070199780675</v>
      </c>
      <c r="AO189" s="46">
        <f>AC189*[1]Dias!$B$6</f>
        <v>467.17801643835611</v>
      </c>
      <c r="AP189" s="46">
        <f>AD189*[1]Dias!$B$7</f>
        <v>25.5562250518783</v>
      </c>
      <c r="AQ189" s="46">
        <f>AC189*[1]Dias!$B$7</f>
        <v>629.67471780821904</v>
      </c>
      <c r="AR189" s="46">
        <f>AD189*[1]Dias!$B$8</f>
        <v>24.731830695366099</v>
      </c>
      <c r="AS189" s="46">
        <f>AC189*[1]Dias!$B$8</f>
        <v>609.36263013698624</v>
      </c>
      <c r="AT189" s="46">
        <f>AD189*[1]Dias!$B$9</f>
        <v>25.5562250518783</v>
      </c>
      <c r="AU189" s="46">
        <f>AC189*[1]Dias!$B$9</f>
        <v>629.67471780821904</v>
      </c>
      <c r="AV189" s="47">
        <f t="shared" si="47"/>
        <v>14646.707884931502</v>
      </c>
      <c r="AW189" s="48">
        <f t="shared" si="48"/>
        <v>594.45703057500782</v>
      </c>
      <c r="AX189" s="49">
        <f t="shared" si="36"/>
        <v>925.2598387530436</v>
      </c>
      <c r="AY189" s="74" t="s">
        <v>63</v>
      </c>
    </row>
    <row r="190" spans="1:51" ht="18" customHeight="1" x14ac:dyDescent="0.3">
      <c r="A190" s="1" t="s">
        <v>88</v>
      </c>
      <c r="B190" s="1" t="s">
        <v>89</v>
      </c>
      <c r="C190" s="1">
        <v>510202057</v>
      </c>
      <c r="D190" s="1" t="s">
        <v>90</v>
      </c>
      <c r="E190" s="1">
        <f>VLOOKUP(F190,[1]Depreciacion_Entry!$T$3:$U$34,2,0)</f>
        <v>37</v>
      </c>
      <c r="F190" s="1" t="s">
        <v>60</v>
      </c>
      <c r="G190" s="39" t="s">
        <v>606</v>
      </c>
      <c r="H190" s="78" t="s">
        <v>607</v>
      </c>
      <c r="I190" s="40" t="s">
        <v>60</v>
      </c>
      <c r="J190" s="61" t="s">
        <v>602</v>
      </c>
      <c r="K190" s="54">
        <v>1</v>
      </c>
      <c r="L190" s="40" t="s">
        <v>603</v>
      </c>
      <c r="M190" s="40" t="s">
        <v>604</v>
      </c>
      <c r="N190" s="56" t="s">
        <v>608</v>
      </c>
      <c r="O190" s="56" t="s">
        <v>67</v>
      </c>
      <c r="P190" s="75">
        <v>45138</v>
      </c>
      <c r="Q190" s="76">
        <v>24.6388</v>
      </c>
      <c r="R190" s="57">
        <v>37443.999999999993</v>
      </c>
      <c r="S190" s="58">
        <v>1519.7168693280514</v>
      </c>
      <c r="T190" s="44">
        <f t="shared" si="45"/>
        <v>374.43999999999994</v>
      </c>
      <c r="U190" s="44">
        <f t="shared" si="45"/>
        <v>15.197168693280515</v>
      </c>
      <c r="V190" s="44">
        <f t="shared" si="46"/>
        <v>37069.55999999999</v>
      </c>
      <c r="W190" s="44">
        <f t="shared" si="46"/>
        <v>1504.519700634771</v>
      </c>
      <c r="X190" s="50">
        <v>5</v>
      </c>
      <c r="Y190" s="45">
        <f t="shared" si="37"/>
        <v>7413.9119999999984</v>
      </c>
      <c r="Z190">
        <f t="shared" si="40"/>
        <v>617.82599999999991</v>
      </c>
      <c r="AA190">
        <f t="shared" si="38"/>
        <v>300.90394012695418</v>
      </c>
      <c r="AB190">
        <f t="shared" si="39"/>
        <v>25.075328343912847</v>
      </c>
      <c r="AC190">
        <f t="shared" si="41"/>
        <v>20.312087671232874</v>
      </c>
      <c r="AD190">
        <f t="shared" si="42"/>
        <v>0.82439435651220327</v>
      </c>
      <c r="AE190" s="45">
        <f t="shared" si="35"/>
        <v>24</v>
      </c>
      <c r="AF190" s="46">
        <v>426.28058184651843</v>
      </c>
      <c r="AG190" s="7">
        <v>10503.041999999998</v>
      </c>
      <c r="AH190" s="46">
        <f>AD190*[1]Dias!$B$3</f>
        <v>24.731830695366099</v>
      </c>
      <c r="AI190" s="46">
        <f>AC190*[1]Dias!$B$3</f>
        <v>609.36263013698624</v>
      </c>
      <c r="AJ190" s="46">
        <f>AD190*[1]Dias!$B$4</f>
        <v>23.08304198234169</v>
      </c>
      <c r="AK190" s="46">
        <f>AC190*[1]Dias!$B$4</f>
        <v>568.73845479452052</v>
      </c>
      <c r="AL190" s="52">
        <f>AD190*[1]Dias!$B$5</f>
        <v>25.5562250518783</v>
      </c>
      <c r="AM190" s="46">
        <f>AC190*[1]Dias!$B$5</f>
        <v>629.67471780821904</v>
      </c>
      <c r="AN190" s="52">
        <f>AD190*[1]Dias!$B$6</f>
        <v>18.961070199780675</v>
      </c>
      <c r="AO190" s="46">
        <f>AC190*[1]Dias!$B$6</f>
        <v>467.17801643835611</v>
      </c>
      <c r="AP190" s="46">
        <f>AD190*[1]Dias!$B$7</f>
        <v>25.5562250518783</v>
      </c>
      <c r="AQ190" s="46">
        <f>AC190*[1]Dias!$B$7</f>
        <v>629.67471780821904</v>
      </c>
      <c r="AR190" s="46">
        <f>AD190*[1]Dias!$B$8</f>
        <v>24.731830695366099</v>
      </c>
      <c r="AS190" s="46">
        <f>AC190*[1]Dias!$B$8</f>
        <v>609.36263013698624</v>
      </c>
      <c r="AT190" s="46">
        <f>AD190*[1]Dias!$B$9</f>
        <v>25.5562250518783</v>
      </c>
      <c r="AU190" s="46">
        <f>AC190*[1]Dias!$B$9</f>
        <v>629.67471780821904</v>
      </c>
      <c r="AV190" s="47">
        <f t="shared" si="47"/>
        <v>14646.707884931502</v>
      </c>
      <c r="AW190" s="48">
        <f t="shared" si="48"/>
        <v>594.45703057500782</v>
      </c>
      <c r="AX190" s="49">
        <f t="shared" si="36"/>
        <v>925.2598387530436</v>
      </c>
      <c r="AY190" s="74" t="s">
        <v>63</v>
      </c>
    </row>
    <row r="191" spans="1:51" ht="18" customHeight="1" x14ac:dyDescent="0.3">
      <c r="A191" s="1" t="s">
        <v>88</v>
      </c>
      <c r="B191" s="1" t="s">
        <v>89</v>
      </c>
      <c r="C191" s="1">
        <v>510202057</v>
      </c>
      <c r="D191" s="1" t="s">
        <v>90</v>
      </c>
      <c r="E191" s="1">
        <f>VLOOKUP(F191,[1]Depreciacion_Entry!$T$3:$U$34,2,0)</f>
        <v>37</v>
      </c>
      <c r="F191" s="1" t="s">
        <v>60</v>
      </c>
      <c r="G191" s="39" t="s">
        <v>609</v>
      </c>
      <c r="H191" s="78" t="s">
        <v>610</v>
      </c>
      <c r="I191" s="40" t="s">
        <v>60</v>
      </c>
      <c r="J191" s="61" t="s">
        <v>602</v>
      </c>
      <c r="K191" s="54">
        <v>1</v>
      </c>
      <c r="L191" s="40" t="s">
        <v>603</v>
      </c>
      <c r="M191" s="40" t="s">
        <v>604</v>
      </c>
      <c r="N191" s="56" t="s">
        <v>611</v>
      </c>
      <c r="O191" s="56" t="s">
        <v>67</v>
      </c>
      <c r="P191" s="75">
        <v>45138</v>
      </c>
      <c r="Q191" s="76">
        <v>24.6388</v>
      </c>
      <c r="R191" s="57">
        <v>37443.999999999993</v>
      </c>
      <c r="S191" s="58">
        <v>1519.7168693280514</v>
      </c>
      <c r="T191" s="44">
        <f t="shared" si="45"/>
        <v>374.43999999999994</v>
      </c>
      <c r="U191" s="44">
        <f t="shared" si="45"/>
        <v>15.197168693280515</v>
      </c>
      <c r="V191" s="44">
        <f t="shared" si="46"/>
        <v>37069.55999999999</v>
      </c>
      <c r="W191" s="44">
        <f t="shared" si="46"/>
        <v>1504.519700634771</v>
      </c>
      <c r="X191" s="50">
        <v>5</v>
      </c>
      <c r="Y191" s="45">
        <f t="shared" si="37"/>
        <v>7413.9119999999984</v>
      </c>
      <c r="Z191">
        <f t="shared" si="40"/>
        <v>617.82599999999991</v>
      </c>
      <c r="AA191">
        <f t="shared" si="38"/>
        <v>300.90394012695418</v>
      </c>
      <c r="AB191">
        <f t="shared" si="39"/>
        <v>25.075328343912847</v>
      </c>
      <c r="AC191">
        <f t="shared" si="41"/>
        <v>20.312087671232874</v>
      </c>
      <c r="AD191">
        <f t="shared" si="42"/>
        <v>0.82439435651220327</v>
      </c>
      <c r="AE191" s="45">
        <f t="shared" si="35"/>
        <v>24</v>
      </c>
      <c r="AF191" s="46">
        <v>426.28058184651843</v>
      </c>
      <c r="AG191" s="7">
        <v>10503.041999999998</v>
      </c>
      <c r="AH191" s="46">
        <f>AD191*[1]Dias!$B$3</f>
        <v>24.731830695366099</v>
      </c>
      <c r="AI191" s="46">
        <f>AC191*[1]Dias!$B$3</f>
        <v>609.36263013698624</v>
      </c>
      <c r="AJ191" s="46">
        <f>AD191*[1]Dias!$B$4</f>
        <v>23.08304198234169</v>
      </c>
      <c r="AK191" s="46">
        <f>AC191*[1]Dias!$B$4</f>
        <v>568.73845479452052</v>
      </c>
      <c r="AL191" s="52">
        <f>AD191*[1]Dias!$B$5</f>
        <v>25.5562250518783</v>
      </c>
      <c r="AM191" s="46">
        <f>AC191*[1]Dias!$B$5</f>
        <v>629.67471780821904</v>
      </c>
      <c r="AN191" s="52">
        <f>AD191*[1]Dias!$B$6</f>
        <v>18.961070199780675</v>
      </c>
      <c r="AO191" s="46">
        <f>AC191*[1]Dias!$B$6</f>
        <v>467.17801643835611</v>
      </c>
      <c r="AP191" s="46">
        <f>AD191*[1]Dias!$B$7</f>
        <v>25.5562250518783</v>
      </c>
      <c r="AQ191" s="46">
        <f>AC191*[1]Dias!$B$7</f>
        <v>629.67471780821904</v>
      </c>
      <c r="AR191" s="46">
        <f>AD191*[1]Dias!$B$8</f>
        <v>24.731830695366099</v>
      </c>
      <c r="AS191" s="46">
        <f>AC191*[1]Dias!$B$8</f>
        <v>609.36263013698624</v>
      </c>
      <c r="AT191" s="46">
        <f>AD191*[1]Dias!$B$9</f>
        <v>25.5562250518783</v>
      </c>
      <c r="AU191" s="46">
        <f>AC191*[1]Dias!$B$9</f>
        <v>629.67471780821904</v>
      </c>
      <c r="AV191" s="47">
        <f t="shared" si="47"/>
        <v>14646.707884931502</v>
      </c>
      <c r="AW191" s="48">
        <f t="shared" si="48"/>
        <v>594.45703057500782</v>
      </c>
      <c r="AX191" s="49">
        <f t="shared" si="36"/>
        <v>925.2598387530436</v>
      </c>
      <c r="AY191" s="74" t="s">
        <v>63</v>
      </c>
    </row>
    <row r="192" spans="1:51" ht="18" customHeight="1" x14ac:dyDescent="0.3">
      <c r="A192" s="1" t="s">
        <v>88</v>
      </c>
      <c r="B192" s="1" t="s">
        <v>89</v>
      </c>
      <c r="C192" s="1">
        <v>510202057</v>
      </c>
      <c r="D192" s="1" t="s">
        <v>90</v>
      </c>
      <c r="E192" s="1">
        <f>VLOOKUP(F192,[1]Depreciacion_Entry!$T$3:$U$34,2,0)</f>
        <v>37</v>
      </c>
      <c r="F192" s="1" t="s">
        <v>60</v>
      </c>
      <c r="G192" s="39" t="s">
        <v>612</v>
      </c>
      <c r="H192" s="78" t="s">
        <v>613</v>
      </c>
      <c r="I192" s="40" t="s">
        <v>60</v>
      </c>
      <c r="J192" s="61" t="s">
        <v>602</v>
      </c>
      <c r="K192" s="54">
        <v>1</v>
      </c>
      <c r="L192" s="40" t="s">
        <v>603</v>
      </c>
      <c r="M192" s="40" t="s">
        <v>604</v>
      </c>
      <c r="N192" s="56" t="s">
        <v>614</v>
      </c>
      <c r="O192" s="56" t="s">
        <v>67</v>
      </c>
      <c r="P192" s="75">
        <v>45138</v>
      </c>
      <c r="Q192" s="76">
        <v>24.6388</v>
      </c>
      <c r="R192" s="57">
        <v>37443.999999999993</v>
      </c>
      <c r="S192" s="58">
        <v>1519.7168693280514</v>
      </c>
      <c r="T192" s="44">
        <f t="shared" si="45"/>
        <v>374.43999999999994</v>
      </c>
      <c r="U192" s="44">
        <f t="shared" si="45"/>
        <v>15.197168693280515</v>
      </c>
      <c r="V192" s="44">
        <f t="shared" si="46"/>
        <v>37069.55999999999</v>
      </c>
      <c r="W192" s="44">
        <f t="shared" si="46"/>
        <v>1504.519700634771</v>
      </c>
      <c r="X192" s="50">
        <v>5</v>
      </c>
      <c r="Y192" s="45">
        <f t="shared" si="37"/>
        <v>7413.9119999999984</v>
      </c>
      <c r="Z192">
        <f t="shared" si="40"/>
        <v>617.82599999999991</v>
      </c>
      <c r="AA192">
        <f t="shared" si="38"/>
        <v>300.90394012695418</v>
      </c>
      <c r="AB192">
        <f t="shared" si="39"/>
        <v>25.075328343912847</v>
      </c>
      <c r="AC192">
        <f t="shared" si="41"/>
        <v>20.312087671232874</v>
      </c>
      <c r="AD192">
        <f t="shared" si="42"/>
        <v>0.82439435651220327</v>
      </c>
      <c r="AE192" s="45">
        <f t="shared" si="35"/>
        <v>24</v>
      </c>
      <c r="AF192" s="46">
        <v>426.28058184651843</v>
      </c>
      <c r="AG192" s="7">
        <v>10503.041999999998</v>
      </c>
      <c r="AH192" s="46">
        <f>AD192*[1]Dias!$B$3</f>
        <v>24.731830695366099</v>
      </c>
      <c r="AI192" s="46">
        <f>AC192*[1]Dias!$B$3</f>
        <v>609.36263013698624</v>
      </c>
      <c r="AJ192" s="46">
        <f>AD192*[1]Dias!$B$4</f>
        <v>23.08304198234169</v>
      </c>
      <c r="AK192" s="46">
        <f>AC192*[1]Dias!$B$4</f>
        <v>568.73845479452052</v>
      </c>
      <c r="AL192" s="52">
        <f>AD192*[1]Dias!$B$5</f>
        <v>25.5562250518783</v>
      </c>
      <c r="AM192" s="46">
        <f>AC192*[1]Dias!$B$5</f>
        <v>629.67471780821904</v>
      </c>
      <c r="AN192" s="52">
        <f>AD192*[1]Dias!$B$6</f>
        <v>18.961070199780675</v>
      </c>
      <c r="AO192" s="46">
        <f>AC192*[1]Dias!$B$6</f>
        <v>467.17801643835611</v>
      </c>
      <c r="AP192" s="46">
        <f>AD192*[1]Dias!$B$7</f>
        <v>25.5562250518783</v>
      </c>
      <c r="AQ192" s="46">
        <f>AC192*[1]Dias!$B$7</f>
        <v>629.67471780821904</v>
      </c>
      <c r="AR192" s="46">
        <f>AD192*[1]Dias!$B$8</f>
        <v>24.731830695366099</v>
      </c>
      <c r="AS192" s="46">
        <f>AC192*[1]Dias!$B$8</f>
        <v>609.36263013698624</v>
      </c>
      <c r="AT192" s="46">
        <f>AD192*[1]Dias!$B$9</f>
        <v>25.5562250518783</v>
      </c>
      <c r="AU192" s="46">
        <f>AC192*[1]Dias!$B$9</f>
        <v>629.67471780821904</v>
      </c>
      <c r="AV192" s="47">
        <f t="shared" si="47"/>
        <v>14646.707884931502</v>
      </c>
      <c r="AW192" s="48">
        <f t="shared" si="48"/>
        <v>594.45703057500782</v>
      </c>
      <c r="AX192" s="49">
        <f t="shared" si="36"/>
        <v>925.2598387530436</v>
      </c>
      <c r="AY192" s="74" t="s">
        <v>63</v>
      </c>
    </row>
    <row r="193" spans="1:51" ht="18" customHeight="1" x14ac:dyDescent="0.3">
      <c r="A193" s="1" t="s">
        <v>88</v>
      </c>
      <c r="B193" s="1" t="s">
        <v>89</v>
      </c>
      <c r="C193" s="1">
        <v>510202057</v>
      </c>
      <c r="D193" s="1" t="s">
        <v>90</v>
      </c>
      <c r="E193" s="1">
        <f>VLOOKUP(F193,[1]Depreciacion_Entry!$T$3:$U$34,2,0)</f>
        <v>37</v>
      </c>
      <c r="F193" s="1" t="s">
        <v>60</v>
      </c>
      <c r="G193" s="39" t="s">
        <v>615</v>
      </c>
      <c r="H193" s="78" t="s">
        <v>616</v>
      </c>
      <c r="I193" s="40" t="s">
        <v>60</v>
      </c>
      <c r="J193" s="61" t="s">
        <v>602</v>
      </c>
      <c r="K193" s="54">
        <v>1</v>
      </c>
      <c r="L193" s="40" t="s">
        <v>603</v>
      </c>
      <c r="M193" s="40" t="s">
        <v>604</v>
      </c>
      <c r="N193" s="56" t="s">
        <v>617</v>
      </c>
      <c r="O193" s="56" t="s">
        <v>67</v>
      </c>
      <c r="P193" s="75">
        <v>45138</v>
      </c>
      <c r="Q193" s="76">
        <v>24.6388</v>
      </c>
      <c r="R193" s="57">
        <v>37443.999999999993</v>
      </c>
      <c r="S193" s="58">
        <v>1519.7168693280514</v>
      </c>
      <c r="T193" s="44">
        <f t="shared" si="45"/>
        <v>374.43999999999994</v>
      </c>
      <c r="U193" s="44">
        <f t="shared" si="45"/>
        <v>15.197168693280515</v>
      </c>
      <c r="V193" s="44">
        <f t="shared" si="46"/>
        <v>37069.55999999999</v>
      </c>
      <c r="W193" s="44">
        <f t="shared" si="46"/>
        <v>1504.519700634771</v>
      </c>
      <c r="X193" s="50">
        <v>5</v>
      </c>
      <c r="Y193" s="45">
        <f t="shared" si="37"/>
        <v>7413.9119999999984</v>
      </c>
      <c r="Z193">
        <f t="shared" si="40"/>
        <v>617.82599999999991</v>
      </c>
      <c r="AA193">
        <f t="shared" si="38"/>
        <v>300.90394012695418</v>
      </c>
      <c r="AB193">
        <f t="shared" si="39"/>
        <v>25.075328343912847</v>
      </c>
      <c r="AC193">
        <f t="shared" si="41"/>
        <v>20.312087671232874</v>
      </c>
      <c r="AD193">
        <f t="shared" si="42"/>
        <v>0.82439435651220327</v>
      </c>
      <c r="AE193" s="45">
        <f t="shared" si="35"/>
        <v>24</v>
      </c>
      <c r="AF193" s="46">
        <v>426.28058184651843</v>
      </c>
      <c r="AG193" s="7">
        <v>10503.041999999998</v>
      </c>
      <c r="AH193" s="46">
        <f>AD193*[1]Dias!$B$3</f>
        <v>24.731830695366099</v>
      </c>
      <c r="AI193" s="46">
        <f>AC193*[1]Dias!$B$3</f>
        <v>609.36263013698624</v>
      </c>
      <c r="AJ193" s="46">
        <f>AD193*[1]Dias!$B$4</f>
        <v>23.08304198234169</v>
      </c>
      <c r="AK193" s="46">
        <f>AC193*[1]Dias!$B$4</f>
        <v>568.73845479452052</v>
      </c>
      <c r="AL193" s="52">
        <f>AD193*[1]Dias!$B$5</f>
        <v>25.5562250518783</v>
      </c>
      <c r="AM193" s="46">
        <f>AC193*[1]Dias!$B$5</f>
        <v>629.67471780821904</v>
      </c>
      <c r="AN193" s="52">
        <f>AD193*[1]Dias!$B$6</f>
        <v>18.961070199780675</v>
      </c>
      <c r="AO193" s="46">
        <f>AC193*[1]Dias!$B$6</f>
        <v>467.17801643835611</v>
      </c>
      <c r="AP193" s="46">
        <f>AD193*[1]Dias!$B$7</f>
        <v>25.5562250518783</v>
      </c>
      <c r="AQ193" s="46">
        <f>AC193*[1]Dias!$B$7</f>
        <v>629.67471780821904</v>
      </c>
      <c r="AR193" s="46">
        <f>AD193*[1]Dias!$B$8</f>
        <v>24.731830695366099</v>
      </c>
      <c r="AS193" s="46">
        <f>AC193*[1]Dias!$B$8</f>
        <v>609.36263013698624</v>
      </c>
      <c r="AT193" s="46">
        <f>AD193*[1]Dias!$B$9</f>
        <v>25.5562250518783</v>
      </c>
      <c r="AU193" s="46">
        <f>AC193*[1]Dias!$B$9</f>
        <v>629.67471780821904</v>
      </c>
      <c r="AV193" s="47">
        <f t="shared" si="47"/>
        <v>14646.707884931502</v>
      </c>
      <c r="AW193" s="48">
        <f t="shared" si="48"/>
        <v>594.45703057500782</v>
      </c>
      <c r="AX193" s="49">
        <f t="shared" si="36"/>
        <v>925.2598387530436</v>
      </c>
      <c r="AY193" s="74" t="s">
        <v>63</v>
      </c>
    </row>
    <row r="194" spans="1:51" ht="18" customHeight="1" x14ac:dyDescent="0.3">
      <c r="A194" s="1" t="s">
        <v>88</v>
      </c>
      <c r="B194" s="1" t="s">
        <v>89</v>
      </c>
      <c r="C194" s="1">
        <v>510202057</v>
      </c>
      <c r="D194" s="1" t="s">
        <v>90</v>
      </c>
      <c r="E194" s="1">
        <f>VLOOKUP(F194,[1]Depreciacion_Entry!$T$3:$U$34,2,0)</f>
        <v>37</v>
      </c>
      <c r="F194" s="1" t="s">
        <v>60</v>
      </c>
      <c r="G194" s="39" t="s">
        <v>618</v>
      </c>
      <c r="H194" s="78" t="s">
        <v>619</v>
      </c>
      <c r="I194" s="40" t="s">
        <v>60</v>
      </c>
      <c r="J194" s="61" t="s">
        <v>602</v>
      </c>
      <c r="K194" s="54">
        <v>1</v>
      </c>
      <c r="L194" s="40" t="s">
        <v>603</v>
      </c>
      <c r="M194" s="40" t="s">
        <v>604</v>
      </c>
      <c r="N194" s="56" t="s">
        <v>620</v>
      </c>
      <c r="O194" s="56" t="s">
        <v>67</v>
      </c>
      <c r="P194" s="75">
        <v>45138</v>
      </c>
      <c r="Q194" s="76">
        <v>24.6388</v>
      </c>
      <c r="R194" s="57">
        <v>37443.999999999993</v>
      </c>
      <c r="S194" s="58">
        <v>1519.7168693280514</v>
      </c>
      <c r="T194" s="44">
        <f t="shared" si="45"/>
        <v>374.43999999999994</v>
      </c>
      <c r="U194" s="44">
        <f t="shared" si="45"/>
        <v>15.197168693280515</v>
      </c>
      <c r="V194" s="44">
        <f t="shared" si="46"/>
        <v>37069.55999999999</v>
      </c>
      <c r="W194" s="44">
        <f t="shared" si="46"/>
        <v>1504.519700634771</v>
      </c>
      <c r="X194" s="50">
        <v>5</v>
      </c>
      <c r="Y194" s="45">
        <f t="shared" si="37"/>
        <v>7413.9119999999984</v>
      </c>
      <c r="Z194">
        <f t="shared" si="40"/>
        <v>617.82599999999991</v>
      </c>
      <c r="AA194">
        <f t="shared" si="38"/>
        <v>300.90394012695418</v>
      </c>
      <c r="AB194">
        <f t="shared" si="39"/>
        <v>25.075328343912847</v>
      </c>
      <c r="AC194">
        <f t="shared" si="41"/>
        <v>20.312087671232874</v>
      </c>
      <c r="AD194">
        <f t="shared" si="42"/>
        <v>0.82439435651220327</v>
      </c>
      <c r="AE194" s="45">
        <f t="shared" si="35"/>
        <v>24</v>
      </c>
      <c r="AF194" s="46">
        <v>426.28058184651843</v>
      </c>
      <c r="AG194" s="7">
        <v>10503.041999999998</v>
      </c>
      <c r="AH194" s="46">
        <f>AD194*[1]Dias!$B$3</f>
        <v>24.731830695366099</v>
      </c>
      <c r="AI194" s="46">
        <f>AC194*[1]Dias!$B$3</f>
        <v>609.36263013698624</v>
      </c>
      <c r="AJ194" s="46">
        <f>AD194*[1]Dias!$B$4</f>
        <v>23.08304198234169</v>
      </c>
      <c r="AK194" s="46">
        <f>AC194*[1]Dias!$B$4</f>
        <v>568.73845479452052</v>
      </c>
      <c r="AL194" s="52">
        <f>AD194*[1]Dias!$B$5</f>
        <v>25.5562250518783</v>
      </c>
      <c r="AM194" s="46">
        <f>AC194*[1]Dias!$B$5</f>
        <v>629.67471780821904</v>
      </c>
      <c r="AN194" s="52">
        <f>AD194*[1]Dias!$B$6</f>
        <v>18.961070199780675</v>
      </c>
      <c r="AO194" s="46">
        <f>AC194*[1]Dias!$B$6</f>
        <v>467.17801643835611</v>
      </c>
      <c r="AP194" s="46">
        <f>AD194*[1]Dias!$B$7</f>
        <v>25.5562250518783</v>
      </c>
      <c r="AQ194" s="46">
        <f>AC194*[1]Dias!$B$7</f>
        <v>629.67471780821904</v>
      </c>
      <c r="AR194" s="46">
        <f>AD194*[1]Dias!$B$8</f>
        <v>24.731830695366099</v>
      </c>
      <c r="AS194" s="46">
        <f>AC194*[1]Dias!$B$8</f>
        <v>609.36263013698624</v>
      </c>
      <c r="AT194" s="46">
        <f>AD194*[1]Dias!$B$9</f>
        <v>25.5562250518783</v>
      </c>
      <c r="AU194" s="46">
        <f>AC194*[1]Dias!$B$9</f>
        <v>629.67471780821904</v>
      </c>
      <c r="AV194" s="47">
        <f t="shared" si="47"/>
        <v>14646.707884931502</v>
      </c>
      <c r="AW194" s="48">
        <f t="shared" si="48"/>
        <v>594.45703057500782</v>
      </c>
      <c r="AX194" s="49">
        <f t="shared" si="36"/>
        <v>925.2598387530436</v>
      </c>
      <c r="AY194" s="74" t="s">
        <v>63</v>
      </c>
    </row>
    <row r="195" spans="1:51" ht="18" customHeight="1" x14ac:dyDescent="0.3">
      <c r="A195" s="1" t="s">
        <v>88</v>
      </c>
      <c r="B195" s="1" t="s">
        <v>89</v>
      </c>
      <c r="C195" s="1">
        <v>510202057</v>
      </c>
      <c r="D195" s="1" t="s">
        <v>90</v>
      </c>
      <c r="E195" s="1">
        <f>VLOOKUP(F195,[1]Depreciacion_Entry!$T$3:$U$34,2,0)</f>
        <v>37</v>
      </c>
      <c r="F195" s="1" t="s">
        <v>60</v>
      </c>
      <c r="G195" s="39" t="s">
        <v>621</v>
      </c>
      <c r="H195" s="78" t="s">
        <v>622</v>
      </c>
      <c r="I195" s="40" t="s">
        <v>60</v>
      </c>
      <c r="J195" s="61" t="s">
        <v>602</v>
      </c>
      <c r="K195" s="54">
        <v>1</v>
      </c>
      <c r="L195" s="40" t="s">
        <v>603</v>
      </c>
      <c r="M195" s="40" t="s">
        <v>604</v>
      </c>
      <c r="N195" s="56" t="s">
        <v>623</v>
      </c>
      <c r="O195" s="56" t="s">
        <v>67</v>
      </c>
      <c r="P195" s="75">
        <v>45138</v>
      </c>
      <c r="Q195" s="76">
        <v>24.6388</v>
      </c>
      <c r="R195" s="57">
        <v>37443.999999999993</v>
      </c>
      <c r="S195" s="58">
        <v>1519.7168693280514</v>
      </c>
      <c r="T195" s="44">
        <f t="shared" si="45"/>
        <v>374.43999999999994</v>
      </c>
      <c r="U195" s="44">
        <f t="shared" si="45"/>
        <v>15.197168693280515</v>
      </c>
      <c r="V195" s="44">
        <f t="shared" si="46"/>
        <v>37069.55999999999</v>
      </c>
      <c r="W195" s="44">
        <f t="shared" si="46"/>
        <v>1504.519700634771</v>
      </c>
      <c r="X195" s="50">
        <v>5</v>
      </c>
      <c r="Y195" s="45">
        <f t="shared" si="37"/>
        <v>7413.9119999999984</v>
      </c>
      <c r="Z195">
        <f t="shared" si="40"/>
        <v>617.82599999999991</v>
      </c>
      <c r="AA195">
        <f t="shared" si="38"/>
        <v>300.90394012695418</v>
      </c>
      <c r="AB195">
        <f t="shared" si="39"/>
        <v>25.075328343912847</v>
      </c>
      <c r="AC195">
        <f t="shared" si="41"/>
        <v>20.312087671232874</v>
      </c>
      <c r="AD195">
        <f t="shared" si="42"/>
        <v>0.82439435651220327</v>
      </c>
      <c r="AE195" s="45">
        <f t="shared" si="35"/>
        <v>24</v>
      </c>
      <c r="AF195" s="46">
        <v>426.28058184651843</v>
      </c>
      <c r="AG195" s="7">
        <v>10503.041999999998</v>
      </c>
      <c r="AH195" s="46">
        <f>AD195*[1]Dias!$B$3</f>
        <v>24.731830695366099</v>
      </c>
      <c r="AI195" s="46">
        <f>AC195*[1]Dias!$B$3</f>
        <v>609.36263013698624</v>
      </c>
      <c r="AJ195" s="46">
        <f>AD195*[1]Dias!$B$4</f>
        <v>23.08304198234169</v>
      </c>
      <c r="AK195" s="46">
        <f>AC195*[1]Dias!$B$4</f>
        <v>568.73845479452052</v>
      </c>
      <c r="AL195" s="52">
        <f>AD195*[1]Dias!$B$5</f>
        <v>25.5562250518783</v>
      </c>
      <c r="AM195" s="46">
        <f>AC195*[1]Dias!$B$5</f>
        <v>629.67471780821904</v>
      </c>
      <c r="AN195" s="52">
        <f>AD195*[1]Dias!$B$6</f>
        <v>18.961070199780675</v>
      </c>
      <c r="AO195" s="46">
        <f>AC195*[1]Dias!$B$6</f>
        <v>467.17801643835611</v>
      </c>
      <c r="AP195" s="46">
        <f>AD195*[1]Dias!$B$7</f>
        <v>25.5562250518783</v>
      </c>
      <c r="AQ195" s="46">
        <f>AC195*[1]Dias!$B$7</f>
        <v>629.67471780821904</v>
      </c>
      <c r="AR195" s="46">
        <f>AD195*[1]Dias!$B$8</f>
        <v>24.731830695366099</v>
      </c>
      <c r="AS195" s="46">
        <f>AC195*[1]Dias!$B$8</f>
        <v>609.36263013698624</v>
      </c>
      <c r="AT195" s="46">
        <f>AD195*[1]Dias!$B$9</f>
        <v>25.5562250518783</v>
      </c>
      <c r="AU195" s="46">
        <f>AC195*[1]Dias!$B$9</f>
        <v>629.67471780821904</v>
      </c>
      <c r="AV195" s="47">
        <f t="shared" si="47"/>
        <v>14646.707884931502</v>
      </c>
      <c r="AW195" s="48">
        <f t="shared" si="48"/>
        <v>594.45703057500782</v>
      </c>
      <c r="AX195" s="49">
        <f t="shared" si="36"/>
        <v>925.2598387530436</v>
      </c>
      <c r="AY195" s="74" t="s">
        <v>63</v>
      </c>
    </row>
    <row r="196" spans="1:51" ht="18" customHeight="1" x14ac:dyDescent="0.3">
      <c r="A196" s="1" t="s">
        <v>88</v>
      </c>
      <c r="B196" s="1" t="s">
        <v>89</v>
      </c>
      <c r="C196" s="1">
        <v>510202057</v>
      </c>
      <c r="D196" s="1" t="s">
        <v>90</v>
      </c>
      <c r="E196" s="1">
        <f>VLOOKUP(F196,[1]Depreciacion_Entry!$T$3:$U$34,2,0)</f>
        <v>37</v>
      </c>
      <c r="F196" s="1" t="s">
        <v>60</v>
      </c>
      <c r="G196" s="39" t="s">
        <v>624</v>
      </c>
      <c r="H196" s="78" t="s">
        <v>625</v>
      </c>
      <c r="I196" s="40" t="s">
        <v>60</v>
      </c>
      <c r="J196" s="61" t="s">
        <v>602</v>
      </c>
      <c r="K196" s="54">
        <v>1</v>
      </c>
      <c r="L196" s="40" t="s">
        <v>603</v>
      </c>
      <c r="M196" s="40" t="s">
        <v>604</v>
      </c>
      <c r="N196" s="56" t="s">
        <v>626</v>
      </c>
      <c r="O196" s="56" t="s">
        <v>67</v>
      </c>
      <c r="P196" s="75">
        <v>45138</v>
      </c>
      <c r="Q196" s="76">
        <v>24.6388</v>
      </c>
      <c r="R196" s="57">
        <v>37443.999999999993</v>
      </c>
      <c r="S196" s="58">
        <v>1519.7168693280514</v>
      </c>
      <c r="T196" s="44">
        <f t="shared" si="45"/>
        <v>374.43999999999994</v>
      </c>
      <c r="U196" s="44">
        <f t="shared" si="45"/>
        <v>15.197168693280515</v>
      </c>
      <c r="V196" s="44">
        <f t="shared" si="46"/>
        <v>37069.55999999999</v>
      </c>
      <c r="W196" s="44">
        <f t="shared" si="46"/>
        <v>1504.519700634771</v>
      </c>
      <c r="X196" s="50">
        <v>5</v>
      </c>
      <c r="Y196" s="45">
        <f t="shared" si="37"/>
        <v>7413.9119999999984</v>
      </c>
      <c r="Z196">
        <f t="shared" si="40"/>
        <v>617.82599999999991</v>
      </c>
      <c r="AA196">
        <f t="shared" si="38"/>
        <v>300.90394012695418</v>
      </c>
      <c r="AB196">
        <f t="shared" si="39"/>
        <v>25.075328343912847</v>
      </c>
      <c r="AC196">
        <f t="shared" si="41"/>
        <v>20.312087671232874</v>
      </c>
      <c r="AD196">
        <f t="shared" si="42"/>
        <v>0.82439435651220327</v>
      </c>
      <c r="AE196" s="45">
        <f t="shared" si="35"/>
        <v>24</v>
      </c>
      <c r="AF196" s="46">
        <v>426.28058184651843</v>
      </c>
      <c r="AG196" s="7">
        <v>10503.041999999998</v>
      </c>
      <c r="AH196" s="46">
        <f>AD196*[1]Dias!$B$3</f>
        <v>24.731830695366099</v>
      </c>
      <c r="AI196" s="46">
        <f>AC196*[1]Dias!$B$3</f>
        <v>609.36263013698624</v>
      </c>
      <c r="AJ196" s="46">
        <f>AD196*[1]Dias!$B$4</f>
        <v>23.08304198234169</v>
      </c>
      <c r="AK196" s="46">
        <f>AC196*[1]Dias!$B$4</f>
        <v>568.73845479452052</v>
      </c>
      <c r="AL196" s="52">
        <f>AD196*[1]Dias!$B$5</f>
        <v>25.5562250518783</v>
      </c>
      <c r="AM196" s="46">
        <f>AC196*[1]Dias!$B$5</f>
        <v>629.67471780821904</v>
      </c>
      <c r="AN196" s="52">
        <f>AD196*[1]Dias!$B$6</f>
        <v>18.961070199780675</v>
      </c>
      <c r="AO196" s="46">
        <f>AC196*[1]Dias!$B$6</f>
        <v>467.17801643835611</v>
      </c>
      <c r="AP196" s="46">
        <f>AD196*[1]Dias!$B$7</f>
        <v>25.5562250518783</v>
      </c>
      <c r="AQ196" s="46">
        <f>AC196*[1]Dias!$B$7</f>
        <v>629.67471780821904</v>
      </c>
      <c r="AR196" s="46">
        <f>AD196*[1]Dias!$B$8</f>
        <v>24.731830695366099</v>
      </c>
      <c r="AS196" s="46">
        <f>AC196*[1]Dias!$B$8</f>
        <v>609.36263013698624</v>
      </c>
      <c r="AT196" s="46">
        <f>AD196*[1]Dias!$B$9</f>
        <v>25.5562250518783</v>
      </c>
      <c r="AU196" s="46">
        <f>AC196*[1]Dias!$B$9</f>
        <v>629.67471780821904</v>
      </c>
      <c r="AV196" s="47">
        <f t="shared" si="47"/>
        <v>14646.707884931502</v>
      </c>
      <c r="AW196" s="48">
        <f t="shared" si="48"/>
        <v>594.45703057500782</v>
      </c>
      <c r="AX196" s="49">
        <f t="shared" si="36"/>
        <v>925.2598387530436</v>
      </c>
      <c r="AY196" s="74" t="s">
        <v>63</v>
      </c>
    </row>
    <row r="197" spans="1:51" ht="18" customHeight="1" x14ac:dyDescent="0.3">
      <c r="A197" s="1" t="s">
        <v>88</v>
      </c>
      <c r="B197" s="1" t="s">
        <v>89</v>
      </c>
      <c r="C197" s="1">
        <v>510202057</v>
      </c>
      <c r="D197" s="1" t="s">
        <v>90</v>
      </c>
      <c r="E197" s="1">
        <f>VLOOKUP(F197,[1]Depreciacion_Entry!$T$3:$U$34,2,0)</f>
        <v>37</v>
      </c>
      <c r="F197" s="1" t="s">
        <v>60</v>
      </c>
      <c r="G197" s="39" t="s">
        <v>627</v>
      </c>
      <c r="H197" s="78" t="s">
        <v>616</v>
      </c>
      <c r="I197" s="40" t="s">
        <v>60</v>
      </c>
      <c r="J197" s="61" t="s">
        <v>602</v>
      </c>
      <c r="K197" s="54">
        <v>1</v>
      </c>
      <c r="L197" s="40" t="s">
        <v>603</v>
      </c>
      <c r="M197" s="40" t="s">
        <v>604</v>
      </c>
      <c r="N197" s="56" t="s">
        <v>628</v>
      </c>
      <c r="O197" s="56" t="s">
        <v>67</v>
      </c>
      <c r="P197" s="75">
        <v>45138</v>
      </c>
      <c r="Q197" s="76">
        <v>24.6388</v>
      </c>
      <c r="R197" s="57">
        <v>37443.999999999993</v>
      </c>
      <c r="S197" s="58">
        <v>1519.7168693280514</v>
      </c>
      <c r="T197" s="44">
        <f t="shared" si="45"/>
        <v>374.43999999999994</v>
      </c>
      <c r="U197" s="44">
        <f t="shared" si="45"/>
        <v>15.197168693280515</v>
      </c>
      <c r="V197" s="44">
        <f t="shared" si="46"/>
        <v>37069.55999999999</v>
      </c>
      <c r="W197" s="44">
        <f t="shared" si="46"/>
        <v>1504.519700634771</v>
      </c>
      <c r="X197" s="50">
        <v>5</v>
      </c>
      <c r="Y197" s="45">
        <f t="shared" si="37"/>
        <v>7413.9119999999984</v>
      </c>
      <c r="Z197">
        <f t="shared" si="40"/>
        <v>617.82599999999991</v>
      </c>
      <c r="AA197">
        <f t="shared" si="38"/>
        <v>300.90394012695418</v>
      </c>
      <c r="AB197">
        <f t="shared" si="39"/>
        <v>25.075328343912847</v>
      </c>
      <c r="AC197">
        <f t="shared" si="41"/>
        <v>20.312087671232874</v>
      </c>
      <c r="AD197">
        <f t="shared" si="42"/>
        <v>0.82439435651220327</v>
      </c>
      <c r="AE197" s="45">
        <f t="shared" ref="AE197:AE232" si="49">ROUND(SUM($AE$4-P197)/30,0)</f>
        <v>24</v>
      </c>
      <c r="AF197" s="46">
        <v>426.28058184651843</v>
      </c>
      <c r="AG197" s="7">
        <v>10503.041999999998</v>
      </c>
      <c r="AH197" s="46">
        <f>AD197*[1]Dias!$B$3</f>
        <v>24.731830695366099</v>
      </c>
      <c r="AI197" s="46">
        <f>AC197*[1]Dias!$B$3</f>
        <v>609.36263013698624</v>
      </c>
      <c r="AJ197" s="46">
        <f>AD197*[1]Dias!$B$4</f>
        <v>23.08304198234169</v>
      </c>
      <c r="AK197" s="46">
        <f>AC197*[1]Dias!$B$4</f>
        <v>568.73845479452052</v>
      </c>
      <c r="AL197" s="52">
        <f>AD197*[1]Dias!$B$5</f>
        <v>25.5562250518783</v>
      </c>
      <c r="AM197" s="46">
        <f>AC197*[1]Dias!$B$5</f>
        <v>629.67471780821904</v>
      </c>
      <c r="AN197" s="52">
        <f>AD197*[1]Dias!$B$6</f>
        <v>18.961070199780675</v>
      </c>
      <c r="AO197" s="46">
        <f>AC197*[1]Dias!$B$6</f>
        <v>467.17801643835611</v>
      </c>
      <c r="AP197" s="46">
        <f>AD197*[1]Dias!$B$7</f>
        <v>25.5562250518783</v>
      </c>
      <c r="AQ197" s="46">
        <f>AC197*[1]Dias!$B$7</f>
        <v>629.67471780821904</v>
      </c>
      <c r="AR197" s="46">
        <f>AD197*[1]Dias!$B$8</f>
        <v>24.731830695366099</v>
      </c>
      <c r="AS197" s="46">
        <f>AC197*[1]Dias!$B$8</f>
        <v>609.36263013698624</v>
      </c>
      <c r="AT197" s="46">
        <f>AD197*[1]Dias!$B$9</f>
        <v>25.5562250518783</v>
      </c>
      <c r="AU197" s="46">
        <f>AC197*[1]Dias!$B$9</f>
        <v>629.67471780821904</v>
      </c>
      <c r="AV197" s="47">
        <f t="shared" si="47"/>
        <v>14646.707884931502</v>
      </c>
      <c r="AW197" s="48">
        <f t="shared" si="48"/>
        <v>594.45703057500782</v>
      </c>
      <c r="AX197" s="49">
        <f t="shared" si="36"/>
        <v>925.2598387530436</v>
      </c>
      <c r="AY197" s="74" t="s">
        <v>63</v>
      </c>
    </row>
    <row r="198" spans="1:51" ht="18" customHeight="1" x14ac:dyDescent="0.3">
      <c r="A198" s="1" t="s">
        <v>88</v>
      </c>
      <c r="B198" s="1" t="s">
        <v>89</v>
      </c>
      <c r="C198" s="1">
        <v>510202057</v>
      </c>
      <c r="D198" s="1" t="s">
        <v>90</v>
      </c>
      <c r="E198" s="1">
        <f>VLOOKUP(F198,[1]Depreciacion_Entry!$T$3:$U$34,2,0)</f>
        <v>37</v>
      </c>
      <c r="F198" s="1" t="s">
        <v>60</v>
      </c>
      <c r="G198" s="39" t="s">
        <v>629</v>
      </c>
      <c r="H198" s="78" t="s">
        <v>630</v>
      </c>
      <c r="I198" s="40" t="s">
        <v>60</v>
      </c>
      <c r="J198" s="61" t="s">
        <v>602</v>
      </c>
      <c r="K198" s="54">
        <v>1</v>
      </c>
      <c r="L198" s="40" t="s">
        <v>603</v>
      </c>
      <c r="M198" s="40" t="s">
        <v>604</v>
      </c>
      <c r="N198" s="56" t="s">
        <v>631</v>
      </c>
      <c r="O198" s="56" t="s">
        <v>67</v>
      </c>
      <c r="P198" s="75">
        <v>45138</v>
      </c>
      <c r="Q198" s="76">
        <v>24.6388</v>
      </c>
      <c r="R198" s="57">
        <v>37443.999999999993</v>
      </c>
      <c r="S198" s="58">
        <v>1519.7168693280514</v>
      </c>
      <c r="T198" s="44">
        <f t="shared" si="45"/>
        <v>374.43999999999994</v>
      </c>
      <c r="U198" s="44">
        <f t="shared" si="45"/>
        <v>15.197168693280515</v>
      </c>
      <c r="V198" s="44">
        <f t="shared" si="46"/>
        <v>37069.55999999999</v>
      </c>
      <c r="W198" s="44">
        <f t="shared" si="46"/>
        <v>1504.519700634771</v>
      </c>
      <c r="X198" s="50">
        <v>5</v>
      </c>
      <c r="Y198" s="45">
        <f t="shared" si="37"/>
        <v>7413.9119999999984</v>
      </c>
      <c r="Z198">
        <f t="shared" si="40"/>
        <v>617.82599999999991</v>
      </c>
      <c r="AA198">
        <f t="shared" si="38"/>
        <v>300.90394012695418</v>
      </c>
      <c r="AB198">
        <f t="shared" si="39"/>
        <v>25.075328343912847</v>
      </c>
      <c r="AC198">
        <f t="shared" si="41"/>
        <v>20.312087671232874</v>
      </c>
      <c r="AD198">
        <f t="shared" si="42"/>
        <v>0.82439435651220327</v>
      </c>
      <c r="AE198" s="45">
        <f t="shared" si="49"/>
        <v>24</v>
      </c>
      <c r="AF198" s="46">
        <v>426.28058184651843</v>
      </c>
      <c r="AG198" s="7">
        <v>10503.041999999998</v>
      </c>
      <c r="AH198" s="46">
        <f>AD198*[1]Dias!$B$3</f>
        <v>24.731830695366099</v>
      </c>
      <c r="AI198" s="46">
        <f>AC198*[1]Dias!$B$3</f>
        <v>609.36263013698624</v>
      </c>
      <c r="AJ198" s="46">
        <f>AD198*[1]Dias!$B$4</f>
        <v>23.08304198234169</v>
      </c>
      <c r="AK198" s="46">
        <f>AC198*[1]Dias!$B$4</f>
        <v>568.73845479452052</v>
      </c>
      <c r="AL198" s="52">
        <f>AD198*[1]Dias!$B$5</f>
        <v>25.5562250518783</v>
      </c>
      <c r="AM198" s="46">
        <f>AC198*[1]Dias!$B$5</f>
        <v>629.67471780821904</v>
      </c>
      <c r="AN198" s="52">
        <f>AD198*[1]Dias!$B$6</f>
        <v>18.961070199780675</v>
      </c>
      <c r="AO198" s="46">
        <f>AC198*[1]Dias!$B$6</f>
        <v>467.17801643835611</v>
      </c>
      <c r="AP198" s="46">
        <f>AD198*[1]Dias!$B$7</f>
        <v>25.5562250518783</v>
      </c>
      <c r="AQ198" s="46">
        <f>AC198*[1]Dias!$B$7</f>
        <v>629.67471780821904</v>
      </c>
      <c r="AR198" s="46">
        <f>AD198*[1]Dias!$B$8</f>
        <v>24.731830695366099</v>
      </c>
      <c r="AS198" s="46">
        <f>AC198*[1]Dias!$B$8</f>
        <v>609.36263013698624</v>
      </c>
      <c r="AT198" s="46">
        <f>AD198*[1]Dias!$B$9</f>
        <v>25.5562250518783</v>
      </c>
      <c r="AU198" s="46">
        <f>AC198*[1]Dias!$B$9</f>
        <v>629.67471780821904</v>
      </c>
      <c r="AV198" s="47">
        <f t="shared" si="47"/>
        <v>14646.707884931502</v>
      </c>
      <c r="AW198" s="48">
        <f t="shared" si="48"/>
        <v>594.45703057500782</v>
      </c>
      <c r="AX198" s="49">
        <f t="shared" si="36"/>
        <v>925.2598387530436</v>
      </c>
      <c r="AY198" s="74" t="s">
        <v>63</v>
      </c>
    </row>
    <row r="199" spans="1:51" ht="18" customHeight="1" x14ac:dyDescent="0.3">
      <c r="A199" s="1" t="s">
        <v>88</v>
      </c>
      <c r="B199" s="1" t="s">
        <v>89</v>
      </c>
      <c r="C199" s="1">
        <v>510202057</v>
      </c>
      <c r="D199" s="1" t="s">
        <v>90</v>
      </c>
      <c r="E199" s="1">
        <f>VLOOKUP(F199,[1]Depreciacion_Entry!$T$3:$U$34,2,0)</f>
        <v>37</v>
      </c>
      <c r="F199" s="1" t="s">
        <v>60</v>
      </c>
      <c r="G199" s="39" t="s">
        <v>632</v>
      </c>
      <c r="H199" s="78" t="s">
        <v>633</v>
      </c>
      <c r="I199" s="40" t="s">
        <v>60</v>
      </c>
      <c r="J199" s="61" t="s">
        <v>602</v>
      </c>
      <c r="K199" s="54">
        <v>1</v>
      </c>
      <c r="L199" s="40" t="s">
        <v>603</v>
      </c>
      <c r="M199" s="40" t="s">
        <v>604</v>
      </c>
      <c r="N199" s="56" t="s">
        <v>634</v>
      </c>
      <c r="O199" s="56" t="s">
        <v>67</v>
      </c>
      <c r="P199" s="75">
        <v>45138</v>
      </c>
      <c r="Q199" s="76">
        <v>24.6388</v>
      </c>
      <c r="R199" s="57">
        <v>37443.999999999993</v>
      </c>
      <c r="S199" s="58">
        <v>1519.7168693280514</v>
      </c>
      <c r="T199" s="44">
        <f t="shared" si="45"/>
        <v>374.43999999999994</v>
      </c>
      <c r="U199" s="44">
        <f t="shared" si="45"/>
        <v>15.197168693280515</v>
      </c>
      <c r="V199" s="44">
        <f t="shared" si="46"/>
        <v>37069.55999999999</v>
      </c>
      <c r="W199" s="44">
        <f t="shared" si="46"/>
        <v>1504.519700634771</v>
      </c>
      <c r="X199" s="50">
        <v>5</v>
      </c>
      <c r="Y199" s="45">
        <f t="shared" si="37"/>
        <v>7413.9119999999984</v>
      </c>
      <c r="Z199">
        <f t="shared" si="40"/>
        <v>617.82599999999991</v>
      </c>
      <c r="AA199">
        <f t="shared" si="38"/>
        <v>300.90394012695418</v>
      </c>
      <c r="AB199">
        <f t="shared" si="39"/>
        <v>25.075328343912847</v>
      </c>
      <c r="AC199">
        <f t="shared" si="41"/>
        <v>20.312087671232874</v>
      </c>
      <c r="AD199">
        <f t="shared" si="42"/>
        <v>0.82439435651220327</v>
      </c>
      <c r="AE199" s="45">
        <f t="shared" si="49"/>
        <v>24</v>
      </c>
      <c r="AF199" s="46">
        <v>426.28058184651843</v>
      </c>
      <c r="AG199" s="7">
        <v>10503.041999999998</v>
      </c>
      <c r="AH199" s="46">
        <f>AD199*[1]Dias!$B$3</f>
        <v>24.731830695366099</v>
      </c>
      <c r="AI199" s="46">
        <f>AC199*[1]Dias!$B$3</f>
        <v>609.36263013698624</v>
      </c>
      <c r="AJ199" s="46">
        <f>AD199*[1]Dias!$B$4</f>
        <v>23.08304198234169</v>
      </c>
      <c r="AK199" s="46">
        <f>AC199*[1]Dias!$B$4</f>
        <v>568.73845479452052</v>
      </c>
      <c r="AL199" s="52">
        <f>AD199*[1]Dias!$B$5</f>
        <v>25.5562250518783</v>
      </c>
      <c r="AM199" s="46">
        <f>AC199*[1]Dias!$B$5</f>
        <v>629.67471780821904</v>
      </c>
      <c r="AN199" s="52">
        <f>AD199*[1]Dias!$B$6</f>
        <v>18.961070199780675</v>
      </c>
      <c r="AO199" s="46">
        <f>AC199*[1]Dias!$B$6</f>
        <v>467.17801643835611</v>
      </c>
      <c r="AP199" s="46">
        <f>AD199*[1]Dias!$B$7</f>
        <v>25.5562250518783</v>
      </c>
      <c r="AQ199" s="46">
        <f>AC199*[1]Dias!$B$7</f>
        <v>629.67471780821904</v>
      </c>
      <c r="AR199" s="46">
        <f>AD199*[1]Dias!$B$8</f>
        <v>24.731830695366099</v>
      </c>
      <c r="AS199" s="46">
        <f>AC199*[1]Dias!$B$8</f>
        <v>609.36263013698624</v>
      </c>
      <c r="AT199" s="46">
        <f>AD199*[1]Dias!$B$9</f>
        <v>25.5562250518783</v>
      </c>
      <c r="AU199" s="46">
        <f>AC199*[1]Dias!$B$9</f>
        <v>629.67471780821904</v>
      </c>
      <c r="AV199" s="47">
        <f t="shared" si="47"/>
        <v>14646.707884931502</v>
      </c>
      <c r="AW199" s="48">
        <f t="shared" si="48"/>
        <v>594.45703057500782</v>
      </c>
      <c r="AX199" s="49">
        <f t="shared" si="36"/>
        <v>925.2598387530436</v>
      </c>
      <c r="AY199" s="74" t="s">
        <v>63</v>
      </c>
    </row>
    <row r="200" spans="1:51" ht="18" customHeight="1" x14ac:dyDescent="0.3">
      <c r="A200" s="1" t="s">
        <v>88</v>
      </c>
      <c r="B200" s="1" t="s">
        <v>89</v>
      </c>
      <c r="C200" s="1">
        <v>510202057</v>
      </c>
      <c r="D200" s="1" t="s">
        <v>90</v>
      </c>
      <c r="E200" s="1">
        <f>VLOOKUP(F200,[1]Depreciacion_Entry!$T$3:$U$34,2,0)</f>
        <v>37</v>
      </c>
      <c r="F200" s="1" t="s">
        <v>60</v>
      </c>
      <c r="G200" s="39" t="s">
        <v>635</v>
      </c>
      <c r="H200" s="78" t="s">
        <v>636</v>
      </c>
      <c r="I200" s="40" t="s">
        <v>60</v>
      </c>
      <c r="J200" s="61" t="s">
        <v>602</v>
      </c>
      <c r="K200" s="54">
        <v>1</v>
      </c>
      <c r="L200" s="40" t="s">
        <v>603</v>
      </c>
      <c r="M200" s="40" t="s">
        <v>604</v>
      </c>
      <c r="N200" s="56" t="s">
        <v>637</v>
      </c>
      <c r="O200" s="56" t="s">
        <v>67</v>
      </c>
      <c r="P200" s="75">
        <v>45138</v>
      </c>
      <c r="Q200" s="76">
        <v>24.6388</v>
      </c>
      <c r="R200" s="57">
        <v>37443.999999999993</v>
      </c>
      <c r="S200" s="58">
        <v>1519.7168693280514</v>
      </c>
      <c r="T200" s="44">
        <f t="shared" si="45"/>
        <v>374.43999999999994</v>
      </c>
      <c r="U200" s="44">
        <f t="shared" si="45"/>
        <v>15.197168693280515</v>
      </c>
      <c r="V200" s="44">
        <f t="shared" si="46"/>
        <v>37069.55999999999</v>
      </c>
      <c r="W200" s="44">
        <f t="shared" si="46"/>
        <v>1504.519700634771</v>
      </c>
      <c r="X200" s="50">
        <v>5</v>
      </c>
      <c r="Y200" s="45">
        <f t="shared" si="37"/>
        <v>7413.9119999999984</v>
      </c>
      <c r="Z200">
        <f t="shared" si="40"/>
        <v>617.82599999999991</v>
      </c>
      <c r="AA200">
        <f t="shared" si="38"/>
        <v>300.90394012695418</v>
      </c>
      <c r="AB200">
        <f t="shared" si="39"/>
        <v>25.075328343912847</v>
      </c>
      <c r="AC200">
        <f t="shared" si="41"/>
        <v>20.312087671232874</v>
      </c>
      <c r="AD200">
        <f t="shared" si="42"/>
        <v>0.82439435651220327</v>
      </c>
      <c r="AE200" s="45">
        <f t="shared" si="49"/>
        <v>24</v>
      </c>
      <c r="AF200" s="46">
        <v>426.28058184651843</v>
      </c>
      <c r="AG200" s="7">
        <v>10503.041999999998</v>
      </c>
      <c r="AH200" s="46">
        <f>AD200*[1]Dias!$B$3</f>
        <v>24.731830695366099</v>
      </c>
      <c r="AI200" s="46">
        <f>AC200*[1]Dias!$B$3</f>
        <v>609.36263013698624</v>
      </c>
      <c r="AJ200" s="46">
        <f>AD200*[1]Dias!$B$4</f>
        <v>23.08304198234169</v>
      </c>
      <c r="AK200" s="46">
        <f>AC200*[1]Dias!$B$4</f>
        <v>568.73845479452052</v>
      </c>
      <c r="AL200" s="52">
        <f>AD200*[1]Dias!$B$5</f>
        <v>25.5562250518783</v>
      </c>
      <c r="AM200" s="46">
        <f>AC200*[1]Dias!$B$5</f>
        <v>629.67471780821904</v>
      </c>
      <c r="AN200" s="52">
        <f>AD200*[1]Dias!$B$6</f>
        <v>18.961070199780675</v>
      </c>
      <c r="AO200" s="46">
        <f>AC200*[1]Dias!$B$6</f>
        <v>467.17801643835611</v>
      </c>
      <c r="AP200" s="46">
        <f>AD200*[1]Dias!$B$7</f>
        <v>25.5562250518783</v>
      </c>
      <c r="AQ200" s="46">
        <f>AC200*[1]Dias!$B$7</f>
        <v>629.67471780821904</v>
      </c>
      <c r="AR200" s="46">
        <f>AD200*[1]Dias!$B$8</f>
        <v>24.731830695366099</v>
      </c>
      <c r="AS200" s="46">
        <f>AC200*[1]Dias!$B$8</f>
        <v>609.36263013698624</v>
      </c>
      <c r="AT200" s="46">
        <f>AD200*[1]Dias!$B$9</f>
        <v>25.5562250518783</v>
      </c>
      <c r="AU200" s="46">
        <f>AC200*[1]Dias!$B$9</f>
        <v>629.67471780821904</v>
      </c>
      <c r="AV200" s="47">
        <f t="shared" si="47"/>
        <v>14646.707884931502</v>
      </c>
      <c r="AW200" s="48">
        <f t="shared" si="48"/>
        <v>594.45703057500782</v>
      </c>
      <c r="AX200" s="49">
        <f t="shared" si="36"/>
        <v>925.2598387530436</v>
      </c>
      <c r="AY200" s="74" t="s">
        <v>63</v>
      </c>
    </row>
    <row r="201" spans="1:51" ht="18" customHeight="1" x14ac:dyDescent="0.3">
      <c r="A201" s="1" t="s">
        <v>88</v>
      </c>
      <c r="B201" s="1" t="s">
        <v>89</v>
      </c>
      <c r="C201" s="1">
        <v>510202057</v>
      </c>
      <c r="D201" s="1" t="s">
        <v>90</v>
      </c>
      <c r="E201" s="1">
        <f>VLOOKUP(F201,[1]Depreciacion_Entry!$T$3:$U$34,2,0)</f>
        <v>37</v>
      </c>
      <c r="F201" s="1" t="s">
        <v>60</v>
      </c>
      <c r="G201" s="39" t="s">
        <v>638</v>
      </c>
      <c r="H201" s="78" t="s">
        <v>639</v>
      </c>
      <c r="I201" s="40" t="s">
        <v>60</v>
      </c>
      <c r="J201" s="61" t="s">
        <v>602</v>
      </c>
      <c r="K201" s="54">
        <v>1</v>
      </c>
      <c r="L201" s="40" t="s">
        <v>603</v>
      </c>
      <c r="M201" s="40" t="s">
        <v>604</v>
      </c>
      <c r="N201" s="56" t="s">
        <v>640</v>
      </c>
      <c r="O201" s="56" t="s">
        <v>67</v>
      </c>
      <c r="P201" s="75">
        <v>45138</v>
      </c>
      <c r="Q201" s="76">
        <v>24.6388</v>
      </c>
      <c r="R201" s="57">
        <v>37443.999999999993</v>
      </c>
      <c r="S201" s="58">
        <v>1519.7168693280514</v>
      </c>
      <c r="T201" s="44">
        <f t="shared" si="45"/>
        <v>374.43999999999994</v>
      </c>
      <c r="U201" s="44">
        <f t="shared" si="45"/>
        <v>15.197168693280515</v>
      </c>
      <c r="V201" s="44">
        <f t="shared" si="46"/>
        <v>37069.55999999999</v>
      </c>
      <c r="W201" s="44">
        <f t="shared" si="46"/>
        <v>1504.519700634771</v>
      </c>
      <c r="X201" s="50">
        <v>5</v>
      </c>
      <c r="Y201" s="45">
        <f t="shared" si="37"/>
        <v>7413.9119999999984</v>
      </c>
      <c r="Z201">
        <f t="shared" si="40"/>
        <v>617.82599999999991</v>
      </c>
      <c r="AA201">
        <f t="shared" si="38"/>
        <v>300.90394012695418</v>
      </c>
      <c r="AB201">
        <f t="shared" si="39"/>
        <v>25.075328343912847</v>
      </c>
      <c r="AC201">
        <f t="shared" si="41"/>
        <v>20.312087671232874</v>
      </c>
      <c r="AD201">
        <f t="shared" si="42"/>
        <v>0.82439435651220327</v>
      </c>
      <c r="AE201" s="45">
        <f t="shared" si="49"/>
        <v>24</v>
      </c>
      <c r="AF201" s="46">
        <v>426.28058184651843</v>
      </c>
      <c r="AG201" s="7">
        <v>10503.041999999998</v>
      </c>
      <c r="AH201" s="46">
        <f>AD201*[1]Dias!$B$3</f>
        <v>24.731830695366099</v>
      </c>
      <c r="AI201" s="46">
        <f>AC201*[1]Dias!$B$3</f>
        <v>609.36263013698624</v>
      </c>
      <c r="AJ201" s="46">
        <f>AD201*[1]Dias!$B$4</f>
        <v>23.08304198234169</v>
      </c>
      <c r="AK201" s="46">
        <f>AC201*[1]Dias!$B$4</f>
        <v>568.73845479452052</v>
      </c>
      <c r="AL201" s="52">
        <f>AD201*[1]Dias!$B$5</f>
        <v>25.5562250518783</v>
      </c>
      <c r="AM201" s="46">
        <f>AC201*[1]Dias!$B$5</f>
        <v>629.67471780821904</v>
      </c>
      <c r="AN201" s="52">
        <f>AD201*[1]Dias!$B$6</f>
        <v>18.961070199780675</v>
      </c>
      <c r="AO201" s="46">
        <f>AC201*[1]Dias!$B$6</f>
        <v>467.17801643835611</v>
      </c>
      <c r="AP201" s="46">
        <f>AD201*[1]Dias!$B$7</f>
        <v>25.5562250518783</v>
      </c>
      <c r="AQ201" s="46">
        <f>AC201*[1]Dias!$B$7</f>
        <v>629.67471780821904</v>
      </c>
      <c r="AR201" s="46">
        <f>AD201*[1]Dias!$B$8</f>
        <v>24.731830695366099</v>
      </c>
      <c r="AS201" s="46">
        <f>AC201*[1]Dias!$B$8</f>
        <v>609.36263013698624</v>
      </c>
      <c r="AT201" s="46">
        <f>AD201*[1]Dias!$B$9</f>
        <v>25.5562250518783</v>
      </c>
      <c r="AU201" s="46">
        <f>AC201*[1]Dias!$B$9</f>
        <v>629.67471780821904</v>
      </c>
      <c r="AV201" s="47">
        <f t="shared" si="47"/>
        <v>14646.707884931502</v>
      </c>
      <c r="AW201" s="48">
        <f t="shared" si="48"/>
        <v>594.45703057500782</v>
      </c>
      <c r="AX201" s="49">
        <f t="shared" si="36"/>
        <v>925.2598387530436</v>
      </c>
      <c r="AY201" s="74" t="s">
        <v>63</v>
      </c>
    </row>
    <row r="202" spans="1:51" ht="18" customHeight="1" x14ac:dyDescent="0.3">
      <c r="A202" s="1" t="s">
        <v>88</v>
      </c>
      <c r="B202" s="1" t="s">
        <v>89</v>
      </c>
      <c r="C202" s="1">
        <v>510202057</v>
      </c>
      <c r="D202" s="1" t="s">
        <v>90</v>
      </c>
      <c r="E202" s="1">
        <f>VLOOKUP(F202,[1]Depreciacion_Entry!$T$3:$U$34,2,0)</f>
        <v>37</v>
      </c>
      <c r="F202" s="1" t="s">
        <v>60</v>
      </c>
      <c r="G202" s="39" t="s">
        <v>641</v>
      </c>
      <c r="H202" s="78" t="s">
        <v>642</v>
      </c>
      <c r="I202" s="40" t="s">
        <v>60</v>
      </c>
      <c r="J202" s="61" t="s">
        <v>602</v>
      </c>
      <c r="K202" s="54">
        <v>1</v>
      </c>
      <c r="L202" s="40" t="s">
        <v>643</v>
      </c>
      <c r="M202" s="40" t="s">
        <v>604</v>
      </c>
      <c r="N202" s="56" t="s">
        <v>644</v>
      </c>
      <c r="O202" s="56" t="s">
        <v>67</v>
      </c>
      <c r="P202" s="75">
        <v>45138</v>
      </c>
      <c r="Q202" s="76">
        <v>24.6388</v>
      </c>
      <c r="R202" s="57">
        <v>32560</v>
      </c>
      <c r="S202" s="58">
        <v>1321.4929298504796</v>
      </c>
      <c r="T202" s="44">
        <f t="shared" si="45"/>
        <v>325.60000000000002</v>
      </c>
      <c r="U202" s="44">
        <f t="shared" si="45"/>
        <v>13.214929298504797</v>
      </c>
      <c r="V202" s="44">
        <f t="shared" si="46"/>
        <v>32234.400000000001</v>
      </c>
      <c r="W202" s="44">
        <f t="shared" si="46"/>
        <v>1308.2780005519749</v>
      </c>
      <c r="X202" s="50">
        <v>5</v>
      </c>
      <c r="Y202" s="45">
        <f t="shared" si="37"/>
        <v>6446.88</v>
      </c>
      <c r="Z202">
        <f t="shared" si="40"/>
        <v>537.24</v>
      </c>
      <c r="AA202">
        <f t="shared" si="38"/>
        <v>261.65560011039497</v>
      </c>
      <c r="AB202">
        <f t="shared" si="39"/>
        <v>21.804633342532913</v>
      </c>
      <c r="AC202">
        <f t="shared" si="41"/>
        <v>17.662684931506849</v>
      </c>
      <c r="AD202">
        <f t="shared" si="42"/>
        <v>0.7168646578366985</v>
      </c>
      <c r="AE202" s="45">
        <f t="shared" si="49"/>
        <v>24</v>
      </c>
      <c r="AF202" s="46">
        <v>370.6787668230595</v>
      </c>
      <c r="AG202" s="7">
        <v>9133.08</v>
      </c>
      <c r="AH202" s="46">
        <f>AD202*[1]Dias!$B$3</f>
        <v>21.505939735100956</v>
      </c>
      <c r="AI202" s="46">
        <f>AC202*[1]Dias!$B$3</f>
        <v>529.88054794520542</v>
      </c>
      <c r="AJ202" s="46">
        <f>AD202*[1]Dias!$B$4</f>
        <v>20.072210419427559</v>
      </c>
      <c r="AK202" s="46">
        <f>AC202*[1]Dias!$B$4</f>
        <v>494.55517808219179</v>
      </c>
      <c r="AL202" s="52">
        <f>AD202*[1]Dias!$B$5</f>
        <v>22.222804392937654</v>
      </c>
      <c r="AM202" s="46">
        <f>AC202*[1]Dias!$B$5</f>
        <v>547.5432328767123</v>
      </c>
      <c r="AN202" s="52">
        <f>AD202*[1]Dias!$B$6</f>
        <v>16.487887130244065</v>
      </c>
      <c r="AO202" s="46">
        <f>AC202*[1]Dias!$B$6</f>
        <v>406.24175342465753</v>
      </c>
      <c r="AP202" s="46">
        <f>AD202*[1]Dias!$B$7</f>
        <v>22.222804392937654</v>
      </c>
      <c r="AQ202" s="46">
        <f>AC202*[1]Dias!$B$7</f>
        <v>547.5432328767123</v>
      </c>
      <c r="AR202" s="46">
        <f>AD202*[1]Dias!$B$8</f>
        <v>21.505939735100956</v>
      </c>
      <c r="AS202" s="46">
        <f>AC202*[1]Dias!$B$8</f>
        <v>529.88054794520542</v>
      </c>
      <c r="AT202" s="46">
        <f>AD202*[1]Dias!$B$9</f>
        <v>22.222804392937654</v>
      </c>
      <c r="AU202" s="46">
        <f>AC202*[1]Dias!$B$9</f>
        <v>547.5432328767123</v>
      </c>
      <c r="AV202" s="47">
        <f t="shared" si="47"/>
        <v>12736.267726027399</v>
      </c>
      <c r="AW202" s="48">
        <f t="shared" si="48"/>
        <v>516.91915702174606</v>
      </c>
      <c r="AX202" s="49">
        <f t="shared" si="36"/>
        <v>804.57377282873358</v>
      </c>
      <c r="AY202" s="74" t="s">
        <v>63</v>
      </c>
    </row>
    <row r="203" spans="1:51" ht="18" customHeight="1" x14ac:dyDescent="0.3">
      <c r="A203" s="1" t="s">
        <v>88</v>
      </c>
      <c r="B203" s="1" t="s">
        <v>89</v>
      </c>
      <c r="C203" s="1">
        <v>510202057</v>
      </c>
      <c r="D203" s="1" t="s">
        <v>90</v>
      </c>
      <c r="E203" s="1">
        <f>VLOOKUP(F203,[1]Depreciacion_Entry!$T$3:$U$34,2,0)</f>
        <v>37</v>
      </c>
      <c r="F203" s="1" t="s">
        <v>60</v>
      </c>
      <c r="G203" s="39" t="s">
        <v>645</v>
      </c>
      <c r="H203" s="78" t="s">
        <v>646</v>
      </c>
      <c r="I203" s="40" t="s">
        <v>60</v>
      </c>
      <c r="J203" s="61" t="s">
        <v>602</v>
      </c>
      <c r="K203" s="54">
        <v>1</v>
      </c>
      <c r="L203" s="40" t="s">
        <v>643</v>
      </c>
      <c r="M203" s="40" t="s">
        <v>604</v>
      </c>
      <c r="N203" s="56" t="s">
        <v>647</v>
      </c>
      <c r="O203" s="56" t="s">
        <v>67</v>
      </c>
      <c r="P203" s="75">
        <v>45138</v>
      </c>
      <c r="Q203" s="76">
        <v>24.6388</v>
      </c>
      <c r="R203" s="57">
        <v>32560</v>
      </c>
      <c r="S203" s="58">
        <v>1321.4929298504796</v>
      </c>
      <c r="T203" s="44">
        <f t="shared" si="45"/>
        <v>325.60000000000002</v>
      </c>
      <c r="U203" s="44">
        <f t="shared" si="45"/>
        <v>13.214929298504797</v>
      </c>
      <c r="V203" s="44">
        <f t="shared" si="46"/>
        <v>32234.400000000001</v>
      </c>
      <c r="W203" s="44">
        <f t="shared" si="46"/>
        <v>1308.2780005519749</v>
      </c>
      <c r="X203" s="50">
        <v>5</v>
      </c>
      <c r="Y203" s="45">
        <f t="shared" si="37"/>
        <v>6446.88</v>
      </c>
      <c r="Z203">
        <f t="shared" si="40"/>
        <v>537.24</v>
      </c>
      <c r="AA203">
        <f t="shared" si="38"/>
        <v>261.65560011039497</v>
      </c>
      <c r="AB203">
        <f t="shared" si="39"/>
        <v>21.804633342532913</v>
      </c>
      <c r="AC203">
        <f t="shared" si="41"/>
        <v>17.662684931506849</v>
      </c>
      <c r="AD203">
        <f t="shared" si="42"/>
        <v>0.7168646578366985</v>
      </c>
      <c r="AE203" s="45">
        <f t="shared" si="49"/>
        <v>24</v>
      </c>
      <c r="AF203" s="46">
        <v>370.6787668230595</v>
      </c>
      <c r="AG203" s="7">
        <v>9133.08</v>
      </c>
      <c r="AH203" s="46">
        <f>AD203*[1]Dias!$B$3</f>
        <v>21.505939735100956</v>
      </c>
      <c r="AI203" s="46">
        <f>AC203*[1]Dias!$B$3</f>
        <v>529.88054794520542</v>
      </c>
      <c r="AJ203" s="46">
        <f>AD203*[1]Dias!$B$4</f>
        <v>20.072210419427559</v>
      </c>
      <c r="AK203" s="46">
        <f>AC203*[1]Dias!$B$4</f>
        <v>494.55517808219179</v>
      </c>
      <c r="AL203" s="52">
        <f>AD203*[1]Dias!$B$5</f>
        <v>22.222804392937654</v>
      </c>
      <c r="AM203" s="46">
        <f>AC203*[1]Dias!$B$5</f>
        <v>547.5432328767123</v>
      </c>
      <c r="AN203" s="52">
        <f>AD203*[1]Dias!$B$6</f>
        <v>16.487887130244065</v>
      </c>
      <c r="AO203" s="46">
        <f>AC203*[1]Dias!$B$6</f>
        <v>406.24175342465753</v>
      </c>
      <c r="AP203" s="46">
        <f>AD203*[1]Dias!$B$7</f>
        <v>22.222804392937654</v>
      </c>
      <c r="AQ203" s="46">
        <f>AC203*[1]Dias!$B$7</f>
        <v>547.5432328767123</v>
      </c>
      <c r="AR203" s="46">
        <f>AD203*[1]Dias!$B$8</f>
        <v>21.505939735100956</v>
      </c>
      <c r="AS203" s="46">
        <f>AC203*[1]Dias!$B$8</f>
        <v>529.88054794520542</v>
      </c>
      <c r="AT203" s="46">
        <f>AD203*[1]Dias!$B$9</f>
        <v>22.222804392937654</v>
      </c>
      <c r="AU203" s="46">
        <f>AC203*[1]Dias!$B$9</f>
        <v>547.5432328767123</v>
      </c>
      <c r="AV203" s="47">
        <f t="shared" si="47"/>
        <v>12736.267726027399</v>
      </c>
      <c r="AW203" s="48">
        <f t="shared" si="48"/>
        <v>516.91915702174606</v>
      </c>
      <c r="AX203" s="49">
        <f t="shared" si="36"/>
        <v>804.57377282873358</v>
      </c>
      <c r="AY203" s="74" t="s">
        <v>63</v>
      </c>
    </row>
    <row r="204" spans="1:51" ht="18" customHeight="1" x14ac:dyDescent="0.3">
      <c r="A204" s="1" t="s">
        <v>88</v>
      </c>
      <c r="B204" s="1" t="s">
        <v>89</v>
      </c>
      <c r="C204" s="1">
        <v>510202057</v>
      </c>
      <c r="D204" s="1" t="s">
        <v>90</v>
      </c>
      <c r="E204" s="1">
        <f>VLOOKUP(F204,[1]Depreciacion_Entry!$T$3:$U$34,2,0)</f>
        <v>37</v>
      </c>
      <c r="F204" s="1" t="s">
        <v>60</v>
      </c>
      <c r="G204" s="39" t="s">
        <v>648</v>
      </c>
      <c r="H204" s="78" t="s">
        <v>649</v>
      </c>
      <c r="I204" s="40" t="s">
        <v>60</v>
      </c>
      <c r="J204" s="61" t="s">
        <v>602</v>
      </c>
      <c r="K204" s="54">
        <v>1</v>
      </c>
      <c r="L204" s="40" t="s">
        <v>643</v>
      </c>
      <c r="M204" s="40" t="s">
        <v>604</v>
      </c>
      <c r="N204" s="56" t="s">
        <v>650</v>
      </c>
      <c r="O204" s="56" t="s">
        <v>67</v>
      </c>
      <c r="P204" s="75">
        <v>45138</v>
      </c>
      <c r="Q204" s="76">
        <v>24.6388</v>
      </c>
      <c r="R204" s="57">
        <v>32560</v>
      </c>
      <c r="S204" s="58">
        <v>1321.4929298504796</v>
      </c>
      <c r="T204" s="44">
        <f t="shared" si="45"/>
        <v>325.60000000000002</v>
      </c>
      <c r="U204" s="44">
        <f t="shared" si="45"/>
        <v>13.214929298504797</v>
      </c>
      <c r="V204" s="44">
        <f t="shared" si="46"/>
        <v>32234.400000000001</v>
      </c>
      <c r="W204" s="44">
        <f t="shared" si="46"/>
        <v>1308.2780005519749</v>
      </c>
      <c r="X204" s="50">
        <v>5</v>
      </c>
      <c r="Y204" s="45">
        <f t="shared" si="37"/>
        <v>6446.88</v>
      </c>
      <c r="Z204">
        <f t="shared" si="40"/>
        <v>537.24</v>
      </c>
      <c r="AA204">
        <f t="shared" si="38"/>
        <v>261.65560011039497</v>
      </c>
      <c r="AB204">
        <f t="shared" si="39"/>
        <v>21.804633342532913</v>
      </c>
      <c r="AC204">
        <f t="shared" si="41"/>
        <v>17.662684931506849</v>
      </c>
      <c r="AD204">
        <f t="shared" si="42"/>
        <v>0.7168646578366985</v>
      </c>
      <c r="AE204" s="45">
        <f t="shared" si="49"/>
        <v>24</v>
      </c>
      <c r="AF204" s="46">
        <v>370.6787668230595</v>
      </c>
      <c r="AG204" s="7">
        <v>9133.08</v>
      </c>
      <c r="AH204" s="46">
        <f>AD204*[1]Dias!$B$3</f>
        <v>21.505939735100956</v>
      </c>
      <c r="AI204" s="46">
        <f>AC204*[1]Dias!$B$3</f>
        <v>529.88054794520542</v>
      </c>
      <c r="AJ204" s="46">
        <f>AD204*[1]Dias!$B$4</f>
        <v>20.072210419427559</v>
      </c>
      <c r="AK204" s="46">
        <f>AC204*[1]Dias!$B$4</f>
        <v>494.55517808219179</v>
      </c>
      <c r="AL204" s="52">
        <f>AD204*[1]Dias!$B$5</f>
        <v>22.222804392937654</v>
      </c>
      <c r="AM204" s="46">
        <f>AC204*[1]Dias!$B$5</f>
        <v>547.5432328767123</v>
      </c>
      <c r="AN204" s="52">
        <f>AD204*[1]Dias!$B$6</f>
        <v>16.487887130244065</v>
      </c>
      <c r="AO204" s="46">
        <f>AC204*[1]Dias!$B$6</f>
        <v>406.24175342465753</v>
      </c>
      <c r="AP204" s="46">
        <f>AD204*[1]Dias!$B$7</f>
        <v>22.222804392937654</v>
      </c>
      <c r="AQ204" s="46">
        <f>AC204*[1]Dias!$B$7</f>
        <v>547.5432328767123</v>
      </c>
      <c r="AR204" s="46">
        <f>AD204*[1]Dias!$B$8</f>
        <v>21.505939735100956</v>
      </c>
      <c r="AS204" s="46">
        <f>AC204*[1]Dias!$B$8</f>
        <v>529.88054794520542</v>
      </c>
      <c r="AT204" s="46">
        <f>AD204*[1]Dias!$B$9</f>
        <v>22.222804392937654</v>
      </c>
      <c r="AU204" s="46">
        <f>AC204*[1]Dias!$B$9</f>
        <v>547.5432328767123</v>
      </c>
      <c r="AV204" s="47">
        <f t="shared" si="47"/>
        <v>12736.267726027399</v>
      </c>
      <c r="AW204" s="48">
        <f t="shared" si="48"/>
        <v>516.91915702174606</v>
      </c>
      <c r="AX204" s="49">
        <f t="shared" si="36"/>
        <v>804.57377282873358</v>
      </c>
      <c r="AY204" s="74" t="s">
        <v>63</v>
      </c>
    </row>
    <row r="205" spans="1:51" ht="18" customHeight="1" x14ac:dyDescent="0.3">
      <c r="A205" s="1" t="s">
        <v>88</v>
      </c>
      <c r="B205" s="1" t="s">
        <v>89</v>
      </c>
      <c r="C205" s="1">
        <v>510202057</v>
      </c>
      <c r="D205" s="1" t="s">
        <v>90</v>
      </c>
      <c r="E205" s="1">
        <f>VLOOKUP(F205,[1]Depreciacion_Entry!$T$3:$U$34,2,0)</f>
        <v>37</v>
      </c>
      <c r="F205" s="1" t="s">
        <v>60</v>
      </c>
      <c r="G205" s="39" t="s">
        <v>651</v>
      </c>
      <c r="H205" s="78" t="s">
        <v>652</v>
      </c>
      <c r="I205" s="40" t="s">
        <v>60</v>
      </c>
      <c r="J205" s="61" t="s">
        <v>602</v>
      </c>
      <c r="K205" s="54">
        <v>1</v>
      </c>
      <c r="L205" s="40" t="s">
        <v>643</v>
      </c>
      <c r="M205" s="40" t="s">
        <v>604</v>
      </c>
      <c r="N205" s="56" t="s">
        <v>653</v>
      </c>
      <c r="O205" s="56" t="s">
        <v>67</v>
      </c>
      <c r="P205" s="75">
        <v>45138</v>
      </c>
      <c r="Q205" s="76">
        <v>24.6388</v>
      </c>
      <c r="R205" s="57">
        <v>32560</v>
      </c>
      <c r="S205" s="58">
        <v>1321.4929298504796</v>
      </c>
      <c r="T205" s="44">
        <f t="shared" si="45"/>
        <v>325.60000000000002</v>
      </c>
      <c r="U205" s="44">
        <f t="shared" si="45"/>
        <v>13.214929298504797</v>
      </c>
      <c r="V205" s="44">
        <f t="shared" si="46"/>
        <v>32234.400000000001</v>
      </c>
      <c r="W205" s="44">
        <f t="shared" si="46"/>
        <v>1308.2780005519749</v>
      </c>
      <c r="X205" s="50">
        <v>5</v>
      </c>
      <c r="Y205" s="45">
        <f t="shared" si="37"/>
        <v>6446.88</v>
      </c>
      <c r="Z205">
        <f t="shared" si="40"/>
        <v>537.24</v>
      </c>
      <c r="AA205">
        <f t="shared" si="38"/>
        <v>261.65560011039497</v>
      </c>
      <c r="AB205">
        <f t="shared" si="39"/>
        <v>21.804633342532913</v>
      </c>
      <c r="AC205">
        <f t="shared" si="41"/>
        <v>17.662684931506849</v>
      </c>
      <c r="AD205">
        <f t="shared" si="42"/>
        <v>0.7168646578366985</v>
      </c>
      <c r="AE205" s="45">
        <f t="shared" si="49"/>
        <v>24</v>
      </c>
      <c r="AF205" s="46">
        <v>370.6787668230595</v>
      </c>
      <c r="AG205" s="7">
        <v>9133.08</v>
      </c>
      <c r="AH205" s="46">
        <f>AD205*[1]Dias!$B$3</f>
        <v>21.505939735100956</v>
      </c>
      <c r="AI205" s="46">
        <f>AC205*[1]Dias!$B$3</f>
        <v>529.88054794520542</v>
      </c>
      <c r="AJ205" s="46">
        <f>AD205*[1]Dias!$B$4</f>
        <v>20.072210419427559</v>
      </c>
      <c r="AK205" s="46">
        <f>AC205*[1]Dias!$B$4</f>
        <v>494.55517808219179</v>
      </c>
      <c r="AL205" s="52">
        <f>AD205*[1]Dias!$B$5</f>
        <v>22.222804392937654</v>
      </c>
      <c r="AM205" s="46">
        <f>AC205*[1]Dias!$B$5</f>
        <v>547.5432328767123</v>
      </c>
      <c r="AN205" s="52">
        <f>AD205*[1]Dias!$B$6</f>
        <v>16.487887130244065</v>
      </c>
      <c r="AO205" s="46">
        <f>AC205*[1]Dias!$B$6</f>
        <v>406.24175342465753</v>
      </c>
      <c r="AP205" s="46">
        <f>AD205*[1]Dias!$B$7</f>
        <v>22.222804392937654</v>
      </c>
      <c r="AQ205" s="46">
        <f>AC205*[1]Dias!$B$7</f>
        <v>547.5432328767123</v>
      </c>
      <c r="AR205" s="46">
        <f>AD205*[1]Dias!$B$8</f>
        <v>21.505939735100956</v>
      </c>
      <c r="AS205" s="46">
        <f>AC205*[1]Dias!$B$8</f>
        <v>529.88054794520542</v>
      </c>
      <c r="AT205" s="46">
        <f>AD205*[1]Dias!$B$9</f>
        <v>22.222804392937654</v>
      </c>
      <c r="AU205" s="46">
        <f>AC205*[1]Dias!$B$9</f>
        <v>547.5432328767123</v>
      </c>
      <c r="AV205" s="47">
        <f t="shared" si="47"/>
        <v>12736.267726027399</v>
      </c>
      <c r="AW205" s="48">
        <f t="shared" si="48"/>
        <v>516.91915702174606</v>
      </c>
      <c r="AX205" s="49">
        <f t="shared" si="36"/>
        <v>804.57377282873358</v>
      </c>
      <c r="AY205" s="74" t="s">
        <v>63</v>
      </c>
    </row>
    <row r="206" spans="1:51" ht="18" customHeight="1" x14ac:dyDescent="0.3">
      <c r="A206" s="1" t="s">
        <v>88</v>
      </c>
      <c r="B206" s="1" t="s">
        <v>89</v>
      </c>
      <c r="C206" s="1">
        <v>510202057</v>
      </c>
      <c r="D206" s="1" t="s">
        <v>90</v>
      </c>
      <c r="E206" s="1">
        <f>VLOOKUP(F206,[1]Depreciacion_Entry!$T$3:$U$34,2,0)</f>
        <v>37</v>
      </c>
      <c r="F206" s="1" t="s">
        <v>60</v>
      </c>
      <c r="G206" s="39" t="s">
        <v>654</v>
      </c>
      <c r="H206" s="78" t="s">
        <v>655</v>
      </c>
      <c r="I206" s="40" t="s">
        <v>60</v>
      </c>
      <c r="J206" s="61" t="s">
        <v>602</v>
      </c>
      <c r="K206" s="54">
        <v>1</v>
      </c>
      <c r="L206" s="40" t="s">
        <v>643</v>
      </c>
      <c r="M206" s="40" t="s">
        <v>604</v>
      </c>
      <c r="N206" s="56" t="s">
        <v>656</v>
      </c>
      <c r="O206" s="56" t="s">
        <v>67</v>
      </c>
      <c r="P206" s="75">
        <v>45138</v>
      </c>
      <c r="Q206" s="76">
        <v>24.6388</v>
      </c>
      <c r="R206" s="57">
        <v>32560</v>
      </c>
      <c r="S206" s="58">
        <v>1321.4929298504796</v>
      </c>
      <c r="T206" s="44">
        <f t="shared" si="45"/>
        <v>325.60000000000002</v>
      </c>
      <c r="U206" s="44">
        <f t="shared" si="45"/>
        <v>13.214929298504797</v>
      </c>
      <c r="V206" s="44">
        <f t="shared" si="46"/>
        <v>32234.400000000001</v>
      </c>
      <c r="W206" s="44">
        <f t="shared" si="46"/>
        <v>1308.2780005519749</v>
      </c>
      <c r="X206" s="50">
        <v>5</v>
      </c>
      <c r="Y206" s="45">
        <f t="shared" si="37"/>
        <v>6446.88</v>
      </c>
      <c r="Z206">
        <f t="shared" si="40"/>
        <v>537.24</v>
      </c>
      <c r="AA206">
        <f t="shared" si="38"/>
        <v>261.65560011039497</v>
      </c>
      <c r="AB206">
        <f t="shared" si="39"/>
        <v>21.804633342532913</v>
      </c>
      <c r="AC206">
        <f t="shared" si="41"/>
        <v>17.662684931506849</v>
      </c>
      <c r="AD206">
        <f t="shared" si="42"/>
        <v>0.7168646578366985</v>
      </c>
      <c r="AE206" s="45">
        <f t="shared" si="49"/>
        <v>24</v>
      </c>
      <c r="AF206" s="46">
        <v>370.6787668230595</v>
      </c>
      <c r="AG206" s="7">
        <v>9133.08</v>
      </c>
      <c r="AH206" s="46">
        <f>AD206*[1]Dias!$B$3</f>
        <v>21.505939735100956</v>
      </c>
      <c r="AI206" s="46">
        <f>AC206*[1]Dias!$B$3</f>
        <v>529.88054794520542</v>
      </c>
      <c r="AJ206" s="46">
        <f>AD206*[1]Dias!$B$4</f>
        <v>20.072210419427559</v>
      </c>
      <c r="AK206" s="46">
        <f>AC206*[1]Dias!$B$4</f>
        <v>494.55517808219179</v>
      </c>
      <c r="AL206" s="52">
        <f>AD206*[1]Dias!$B$5</f>
        <v>22.222804392937654</v>
      </c>
      <c r="AM206" s="46">
        <f>AC206*[1]Dias!$B$5</f>
        <v>547.5432328767123</v>
      </c>
      <c r="AN206" s="52">
        <f>AD206*[1]Dias!$B$6</f>
        <v>16.487887130244065</v>
      </c>
      <c r="AO206" s="46">
        <f>AC206*[1]Dias!$B$6</f>
        <v>406.24175342465753</v>
      </c>
      <c r="AP206" s="46">
        <f>AD206*[1]Dias!$B$7</f>
        <v>22.222804392937654</v>
      </c>
      <c r="AQ206" s="46">
        <f>AC206*[1]Dias!$B$7</f>
        <v>547.5432328767123</v>
      </c>
      <c r="AR206" s="46">
        <f>AD206*[1]Dias!$B$8</f>
        <v>21.505939735100956</v>
      </c>
      <c r="AS206" s="46">
        <f>AC206*[1]Dias!$B$8</f>
        <v>529.88054794520542</v>
      </c>
      <c r="AT206" s="46">
        <f>AD206*[1]Dias!$B$9</f>
        <v>22.222804392937654</v>
      </c>
      <c r="AU206" s="46">
        <f>AC206*[1]Dias!$B$9</f>
        <v>547.5432328767123</v>
      </c>
      <c r="AV206" s="47">
        <f t="shared" si="47"/>
        <v>12736.267726027399</v>
      </c>
      <c r="AW206" s="48">
        <f t="shared" si="48"/>
        <v>516.91915702174606</v>
      </c>
      <c r="AX206" s="49">
        <f t="shared" si="36"/>
        <v>804.57377282873358</v>
      </c>
      <c r="AY206" s="74" t="s">
        <v>63</v>
      </c>
    </row>
    <row r="207" spans="1:51" ht="18" customHeight="1" x14ac:dyDescent="0.3">
      <c r="A207" s="1" t="s">
        <v>88</v>
      </c>
      <c r="B207" s="1" t="s">
        <v>89</v>
      </c>
      <c r="C207" s="1">
        <v>510202057</v>
      </c>
      <c r="D207" s="1" t="s">
        <v>90</v>
      </c>
      <c r="E207" s="1">
        <f>VLOOKUP(F207,[1]Depreciacion_Entry!$T$3:$U$34,2,0)</f>
        <v>37</v>
      </c>
      <c r="F207" s="1" t="s">
        <v>60</v>
      </c>
      <c r="G207" s="39" t="s">
        <v>657</v>
      </c>
      <c r="H207" s="78" t="s">
        <v>658</v>
      </c>
      <c r="I207" s="40" t="s">
        <v>60</v>
      </c>
      <c r="J207" s="61" t="s">
        <v>602</v>
      </c>
      <c r="K207" s="54">
        <v>1</v>
      </c>
      <c r="L207" s="40" t="s">
        <v>643</v>
      </c>
      <c r="M207" s="40" t="s">
        <v>604</v>
      </c>
      <c r="N207" s="56" t="s">
        <v>659</v>
      </c>
      <c r="O207" s="56" t="s">
        <v>67</v>
      </c>
      <c r="P207" s="75">
        <v>45138</v>
      </c>
      <c r="Q207" s="76">
        <v>24.6388</v>
      </c>
      <c r="R207" s="57">
        <v>32560</v>
      </c>
      <c r="S207" s="58">
        <v>1321.4929298504796</v>
      </c>
      <c r="T207" s="44">
        <f t="shared" si="45"/>
        <v>325.60000000000002</v>
      </c>
      <c r="U207" s="44">
        <f t="shared" si="45"/>
        <v>13.214929298504797</v>
      </c>
      <c r="V207" s="44">
        <f t="shared" si="46"/>
        <v>32234.400000000001</v>
      </c>
      <c r="W207" s="44">
        <f t="shared" si="46"/>
        <v>1308.2780005519749</v>
      </c>
      <c r="X207" s="50">
        <v>5</v>
      </c>
      <c r="Y207" s="45">
        <f t="shared" si="37"/>
        <v>6446.88</v>
      </c>
      <c r="Z207">
        <f t="shared" si="40"/>
        <v>537.24</v>
      </c>
      <c r="AA207">
        <f t="shared" si="38"/>
        <v>261.65560011039497</v>
      </c>
      <c r="AB207">
        <f t="shared" si="39"/>
        <v>21.804633342532913</v>
      </c>
      <c r="AC207">
        <f t="shared" si="41"/>
        <v>17.662684931506849</v>
      </c>
      <c r="AD207">
        <f t="shared" si="42"/>
        <v>0.7168646578366985</v>
      </c>
      <c r="AE207" s="45">
        <f t="shared" si="49"/>
        <v>24</v>
      </c>
      <c r="AF207" s="46">
        <v>370.6787668230595</v>
      </c>
      <c r="AG207" s="7">
        <v>9133.08</v>
      </c>
      <c r="AH207" s="46">
        <f>AD207*[1]Dias!$B$3</f>
        <v>21.505939735100956</v>
      </c>
      <c r="AI207" s="46">
        <f>AC207*[1]Dias!$B$3</f>
        <v>529.88054794520542</v>
      </c>
      <c r="AJ207" s="46">
        <f>AD207*[1]Dias!$B$4</f>
        <v>20.072210419427559</v>
      </c>
      <c r="AK207" s="46">
        <f>AC207*[1]Dias!$B$4</f>
        <v>494.55517808219179</v>
      </c>
      <c r="AL207" s="52">
        <f>AD207*[1]Dias!$B$5</f>
        <v>22.222804392937654</v>
      </c>
      <c r="AM207" s="46">
        <f>AC207*[1]Dias!$B$5</f>
        <v>547.5432328767123</v>
      </c>
      <c r="AN207" s="52">
        <f>AD207*[1]Dias!$B$6</f>
        <v>16.487887130244065</v>
      </c>
      <c r="AO207" s="46">
        <f>AC207*[1]Dias!$B$6</f>
        <v>406.24175342465753</v>
      </c>
      <c r="AP207" s="46">
        <f>AD207*[1]Dias!$B$7</f>
        <v>22.222804392937654</v>
      </c>
      <c r="AQ207" s="46">
        <f>AC207*[1]Dias!$B$7</f>
        <v>547.5432328767123</v>
      </c>
      <c r="AR207" s="46">
        <f>AD207*[1]Dias!$B$8</f>
        <v>21.505939735100956</v>
      </c>
      <c r="AS207" s="46">
        <f>AC207*[1]Dias!$B$8</f>
        <v>529.88054794520542</v>
      </c>
      <c r="AT207" s="46">
        <f>AD207*[1]Dias!$B$9</f>
        <v>22.222804392937654</v>
      </c>
      <c r="AU207" s="46">
        <f>AC207*[1]Dias!$B$9</f>
        <v>547.5432328767123</v>
      </c>
      <c r="AV207" s="47">
        <f t="shared" si="47"/>
        <v>12736.267726027399</v>
      </c>
      <c r="AW207" s="48">
        <f t="shared" si="48"/>
        <v>516.91915702174606</v>
      </c>
      <c r="AX207" s="49">
        <f t="shared" si="36"/>
        <v>804.57377282873358</v>
      </c>
      <c r="AY207" s="74" t="s">
        <v>63</v>
      </c>
    </row>
    <row r="208" spans="1:51" ht="18" customHeight="1" x14ac:dyDescent="0.3">
      <c r="A208" s="1" t="s">
        <v>88</v>
      </c>
      <c r="B208" s="1" t="s">
        <v>89</v>
      </c>
      <c r="C208" s="1">
        <v>510202057</v>
      </c>
      <c r="D208" s="1" t="s">
        <v>90</v>
      </c>
      <c r="E208" s="1">
        <f>VLOOKUP(F208,[1]Depreciacion_Entry!$T$3:$U$34,2,0)</f>
        <v>37</v>
      </c>
      <c r="F208" s="1" t="s">
        <v>60</v>
      </c>
      <c r="G208" s="39" t="s">
        <v>660</v>
      </c>
      <c r="H208" s="78" t="s">
        <v>616</v>
      </c>
      <c r="I208" s="40" t="s">
        <v>60</v>
      </c>
      <c r="J208" s="61" t="s">
        <v>602</v>
      </c>
      <c r="K208" s="54">
        <v>1</v>
      </c>
      <c r="L208" s="40" t="s">
        <v>643</v>
      </c>
      <c r="M208" s="40" t="s">
        <v>604</v>
      </c>
      <c r="N208" s="56" t="s">
        <v>661</v>
      </c>
      <c r="O208" s="56" t="s">
        <v>67</v>
      </c>
      <c r="P208" s="75">
        <v>45138</v>
      </c>
      <c r="Q208" s="76">
        <v>24.6388</v>
      </c>
      <c r="R208" s="57">
        <v>32560</v>
      </c>
      <c r="S208" s="58">
        <v>1321.4929298504796</v>
      </c>
      <c r="T208" s="44">
        <f t="shared" si="45"/>
        <v>325.60000000000002</v>
      </c>
      <c r="U208" s="44">
        <f t="shared" si="45"/>
        <v>13.214929298504797</v>
      </c>
      <c r="V208" s="44">
        <f t="shared" si="46"/>
        <v>32234.400000000001</v>
      </c>
      <c r="W208" s="44">
        <f t="shared" si="46"/>
        <v>1308.2780005519749</v>
      </c>
      <c r="X208" s="50">
        <v>5</v>
      </c>
      <c r="Y208" s="45">
        <f t="shared" si="37"/>
        <v>6446.88</v>
      </c>
      <c r="Z208">
        <f t="shared" si="40"/>
        <v>537.24</v>
      </c>
      <c r="AA208">
        <f t="shared" si="38"/>
        <v>261.65560011039497</v>
      </c>
      <c r="AB208">
        <f t="shared" si="39"/>
        <v>21.804633342532913</v>
      </c>
      <c r="AC208">
        <f t="shared" si="41"/>
        <v>17.662684931506849</v>
      </c>
      <c r="AD208">
        <f t="shared" si="42"/>
        <v>0.7168646578366985</v>
      </c>
      <c r="AE208" s="45">
        <f t="shared" si="49"/>
        <v>24</v>
      </c>
      <c r="AF208" s="46">
        <v>370.6787668230595</v>
      </c>
      <c r="AG208" s="7">
        <v>9133.08</v>
      </c>
      <c r="AH208" s="46">
        <f>AD208*[1]Dias!$B$3</f>
        <v>21.505939735100956</v>
      </c>
      <c r="AI208" s="46">
        <f>AC208*[1]Dias!$B$3</f>
        <v>529.88054794520542</v>
      </c>
      <c r="AJ208" s="46">
        <f>AD208*[1]Dias!$B$4</f>
        <v>20.072210419427559</v>
      </c>
      <c r="AK208" s="46">
        <f>AC208*[1]Dias!$B$4</f>
        <v>494.55517808219179</v>
      </c>
      <c r="AL208" s="52">
        <f>AD208*[1]Dias!$B$5</f>
        <v>22.222804392937654</v>
      </c>
      <c r="AM208" s="46">
        <f>AC208*[1]Dias!$B$5</f>
        <v>547.5432328767123</v>
      </c>
      <c r="AN208" s="52">
        <f>AD208*[1]Dias!$B$6</f>
        <v>16.487887130244065</v>
      </c>
      <c r="AO208" s="46">
        <f>AC208*[1]Dias!$B$6</f>
        <v>406.24175342465753</v>
      </c>
      <c r="AP208" s="46">
        <f>AD208*[1]Dias!$B$7</f>
        <v>22.222804392937654</v>
      </c>
      <c r="AQ208" s="46">
        <f>AC208*[1]Dias!$B$7</f>
        <v>547.5432328767123</v>
      </c>
      <c r="AR208" s="46">
        <f>AD208*[1]Dias!$B$8</f>
        <v>21.505939735100956</v>
      </c>
      <c r="AS208" s="46">
        <f>AC208*[1]Dias!$B$8</f>
        <v>529.88054794520542</v>
      </c>
      <c r="AT208" s="46">
        <f>AD208*[1]Dias!$B$9</f>
        <v>22.222804392937654</v>
      </c>
      <c r="AU208" s="46">
        <f>AC208*[1]Dias!$B$9</f>
        <v>547.5432328767123</v>
      </c>
      <c r="AV208" s="47">
        <f t="shared" si="47"/>
        <v>12736.267726027399</v>
      </c>
      <c r="AW208" s="48">
        <f t="shared" si="48"/>
        <v>516.91915702174606</v>
      </c>
      <c r="AX208" s="49">
        <f t="shared" si="36"/>
        <v>804.57377282873358</v>
      </c>
      <c r="AY208" s="74" t="s">
        <v>63</v>
      </c>
    </row>
    <row r="209" spans="1:51" ht="18" customHeight="1" x14ac:dyDescent="0.3">
      <c r="A209" s="1" t="s">
        <v>88</v>
      </c>
      <c r="B209" s="1" t="s">
        <v>89</v>
      </c>
      <c r="C209" s="1">
        <v>510202057</v>
      </c>
      <c r="D209" s="1" t="s">
        <v>90</v>
      </c>
      <c r="E209" s="1">
        <f>VLOOKUP(F209,[1]Depreciacion_Entry!$T$3:$U$34,2,0)</f>
        <v>37</v>
      </c>
      <c r="F209" s="1" t="s">
        <v>60</v>
      </c>
      <c r="G209" s="39" t="s">
        <v>662</v>
      </c>
      <c r="H209" s="78" t="s">
        <v>663</v>
      </c>
      <c r="I209" s="40" t="s">
        <v>60</v>
      </c>
      <c r="J209" s="61" t="s">
        <v>664</v>
      </c>
      <c r="K209" s="54">
        <v>1</v>
      </c>
      <c r="L209" s="40" t="s">
        <v>643</v>
      </c>
      <c r="M209" s="40" t="s">
        <v>665</v>
      </c>
      <c r="N209" s="56" t="s">
        <v>666</v>
      </c>
      <c r="O209" s="56" t="s">
        <v>67</v>
      </c>
      <c r="P209" s="75">
        <v>45138</v>
      </c>
      <c r="Q209" s="76">
        <v>24.6388</v>
      </c>
      <c r="R209" s="57">
        <v>31230</v>
      </c>
      <c r="S209" s="58">
        <v>1267.5130282318944</v>
      </c>
      <c r="T209" s="44">
        <f t="shared" si="45"/>
        <v>312.3</v>
      </c>
      <c r="U209" s="44">
        <f t="shared" si="45"/>
        <v>12.675130282318944</v>
      </c>
      <c r="V209" s="44">
        <f t="shared" si="46"/>
        <v>30917.7</v>
      </c>
      <c r="W209" s="44">
        <f t="shared" si="46"/>
        <v>1254.8378979495756</v>
      </c>
      <c r="X209" s="50">
        <v>5</v>
      </c>
      <c r="Y209" s="45">
        <f t="shared" si="37"/>
        <v>6183.54</v>
      </c>
      <c r="Z209">
        <f t="shared" si="40"/>
        <v>515.29499999999996</v>
      </c>
      <c r="AA209">
        <f t="shared" si="38"/>
        <v>250.96757958991512</v>
      </c>
      <c r="AB209">
        <f t="shared" si="39"/>
        <v>20.91396496582626</v>
      </c>
      <c r="AC209">
        <f t="shared" si="41"/>
        <v>16.941205479452055</v>
      </c>
      <c r="AD209">
        <f t="shared" si="42"/>
        <v>0.68758240983538388</v>
      </c>
      <c r="AE209" s="45">
        <f t="shared" si="49"/>
        <v>24</v>
      </c>
      <c r="AF209" s="46">
        <v>355.53740441904642</v>
      </c>
      <c r="AG209" s="7">
        <v>8760.0149999999994</v>
      </c>
      <c r="AH209" s="46">
        <f>AD209*[1]Dias!$B$3</f>
        <v>20.627472295061516</v>
      </c>
      <c r="AI209" s="46">
        <f>AC209*[1]Dias!$B$3</f>
        <v>508.23616438356163</v>
      </c>
      <c r="AJ209" s="46">
        <f>AD209*[1]Dias!$B$4</f>
        <v>19.252307475390747</v>
      </c>
      <c r="AK209" s="46">
        <f>AC209*[1]Dias!$B$4</f>
        <v>474.35375342465755</v>
      </c>
      <c r="AL209" s="52">
        <f>AD209*[1]Dias!$B$5</f>
        <v>21.315054704896902</v>
      </c>
      <c r="AM209" s="46">
        <f>AC209*[1]Dias!$B$5</f>
        <v>525.17736986301372</v>
      </c>
      <c r="AN209" s="52">
        <f>AD209*[1]Dias!$B$6</f>
        <v>15.81439542621383</v>
      </c>
      <c r="AO209" s="46">
        <f>AC209*[1]Dias!$B$6</f>
        <v>389.64772602739725</v>
      </c>
      <c r="AP209" s="46">
        <f>AD209*[1]Dias!$B$7</f>
        <v>21.315054704896902</v>
      </c>
      <c r="AQ209" s="46">
        <f>AC209*[1]Dias!$B$7</f>
        <v>525.17736986301372</v>
      </c>
      <c r="AR209" s="46">
        <f>AD209*[1]Dias!$B$8</f>
        <v>20.627472295061516</v>
      </c>
      <c r="AS209" s="46">
        <f>AC209*[1]Dias!$B$8</f>
        <v>508.23616438356163</v>
      </c>
      <c r="AT209" s="46">
        <f>AD209*[1]Dias!$B$9</f>
        <v>21.315054704896902</v>
      </c>
      <c r="AU209" s="46">
        <f>AC209*[1]Dias!$B$9</f>
        <v>525.17736986301372</v>
      </c>
      <c r="AV209" s="47">
        <f t="shared" si="47"/>
        <v>12216.020917808215</v>
      </c>
      <c r="AW209" s="48">
        <f t="shared" si="48"/>
        <v>495.80421602546477</v>
      </c>
      <c r="AX209" s="49">
        <f t="shared" si="36"/>
        <v>771.70881220642968</v>
      </c>
      <c r="AY209" s="74" t="s">
        <v>63</v>
      </c>
    </row>
    <row r="210" spans="1:51" ht="18" customHeight="1" x14ac:dyDescent="0.3">
      <c r="A210" s="1" t="s">
        <v>88</v>
      </c>
      <c r="B210" s="1" t="s">
        <v>89</v>
      </c>
      <c r="C210" s="1">
        <v>510202057</v>
      </c>
      <c r="D210" s="1" t="s">
        <v>90</v>
      </c>
      <c r="E210" s="1">
        <f>VLOOKUP(F210,[1]Depreciacion_Entry!$T$3:$U$34,2,0)</f>
        <v>37</v>
      </c>
      <c r="F210" s="1" t="s">
        <v>60</v>
      </c>
      <c r="G210" s="39" t="s">
        <v>667</v>
      </c>
      <c r="H210" s="78" t="s">
        <v>663</v>
      </c>
      <c r="I210" s="40" t="s">
        <v>60</v>
      </c>
      <c r="J210" s="61" t="s">
        <v>664</v>
      </c>
      <c r="K210" s="54">
        <v>1</v>
      </c>
      <c r="L210" s="40" t="s">
        <v>643</v>
      </c>
      <c r="M210" s="40" t="s">
        <v>665</v>
      </c>
      <c r="N210" s="56" t="s">
        <v>668</v>
      </c>
      <c r="O210" s="56" t="s">
        <v>67</v>
      </c>
      <c r="P210" s="75">
        <v>45138</v>
      </c>
      <c r="Q210" s="76">
        <v>24.6388</v>
      </c>
      <c r="R210" s="57">
        <v>31230</v>
      </c>
      <c r="S210" s="58">
        <v>1267.5130282318944</v>
      </c>
      <c r="T210" s="44">
        <f t="shared" si="45"/>
        <v>312.3</v>
      </c>
      <c r="U210" s="44">
        <f t="shared" si="45"/>
        <v>12.675130282318944</v>
      </c>
      <c r="V210" s="44">
        <f t="shared" si="46"/>
        <v>30917.7</v>
      </c>
      <c r="W210" s="44">
        <f t="shared" si="46"/>
        <v>1254.8378979495756</v>
      </c>
      <c r="X210" s="50">
        <v>5</v>
      </c>
      <c r="Y210" s="45">
        <f t="shared" si="37"/>
        <v>6183.54</v>
      </c>
      <c r="Z210">
        <f t="shared" si="40"/>
        <v>515.29499999999996</v>
      </c>
      <c r="AA210">
        <f t="shared" si="38"/>
        <v>250.96757958991512</v>
      </c>
      <c r="AB210">
        <f t="shared" si="39"/>
        <v>20.91396496582626</v>
      </c>
      <c r="AC210">
        <f t="shared" si="41"/>
        <v>16.941205479452055</v>
      </c>
      <c r="AD210">
        <f t="shared" si="42"/>
        <v>0.68758240983538388</v>
      </c>
      <c r="AE210" s="45">
        <f t="shared" si="49"/>
        <v>24</v>
      </c>
      <c r="AF210" s="46">
        <v>355.53740441904642</v>
      </c>
      <c r="AG210" s="7">
        <v>8760.0149999999994</v>
      </c>
      <c r="AH210" s="46">
        <f>AD210*[1]Dias!$B$3</f>
        <v>20.627472295061516</v>
      </c>
      <c r="AI210" s="46">
        <f>AC210*[1]Dias!$B$3</f>
        <v>508.23616438356163</v>
      </c>
      <c r="AJ210" s="46">
        <f>AD210*[1]Dias!$B$4</f>
        <v>19.252307475390747</v>
      </c>
      <c r="AK210" s="46">
        <f>AC210*[1]Dias!$B$4</f>
        <v>474.35375342465755</v>
      </c>
      <c r="AL210" s="52">
        <f>AD210*[1]Dias!$B$5</f>
        <v>21.315054704896902</v>
      </c>
      <c r="AM210" s="46">
        <f>AC210*[1]Dias!$B$5</f>
        <v>525.17736986301372</v>
      </c>
      <c r="AN210" s="52">
        <f>AD210*[1]Dias!$B$6</f>
        <v>15.81439542621383</v>
      </c>
      <c r="AO210" s="46">
        <f>AC210*[1]Dias!$B$6</f>
        <v>389.64772602739725</v>
      </c>
      <c r="AP210" s="46">
        <f>AD210*[1]Dias!$B$7</f>
        <v>21.315054704896902</v>
      </c>
      <c r="AQ210" s="46">
        <f>AC210*[1]Dias!$B$7</f>
        <v>525.17736986301372</v>
      </c>
      <c r="AR210" s="46">
        <f>AD210*[1]Dias!$B$8</f>
        <v>20.627472295061516</v>
      </c>
      <c r="AS210" s="46">
        <f>AC210*[1]Dias!$B$8</f>
        <v>508.23616438356163</v>
      </c>
      <c r="AT210" s="46">
        <f>AD210*[1]Dias!$B$9</f>
        <v>21.315054704896902</v>
      </c>
      <c r="AU210" s="46">
        <f>AC210*[1]Dias!$B$9</f>
        <v>525.17736986301372</v>
      </c>
      <c r="AV210" s="47">
        <f t="shared" si="47"/>
        <v>12216.020917808215</v>
      </c>
      <c r="AW210" s="48">
        <f t="shared" si="48"/>
        <v>495.80421602546477</v>
      </c>
      <c r="AX210" s="49">
        <f t="shared" si="36"/>
        <v>771.70881220642968</v>
      </c>
      <c r="AY210" s="74" t="s">
        <v>63</v>
      </c>
    </row>
    <row r="211" spans="1:51" ht="18" customHeight="1" x14ac:dyDescent="0.3">
      <c r="A211" s="1" t="s">
        <v>88</v>
      </c>
      <c r="B211" s="1" t="s">
        <v>89</v>
      </c>
      <c r="C211" s="1">
        <v>510202057</v>
      </c>
      <c r="D211" s="1" t="s">
        <v>90</v>
      </c>
      <c r="E211" s="1">
        <f>VLOOKUP(F211,[1]Depreciacion_Entry!$T$3:$U$34,2,0)</f>
        <v>37</v>
      </c>
      <c r="F211" s="1" t="s">
        <v>60</v>
      </c>
      <c r="G211" s="39" t="s">
        <v>669</v>
      </c>
      <c r="H211" s="78" t="s">
        <v>670</v>
      </c>
      <c r="I211" s="40" t="s">
        <v>60</v>
      </c>
      <c r="J211" s="61" t="s">
        <v>664</v>
      </c>
      <c r="K211" s="54">
        <v>1</v>
      </c>
      <c r="L211" s="40" t="s">
        <v>643</v>
      </c>
      <c r="M211" s="40" t="s">
        <v>665</v>
      </c>
      <c r="N211" s="56" t="s">
        <v>671</v>
      </c>
      <c r="O211" s="56" t="s">
        <v>67</v>
      </c>
      <c r="P211" s="75">
        <v>45138</v>
      </c>
      <c r="Q211" s="76">
        <v>24.6388</v>
      </c>
      <c r="R211" s="57">
        <v>31230</v>
      </c>
      <c r="S211" s="58">
        <v>1267.5130282318944</v>
      </c>
      <c r="T211" s="44">
        <f t="shared" si="45"/>
        <v>312.3</v>
      </c>
      <c r="U211" s="44">
        <f t="shared" si="45"/>
        <v>12.675130282318944</v>
      </c>
      <c r="V211" s="44">
        <f t="shared" si="46"/>
        <v>30917.7</v>
      </c>
      <c r="W211" s="44">
        <f t="shared" si="46"/>
        <v>1254.8378979495756</v>
      </c>
      <c r="X211" s="50">
        <v>5</v>
      </c>
      <c r="Y211" s="45">
        <f t="shared" si="37"/>
        <v>6183.54</v>
      </c>
      <c r="Z211">
        <f t="shared" si="40"/>
        <v>515.29499999999996</v>
      </c>
      <c r="AA211">
        <f t="shared" si="38"/>
        <v>250.96757958991512</v>
      </c>
      <c r="AB211">
        <f t="shared" si="39"/>
        <v>20.91396496582626</v>
      </c>
      <c r="AC211">
        <f t="shared" si="41"/>
        <v>16.941205479452055</v>
      </c>
      <c r="AD211">
        <f t="shared" si="42"/>
        <v>0.68758240983538388</v>
      </c>
      <c r="AE211" s="45">
        <f t="shared" si="49"/>
        <v>24</v>
      </c>
      <c r="AF211" s="46">
        <v>355.53740441904642</v>
      </c>
      <c r="AG211" s="7">
        <v>8760.0149999999994</v>
      </c>
      <c r="AH211" s="46">
        <f>AD211*[1]Dias!$B$3</f>
        <v>20.627472295061516</v>
      </c>
      <c r="AI211" s="46">
        <f>AC211*[1]Dias!$B$3</f>
        <v>508.23616438356163</v>
      </c>
      <c r="AJ211" s="46">
        <f>AD211*[1]Dias!$B$4</f>
        <v>19.252307475390747</v>
      </c>
      <c r="AK211" s="46">
        <f>AC211*[1]Dias!$B$4</f>
        <v>474.35375342465755</v>
      </c>
      <c r="AL211" s="52">
        <f>AD211*[1]Dias!$B$5</f>
        <v>21.315054704896902</v>
      </c>
      <c r="AM211" s="46">
        <f>AC211*[1]Dias!$B$5</f>
        <v>525.17736986301372</v>
      </c>
      <c r="AN211" s="52">
        <f>AD211*[1]Dias!$B$6</f>
        <v>15.81439542621383</v>
      </c>
      <c r="AO211" s="46">
        <f>AC211*[1]Dias!$B$6</f>
        <v>389.64772602739725</v>
      </c>
      <c r="AP211" s="46">
        <f>AD211*[1]Dias!$B$7</f>
        <v>21.315054704896902</v>
      </c>
      <c r="AQ211" s="46">
        <f>AC211*[1]Dias!$B$7</f>
        <v>525.17736986301372</v>
      </c>
      <c r="AR211" s="46">
        <f>AD211*[1]Dias!$B$8</f>
        <v>20.627472295061516</v>
      </c>
      <c r="AS211" s="46">
        <f>AC211*[1]Dias!$B$8</f>
        <v>508.23616438356163</v>
      </c>
      <c r="AT211" s="46">
        <f>AD211*[1]Dias!$B$9</f>
        <v>21.315054704896902</v>
      </c>
      <c r="AU211" s="46">
        <f>AC211*[1]Dias!$B$9</f>
        <v>525.17736986301372</v>
      </c>
      <c r="AV211" s="47">
        <f t="shared" si="47"/>
        <v>12216.020917808215</v>
      </c>
      <c r="AW211" s="48">
        <f t="shared" si="48"/>
        <v>495.80421602546477</v>
      </c>
      <c r="AX211" s="49">
        <f t="shared" si="36"/>
        <v>771.70881220642968</v>
      </c>
      <c r="AY211" s="74" t="s">
        <v>63</v>
      </c>
    </row>
    <row r="212" spans="1:51" ht="18" customHeight="1" x14ac:dyDescent="0.3">
      <c r="A212" s="1" t="s">
        <v>88</v>
      </c>
      <c r="B212" s="1" t="s">
        <v>89</v>
      </c>
      <c r="C212" s="1">
        <v>510202057</v>
      </c>
      <c r="D212" s="1" t="s">
        <v>90</v>
      </c>
      <c r="E212" s="1">
        <f>VLOOKUP(F212,[1]Depreciacion_Entry!$T$3:$U$34,2,0)</f>
        <v>37</v>
      </c>
      <c r="F212" s="1" t="s">
        <v>60</v>
      </c>
      <c r="G212" s="39" t="s">
        <v>672</v>
      </c>
      <c r="H212" s="78" t="s">
        <v>673</v>
      </c>
      <c r="I212" s="40" t="s">
        <v>60</v>
      </c>
      <c r="J212" s="61" t="s">
        <v>664</v>
      </c>
      <c r="K212" s="54">
        <v>1</v>
      </c>
      <c r="L212" s="40" t="s">
        <v>643</v>
      </c>
      <c r="M212" s="40" t="s">
        <v>665</v>
      </c>
      <c r="N212" s="56" t="s">
        <v>674</v>
      </c>
      <c r="O212" s="56" t="s">
        <v>67</v>
      </c>
      <c r="P212" s="75">
        <v>45138</v>
      </c>
      <c r="Q212" s="76">
        <v>24.6388</v>
      </c>
      <c r="R212" s="57">
        <v>31230</v>
      </c>
      <c r="S212" s="58">
        <v>1267.5130282318944</v>
      </c>
      <c r="T212" s="44">
        <f t="shared" si="45"/>
        <v>312.3</v>
      </c>
      <c r="U212" s="44">
        <f t="shared" si="45"/>
        <v>12.675130282318944</v>
      </c>
      <c r="V212" s="44">
        <f t="shared" si="46"/>
        <v>30917.7</v>
      </c>
      <c r="W212" s="44">
        <f t="shared" si="46"/>
        <v>1254.8378979495756</v>
      </c>
      <c r="X212" s="50">
        <v>5</v>
      </c>
      <c r="Y212" s="45">
        <f t="shared" si="37"/>
        <v>6183.54</v>
      </c>
      <c r="Z212">
        <f t="shared" si="40"/>
        <v>515.29499999999996</v>
      </c>
      <c r="AA212">
        <f t="shared" si="38"/>
        <v>250.96757958991512</v>
      </c>
      <c r="AB212">
        <f t="shared" si="39"/>
        <v>20.91396496582626</v>
      </c>
      <c r="AC212">
        <f t="shared" si="41"/>
        <v>16.941205479452055</v>
      </c>
      <c r="AD212">
        <f t="shared" si="42"/>
        <v>0.68758240983538388</v>
      </c>
      <c r="AE212" s="45">
        <f t="shared" si="49"/>
        <v>24</v>
      </c>
      <c r="AF212" s="46">
        <v>355.53740441904642</v>
      </c>
      <c r="AG212" s="7">
        <v>8760.0149999999994</v>
      </c>
      <c r="AH212" s="46">
        <f>AD212*[1]Dias!$B$3</f>
        <v>20.627472295061516</v>
      </c>
      <c r="AI212" s="46">
        <f>AC212*[1]Dias!$B$3</f>
        <v>508.23616438356163</v>
      </c>
      <c r="AJ212" s="46">
        <f>AD212*[1]Dias!$B$4</f>
        <v>19.252307475390747</v>
      </c>
      <c r="AK212" s="46">
        <f>AC212*[1]Dias!$B$4</f>
        <v>474.35375342465755</v>
      </c>
      <c r="AL212" s="52">
        <f>AD212*[1]Dias!$B$5</f>
        <v>21.315054704896902</v>
      </c>
      <c r="AM212" s="46">
        <f>AC212*[1]Dias!$B$5</f>
        <v>525.17736986301372</v>
      </c>
      <c r="AN212" s="52">
        <f>AD212*[1]Dias!$B$6</f>
        <v>15.81439542621383</v>
      </c>
      <c r="AO212" s="46">
        <f>AC212*[1]Dias!$B$6</f>
        <v>389.64772602739725</v>
      </c>
      <c r="AP212" s="46">
        <f>AD212*[1]Dias!$B$7</f>
        <v>21.315054704896902</v>
      </c>
      <c r="AQ212" s="46">
        <f>AC212*[1]Dias!$B$7</f>
        <v>525.17736986301372</v>
      </c>
      <c r="AR212" s="46">
        <f>AD212*[1]Dias!$B$8</f>
        <v>20.627472295061516</v>
      </c>
      <c r="AS212" s="46">
        <f>AC212*[1]Dias!$B$8</f>
        <v>508.23616438356163</v>
      </c>
      <c r="AT212" s="46">
        <f>AD212*[1]Dias!$B$9</f>
        <v>21.315054704896902</v>
      </c>
      <c r="AU212" s="46">
        <f>AC212*[1]Dias!$B$9</f>
        <v>525.17736986301372</v>
      </c>
      <c r="AV212" s="47">
        <f t="shared" si="47"/>
        <v>12216.020917808215</v>
      </c>
      <c r="AW212" s="48">
        <f t="shared" si="48"/>
        <v>495.80421602546477</v>
      </c>
      <c r="AX212" s="49">
        <f t="shared" si="36"/>
        <v>771.70881220642968</v>
      </c>
      <c r="AY212" s="74" t="s">
        <v>63</v>
      </c>
    </row>
    <row r="213" spans="1:51" ht="18" customHeight="1" x14ac:dyDescent="0.3">
      <c r="A213" s="1" t="s">
        <v>88</v>
      </c>
      <c r="B213" s="1" t="s">
        <v>89</v>
      </c>
      <c r="C213" s="1">
        <v>510202057</v>
      </c>
      <c r="D213" s="1" t="s">
        <v>90</v>
      </c>
      <c r="E213" s="1">
        <f>VLOOKUP(F213,[1]Depreciacion_Entry!$T$3:$U$34,2,0)</f>
        <v>37</v>
      </c>
      <c r="F213" s="1" t="s">
        <v>60</v>
      </c>
      <c r="G213" s="39" t="s">
        <v>675</v>
      </c>
      <c r="H213" s="78" t="s">
        <v>616</v>
      </c>
      <c r="I213" s="40" t="s">
        <v>60</v>
      </c>
      <c r="J213" s="61" t="s">
        <v>664</v>
      </c>
      <c r="K213" s="54">
        <v>1</v>
      </c>
      <c r="L213" s="40" t="s">
        <v>643</v>
      </c>
      <c r="M213" s="40" t="s">
        <v>665</v>
      </c>
      <c r="N213" s="56" t="s">
        <v>661</v>
      </c>
      <c r="O213" s="56" t="s">
        <v>67</v>
      </c>
      <c r="P213" s="75">
        <v>45138</v>
      </c>
      <c r="Q213" s="76">
        <v>24.6388</v>
      </c>
      <c r="R213" s="57">
        <v>31230</v>
      </c>
      <c r="S213" s="58">
        <v>1267.5130282318944</v>
      </c>
      <c r="T213" s="44">
        <f t="shared" si="45"/>
        <v>312.3</v>
      </c>
      <c r="U213" s="44">
        <f t="shared" si="45"/>
        <v>12.675130282318944</v>
      </c>
      <c r="V213" s="44">
        <f t="shared" si="46"/>
        <v>30917.7</v>
      </c>
      <c r="W213" s="44">
        <f t="shared" si="46"/>
        <v>1254.8378979495756</v>
      </c>
      <c r="X213" s="50">
        <v>5</v>
      </c>
      <c r="Y213" s="45">
        <f t="shared" si="37"/>
        <v>6183.54</v>
      </c>
      <c r="Z213">
        <f t="shared" si="40"/>
        <v>515.29499999999996</v>
      </c>
      <c r="AA213">
        <f t="shared" si="38"/>
        <v>250.96757958991512</v>
      </c>
      <c r="AB213">
        <f t="shared" si="39"/>
        <v>20.91396496582626</v>
      </c>
      <c r="AC213">
        <f t="shared" si="41"/>
        <v>16.941205479452055</v>
      </c>
      <c r="AD213">
        <f t="shared" si="42"/>
        <v>0.68758240983538388</v>
      </c>
      <c r="AE213" s="45">
        <f t="shared" si="49"/>
        <v>24</v>
      </c>
      <c r="AF213" s="46">
        <v>355.53740441904642</v>
      </c>
      <c r="AG213" s="7">
        <v>8760.0149999999994</v>
      </c>
      <c r="AH213" s="46">
        <f>AD213*[1]Dias!$B$3</f>
        <v>20.627472295061516</v>
      </c>
      <c r="AI213" s="46">
        <f>AC213*[1]Dias!$B$3</f>
        <v>508.23616438356163</v>
      </c>
      <c r="AJ213" s="46">
        <f>AD213*[1]Dias!$B$4</f>
        <v>19.252307475390747</v>
      </c>
      <c r="AK213" s="46">
        <f>AC213*[1]Dias!$B$4</f>
        <v>474.35375342465755</v>
      </c>
      <c r="AL213" s="52">
        <f>AD213*[1]Dias!$B$5</f>
        <v>21.315054704896902</v>
      </c>
      <c r="AM213" s="46">
        <f>AC213*[1]Dias!$B$5</f>
        <v>525.17736986301372</v>
      </c>
      <c r="AN213" s="52">
        <f>AD213*[1]Dias!$B$6</f>
        <v>15.81439542621383</v>
      </c>
      <c r="AO213" s="46">
        <f>AC213*[1]Dias!$B$6</f>
        <v>389.64772602739725</v>
      </c>
      <c r="AP213" s="46">
        <f>AD213*[1]Dias!$B$7</f>
        <v>21.315054704896902</v>
      </c>
      <c r="AQ213" s="46">
        <f>AC213*[1]Dias!$B$7</f>
        <v>525.17736986301372</v>
      </c>
      <c r="AR213" s="46">
        <f>AD213*[1]Dias!$B$8</f>
        <v>20.627472295061516</v>
      </c>
      <c r="AS213" s="46">
        <f>AC213*[1]Dias!$B$8</f>
        <v>508.23616438356163</v>
      </c>
      <c r="AT213" s="46">
        <f>AD213*[1]Dias!$B$9</f>
        <v>21.315054704896902</v>
      </c>
      <c r="AU213" s="46">
        <f>AC213*[1]Dias!$B$9</f>
        <v>525.17736986301372</v>
      </c>
      <c r="AV213" s="47">
        <f t="shared" si="47"/>
        <v>12216.020917808215</v>
      </c>
      <c r="AW213" s="48">
        <f t="shared" si="48"/>
        <v>495.80421602546477</v>
      </c>
      <c r="AX213" s="49">
        <f t="shared" si="36"/>
        <v>771.70881220642968</v>
      </c>
      <c r="AY213" s="74" t="s">
        <v>63</v>
      </c>
    </row>
    <row r="214" spans="1:51" ht="18" customHeight="1" x14ac:dyDescent="0.3">
      <c r="A214" s="1" t="s">
        <v>88</v>
      </c>
      <c r="B214" s="1" t="s">
        <v>89</v>
      </c>
      <c r="C214" s="1">
        <v>510202057</v>
      </c>
      <c r="D214" s="1" t="s">
        <v>90</v>
      </c>
      <c r="E214" s="1">
        <f>VLOOKUP(F214,[1]Depreciacion_Entry!$T$3:$U$34,2,0)</f>
        <v>37</v>
      </c>
      <c r="F214" s="1" t="s">
        <v>60</v>
      </c>
      <c r="G214" s="39" t="s">
        <v>676</v>
      </c>
      <c r="H214" s="78" t="s">
        <v>677</v>
      </c>
      <c r="I214" s="40" t="s">
        <v>60</v>
      </c>
      <c r="J214" s="61" t="s">
        <v>678</v>
      </c>
      <c r="K214" s="54">
        <v>1</v>
      </c>
      <c r="L214" s="40" t="s">
        <v>679</v>
      </c>
      <c r="M214" s="59" t="s">
        <v>367</v>
      </c>
      <c r="N214" s="59" t="s">
        <v>680</v>
      </c>
      <c r="O214" s="56" t="s">
        <v>67</v>
      </c>
      <c r="P214" s="75">
        <v>45111</v>
      </c>
      <c r="Q214" s="76">
        <v>24.6524</v>
      </c>
      <c r="R214" s="57">
        <v>28000</v>
      </c>
      <c r="S214" s="58">
        <v>1135.7920527007511</v>
      </c>
      <c r="T214" s="44">
        <f t="shared" si="45"/>
        <v>280</v>
      </c>
      <c r="U214" s="44">
        <f t="shared" si="45"/>
        <v>11.357920527007511</v>
      </c>
      <c r="V214" s="44">
        <f t="shared" si="46"/>
        <v>27720</v>
      </c>
      <c r="W214" s="44">
        <f t="shared" si="46"/>
        <v>1124.4341321737436</v>
      </c>
      <c r="X214" s="50">
        <v>5</v>
      </c>
      <c r="Y214" s="45">
        <f t="shared" si="37"/>
        <v>5544</v>
      </c>
      <c r="Z214">
        <f t="shared" si="40"/>
        <v>462</v>
      </c>
      <c r="AA214">
        <f t="shared" si="38"/>
        <v>224.88682643474871</v>
      </c>
      <c r="AB214">
        <f t="shared" si="39"/>
        <v>18.740568869562392</v>
      </c>
      <c r="AC214">
        <f t="shared" si="41"/>
        <v>15.189041095890412</v>
      </c>
      <c r="AD214">
        <f t="shared" si="42"/>
        <v>0.61612829160205129</v>
      </c>
      <c r="AE214" s="45">
        <f t="shared" si="49"/>
        <v>25</v>
      </c>
      <c r="AF214" s="46">
        <v>337.33023965212305</v>
      </c>
      <c r="AG214" s="7">
        <v>8316</v>
      </c>
      <c r="AH214" s="46">
        <f>AD214*[1]Dias!$B$3</f>
        <v>18.48384874806154</v>
      </c>
      <c r="AI214" s="46">
        <f>AC214*[1]Dias!$B$3</f>
        <v>455.67123287671234</v>
      </c>
      <c r="AJ214" s="46">
        <f>AD214*[1]Dias!$B$4</f>
        <v>17.251592164857435</v>
      </c>
      <c r="AK214" s="46">
        <f>AC214*[1]Dias!$B$4</f>
        <v>425.2931506849315</v>
      </c>
      <c r="AL214" s="52">
        <f>AD214*[1]Dias!$B$5</f>
        <v>19.099977039663589</v>
      </c>
      <c r="AM214" s="46">
        <f>AC214*[1]Dias!$B$5</f>
        <v>470.86027397260278</v>
      </c>
      <c r="AN214" s="52">
        <f>AD214*[1]Dias!$B$6</f>
        <v>14.170950706847179</v>
      </c>
      <c r="AO214" s="46">
        <f>AC214*[1]Dias!$B$6</f>
        <v>349.34794520547945</v>
      </c>
      <c r="AP214" s="46">
        <f>AD214*[1]Dias!$B$7</f>
        <v>19.099977039663589</v>
      </c>
      <c r="AQ214" s="46">
        <f>AC214*[1]Dias!$B$7</f>
        <v>470.86027397260278</v>
      </c>
      <c r="AR214" s="46">
        <f>AD214*[1]Dias!$B$8</f>
        <v>18.48384874806154</v>
      </c>
      <c r="AS214" s="46">
        <f>AC214*[1]Dias!$B$8</f>
        <v>455.67123287671234</v>
      </c>
      <c r="AT214" s="46">
        <f>AD214*[1]Dias!$B$9</f>
        <v>19.099977039663589</v>
      </c>
      <c r="AU214" s="46">
        <f>AC214*[1]Dias!$B$9</f>
        <v>470.86027397260278</v>
      </c>
      <c r="AV214" s="47">
        <f t="shared" si="47"/>
        <v>11414.564383561643</v>
      </c>
      <c r="AW214" s="48">
        <f t="shared" si="48"/>
        <v>463.02041113894148</v>
      </c>
      <c r="AX214" s="49">
        <f t="shared" ref="AX214:AX238" si="50">+S214-AW214</f>
        <v>672.7716415618097</v>
      </c>
      <c r="AY214" s="74" t="s">
        <v>63</v>
      </c>
    </row>
    <row r="215" spans="1:51" ht="18" customHeight="1" x14ac:dyDescent="0.3">
      <c r="A215" s="1" t="s">
        <v>88</v>
      </c>
      <c r="B215" s="1" t="s">
        <v>89</v>
      </c>
      <c r="C215" s="1">
        <v>510202057</v>
      </c>
      <c r="D215" s="1" t="s">
        <v>90</v>
      </c>
      <c r="E215" s="1">
        <f>VLOOKUP(F215,[1]Depreciacion_Entry!$T$3:$U$34,2,0)</f>
        <v>37</v>
      </c>
      <c r="F215" s="1" t="s">
        <v>60</v>
      </c>
      <c r="G215" s="39" t="s">
        <v>681</v>
      </c>
      <c r="H215" s="78" t="s">
        <v>682</v>
      </c>
      <c r="I215" s="40" t="s">
        <v>60</v>
      </c>
      <c r="J215" s="61" t="s">
        <v>134</v>
      </c>
      <c r="K215" s="54">
        <v>1</v>
      </c>
      <c r="L215" s="40" t="s">
        <v>683</v>
      </c>
      <c r="M215" s="40" t="s">
        <v>684</v>
      </c>
      <c r="N215" s="56" t="s">
        <v>685</v>
      </c>
      <c r="O215" s="56" t="s">
        <v>67</v>
      </c>
      <c r="P215" s="75">
        <v>45108</v>
      </c>
      <c r="Q215" s="76">
        <v>24.6524</v>
      </c>
      <c r="R215" s="57">
        <v>1550</v>
      </c>
      <c r="S215" s="58">
        <v>62.874202917363014</v>
      </c>
      <c r="T215" s="44">
        <f t="shared" si="45"/>
        <v>15.5</v>
      </c>
      <c r="U215" s="44">
        <f t="shared" si="45"/>
        <v>0.6287420291736302</v>
      </c>
      <c r="V215" s="44">
        <f t="shared" si="46"/>
        <v>1534.5</v>
      </c>
      <c r="W215" s="44">
        <f t="shared" si="46"/>
        <v>62.245460888189385</v>
      </c>
      <c r="X215" s="50">
        <v>5</v>
      </c>
      <c r="Y215" s="45">
        <f t="shared" si="37"/>
        <v>306.89999999999998</v>
      </c>
      <c r="Z215">
        <f t="shared" si="40"/>
        <v>25.574999999999999</v>
      </c>
      <c r="AA215">
        <f t="shared" si="38"/>
        <v>12.449092177637876</v>
      </c>
      <c r="AB215">
        <f t="shared" si="39"/>
        <v>1.0374243481364898</v>
      </c>
      <c r="AC215">
        <f t="shared" si="41"/>
        <v>0.84082191780821913</v>
      </c>
      <c r="AD215">
        <f t="shared" si="42"/>
        <v>3.410710185654213E-2</v>
      </c>
      <c r="AE215" s="45">
        <f t="shared" si="49"/>
        <v>25</v>
      </c>
      <c r="AF215" s="46">
        <v>18.673638266456816</v>
      </c>
      <c r="AG215" s="7">
        <v>460.34999999999997</v>
      </c>
      <c r="AH215" s="46">
        <f>AD215*[1]Dias!$B$3</f>
        <v>1.023213055696264</v>
      </c>
      <c r="AI215" s="46">
        <f>AC215*[1]Dias!$B$3</f>
        <v>25.224657534246575</v>
      </c>
      <c r="AJ215" s="46">
        <f>AD215*[1]Dias!$B$4</f>
        <v>0.95499885198317958</v>
      </c>
      <c r="AK215" s="46">
        <f>AC215*[1]Dias!$B$4</f>
        <v>23.543013698630137</v>
      </c>
      <c r="AL215" s="52">
        <f>AD215*[1]Dias!$B$5</f>
        <v>1.057320157552806</v>
      </c>
      <c r="AM215" s="46">
        <f>AC215*[1]Dias!$B$5</f>
        <v>26.065479452054792</v>
      </c>
      <c r="AN215" s="52">
        <f>AD215*[1]Dias!$B$6</f>
        <v>0.78446334270046902</v>
      </c>
      <c r="AO215" s="46">
        <f>AC215*[1]Dias!$B$6</f>
        <v>19.338904109589041</v>
      </c>
      <c r="AP215" s="46">
        <f>AD215*[1]Dias!$B$7</f>
        <v>1.057320157552806</v>
      </c>
      <c r="AQ215" s="46">
        <f>AC215*[1]Dias!$B$7</f>
        <v>26.065479452054792</v>
      </c>
      <c r="AR215" s="46">
        <f>AD215*[1]Dias!$B$8</f>
        <v>1.023213055696264</v>
      </c>
      <c r="AS215" s="46">
        <f>AC215*[1]Dias!$B$8</f>
        <v>25.224657534246575</v>
      </c>
      <c r="AT215" s="46">
        <f>AD215*[1]Dias!$B$9</f>
        <v>1.057320157552806</v>
      </c>
      <c r="AU215" s="46">
        <f>AC215*[1]Dias!$B$9</f>
        <v>26.065479452054792</v>
      </c>
      <c r="AV215" s="47">
        <f t="shared" si="47"/>
        <v>631.87767123287665</v>
      </c>
      <c r="AW215" s="48">
        <f t="shared" si="48"/>
        <v>25.63148704519141</v>
      </c>
      <c r="AX215" s="49">
        <f t="shared" si="50"/>
        <v>37.242715872171601</v>
      </c>
      <c r="AY215" s="74" t="s">
        <v>63</v>
      </c>
    </row>
    <row r="216" spans="1:51" ht="18" customHeight="1" x14ac:dyDescent="0.3">
      <c r="A216" s="1" t="s">
        <v>88</v>
      </c>
      <c r="B216" s="1" t="s">
        <v>89</v>
      </c>
      <c r="C216" s="1">
        <v>510202057</v>
      </c>
      <c r="D216" s="1" t="s">
        <v>90</v>
      </c>
      <c r="E216" s="1">
        <f>VLOOKUP(F216,[1]Depreciacion_Entry!$T$3:$U$34,2,0)</f>
        <v>37</v>
      </c>
      <c r="F216" s="1" t="s">
        <v>60</v>
      </c>
      <c r="G216" s="39" t="s">
        <v>686</v>
      </c>
      <c r="H216" s="88" t="s">
        <v>687</v>
      </c>
      <c r="I216" s="40" t="s">
        <v>60</v>
      </c>
      <c r="J216" s="61" t="s">
        <v>134</v>
      </c>
      <c r="K216" s="54">
        <v>1</v>
      </c>
      <c r="L216" s="40" t="s">
        <v>688</v>
      </c>
      <c r="M216" s="40" t="s">
        <v>684</v>
      </c>
      <c r="N216" s="56" t="s">
        <v>689</v>
      </c>
      <c r="O216" s="56" t="s">
        <v>67</v>
      </c>
      <c r="P216" s="75">
        <v>45108</v>
      </c>
      <c r="Q216" s="76">
        <v>24.6524</v>
      </c>
      <c r="R216" s="57">
        <v>1550</v>
      </c>
      <c r="S216" s="58">
        <v>62.874202917363014</v>
      </c>
      <c r="T216" s="44">
        <f t="shared" si="45"/>
        <v>15.5</v>
      </c>
      <c r="U216" s="44">
        <f t="shared" si="45"/>
        <v>0.6287420291736302</v>
      </c>
      <c r="V216" s="44">
        <f t="shared" si="46"/>
        <v>1534.5</v>
      </c>
      <c r="W216" s="44">
        <f t="shared" si="46"/>
        <v>62.245460888189385</v>
      </c>
      <c r="X216" s="50">
        <v>5</v>
      </c>
      <c r="Y216" s="45">
        <f t="shared" ref="Y216:Y238" si="51">IFERROR(V216/X216,0)</f>
        <v>306.89999999999998</v>
      </c>
      <c r="Z216">
        <f t="shared" si="40"/>
        <v>25.574999999999999</v>
      </c>
      <c r="AA216">
        <f t="shared" ref="AA216:AA238" si="52">IFERROR(W216/X216,0)</f>
        <v>12.449092177637876</v>
      </c>
      <c r="AB216">
        <f t="shared" ref="AB216:AB238" si="53">IFERROR(AA216/12,0)</f>
        <v>1.0374243481364898</v>
      </c>
      <c r="AC216">
        <f t="shared" si="41"/>
        <v>0.84082191780821913</v>
      </c>
      <c r="AD216">
        <f t="shared" si="42"/>
        <v>3.410710185654213E-2</v>
      </c>
      <c r="AE216" s="45">
        <f t="shared" si="49"/>
        <v>25</v>
      </c>
      <c r="AF216" s="46">
        <v>18.673638266456816</v>
      </c>
      <c r="AG216" s="7">
        <v>460.34999999999997</v>
      </c>
      <c r="AH216" s="46">
        <f>AD216*[1]Dias!$B$3</f>
        <v>1.023213055696264</v>
      </c>
      <c r="AI216" s="46">
        <f>AC216*[1]Dias!$B$3</f>
        <v>25.224657534246575</v>
      </c>
      <c r="AJ216" s="46">
        <f>AD216*[1]Dias!$B$4</f>
        <v>0.95499885198317958</v>
      </c>
      <c r="AK216" s="46">
        <f>AC216*[1]Dias!$B$4</f>
        <v>23.543013698630137</v>
      </c>
      <c r="AL216" s="52">
        <f>AD216*[1]Dias!$B$5</f>
        <v>1.057320157552806</v>
      </c>
      <c r="AM216" s="46">
        <f>AC216*[1]Dias!$B$5</f>
        <v>26.065479452054792</v>
      </c>
      <c r="AN216" s="52">
        <f>AD216*[1]Dias!$B$6</f>
        <v>0.78446334270046902</v>
      </c>
      <c r="AO216" s="46">
        <f>AC216*[1]Dias!$B$6</f>
        <v>19.338904109589041</v>
      </c>
      <c r="AP216" s="46">
        <f>AD216*[1]Dias!$B$7</f>
        <v>1.057320157552806</v>
      </c>
      <c r="AQ216" s="46">
        <f>AC216*[1]Dias!$B$7</f>
        <v>26.065479452054792</v>
      </c>
      <c r="AR216" s="46">
        <f>AD216*[1]Dias!$B$8</f>
        <v>1.023213055696264</v>
      </c>
      <c r="AS216" s="46">
        <f>AC216*[1]Dias!$B$8</f>
        <v>25.224657534246575</v>
      </c>
      <c r="AT216" s="46">
        <f>AD216*[1]Dias!$B$9</f>
        <v>1.057320157552806</v>
      </c>
      <c r="AU216" s="46">
        <f>AC216*[1]Dias!$B$9</f>
        <v>26.065479452054792</v>
      </c>
      <c r="AV216" s="47">
        <f t="shared" si="47"/>
        <v>631.87767123287665</v>
      </c>
      <c r="AW216" s="48">
        <f t="shared" si="48"/>
        <v>25.63148704519141</v>
      </c>
      <c r="AX216" s="49">
        <f t="shared" si="50"/>
        <v>37.242715872171601</v>
      </c>
      <c r="AY216" s="74" t="s">
        <v>63</v>
      </c>
    </row>
    <row r="217" spans="1:51" ht="18" customHeight="1" x14ac:dyDescent="0.3">
      <c r="A217" s="1" t="s">
        <v>88</v>
      </c>
      <c r="B217" s="1" t="s">
        <v>89</v>
      </c>
      <c r="C217" s="1">
        <v>510202057</v>
      </c>
      <c r="D217" s="1" t="s">
        <v>90</v>
      </c>
      <c r="E217" s="1">
        <f>VLOOKUP(F217,[1]Depreciacion_Entry!$T$3:$U$34,2,0)</f>
        <v>37</v>
      </c>
      <c r="F217" s="1" t="s">
        <v>60</v>
      </c>
      <c r="G217" s="39" t="s">
        <v>690</v>
      </c>
      <c r="H217" s="78" t="s">
        <v>691</v>
      </c>
      <c r="I217" s="40" t="s">
        <v>60</v>
      </c>
      <c r="J217" s="61" t="s">
        <v>134</v>
      </c>
      <c r="K217" s="54">
        <v>1</v>
      </c>
      <c r="L217" s="40" t="s">
        <v>688</v>
      </c>
      <c r="M217" s="40" t="s">
        <v>684</v>
      </c>
      <c r="N217" s="56" t="s">
        <v>692</v>
      </c>
      <c r="O217" s="56" t="s">
        <v>67</v>
      </c>
      <c r="P217" s="75">
        <v>45108</v>
      </c>
      <c r="Q217" s="76">
        <v>24.6524</v>
      </c>
      <c r="R217" s="57">
        <v>1550</v>
      </c>
      <c r="S217" s="58">
        <v>62.874202917363014</v>
      </c>
      <c r="T217" s="44">
        <f t="shared" si="45"/>
        <v>15.5</v>
      </c>
      <c r="U217" s="44">
        <f t="shared" si="45"/>
        <v>0.6287420291736302</v>
      </c>
      <c r="V217" s="44">
        <f t="shared" si="46"/>
        <v>1534.5</v>
      </c>
      <c r="W217" s="44">
        <f t="shared" si="46"/>
        <v>62.245460888189385</v>
      </c>
      <c r="X217" s="50">
        <v>5</v>
      </c>
      <c r="Y217" s="45">
        <f t="shared" si="51"/>
        <v>306.89999999999998</v>
      </c>
      <c r="Z217">
        <f t="shared" si="40"/>
        <v>25.574999999999999</v>
      </c>
      <c r="AA217">
        <f t="shared" si="52"/>
        <v>12.449092177637876</v>
      </c>
      <c r="AB217">
        <f t="shared" si="53"/>
        <v>1.0374243481364898</v>
      </c>
      <c r="AC217">
        <f t="shared" si="41"/>
        <v>0.84082191780821913</v>
      </c>
      <c r="AD217">
        <f t="shared" si="42"/>
        <v>3.410710185654213E-2</v>
      </c>
      <c r="AE217" s="45">
        <f t="shared" si="49"/>
        <v>25</v>
      </c>
      <c r="AF217" s="46">
        <v>18.673638266456816</v>
      </c>
      <c r="AG217" s="7">
        <v>460.34999999999997</v>
      </c>
      <c r="AH217" s="46">
        <f>AD217*[1]Dias!$B$3</f>
        <v>1.023213055696264</v>
      </c>
      <c r="AI217" s="46">
        <f>AC217*[1]Dias!$B$3</f>
        <v>25.224657534246575</v>
      </c>
      <c r="AJ217" s="46">
        <f>AD217*[1]Dias!$B$4</f>
        <v>0.95499885198317958</v>
      </c>
      <c r="AK217" s="46">
        <f>AC217*[1]Dias!$B$4</f>
        <v>23.543013698630137</v>
      </c>
      <c r="AL217" s="52">
        <f>AD217*[1]Dias!$B$5</f>
        <v>1.057320157552806</v>
      </c>
      <c r="AM217" s="46">
        <f>AC217*[1]Dias!$B$5</f>
        <v>26.065479452054792</v>
      </c>
      <c r="AN217" s="52">
        <f>AD217*[1]Dias!$B$6</f>
        <v>0.78446334270046902</v>
      </c>
      <c r="AO217" s="46">
        <f>AC217*[1]Dias!$B$6</f>
        <v>19.338904109589041</v>
      </c>
      <c r="AP217" s="46">
        <f>AD217*[1]Dias!$B$7</f>
        <v>1.057320157552806</v>
      </c>
      <c r="AQ217" s="46">
        <f>AC217*[1]Dias!$B$7</f>
        <v>26.065479452054792</v>
      </c>
      <c r="AR217" s="46">
        <f>AD217*[1]Dias!$B$8</f>
        <v>1.023213055696264</v>
      </c>
      <c r="AS217" s="46">
        <f>AC217*[1]Dias!$B$8</f>
        <v>25.224657534246575</v>
      </c>
      <c r="AT217" s="46">
        <f>AD217*[1]Dias!$B$9</f>
        <v>1.057320157552806</v>
      </c>
      <c r="AU217" s="46">
        <f>AC217*[1]Dias!$B$9</f>
        <v>26.065479452054792</v>
      </c>
      <c r="AV217" s="47">
        <f t="shared" si="47"/>
        <v>631.87767123287665</v>
      </c>
      <c r="AW217" s="48">
        <f t="shared" si="48"/>
        <v>25.63148704519141</v>
      </c>
      <c r="AX217" s="49">
        <f t="shared" si="50"/>
        <v>37.242715872171601</v>
      </c>
      <c r="AY217" s="74" t="s">
        <v>63</v>
      </c>
    </row>
    <row r="218" spans="1:51" ht="18" customHeight="1" x14ac:dyDescent="0.3">
      <c r="A218" s="1" t="s">
        <v>88</v>
      </c>
      <c r="B218" s="1" t="s">
        <v>89</v>
      </c>
      <c r="C218" s="1">
        <v>510202057</v>
      </c>
      <c r="D218" s="1" t="s">
        <v>90</v>
      </c>
      <c r="E218" s="1">
        <f>VLOOKUP(F218,[1]Depreciacion_Entry!$T$3:$U$34,2,0)</f>
        <v>37</v>
      </c>
      <c r="F218" s="1" t="s">
        <v>60</v>
      </c>
      <c r="G218" s="39" t="s">
        <v>693</v>
      </c>
      <c r="H218" s="78" t="s">
        <v>694</v>
      </c>
      <c r="I218" s="40" t="s">
        <v>60</v>
      </c>
      <c r="J218" s="61" t="s">
        <v>695</v>
      </c>
      <c r="K218" s="54">
        <v>1</v>
      </c>
      <c r="L218" s="40" t="s">
        <v>149</v>
      </c>
      <c r="M218" s="40" t="s">
        <v>696</v>
      </c>
      <c r="N218" s="56" t="s">
        <v>697</v>
      </c>
      <c r="O218" s="56" t="s">
        <v>67</v>
      </c>
      <c r="P218" s="75">
        <v>45128</v>
      </c>
      <c r="Q218" s="76">
        <v>24.6464</v>
      </c>
      <c r="R218" s="57">
        <v>10950</v>
      </c>
      <c r="S218" s="58">
        <v>444.28395222020254</v>
      </c>
      <c r="T218" s="44">
        <f t="shared" si="45"/>
        <v>109.5</v>
      </c>
      <c r="U218" s="44">
        <f t="shared" si="45"/>
        <v>4.4428395222020258</v>
      </c>
      <c r="V218" s="44">
        <f t="shared" si="46"/>
        <v>10840.5</v>
      </c>
      <c r="W218" s="44">
        <f t="shared" si="46"/>
        <v>439.84111269800053</v>
      </c>
      <c r="X218" s="50">
        <v>5</v>
      </c>
      <c r="Y218" s="45">
        <f t="shared" si="51"/>
        <v>2168.1</v>
      </c>
      <c r="Z218">
        <f t="shared" ref="Z218:Z238" si="54">IFERROR(Y218/12,0)</f>
        <v>180.67499999999998</v>
      </c>
      <c r="AA218">
        <f t="shared" si="52"/>
        <v>87.968222539600106</v>
      </c>
      <c r="AB218">
        <f t="shared" si="53"/>
        <v>7.3306852116333419</v>
      </c>
      <c r="AC218">
        <f t="shared" ref="AC218:AC238" si="55">Y218/365</f>
        <v>5.9399999999999995</v>
      </c>
      <c r="AD218">
        <f t="shared" ref="AD218:AD238" si="56">AA218/365</f>
        <v>0.24100882887561673</v>
      </c>
      <c r="AE218" s="45">
        <f t="shared" si="49"/>
        <v>25</v>
      </c>
      <c r="AF218" s="46">
        <v>131.95233380940016</v>
      </c>
      <c r="AG218" s="7">
        <v>3252.1499999999996</v>
      </c>
      <c r="AH218" s="46">
        <f>AD218*[1]Dias!$B$3</f>
        <v>7.2302648662685014</v>
      </c>
      <c r="AI218" s="46">
        <f>AC218*[1]Dias!$B$3</f>
        <v>178.2</v>
      </c>
      <c r="AJ218" s="46">
        <f>AD218*[1]Dias!$B$4</f>
        <v>6.7482472085172684</v>
      </c>
      <c r="AK218" s="46">
        <f>AC218*[1]Dias!$B$4</f>
        <v>166.32</v>
      </c>
      <c r="AL218" s="52">
        <f>AD218*[1]Dias!$B$5</f>
        <v>7.4712736951441183</v>
      </c>
      <c r="AM218" s="46">
        <f>AC218*[1]Dias!$B$5</f>
        <v>184.14</v>
      </c>
      <c r="AN218" s="52">
        <f>AD218*[1]Dias!$B$6</f>
        <v>5.5432030641391847</v>
      </c>
      <c r="AO218" s="46">
        <f>AC218*[1]Dias!$B$6</f>
        <v>136.61999999999998</v>
      </c>
      <c r="AP218" s="46">
        <f>AD218*[1]Dias!$B$7</f>
        <v>7.4712736951441183</v>
      </c>
      <c r="AQ218" s="46">
        <f>AC218*[1]Dias!$B$7</f>
        <v>184.14</v>
      </c>
      <c r="AR218" s="46">
        <f>AD218*[1]Dias!$B$8</f>
        <v>7.2302648662685014</v>
      </c>
      <c r="AS218" s="46">
        <f>AC218*[1]Dias!$B$8</f>
        <v>178.2</v>
      </c>
      <c r="AT218" s="46">
        <f>AD218*[1]Dias!$B$9</f>
        <v>7.4712736951441183</v>
      </c>
      <c r="AU218" s="46">
        <f>AC218*[1]Dias!$B$9</f>
        <v>184.14</v>
      </c>
      <c r="AV218" s="47">
        <f t="shared" si="47"/>
        <v>4463.91</v>
      </c>
      <c r="AW218" s="48">
        <f t="shared" si="48"/>
        <v>181.11813490002592</v>
      </c>
      <c r="AX218" s="49">
        <f t="shared" si="50"/>
        <v>263.16581732017664</v>
      </c>
      <c r="AY218" s="74" t="s">
        <v>63</v>
      </c>
    </row>
    <row r="219" spans="1:51" ht="18" customHeight="1" x14ac:dyDescent="0.3">
      <c r="A219" s="1" t="s">
        <v>88</v>
      </c>
      <c r="B219" s="1" t="s">
        <v>89</v>
      </c>
      <c r="C219" s="1">
        <v>510202057</v>
      </c>
      <c r="D219" s="1" t="s">
        <v>90</v>
      </c>
      <c r="E219" s="1">
        <f>VLOOKUP(F219,[1]Depreciacion_Entry!$T$3:$U$34,2,0)</f>
        <v>37</v>
      </c>
      <c r="F219" s="1" t="s">
        <v>60</v>
      </c>
      <c r="G219" s="39" t="s">
        <v>698</v>
      </c>
      <c r="H219" s="78" t="s">
        <v>699</v>
      </c>
      <c r="I219" s="40" t="s">
        <v>60</v>
      </c>
      <c r="J219" s="61" t="s">
        <v>700</v>
      </c>
      <c r="K219" s="54">
        <v>1</v>
      </c>
      <c r="L219" s="59" t="s">
        <v>118</v>
      </c>
      <c r="M219" s="59" t="s">
        <v>701</v>
      </c>
      <c r="N219" s="89"/>
      <c r="O219" s="56" t="s">
        <v>67</v>
      </c>
      <c r="P219" s="75">
        <v>45169</v>
      </c>
      <c r="Q219" s="76">
        <v>24.63335</v>
      </c>
      <c r="R219" s="57">
        <v>28500</v>
      </c>
      <c r="S219" s="58">
        <v>1156.9680940675953</v>
      </c>
      <c r="T219" s="44">
        <f t="shared" si="45"/>
        <v>285</v>
      </c>
      <c r="U219" s="44">
        <f t="shared" si="45"/>
        <v>11.569680940675953</v>
      </c>
      <c r="V219" s="44">
        <f t="shared" si="46"/>
        <v>28215</v>
      </c>
      <c r="W219" s="44">
        <f t="shared" si="46"/>
        <v>1145.3984131269194</v>
      </c>
      <c r="X219" s="50">
        <v>5</v>
      </c>
      <c r="Y219" s="45">
        <f t="shared" si="51"/>
        <v>5643</v>
      </c>
      <c r="Z219">
        <f t="shared" si="54"/>
        <v>470.25</v>
      </c>
      <c r="AA219">
        <f t="shared" si="52"/>
        <v>229.0796826253839</v>
      </c>
      <c r="AB219">
        <f t="shared" si="53"/>
        <v>19.089973552115325</v>
      </c>
      <c r="AC219">
        <f t="shared" si="55"/>
        <v>15.46027397260274</v>
      </c>
      <c r="AD219">
        <f t="shared" si="56"/>
        <v>0.62761556883666825</v>
      </c>
      <c r="AE219" s="45">
        <f t="shared" si="49"/>
        <v>23</v>
      </c>
      <c r="AF219" s="46">
        <v>305.43957683384519</v>
      </c>
      <c r="AG219" s="7">
        <v>7524</v>
      </c>
      <c r="AH219" s="46">
        <f>AD219*[1]Dias!$B$3</f>
        <v>18.828467065100046</v>
      </c>
      <c r="AI219" s="46">
        <f>AC219*[1]Dias!$B$3</f>
        <v>463.8082191780822</v>
      </c>
      <c r="AJ219" s="46">
        <f>AD219*[1]Dias!$B$4</f>
        <v>17.573235927426712</v>
      </c>
      <c r="AK219" s="46">
        <f>AC219*[1]Dias!$B$4</f>
        <v>432.88767123287676</v>
      </c>
      <c r="AL219" s="52">
        <f>AD219*[1]Dias!$B$5</f>
        <v>19.456082633936717</v>
      </c>
      <c r="AM219" s="46">
        <f>AC219*[1]Dias!$B$5</f>
        <v>479.26849315068495</v>
      </c>
      <c r="AN219" s="52">
        <f>AD219*[1]Dias!$B$6</f>
        <v>14.435158083243369</v>
      </c>
      <c r="AO219" s="46">
        <f>AC219*[1]Dias!$B$6</f>
        <v>355.58630136986301</v>
      </c>
      <c r="AP219" s="46">
        <f>AD219*[1]Dias!$B$7</f>
        <v>19.456082633936717</v>
      </c>
      <c r="AQ219" s="46">
        <f>AC219*[1]Dias!$B$7</f>
        <v>479.26849315068495</v>
      </c>
      <c r="AR219" s="46">
        <f>AD219*[1]Dias!$B$8</f>
        <v>18.828467065100046</v>
      </c>
      <c r="AS219" s="46">
        <f>AC219*[1]Dias!$B$8</f>
        <v>463.8082191780822</v>
      </c>
      <c r="AT219" s="46">
        <f>AD219*[1]Dias!$B$9</f>
        <v>19.456082633936717</v>
      </c>
      <c r="AU219" s="46">
        <f>AC219*[1]Dias!$B$9</f>
        <v>479.26849315068495</v>
      </c>
      <c r="AV219" s="47">
        <f t="shared" si="47"/>
        <v>10677.895890410959</v>
      </c>
      <c r="AW219" s="48">
        <f t="shared" si="48"/>
        <v>433.47315287652549</v>
      </c>
      <c r="AX219" s="49">
        <f t="shared" si="50"/>
        <v>723.49494119106976</v>
      </c>
      <c r="AY219" s="74" t="s">
        <v>63</v>
      </c>
    </row>
    <row r="220" spans="1:51" ht="18" customHeight="1" x14ac:dyDescent="0.3">
      <c r="A220" s="1" t="s">
        <v>88</v>
      </c>
      <c r="B220" s="1" t="s">
        <v>89</v>
      </c>
      <c r="C220" s="1">
        <v>510202057</v>
      </c>
      <c r="D220" s="1" t="s">
        <v>90</v>
      </c>
      <c r="E220" s="1">
        <f>VLOOKUP(F220,[1]Depreciacion_Entry!$T$3:$U$34,2,0)</f>
        <v>37</v>
      </c>
      <c r="F220" s="1" t="s">
        <v>60</v>
      </c>
      <c r="G220" s="39" t="s">
        <v>702</v>
      </c>
      <c r="H220" s="78" t="s">
        <v>699</v>
      </c>
      <c r="I220" s="40" t="s">
        <v>60</v>
      </c>
      <c r="J220" s="61" t="s">
        <v>703</v>
      </c>
      <c r="K220" s="54">
        <v>1</v>
      </c>
      <c r="L220" s="63"/>
      <c r="M220" s="63"/>
      <c r="N220" s="89"/>
      <c r="O220" s="56" t="s">
        <v>67</v>
      </c>
      <c r="P220" s="75">
        <v>45169</v>
      </c>
      <c r="Q220" s="76">
        <v>24.6678</v>
      </c>
      <c r="R220" s="57">
        <v>44500</v>
      </c>
      <c r="S220" s="58">
        <v>1803.97116889224</v>
      </c>
      <c r="T220" s="44">
        <f t="shared" si="45"/>
        <v>445</v>
      </c>
      <c r="U220" s="44">
        <f t="shared" si="45"/>
        <v>18.039711688922402</v>
      </c>
      <c r="V220" s="44">
        <f t="shared" si="46"/>
        <v>44055</v>
      </c>
      <c r="W220" s="44">
        <f t="shared" si="46"/>
        <v>1785.9314572033177</v>
      </c>
      <c r="X220" s="50">
        <v>5</v>
      </c>
      <c r="Y220" s="45">
        <f t="shared" si="51"/>
        <v>8811</v>
      </c>
      <c r="Z220">
        <f t="shared" si="54"/>
        <v>734.25</v>
      </c>
      <c r="AA220">
        <f t="shared" si="52"/>
        <v>357.18629144066352</v>
      </c>
      <c r="AB220">
        <f t="shared" si="53"/>
        <v>29.765524286721959</v>
      </c>
      <c r="AC220">
        <f t="shared" si="55"/>
        <v>24.139726027397259</v>
      </c>
      <c r="AD220">
        <f t="shared" si="56"/>
        <v>0.97859257928948906</v>
      </c>
      <c r="AE220" s="45">
        <f t="shared" si="49"/>
        <v>23</v>
      </c>
      <c r="AF220" s="46">
        <v>476.24838858755135</v>
      </c>
      <c r="AG220" s="7">
        <v>11748</v>
      </c>
      <c r="AH220" s="46">
        <f>AD220*[1]Dias!$B$3</f>
        <v>29.357777378684673</v>
      </c>
      <c r="AI220" s="46">
        <f>AC220*[1]Dias!$B$3</f>
        <v>724.19178082191775</v>
      </c>
      <c r="AJ220" s="46">
        <f>AD220*[1]Dias!$B$4</f>
        <v>27.400592220105693</v>
      </c>
      <c r="AK220" s="46">
        <f>AC220*[1]Dias!$B$4</f>
        <v>675.9123287671232</v>
      </c>
      <c r="AL220" s="52">
        <f>AD220*[1]Dias!$B$5</f>
        <v>30.33636995797416</v>
      </c>
      <c r="AM220" s="46">
        <f>AC220*[1]Dias!$B$5</f>
        <v>748.33150684931502</v>
      </c>
      <c r="AN220" s="52">
        <f>AD220*[1]Dias!$B$6</f>
        <v>22.50762932365825</v>
      </c>
      <c r="AO220" s="46">
        <f>AC220*[1]Dias!$B$6</f>
        <v>555.21369863013695</v>
      </c>
      <c r="AP220" s="46">
        <f>AD220*[1]Dias!$B$7</f>
        <v>30.33636995797416</v>
      </c>
      <c r="AQ220" s="46">
        <f>AC220*[1]Dias!$B$7</f>
        <v>748.33150684931502</v>
      </c>
      <c r="AR220" s="46">
        <f>AD220*[1]Dias!$B$8</f>
        <v>29.357777378684673</v>
      </c>
      <c r="AS220" s="46">
        <f>AC220*[1]Dias!$B$8</f>
        <v>724.19178082191775</v>
      </c>
      <c r="AT220" s="46">
        <f>AD220*[1]Dias!$B$9</f>
        <v>30.33636995797416</v>
      </c>
      <c r="AU220" s="46">
        <f>AC220*[1]Dias!$B$9</f>
        <v>748.33150684931502</v>
      </c>
      <c r="AV220" s="47">
        <f t="shared" si="47"/>
        <v>16672.504109589041</v>
      </c>
      <c r="AW220" s="48">
        <f t="shared" si="48"/>
        <v>675.88127476260706</v>
      </c>
      <c r="AX220" s="49">
        <f t="shared" si="50"/>
        <v>1128.089894129633</v>
      </c>
      <c r="AY220" s="74" t="s">
        <v>63</v>
      </c>
    </row>
    <row r="221" spans="1:51" ht="18" customHeight="1" x14ac:dyDescent="0.3">
      <c r="A221" s="1" t="s">
        <v>88</v>
      </c>
      <c r="B221" s="1" t="s">
        <v>89</v>
      </c>
      <c r="C221" s="1">
        <v>510202057</v>
      </c>
      <c r="D221" s="1" t="s">
        <v>90</v>
      </c>
      <c r="E221" s="1">
        <f>VLOOKUP(F221,[1]Depreciacion_Entry!$T$3:$U$34,2,0)</f>
        <v>37</v>
      </c>
      <c r="F221" s="1" t="s">
        <v>60</v>
      </c>
      <c r="G221" s="39" t="s">
        <v>704</v>
      </c>
      <c r="H221" s="78" t="s">
        <v>705</v>
      </c>
      <c r="I221" s="40" t="s">
        <v>60</v>
      </c>
      <c r="J221" s="61" t="s">
        <v>706</v>
      </c>
      <c r="K221" s="54">
        <v>2</v>
      </c>
      <c r="L221" s="63"/>
      <c r="M221" s="63"/>
      <c r="N221" s="89"/>
      <c r="O221" s="56" t="s">
        <v>67</v>
      </c>
      <c r="P221" s="75">
        <v>45169</v>
      </c>
      <c r="Q221" s="76">
        <v>24.6678</v>
      </c>
      <c r="R221" s="57">
        <v>12650</v>
      </c>
      <c r="S221" s="58">
        <v>512.81427610082778</v>
      </c>
      <c r="T221" s="44">
        <f t="shared" si="45"/>
        <v>126.5</v>
      </c>
      <c r="U221" s="44">
        <f t="shared" si="45"/>
        <v>5.1281427610082781</v>
      </c>
      <c r="V221" s="44">
        <f t="shared" si="46"/>
        <v>12523.5</v>
      </c>
      <c r="W221" s="44">
        <f t="shared" si="46"/>
        <v>507.68613333981949</v>
      </c>
      <c r="X221" s="50">
        <v>5</v>
      </c>
      <c r="Y221" s="45">
        <f t="shared" si="51"/>
        <v>2504.6999999999998</v>
      </c>
      <c r="Z221">
        <f t="shared" si="54"/>
        <v>208.72499999999999</v>
      </c>
      <c r="AA221">
        <f t="shared" si="52"/>
        <v>101.53722666796389</v>
      </c>
      <c r="AB221">
        <f t="shared" si="53"/>
        <v>8.4614355556636571</v>
      </c>
      <c r="AC221">
        <f t="shared" si="55"/>
        <v>6.8621917808219175</v>
      </c>
      <c r="AD221">
        <f t="shared" si="56"/>
        <v>0.27818418265195588</v>
      </c>
      <c r="AE221" s="45">
        <f t="shared" si="49"/>
        <v>23</v>
      </c>
      <c r="AF221" s="46">
        <v>135.38296889061851</v>
      </c>
      <c r="AG221" s="7">
        <v>3339.6</v>
      </c>
      <c r="AH221" s="46">
        <f>AD221*[1]Dias!$B$3</f>
        <v>8.3455254795586757</v>
      </c>
      <c r="AI221" s="46">
        <f>AC221*[1]Dias!$B$3</f>
        <v>205.86575342465753</v>
      </c>
      <c r="AJ221" s="46">
        <f>AD221*[1]Dias!$B$4</f>
        <v>7.7891571142547651</v>
      </c>
      <c r="AK221" s="46">
        <f>AC221*[1]Dias!$B$4</f>
        <v>192.14136986301369</v>
      </c>
      <c r="AL221" s="52">
        <f>AD221*[1]Dias!$B$5</f>
        <v>8.6237096622106328</v>
      </c>
      <c r="AM221" s="46">
        <f>AC221*[1]Dias!$B$5</f>
        <v>212.72794520547944</v>
      </c>
      <c r="AN221" s="52">
        <f>AD221*[1]Dias!$B$6</f>
        <v>6.3982362009949849</v>
      </c>
      <c r="AO221" s="46">
        <f>AC221*[1]Dias!$B$6</f>
        <v>157.83041095890411</v>
      </c>
      <c r="AP221" s="46">
        <f>AD221*[1]Dias!$B$7</f>
        <v>8.6237096622106328</v>
      </c>
      <c r="AQ221" s="46">
        <f>AC221*[1]Dias!$B$7</f>
        <v>212.72794520547944</v>
      </c>
      <c r="AR221" s="46">
        <f>AD221*[1]Dias!$B$8</f>
        <v>8.3455254795586757</v>
      </c>
      <c r="AS221" s="46">
        <f>AC221*[1]Dias!$B$8</f>
        <v>205.86575342465753</v>
      </c>
      <c r="AT221" s="46">
        <f>AD221*[1]Dias!$B$9</f>
        <v>8.6237096622106328</v>
      </c>
      <c r="AU221" s="46">
        <f>AC221*[1]Dias!$B$9</f>
        <v>212.72794520547944</v>
      </c>
      <c r="AV221" s="47">
        <f t="shared" si="47"/>
        <v>4739.4871232876703</v>
      </c>
      <c r="AW221" s="48">
        <f t="shared" si="48"/>
        <v>192.13254215161757</v>
      </c>
      <c r="AX221" s="49">
        <f t="shared" si="50"/>
        <v>320.68173394921018</v>
      </c>
      <c r="AY221" s="74" t="s">
        <v>63</v>
      </c>
    </row>
    <row r="222" spans="1:51" ht="18" customHeight="1" x14ac:dyDescent="0.3">
      <c r="A222" s="1" t="s">
        <v>88</v>
      </c>
      <c r="B222" s="1" t="s">
        <v>89</v>
      </c>
      <c r="C222" s="1">
        <v>510202057</v>
      </c>
      <c r="D222" s="1" t="s">
        <v>90</v>
      </c>
      <c r="E222" s="1">
        <f>VLOOKUP(F222,[1]Depreciacion_Entry!$T$3:$U$34,2,0)</f>
        <v>37</v>
      </c>
      <c r="F222" s="1" t="s">
        <v>60</v>
      </c>
      <c r="G222" s="39" t="s">
        <v>707</v>
      </c>
      <c r="H222" s="78" t="s">
        <v>699</v>
      </c>
      <c r="I222" s="40" t="s">
        <v>60</v>
      </c>
      <c r="J222" s="61" t="s">
        <v>708</v>
      </c>
      <c r="K222" s="54">
        <v>1</v>
      </c>
      <c r="L222" s="63"/>
      <c r="M222" s="63"/>
      <c r="N222" s="89"/>
      <c r="O222" s="56" t="s">
        <v>67</v>
      </c>
      <c r="P222" s="75">
        <v>45169</v>
      </c>
      <c r="Q222" s="76">
        <v>24.6678</v>
      </c>
      <c r="R222" s="57">
        <v>26370.77</v>
      </c>
      <c r="S222" s="58">
        <v>1069.0361523929982</v>
      </c>
      <c r="T222" s="44">
        <f t="shared" si="45"/>
        <v>263.70769999999999</v>
      </c>
      <c r="U222" s="44">
        <f t="shared" si="45"/>
        <v>10.690361523929983</v>
      </c>
      <c r="V222" s="44">
        <f t="shared" si="46"/>
        <v>26107.062300000001</v>
      </c>
      <c r="W222" s="44">
        <f t="shared" si="46"/>
        <v>1058.3457908690682</v>
      </c>
      <c r="X222" s="50">
        <v>5</v>
      </c>
      <c r="Y222" s="45">
        <f t="shared" si="51"/>
        <v>5221.4124600000005</v>
      </c>
      <c r="Z222">
        <f t="shared" si="54"/>
        <v>435.11770500000006</v>
      </c>
      <c r="AA222">
        <f t="shared" si="52"/>
        <v>211.66915817381363</v>
      </c>
      <c r="AB222">
        <f t="shared" si="53"/>
        <v>17.639096514484468</v>
      </c>
      <c r="AC222">
        <f t="shared" si="55"/>
        <v>14.305239616438357</v>
      </c>
      <c r="AD222">
        <f t="shared" si="56"/>
        <v>0.57991550184606477</v>
      </c>
      <c r="AE222" s="45">
        <f t="shared" si="49"/>
        <v>23</v>
      </c>
      <c r="AF222" s="46">
        <v>282.22554423175148</v>
      </c>
      <c r="AG222" s="7">
        <v>6961.8832800000009</v>
      </c>
      <c r="AH222" s="46">
        <f>AD222*[1]Dias!$B$3</f>
        <v>17.397465055381943</v>
      </c>
      <c r="AI222" s="46">
        <f>AC222*[1]Dias!$B$3</f>
        <v>429.15718849315067</v>
      </c>
      <c r="AJ222" s="46">
        <f>AD222*[1]Dias!$B$4</f>
        <v>16.237634051689813</v>
      </c>
      <c r="AK222" s="46">
        <f>AC222*[1]Dias!$B$4</f>
        <v>400.54670926027399</v>
      </c>
      <c r="AL222" s="52">
        <f>AD222*[1]Dias!$B$5</f>
        <v>17.97738055722801</v>
      </c>
      <c r="AM222" s="46">
        <f>AC222*[1]Dias!$B$5</f>
        <v>443.46242810958904</v>
      </c>
      <c r="AN222" s="52">
        <f>AD222*[1]Dias!$B$6</f>
        <v>13.338056542459491</v>
      </c>
      <c r="AO222" s="46">
        <f>AC222*[1]Dias!$B$6</f>
        <v>329.02051117808219</v>
      </c>
      <c r="AP222" s="46">
        <f>AD222*[1]Dias!$B$7</f>
        <v>17.97738055722801</v>
      </c>
      <c r="AQ222" s="46">
        <f>AC222*[1]Dias!$B$7</f>
        <v>443.46242810958904</v>
      </c>
      <c r="AR222" s="46">
        <f>AD222*[1]Dias!$B$8</f>
        <v>17.397465055381943</v>
      </c>
      <c r="AS222" s="46">
        <f>AC222*[1]Dias!$B$8</f>
        <v>429.15718849315067</v>
      </c>
      <c r="AT222" s="46">
        <f>AD222*[1]Dias!$B$9</f>
        <v>17.97738055722801</v>
      </c>
      <c r="AU222" s="46">
        <f>AC222*[1]Dias!$B$9</f>
        <v>443.46242810958904</v>
      </c>
      <c r="AV222" s="47">
        <f t="shared" si="47"/>
        <v>9880.1521617534254</v>
      </c>
      <c r="AW222" s="48">
        <f t="shared" si="48"/>
        <v>400.52830660834866</v>
      </c>
      <c r="AX222" s="49">
        <f t="shared" si="50"/>
        <v>668.50784578464959</v>
      </c>
      <c r="AY222" s="74" t="s">
        <v>63</v>
      </c>
    </row>
    <row r="223" spans="1:51" ht="18" customHeight="1" x14ac:dyDescent="0.3">
      <c r="A223" s="1" t="s">
        <v>88</v>
      </c>
      <c r="B223" s="1" t="s">
        <v>89</v>
      </c>
      <c r="C223" s="1">
        <v>510202057</v>
      </c>
      <c r="D223" s="1" t="s">
        <v>90</v>
      </c>
      <c r="E223" s="1">
        <f>VLOOKUP(F223,[1]Depreciacion_Entry!$T$3:$U$34,2,0)</f>
        <v>37</v>
      </c>
      <c r="F223" s="1" t="s">
        <v>60</v>
      </c>
      <c r="G223" s="39" t="s">
        <v>709</v>
      </c>
      <c r="H223" s="78" t="s">
        <v>359</v>
      </c>
      <c r="I223" s="40" t="s">
        <v>60</v>
      </c>
      <c r="J223" s="61" t="s">
        <v>710</v>
      </c>
      <c r="K223" s="54">
        <v>1</v>
      </c>
      <c r="L223" s="40" t="s">
        <v>118</v>
      </c>
      <c r="M223" s="40" t="s">
        <v>711</v>
      </c>
      <c r="N223" s="56" t="s">
        <v>712</v>
      </c>
      <c r="O223" s="56" t="s">
        <v>67</v>
      </c>
      <c r="P223" s="75">
        <v>45181</v>
      </c>
      <c r="Q223" s="76">
        <v>24.679400000000001</v>
      </c>
      <c r="R223" s="57">
        <v>8500</v>
      </c>
      <c r="S223" s="58">
        <v>344.41680105675175</v>
      </c>
      <c r="T223" s="44">
        <f t="shared" si="45"/>
        <v>85</v>
      </c>
      <c r="U223" s="44">
        <f t="shared" si="45"/>
        <v>3.4441680105675174</v>
      </c>
      <c r="V223" s="44">
        <f t="shared" si="46"/>
        <v>8415</v>
      </c>
      <c r="W223" s="44">
        <f t="shared" si="46"/>
        <v>340.97263304618423</v>
      </c>
      <c r="X223" s="50">
        <v>5</v>
      </c>
      <c r="Y223" s="45">
        <f t="shared" si="51"/>
        <v>1683</v>
      </c>
      <c r="Z223">
        <f t="shared" si="54"/>
        <v>140.25</v>
      </c>
      <c r="AA223">
        <f t="shared" si="52"/>
        <v>68.194526609236846</v>
      </c>
      <c r="AB223">
        <f t="shared" si="53"/>
        <v>5.6828772174364035</v>
      </c>
      <c r="AC223">
        <f t="shared" si="55"/>
        <v>4.6109589041095891</v>
      </c>
      <c r="AD223">
        <f t="shared" si="56"/>
        <v>0.18683431947736123</v>
      </c>
      <c r="AE223" s="45">
        <f t="shared" si="49"/>
        <v>23</v>
      </c>
      <c r="AF223" s="46">
        <v>90.926035478982456</v>
      </c>
      <c r="AG223" s="7">
        <v>2244</v>
      </c>
      <c r="AH223" s="46">
        <f>AD223*[1]Dias!$B$3</f>
        <v>5.6050295843208371</v>
      </c>
      <c r="AI223" s="46">
        <f>AC223*[1]Dias!$B$3</f>
        <v>138.32876712328766</v>
      </c>
      <c r="AJ223" s="46">
        <f>AD223*[1]Dias!$B$4</f>
        <v>5.2313609453661147</v>
      </c>
      <c r="AK223" s="46">
        <f>AC223*[1]Dias!$B$4</f>
        <v>129.1068493150685</v>
      </c>
      <c r="AL223" s="52">
        <f>AD223*[1]Dias!$B$5</f>
        <v>5.7918639037981983</v>
      </c>
      <c r="AM223" s="46">
        <f>AC223*[1]Dias!$B$5</f>
        <v>142.93972602739726</v>
      </c>
      <c r="AN223" s="52">
        <f>AD223*[1]Dias!$B$6</f>
        <v>4.297189347979308</v>
      </c>
      <c r="AO223" s="46">
        <f>AC223*[1]Dias!$B$6</f>
        <v>106.05205479452054</v>
      </c>
      <c r="AP223" s="46">
        <f>AD223*[1]Dias!$B$7</f>
        <v>5.7918639037981983</v>
      </c>
      <c r="AQ223" s="46">
        <f>AC223*[1]Dias!$B$7</f>
        <v>142.93972602739726</v>
      </c>
      <c r="AR223" s="46">
        <f>AD223*[1]Dias!$B$8</f>
        <v>5.6050295843208371</v>
      </c>
      <c r="AS223" s="46">
        <f>AC223*[1]Dias!$B$8</f>
        <v>138.32876712328766</v>
      </c>
      <c r="AT223" s="46">
        <f>AD223*[1]Dias!$B$9</f>
        <v>5.7918639037981983</v>
      </c>
      <c r="AU223" s="46">
        <f>AC223*[1]Dias!$B$9</f>
        <v>142.93972602739726</v>
      </c>
      <c r="AV223" s="47">
        <f t="shared" si="47"/>
        <v>3184.635616438356</v>
      </c>
      <c r="AW223" s="48">
        <f t="shared" si="48"/>
        <v>129.04023665236414</v>
      </c>
      <c r="AX223" s="49">
        <f t="shared" si="50"/>
        <v>215.37656440438761</v>
      </c>
      <c r="AY223" s="74" t="s">
        <v>63</v>
      </c>
    </row>
    <row r="224" spans="1:51" ht="18" customHeight="1" x14ac:dyDescent="0.3">
      <c r="A224" s="1" t="s">
        <v>88</v>
      </c>
      <c r="B224" s="1" t="s">
        <v>89</v>
      </c>
      <c r="C224" s="1">
        <v>510202057</v>
      </c>
      <c r="D224" s="1" t="s">
        <v>90</v>
      </c>
      <c r="E224" s="1">
        <f>VLOOKUP(F224,[1]Depreciacion_Entry!$T$3:$U$34,2,0)</f>
        <v>37</v>
      </c>
      <c r="F224" s="1" t="s">
        <v>60</v>
      </c>
      <c r="G224" s="39" t="s">
        <v>713</v>
      </c>
      <c r="H224" s="78" t="s">
        <v>714</v>
      </c>
      <c r="I224" s="40" t="s">
        <v>60</v>
      </c>
      <c r="J224" s="61" t="s">
        <v>715</v>
      </c>
      <c r="K224" s="54">
        <v>1</v>
      </c>
      <c r="L224" s="40" t="s">
        <v>118</v>
      </c>
      <c r="M224" s="40" t="s">
        <v>716</v>
      </c>
      <c r="N224" s="56" t="s">
        <v>717</v>
      </c>
      <c r="O224" s="56" t="s">
        <v>67</v>
      </c>
      <c r="P224" s="75">
        <v>45261</v>
      </c>
      <c r="Q224" s="76">
        <v>24.701338363424057</v>
      </c>
      <c r="R224" s="57">
        <v>27500</v>
      </c>
      <c r="S224" s="58">
        <v>1113.3</v>
      </c>
      <c r="T224" s="44">
        <f t="shared" si="45"/>
        <v>275</v>
      </c>
      <c r="U224" s="44">
        <f t="shared" si="45"/>
        <v>11.132999999999999</v>
      </c>
      <c r="V224" s="44">
        <f t="shared" si="46"/>
        <v>27225</v>
      </c>
      <c r="W224" s="44">
        <f t="shared" si="46"/>
        <v>1102.1669999999999</v>
      </c>
      <c r="X224" s="50">
        <v>5</v>
      </c>
      <c r="Y224" s="45">
        <f t="shared" si="51"/>
        <v>5445</v>
      </c>
      <c r="Z224">
        <f t="shared" si="54"/>
        <v>453.75</v>
      </c>
      <c r="AA224">
        <f t="shared" si="52"/>
        <v>220.43339999999998</v>
      </c>
      <c r="AB224">
        <f t="shared" si="53"/>
        <v>18.369449999999997</v>
      </c>
      <c r="AC224">
        <f t="shared" si="55"/>
        <v>14.917808219178083</v>
      </c>
      <c r="AD224">
        <f t="shared" si="56"/>
        <v>0.60392712328767117</v>
      </c>
      <c r="AE224" s="45">
        <f t="shared" si="49"/>
        <v>20</v>
      </c>
      <c r="AF224" s="46">
        <v>238.80284999999995</v>
      </c>
      <c r="AG224" s="7">
        <v>5898.75</v>
      </c>
      <c r="AH224" s="46">
        <f>AD224*[1]Dias!$B$3</f>
        <v>18.117813698630137</v>
      </c>
      <c r="AI224" s="46">
        <f>AC224*[1]Dias!$B$3</f>
        <v>447.53424657534248</v>
      </c>
      <c r="AJ224" s="46">
        <f>AD224*[1]Dias!$B$4</f>
        <v>16.909959452054792</v>
      </c>
      <c r="AK224" s="46">
        <f>AC224*[1]Dias!$B$4</f>
        <v>417.69863013698631</v>
      </c>
      <c r="AL224" s="52">
        <f>AD224*[1]Dias!$B$5</f>
        <v>18.721740821917805</v>
      </c>
      <c r="AM224" s="46">
        <f>AC224*[1]Dias!$B$5</f>
        <v>462.45205479452056</v>
      </c>
      <c r="AN224" s="52">
        <f>AD224*[1]Dias!$B$6</f>
        <v>13.890323835616437</v>
      </c>
      <c r="AO224" s="46">
        <f>AC224*[1]Dias!$B$6</f>
        <v>343.10958904109589</v>
      </c>
      <c r="AP224" s="46">
        <f>AD224*[1]Dias!$B$7</f>
        <v>18.721740821917805</v>
      </c>
      <c r="AQ224" s="46">
        <f>AC224*[1]Dias!$B$7</f>
        <v>462.45205479452056</v>
      </c>
      <c r="AR224" s="46">
        <f>AD224*[1]Dias!$B$8</f>
        <v>18.117813698630137</v>
      </c>
      <c r="AS224" s="46">
        <f>AC224*[1]Dias!$B$8</f>
        <v>447.53424657534248</v>
      </c>
      <c r="AT224" s="46">
        <f>AD224*[1]Dias!$B$9</f>
        <v>18.721740821917805</v>
      </c>
      <c r="AU224" s="46">
        <f>AC224*[1]Dias!$B$9</f>
        <v>462.45205479452056</v>
      </c>
      <c r="AV224" s="47">
        <f t="shared" si="47"/>
        <v>8941.982876712329</v>
      </c>
      <c r="AW224" s="48">
        <f t="shared" si="48"/>
        <v>362.00398315068492</v>
      </c>
      <c r="AX224" s="49">
        <f t="shared" si="50"/>
        <v>751.29601684931504</v>
      </c>
      <c r="AY224" s="74" t="s">
        <v>63</v>
      </c>
    </row>
    <row r="225" spans="1:51" ht="18" customHeight="1" x14ac:dyDescent="0.3">
      <c r="A225" s="1" t="s">
        <v>88</v>
      </c>
      <c r="B225" s="1" t="s">
        <v>89</v>
      </c>
      <c r="C225" s="1">
        <v>510202057</v>
      </c>
      <c r="D225" s="1" t="s">
        <v>90</v>
      </c>
      <c r="E225" s="1">
        <f>VLOOKUP(F225,[1]Depreciacion_Entry!$T$3:$U$34,2,0)</f>
        <v>37</v>
      </c>
      <c r="F225" s="1" t="s">
        <v>60</v>
      </c>
      <c r="G225" s="39" t="s">
        <v>718</v>
      </c>
      <c r="H225" s="78" t="s">
        <v>719</v>
      </c>
      <c r="I225" s="40" t="s">
        <v>60</v>
      </c>
      <c r="J225" s="61" t="s">
        <v>715</v>
      </c>
      <c r="K225" s="54">
        <v>1</v>
      </c>
      <c r="L225" s="40" t="s">
        <v>118</v>
      </c>
      <c r="M225" s="40" t="s">
        <v>716</v>
      </c>
      <c r="N225" s="56" t="s">
        <v>720</v>
      </c>
      <c r="O225" s="56" t="s">
        <v>67</v>
      </c>
      <c r="P225" s="75">
        <v>45261</v>
      </c>
      <c r="Q225" s="76">
        <v>24.701338363424057</v>
      </c>
      <c r="R225" s="57">
        <v>27500</v>
      </c>
      <c r="S225" s="58">
        <v>1113.3</v>
      </c>
      <c r="T225" s="44">
        <f t="shared" si="45"/>
        <v>275</v>
      </c>
      <c r="U225" s="44">
        <f t="shared" si="45"/>
        <v>11.132999999999999</v>
      </c>
      <c r="V225" s="44">
        <f t="shared" si="46"/>
        <v>27225</v>
      </c>
      <c r="W225" s="44">
        <f t="shared" si="46"/>
        <v>1102.1669999999999</v>
      </c>
      <c r="X225" s="50">
        <v>5</v>
      </c>
      <c r="Y225" s="45">
        <f t="shared" si="51"/>
        <v>5445</v>
      </c>
      <c r="Z225">
        <f t="shared" si="54"/>
        <v>453.75</v>
      </c>
      <c r="AA225">
        <f t="shared" si="52"/>
        <v>220.43339999999998</v>
      </c>
      <c r="AB225">
        <f t="shared" si="53"/>
        <v>18.369449999999997</v>
      </c>
      <c r="AC225">
        <f t="shared" si="55"/>
        <v>14.917808219178083</v>
      </c>
      <c r="AD225">
        <f t="shared" si="56"/>
        <v>0.60392712328767117</v>
      </c>
      <c r="AE225" s="45">
        <f t="shared" si="49"/>
        <v>20</v>
      </c>
      <c r="AF225" s="46">
        <v>238.80284999999995</v>
      </c>
      <c r="AG225" s="7">
        <v>5898.75</v>
      </c>
      <c r="AH225" s="46">
        <f>AD225*[1]Dias!$B$3</f>
        <v>18.117813698630137</v>
      </c>
      <c r="AI225" s="46">
        <f>AC225*[1]Dias!$B$3</f>
        <v>447.53424657534248</v>
      </c>
      <c r="AJ225" s="46">
        <f>AD225*[1]Dias!$B$4</f>
        <v>16.909959452054792</v>
      </c>
      <c r="AK225" s="46">
        <f>AC225*[1]Dias!$B$4</f>
        <v>417.69863013698631</v>
      </c>
      <c r="AL225" s="52">
        <f>AD225*[1]Dias!$B$5</f>
        <v>18.721740821917805</v>
      </c>
      <c r="AM225" s="46">
        <f>AC225*[1]Dias!$B$5</f>
        <v>462.45205479452056</v>
      </c>
      <c r="AN225" s="52">
        <f>AD225*[1]Dias!$B$6</f>
        <v>13.890323835616437</v>
      </c>
      <c r="AO225" s="46">
        <f>AC225*[1]Dias!$B$6</f>
        <v>343.10958904109589</v>
      </c>
      <c r="AP225" s="46">
        <f>AD225*[1]Dias!$B$7</f>
        <v>18.721740821917805</v>
      </c>
      <c r="AQ225" s="46">
        <f>AC225*[1]Dias!$B$7</f>
        <v>462.45205479452056</v>
      </c>
      <c r="AR225" s="46">
        <f>AD225*[1]Dias!$B$8</f>
        <v>18.117813698630137</v>
      </c>
      <c r="AS225" s="46">
        <f>AC225*[1]Dias!$B$8</f>
        <v>447.53424657534248</v>
      </c>
      <c r="AT225" s="46">
        <f>AD225*[1]Dias!$B$9</f>
        <v>18.721740821917805</v>
      </c>
      <c r="AU225" s="46">
        <f>AC225*[1]Dias!$B$9</f>
        <v>462.45205479452056</v>
      </c>
      <c r="AV225" s="47">
        <f t="shared" si="47"/>
        <v>8941.982876712329</v>
      </c>
      <c r="AW225" s="48">
        <f t="shared" si="48"/>
        <v>362.00398315068492</v>
      </c>
      <c r="AX225" s="49">
        <f t="shared" si="50"/>
        <v>751.29601684931504</v>
      </c>
      <c r="AY225" s="74" t="s">
        <v>63</v>
      </c>
    </row>
    <row r="226" spans="1:51" ht="18" customHeight="1" x14ac:dyDescent="0.3">
      <c r="A226" s="1" t="s">
        <v>88</v>
      </c>
      <c r="B226" s="1" t="s">
        <v>89</v>
      </c>
      <c r="C226" s="1">
        <v>510202057</v>
      </c>
      <c r="D226" s="1" t="s">
        <v>90</v>
      </c>
      <c r="E226" s="1">
        <f>VLOOKUP(F226,[1]Depreciacion_Entry!$T$3:$U$34,2,0)</f>
        <v>37</v>
      </c>
      <c r="F226" s="1" t="s">
        <v>60</v>
      </c>
      <c r="G226" s="39" t="s">
        <v>721</v>
      </c>
      <c r="H226" s="78" t="s">
        <v>722</v>
      </c>
      <c r="I226" s="40" t="s">
        <v>723</v>
      </c>
      <c r="J226" s="61" t="s">
        <v>724</v>
      </c>
      <c r="K226" s="54">
        <v>2</v>
      </c>
      <c r="L226" s="61" t="s">
        <v>725</v>
      </c>
      <c r="M226" s="40" t="s">
        <v>726</v>
      </c>
      <c r="N226" s="56" t="s">
        <v>727</v>
      </c>
      <c r="O226" s="56" t="s">
        <v>67</v>
      </c>
      <c r="P226" s="75">
        <v>45306</v>
      </c>
      <c r="Q226" s="76">
        <v>24.699100000000001</v>
      </c>
      <c r="R226" s="57">
        <v>14726.9</v>
      </c>
      <c r="S226" s="58">
        <v>596.25249503018324</v>
      </c>
      <c r="T226" s="44">
        <f t="shared" si="45"/>
        <v>147.26900000000001</v>
      </c>
      <c r="U226" s="44">
        <f t="shared" si="45"/>
        <v>5.9625249503018329</v>
      </c>
      <c r="V226" s="44">
        <f t="shared" si="46"/>
        <v>14579.630999999999</v>
      </c>
      <c r="W226" s="44">
        <f t="shared" si="46"/>
        <v>590.28997007988141</v>
      </c>
      <c r="X226" s="50">
        <v>5</v>
      </c>
      <c r="Y226" s="45">
        <f t="shared" si="51"/>
        <v>2915.9261999999999</v>
      </c>
      <c r="Z226">
        <f t="shared" si="54"/>
        <v>242.99384999999998</v>
      </c>
      <c r="AA226">
        <f t="shared" si="52"/>
        <v>118.05799401597628</v>
      </c>
      <c r="AB226">
        <f t="shared" si="53"/>
        <v>9.8381661679980237</v>
      </c>
      <c r="AC226">
        <f t="shared" si="55"/>
        <v>7.9888389041095884</v>
      </c>
      <c r="AD226">
        <f t="shared" si="56"/>
        <v>0.32344655894788021</v>
      </c>
      <c r="AE226" s="45">
        <f t="shared" si="49"/>
        <v>19</v>
      </c>
      <c r="AF226" s="46">
        <v>118.05799401597628</v>
      </c>
      <c r="AG226" s="7">
        <v>2915.9261999999999</v>
      </c>
      <c r="AH226" s="46">
        <f>AD226*[1]Dias!$B$3</f>
        <v>9.7033967684364058</v>
      </c>
      <c r="AI226" s="46">
        <f>AC226*[1]Dias!$B$3</f>
        <v>239.66516712328766</v>
      </c>
      <c r="AJ226" s="46">
        <f>AD226*[1]Dias!$B$4</f>
        <v>9.0565036505406464</v>
      </c>
      <c r="AK226" s="46">
        <f>AC226*[1]Dias!$B$4</f>
        <v>223.68748931506849</v>
      </c>
      <c r="AL226" s="52">
        <f>AD226*[1]Dias!$B$5</f>
        <v>10.026843327384286</v>
      </c>
      <c r="AM226" s="46">
        <f>AC226*[1]Dias!$B$5</f>
        <v>247.65400602739723</v>
      </c>
      <c r="AN226" s="52">
        <f>AD226*[1]Dias!$B$6</f>
        <v>7.4392708558012446</v>
      </c>
      <c r="AO226" s="46">
        <f>AC226*[1]Dias!$B$6</f>
        <v>183.74329479452052</v>
      </c>
      <c r="AP226" s="46">
        <f>AD226*[1]Dias!$B$7</f>
        <v>10.026843327384286</v>
      </c>
      <c r="AQ226" s="46">
        <f>AC226*[1]Dias!$B$7</f>
        <v>247.65400602739723</v>
      </c>
      <c r="AR226" s="46">
        <f>AD226*[1]Dias!$B$8</f>
        <v>9.7033967684364058</v>
      </c>
      <c r="AS226" s="46">
        <f>AC226*[1]Dias!$B$8</f>
        <v>239.66516712328766</v>
      </c>
      <c r="AT226" s="46">
        <f>AD226*[1]Dias!$B$9</f>
        <v>10.026843327384286</v>
      </c>
      <c r="AU226" s="46">
        <f>AC226*[1]Dias!$B$9</f>
        <v>247.65400602739723</v>
      </c>
      <c r="AV226" s="47">
        <f t="shared" si="47"/>
        <v>4545.6493364383559</v>
      </c>
      <c r="AW226" s="48">
        <f t="shared" si="48"/>
        <v>184.04109204134383</v>
      </c>
      <c r="AX226" s="49">
        <f t="shared" si="50"/>
        <v>412.21140298883938</v>
      </c>
      <c r="AY226" s="74" t="s">
        <v>63</v>
      </c>
    </row>
    <row r="227" spans="1:51" ht="18" customHeight="1" x14ac:dyDescent="0.3">
      <c r="A227" s="1" t="s">
        <v>88</v>
      </c>
      <c r="B227" s="1" t="s">
        <v>89</v>
      </c>
      <c r="C227" s="1">
        <v>510202057</v>
      </c>
      <c r="D227" s="1" t="s">
        <v>90</v>
      </c>
      <c r="E227" s="1">
        <f>VLOOKUP(F227,[1]Depreciacion_Entry!$T$3:$U$34,2,0)</f>
        <v>37</v>
      </c>
      <c r="F227" s="1" t="s">
        <v>60</v>
      </c>
      <c r="G227" s="39" t="s">
        <v>728</v>
      </c>
      <c r="H227" s="79" t="s">
        <v>729</v>
      </c>
      <c r="I227" s="40" t="s">
        <v>723</v>
      </c>
      <c r="J227" s="61" t="s">
        <v>730</v>
      </c>
      <c r="K227" s="54">
        <v>1</v>
      </c>
      <c r="L227" s="40" t="s">
        <v>93</v>
      </c>
      <c r="M227" s="40" t="s">
        <v>731</v>
      </c>
      <c r="N227" s="40" t="s">
        <v>732</v>
      </c>
      <c r="O227" s="56" t="s">
        <v>67</v>
      </c>
      <c r="P227" s="90">
        <v>45597</v>
      </c>
      <c r="Q227" s="76">
        <v>24.737501203659125</v>
      </c>
      <c r="R227" s="57">
        <v>51379.79</v>
      </c>
      <c r="S227" s="58">
        <v>2077</v>
      </c>
      <c r="T227" s="44">
        <f t="shared" si="45"/>
        <v>513.79790000000003</v>
      </c>
      <c r="U227" s="44">
        <f t="shared" si="45"/>
        <v>20.77</v>
      </c>
      <c r="V227" s="44">
        <f t="shared" si="46"/>
        <v>50865.992100000003</v>
      </c>
      <c r="W227" s="44">
        <f t="shared" si="46"/>
        <v>2056.23</v>
      </c>
      <c r="X227" s="50">
        <v>5</v>
      </c>
      <c r="Y227" s="45">
        <f t="shared" si="51"/>
        <v>10173.198420000001</v>
      </c>
      <c r="Z227">
        <f t="shared" si="54"/>
        <v>847.76653500000009</v>
      </c>
      <c r="AA227">
        <f t="shared" si="52"/>
        <v>411.24599999999998</v>
      </c>
      <c r="AB227">
        <f t="shared" si="53"/>
        <v>34.270499999999998</v>
      </c>
      <c r="AC227">
        <f t="shared" si="55"/>
        <v>27.871776493150687</v>
      </c>
      <c r="AD227">
        <f t="shared" si="56"/>
        <v>1.1267013698630137</v>
      </c>
      <c r="AE227" s="45">
        <f t="shared" si="49"/>
        <v>9</v>
      </c>
      <c r="AF227" s="46">
        <v>68.540999999999997</v>
      </c>
      <c r="AG227" s="7">
        <v>1695.5330700000002</v>
      </c>
      <c r="AH227" s="46">
        <f>AD227*[1]Dias!$B$3</f>
        <v>33.801041095890412</v>
      </c>
      <c r="AI227" s="46">
        <f>AC227*[1]Dias!$B$3</f>
        <v>836.15329479452066</v>
      </c>
      <c r="AJ227" s="46">
        <f>AD227*[1]Dias!$B$4</f>
        <v>31.547638356164384</v>
      </c>
      <c r="AK227" s="46">
        <f>AC227*[1]Dias!$B$4</f>
        <v>780.40974180821922</v>
      </c>
      <c r="AL227" s="52">
        <f>AD227*[1]Dias!$B$5</f>
        <v>34.927742465753425</v>
      </c>
      <c r="AM227" s="46">
        <f>AC227*[1]Dias!$B$5</f>
        <v>864.02507128767127</v>
      </c>
      <c r="AN227" s="52">
        <f>AD227*[1]Dias!$B$6</f>
        <v>25.914131506849316</v>
      </c>
      <c r="AO227" s="46">
        <f>AC227*[1]Dias!$B$6</f>
        <v>641.05085934246586</v>
      </c>
      <c r="AP227" s="46">
        <f>AD227*[1]Dias!$B$7</f>
        <v>34.927742465753425</v>
      </c>
      <c r="AQ227" s="46">
        <f>AC227*[1]Dias!$B$7</f>
        <v>864.02507128767127</v>
      </c>
      <c r="AR227" s="46">
        <f>AD227*[1]Dias!$B$8</f>
        <v>33.801041095890412</v>
      </c>
      <c r="AS227" s="46">
        <f>AC227*[1]Dias!$B$8</f>
        <v>836.15329479452066</v>
      </c>
      <c r="AT227" s="46">
        <f>AD227*[1]Dias!$B$9</f>
        <v>34.927742465753425</v>
      </c>
      <c r="AU227" s="46">
        <f>AC227*[1]Dias!$B$9</f>
        <v>864.02507128767127</v>
      </c>
      <c r="AV227" s="47">
        <f t="shared" si="47"/>
        <v>7381.3754746027407</v>
      </c>
      <c r="AW227" s="48">
        <f t="shared" si="48"/>
        <v>298.38807945205485</v>
      </c>
      <c r="AX227" s="49">
        <f t="shared" si="50"/>
        <v>1778.6119205479451</v>
      </c>
      <c r="AY227" s="74" t="s">
        <v>63</v>
      </c>
    </row>
    <row r="228" spans="1:51" ht="18" customHeight="1" x14ac:dyDescent="0.3">
      <c r="A228" s="1" t="s">
        <v>88</v>
      </c>
      <c r="B228" s="1" t="s">
        <v>89</v>
      </c>
      <c r="C228" s="1">
        <v>510202057</v>
      </c>
      <c r="D228" s="1" t="s">
        <v>90</v>
      </c>
      <c r="E228" s="1">
        <f>VLOOKUP(F228,[1]Depreciacion_Entry!$T$3:$U$34,2,0)</f>
        <v>37</v>
      </c>
      <c r="F228" s="1" t="s">
        <v>60</v>
      </c>
      <c r="G228" s="39" t="s">
        <v>733</v>
      </c>
      <c r="H228" s="107" t="s">
        <v>734</v>
      </c>
      <c r="I228" s="40" t="s">
        <v>723</v>
      </c>
      <c r="J228" s="91" t="s">
        <v>735</v>
      </c>
      <c r="K228" s="54">
        <v>1</v>
      </c>
      <c r="L228" s="40" t="s">
        <v>112</v>
      </c>
      <c r="M228" s="40" t="s">
        <v>736</v>
      </c>
      <c r="N228" s="40" t="s">
        <v>737</v>
      </c>
      <c r="O228" s="56" t="s">
        <v>67</v>
      </c>
      <c r="P228" s="92">
        <v>45488</v>
      </c>
      <c r="Q228" s="76">
        <v>24.753</v>
      </c>
      <c r="R228" s="57">
        <v>32010</v>
      </c>
      <c r="S228" s="58">
        <v>1293.1765846564053</v>
      </c>
      <c r="T228" s="44">
        <f t="shared" si="45"/>
        <v>320.10000000000002</v>
      </c>
      <c r="U228" s="44">
        <f t="shared" si="45"/>
        <v>12.931765846564053</v>
      </c>
      <c r="V228" s="44">
        <f t="shared" si="46"/>
        <v>31689.9</v>
      </c>
      <c r="W228" s="44">
        <f t="shared" si="46"/>
        <v>1280.2448188098413</v>
      </c>
      <c r="X228" s="50">
        <v>5</v>
      </c>
      <c r="Y228" s="45">
        <f t="shared" si="51"/>
        <v>6337.9800000000005</v>
      </c>
      <c r="Z228">
        <f t="shared" si="54"/>
        <v>528.16500000000008</v>
      </c>
      <c r="AA228">
        <f t="shared" si="52"/>
        <v>256.04896376196825</v>
      </c>
      <c r="AB228">
        <f t="shared" si="53"/>
        <v>21.337413646830687</v>
      </c>
      <c r="AC228">
        <f t="shared" si="55"/>
        <v>17.36432876712329</v>
      </c>
      <c r="AD228">
        <f t="shared" si="56"/>
        <v>0.70150401030676235</v>
      </c>
      <c r="AE228" s="45">
        <f t="shared" si="49"/>
        <v>13</v>
      </c>
      <c r="AF228" s="46">
        <v>128.02448188098413</v>
      </c>
      <c r="AG228" s="7">
        <v>3168.9900000000007</v>
      </c>
      <c r="AH228" s="46">
        <f>AD228*[1]Dias!$B$3</f>
        <v>21.045120309202872</v>
      </c>
      <c r="AI228" s="46">
        <f>AC228*[1]Dias!$B$3</f>
        <v>520.92986301369865</v>
      </c>
      <c r="AJ228" s="46">
        <f>AD228*[1]Dias!$B$4</f>
        <v>19.642112288589345</v>
      </c>
      <c r="AK228" s="46">
        <f>AC228*[1]Dias!$B$4</f>
        <v>486.20120547945214</v>
      </c>
      <c r="AL228" s="52">
        <f>AD228*[1]Dias!$B$5</f>
        <v>21.746624319509632</v>
      </c>
      <c r="AM228" s="46">
        <f>AC228*[1]Dias!$B$5</f>
        <v>538.29419178082196</v>
      </c>
      <c r="AN228" s="52">
        <f>AD228*[1]Dias!$B$6</f>
        <v>16.134592237055536</v>
      </c>
      <c r="AO228" s="46">
        <f>AC228*[1]Dias!$B$6</f>
        <v>399.37956164383564</v>
      </c>
      <c r="AP228" s="46">
        <f>AD228*[1]Dias!$B$7</f>
        <v>21.746624319509632</v>
      </c>
      <c r="AQ228" s="46">
        <f>AC228*[1]Dias!$B$7</f>
        <v>538.29419178082196</v>
      </c>
      <c r="AR228" s="46">
        <f>AD228*[1]Dias!$B$8</f>
        <v>21.045120309202872</v>
      </c>
      <c r="AS228" s="46">
        <f>AC228*[1]Dias!$B$8</f>
        <v>520.92986301369865</v>
      </c>
      <c r="AT228" s="46">
        <f>AD228*[1]Dias!$B$9</f>
        <v>21.746624319509632</v>
      </c>
      <c r="AU228" s="46">
        <f>AC228*[1]Dias!$B$9</f>
        <v>538.29419178082196</v>
      </c>
      <c r="AV228" s="47">
        <f t="shared" si="47"/>
        <v>6711.3130684931511</v>
      </c>
      <c r="AW228" s="48">
        <f t="shared" si="48"/>
        <v>271.13129998356362</v>
      </c>
      <c r="AX228" s="49">
        <f t="shared" si="50"/>
        <v>1022.0452846728417</v>
      </c>
      <c r="AY228" s="74" t="s">
        <v>63</v>
      </c>
    </row>
    <row r="229" spans="1:51" ht="18" customHeight="1" x14ac:dyDescent="0.3">
      <c r="A229" s="1" t="s">
        <v>88</v>
      </c>
      <c r="B229" s="1" t="s">
        <v>89</v>
      </c>
      <c r="C229" s="1">
        <v>510202057</v>
      </c>
      <c r="D229" s="1" t="s">
        <v>90</v>
      </c>
      <c r="E229" s="1">
        <f>VLOOKUP(F229,[1]Depreciacion_Entry!$T$3:$U$34,2,0)</f>
        <v>37</v>
      </c>
      <c r="F229" s="1" t="s">
        <v>60</v>
      </c>
      <c r="G229" s="39" t="s">
        <v>738</v>
      </c>
      <c r="H229" s="93" t="s">
        <v>739</v>
      </c>
      <c r="I229" s="40" t="s">
        <v>723</v>
      </c>
      <c r="J229" s="91" t="s">
        <v>735</v>
      </c>
      <c r="K229" s="54">
        <v>1</v>
      </c>
      <c r="L229" s="40" t="s">
        <v>112</v>
      </c>
      <c r="M229" s="40" t="s">
        <v>736</v>
      </c>
      <c r="N229" s="40" t="s">
        <v>740</v>
      </c>
      <c r="O229" s="56" t="s">
        <v>67</v>
      </c>
      <c r="P229" s="92">
        <v>45454</v>
      </c>
      <c r="Q229" s="76">
        <v>24.753</v>
      </c>
      <c r="R229" s="57">
        <v>32010</v>
      </c>
      <c r="S229" s="58">
        <v>1293.1765846564053</v>
      </c>
      <c r="T229" s="44">
        <f t="shared" si="45"/>
        <v>320.10000000000002</v>
      </c>
      <c r="U229" s="44">
        <f t="shared" si="45"/>
        <v>12.931765846564053</v>
      </c>
      <c r="V229" s="44">
        <f t="shared" si="46"/>
        <v>31689.9</v>
      </c>
      <c r="W229" s="44">
        <f t="shared" si="46"/>
        <v>1280.2448188098413</v>
      </c>
      <c r="X229" s="50">
        <v>5</v>
      </c>
      <c r="Y229" s="45">
        <f t="shared" si="51"/>
        <v>6337.9800000000005</v>
      </c>
      <c r="Z229">
        <f t="shared" si="54"/>
        <v>528.16500000000008</v>
      </c>
      <c r="AA229">
        <f t="shared" si="52"/>
        <v>256.04896376196825</v>
      </c>
      <c r="AB229">
        <f t="shared" si="53"/>
        <v>21.337413646830687</v>
      </c>
      <c r="AC229">
        <f t="shared" si="55"/>
        <v>17.36432876712329</v>
      </c>
      <c r="AD229">
        <f t="shared" si="56"/>
        <v>0.70150401030676235</v>
      </c>
      <c r="AE229" s="45">
        <f t="shared" si="49"/>
        <v>14</v>
      </c>
      <c r="AF229" s="46">
        <v>149.3618955278148</v>
      </c>
      <c r="AG229" s="7">
        <v>3697.1550000000007</v>
      </c>
      <c r="AH229" s="46">
        <f>AD229*[1]Dias!$B$3</f>
        <v>21.045120309202872</v>
      </c>
      <c r="AI229" s="46">
        <f>AC229*[1]Dias!$B$3</f>
        <v>520.92986301369865</v>
      </c>
      <c r="AJ229" s="46">
        <f>AD229*[1]Dias!$B$4</f>
        <v>19.642112288589345</v>
      </c>
      <c r="AK229" s="46">
        <f>AC229*[1]Dias!$B$4</f>
        <v>486.20120547945214</v>
      </c>
      <c r="AL229" s="52">
        <f>AD229*[1]Dias!$B$5</f>
        <v>21.746624319509632</v>
      </c>
      <c r="AM229" s="46">
        <f>AC229*[1]Dias!$B$5</f>
        <v>538.29419178082196</v>
      </c>
      <c r="AN229" s="52">
        <f>AD229*[1]Dias!$B$6</f>
        <v>16.134592237055536</v>
      </c>
      <c r="AO229" s="46">
        <f>AC229*[1]Dias!$B$6</f>
        <v>399.37956164383564</v>
      </c>
      <c r="AP229" s="46">
        <f>AD229*[1]Dias!$B$7</f>
        <v>21.746624319509632</v>
      </c>
      <c r="AQ229" s="46">
        <f>AC229*[1]Dias!$B$7</f>
        <v>538.29419178082196</v>
      </c>
      <c r="AR229" s="46">
        <f>AD229*[1]Dias!$B$8</f>
        <v>21.045120309202872</v>
      </c>
      <c r="AS229" s="46">
        <f>AC229*[1]Dias!$B$8</f>
        <v>520.92986301369865</v>
      </c>
      <c r="AT229" s="46">
        <f>AD229*[1]Dias!$B$9</f>
        <v>21.746624319509632</v>
      </c>
      <c r="AU229" s="46">
        <f>AC229*[1]Dias!$B$9</f>
        <v>538.29419178082196</v>
      </c>
      <c r="AV229" s="47">
        <f t="shared" si="47"/>
        <v>7239.478068493152</v>
      </c>
      <c r="AW229" s="48">
        <f t="shared" si="48"/>
        <v>292.46871363039435</v>
      </c>
      <c r="AX229" s="49">
        <f t="shared" si="50"/>
        <v>1000.7078710260109</v>
      </c>
      <c r="AY229" s="74" t="s">
        <v>63</v>
      </c>
    </row>
    <row r="230" spans="1:51" ht="18" customHeight="1" x14ac:dyDescent="0.3">
      <c r="A230" s="1" t="s">
        <v>88</v>
      </c>
      <c r="B230" s="1" t="s">
        <v>89</v>
      </c>
      <c r="C230" s="1">
        <v>510202057</v>
      </c>
      <c r="D230" s="1" t="s">
        <v>90</v>
      </c>
      <c r="E230" s="1">
        <f>VLOOKUP(F230,[1]Depreciacion_Entry!$T$3:$U$34,2,0)</f>
        <v>37</v>
      </c>
      <c r="F230" s="1" t="s">
        <v>60</v>
      </c>
      <c r="G230" s="39" t="s">
        <v>741</v>
      </c>
      <c r="H230" s="59" t="s">
        <v>742</v>
      </c>
      <c r="I230" s="40" t="s">
        <v>723</v>
      </c>
      <c r="J230" s="91" t="s">
        <v>743</v>
      </c>
      <c r="K230" s="54">
        <v>1</v>
      </c>
      <c r="L230" s="40" t="s">
        <v>112</v>
      </c>
      <c r="M230" s="40" t="s">
        <v>744</v>
      </c>
      <c r="N230" s="40" t="s">
        <v>745</v>
      </c>
      <c r="O230" s="56" t="s">
        <v>67</v>
      </c>
      <c r="P230" s="94">
        <v>45596</v>
      </c>
      <c r="Q230" s="76">
        <v>25.013844258682326</v>
      </c>
      <c r="R230" s="57">
        <v>33200</v>
      </c>
      <c r="S230" s="58">
        <v>1327.2650000000001</v>
      </c>
      <c r="T230" s="44">
        <f t="shared" si="45"/>
        <v>332</v>
      </c>
      <c r="U230" s="44">
        <f t="shared" si="45"/>
        <v>13.272650000000001</v>
      </c>
      <c r="V230" s="44">
        <f t="shared" si="46"/>
        <v>32868</v>
      </c>
      <c r="W230" s="44">
        <f t="shared" si="46"/>
        <v>1313.99235</v>
      </c>
      <c r="X230" s="50">
        <v>5</v>
      </c>
      <c r="Y230" s="45">
        <f t="shared" si="51"/>
        <v>6573.6</v>
      </c>
      <c r="Z230">
        <f t="shared" si="54"/>
        <v>547.80000000000007</v>
      </c>
      <c r="AA230">
        <f t="shared" si="52"/>
        <v>262.79847000000001</v>
      </c>
      <c r="AB230">
        <f t="shared" si="53"/>
        <v>21.899872500000001</v>
      </c>
      <c r="AC230">
        <f t="shared" si="55"/>
        <v>18.009863013698631</v>
      </c>
      <c r="AD230">
        <f t="shared" si="56"/>
        <v>0.71999580821917808</v>
      </c>
      <c r="AE230" s="45">
        <f t="shared" si="49"/>
        <v>9</v>
      </c>
      <c r="AF230" s="46">
        <v>43.799745000000001</v>
      </c>
      <c r="AG230" s="7">
        <v>1095.6000000000001</v>
      </c>
      <c r="AH230" s="46">
        <f>AD230*[1]Dias!$B$3</f>
        <v>21.599874246575343</v>
      </c>
      <c r="AI230" s="46">
        <f>AC230*[1]Dias!$B$3</f>
        <v>540.29589041095892</v>
      </c>
      <c r="AJ230" s="46">
        <f>AD230*[1]Dias!$B$4</f>
        <v>20.159882630136988</v>
      </c>
      <c r="AK230" s="46">
        <f>AC230*[1]Dias!$B$4</f>
        <v>504.27616438356165</v>
      </c>
      <c r="AL230" s="52">
        <f>AD230*[1]Dias!$B$5</f>
        <v>22.319870054794521</v>
      </c>
      <c r="AM230" s="46">
        <f>AC230*[1]Dias!$B$5</f>
        <v>558.30575342465761</v>
      </c>
      <c r="AN230" s="52">
        <f>AD230*[1]Dias!$B$6</f>
        <v>16.559903589041095</v>
      </c>
      <c r="AO230" s="46">
        <f>AC230*[1]Dias!$B$6</f>
        <v>414.22684931506853</v>
      </c>
      <c r="AP230" s="46">
        <f>AD230*[1]Dias!$B$7</f>
        <v>22.319870054794521</v>
      </c>
      <c r="AQ230" s="46">
        <f>AC230*[1]Dias!$B$7</f>
        <v>558.30575342465761</v>
      </c>
      <c r="AR230" s="46">
        <f>AD230*[1]Dias!$B$8</f>
        <v>21.599874246575343</v>
      </c>
      <c r="AS230" s="46">
        <f>AC230*[1]Dias!$B$8</f>
        <v>540.29589041095892</v>
      </c>
      <c r="AT230" s="46">
        <f>AD230*[1]Dias!$B$9</f>
        <v>22.319870054794521</v>
      </c>
      <c r="AU230" s="46">
        <f>AC230*[1]Dias!$B$9</f>
        <v>558.30575342465761</v>
      </c>
      <c r="AV230" s="47">
        <f t="shared" si="47"/>
        <v>4769.6120547945211</v>
      </c>
      <c r="AW230" s="48">
        <f t="shared" si="48"/>
        <v>190.67888987671233</v>
      </c>
      <c r="AX230" s="49">
        <f t="shared" si="50"/>
        <v>1136.5861101232877</v>
      </c>
      <c r="AY230" s="74" t="s">
        <v>63</v>
      </c>
    </row>
    <row r="231" spans="1:51" ht="18" customHeight="1" x14ac:dyDescent="0.3">
      <c r="A231" s="1" t="s">
        <v>88</v>
      </c>
      <c r="B231" s="1" t="s">
        <v>89</v>
      </c>
      <c r="C231" s="1">
        <v>510202057</v>
      </c>
      <c r="D231" s="1" t="s">
        <v>90</v>
      </c>
      <c r="E231" s="1">
        <f>VLOOKUP(F231,[1]Depreciacion_Entry!$T$3:$U$34,2,0)</f>
        <v>37</v>
      </c>
      <c r="F231" s="1" t="s">
        <v>60</v>
      </c>
      <c r="G231" s="39" t="s">
        <v>746</v>
      </c>
      <c r="H231" s="59" t="s">
        <v>747</v>
      </c>
      <c r="I231" s="40" t="s">
        <v>723</v>
      </c>
      <c r="J231" s="91" t="s">
        <v>743</v>
      </c>
      <c r="K231" s="54">
        <v>1</v>
      </c>
      <c r="L231" s="40" t="s">
        <v>112</v>
      </c>
      <c r="M231" s="40" t="s">
        <v>744</v>
      </c>
      <c r="N231" s="40" t="s">
        <v>748</v>
      </c>
      <c r="O231" s="56" t="s">
        <v>67</v>
      </c>
      <c r="P231" s="95">
        <v>45641</v>
      </c>
      <c r="Q231" s="76">
        <v>25.013844258682326</v>
      </c>
      <c r="R231" s="57">
        <v>33200</v>
      </c>
      <c r="S231" s="58">
        <v>1327.2650000000001</v>
      </c>
      <c r="T231" s="44">
        <f t="shared" si="45"/>
        <v>332</v>
      </c>
      <c r="U231" s="44">
        <f t="shared" si="45"/>
        <v>13.272650000000001</v>
      </c>
      <c r="V231" s="44">
        <f t="shared" si="46"/>
        <v>32868</v>
      </c>
      <c r="W231" s="44">
        <f t="shared" si="46"/>
        <v>1313.99235</v>
      </c>
      <c r="X231" s="50">
        <v>5</v>
      </c>
      <c r="Y231" s="45">
        <f t="shared" si="51"/>
        <v>6573.6</v>
      </c>
      <c r="Z231">
        <f t="shared" si="54"/>
        <v>547.80000000000007</v>
      </c>
      <c r="AA231">
        <f t="shared" si="52"/>
        <v>262.79847000000001</v>
      </c>
      <c r="AB231">
        <f t="shared" si="53"/>
        <v>21.899872500000001</v>
      </c>
      <c r="AC231">
        <f t="shared" si="55"/>
        <v>18.009863013698631</v>
      </c>
      <c r="AD231">
        <f t="shared" si="56"/>
        <v>0.71999580821917808</v>
      </c>
      <c r="AE231" s="45">
        <f t="shared" si="49"/>
        <v>8</v>
      </c>
      <c r="AF231" s="46"/>
      <c r="AH231" s="46"/>
      <c r="AI231" s="46"/>
      <c r="AJ231" s="46"/>
      <c r="AK231" s="46"/>
      <c r="AL231" s="96">
        <f>AD231*[1]Dias!$B$5</f>
        <v>22.319870054794521</v>
      </c>
      <c r="AM231" s="46">
        <f>AC231*[1]Dias!$B$5</f>
        <v>558.30575342465761</v>
      </c>
      <c r="AN231" s="52">
        <f>AD231*[1]Dias!$B$6</f>
        <v>16.559903589041095</v>
      </c>
      <c r="AO231" s="46">
        <f>AC231*[1]Dias!$B$6</f>
        <v>414.22684931506853</v>
      </c>
      <c r="AP231" s="46">
        <f>AD231*[1]Dias!$B$7</f>
        <v>22.319870054794521</v>
      </c>
      <c r="AQ231" s="46">
        <f>AC231*[1]Dias!$B$7</f>
        <v>558.30575342465761</v>
      </c>
      <c r="AR231" s="46">
        <f>AD231*[1]Dias!$B$8</f>
        <v>21.599874246575343</v>
      </c>
      <c r="AS231" s="46">
        <f>AC231*[1]Dias!$B$8</f>
        <v>540.29589041095892</v>
      </c>
      <c r="AT231" s="46">
        <f>AD231*[1]Dias!$B$9</f>
        <v>22.319870054794521</v>
      </c>
      <c r="AU231" s="46">
        <f>AC231*[1]Dias!$B$9</f>
        <v>558.30575342465761</v>
      </c>
      <c r="AV231" s="47">
        <f t="shared" si="47"/>
        <v>2629.44</v>
      </c>
      <c r="AW231" s="48">
        <f t="shared" si="48"/>
        <v>105.119388</v>
      </c>
      <c r="AX231" s="49">
        <f t="shared" si="50"/>
        <v>1222.145612</v>
      </c>
      <c r="AY231" s="74" t="s">
        <v>63</v>
      </c>
    </row>
    <row r="232" spans="1:51" ht="18" customHeight="1" x14ac:dyDescent="0.3">
      <c r="A232" s="1" t="s">
        <v>88</v>
      </c>
      <c r="B232" s="1" t="s">
        <v>89</v>
      </c>
      <c r="C232" s="1">
        <v>510202057</v>
      </c>
      <c r="D232" s="1" t="s">
        <v>90</v>
      </c>
      <c r="E232" s="1">
        <f>VLOOKUP(F232,[1]Depreciacion_Entry!$T$3:$U$34,2,0)</f>
        <v>37</v>
      </c>
      <c r="F232" s="1" t="s">
        <v>60</v>
      </c>
      <c r="G232" s="97" t="s">
        <v>749</v>
      </c>
      <c r="H232" s="98" t="s">
        <v>87</v>
      </c>
      <c r="I232" s="40" t="s">
        <v>723</v>
      </c>
      <c r="J232" s="99" t="s">
        <v>750</v>
      </c>
      <c r="K232" s="54">
        <v>1</v>
      </c>
      <c r="L232" s="40" t="s">
        <v>112</v>
      </c>
      <c r="M232" s="100" t="s">
        <v>751</v>
      </c>
      <c r="N232" s="101" t="s">
        <v>752</v>
      </c>
      <c r="O232" s="56" t="s">
        <v>67</v>
      </c>
      <c r="P232" s="102">
        <v>45754</v>
      </c>
      <c r="Q232" s="76">
        <v>25.720099999999999</v>
      </c>
      <c r="R232" s="57">
        <v>33000</v>
      </c>
      <c r="S232" s="58">
        <f>R232/Q232</f>
        <v>1283.0432230045762</v>
      </c>
      <c r="T232" s="44">
        <f t="shared" si="45"/>
        <v>330</v>
      </c>
      <c r="U232" s="44">
        <f t="shared" si="45"/>
        <v>12.830432230045762</v>
      </c>
      <c r="V232" s="44">
        <f t="shared" si="46"/>
        <v>32670</v>
      </c>
      <c r="W232" s="44">
        <f t="shared" si="46"/>
        <v>1270.2127907745305</v>
      </c>
      <c r="X232" s="50">
        <v>5</v>
      </c>
      <c r="Y232" s="45">
        <f>IFERROR(V232/X232,0)</f>
        <v>6534</v>
      </c>
      <c r="Z232">
        <f t="shared" si="54"/>
        <v>544.5</v>
      </c>
      <c r="AA232">
        <f t="shared" si="52"/>
        <v>254.04255815490609</v>
      </c>
      <c r="AB232">
        <f t="shared" si="53"/>
        <v>21.170213179575509</v>
      </c>
      <c r="AC232">
        <f t="shared" si="55"/>
        <v>17.901369863013699</v>
      </c>
      <c r="AD232">
        <f t="shared" si="56"/>
        <v>0.69600700864357834</v>
      </c>
      <c r="AE232" s="45">
        <f t="shared" si="49"/>
        <v>4</v>
      </c>
      <c r="AF232" s="46"/>
      <c r="AH232" s="46"/>
      <c r="AI232" s="46"/>
      <c r="AJ232" s="46"/>
      <c r="AK232" s="46"/>
      <c r="AL232" s="96"/>
      <c r="AM232" s="46"/>
      <c r="AN232" s="52">
        <f>AD232*[1]Dias!$B$6</f>
        <v>16.008161198802302</v>
      </c>
      <c r="AO232" s="46">
        <f>AC232*[1]Dias!$B$6</f>
        <v>411.73150684931505</v>
      </c>
      <c r="AP232" s="46">
        <f>AD232*[1]Dias!$B$7</f>
        <v>21.576217267950927</v>
      </c>
      <c r="AQ232" s="46">
        <f>AC232*[1]Dias!$B$7</f>
        <v>554.9424657534247</v>
      </c>
      <c r="AR232" s="46">
        <f>AD232*[1]Dias!$B$8</f>
        <v>20.880210259307351</v>
      </c>
      <c r="AS232" s="46">
        <f>AC232*[1]Dias!$B$8</f>
        <v>537.04109589041093</v>
      </c>
      <c r="AT232" s="46">
        <f>AD232*[1]Dias!$B$9</f>
        <v>21.576217267950927</v>
      </c>
      <c r="AU232" s="46">
        <f>AC232*[1]Dias!$B$9</f>
        <v>554.9424657534247</v>
      </c>
      <c r="AV232" s="47">
        <f t="shared" si="47"/>
        <v>2058.6575342465753</v>
      </c>
      <c r="AW232" s="48">
        <f t="shared" si="48"/>
        <v>80.040805994011507</v>
      </c>
      <c r="AX232" s="49">
        <f t="shared" si="50"/>
        <v>1203.0024170105648</v>
      </c>
      <c r="AY232" s="74" t="s">
        <v>63</v>
      </c>
    </row>
    <row r="233" spans="1:51" ht="18" customHeight="1" x14ac:dyDescent="0.3">
      <c r="A233" s="1" t="s">
        <v>88</v>
      </c>
      <c r="B233" s="1" t="s">
        <v>89</v>
      </c>
      <c r="C233" s="1">
        <v>510202057</v>
      </c>
      <c r="D233" s="1" t="s">
        <v>90</v>
      </c>
      <c r="E233" s="1">
        <f>VLOOKUP(F233,[1]Depreciacion_Entry!$T$3:$U$34,2,0)</f>
        <v>37</v>
      </c>
      <c r="F233" s="1" t="s">
        <v>60</v>
      </c>
      <c r="G233" s="39" t="s">
        <v>753</v>
      </c>
      <c r="H233" s="103" t="s">
        <v>754</v>
      </c>
      <c r="I233" s="40" t="s">
        <v>723</v>
      </c>
      <c r="J233" s="99" t="s">
        <v>750</v>
      </c>
      <c r="K233" s="54">
        <v>1</v>
      </c>
      <c r="L233" s="40" t="s">
        <v>112</v>
      </c>
      <c r="M233" s="100" t="s">
        <v>751</v>
      </c>
      <c r="N233" s="101" t="s">
        <v>755</v>
      </c>
      <c r="O233" s="56" t="s">
        <v>67</v>
      </c>
      <c r="P233" s="102">
        <v>45778</v>
      </c>
      <c r="Q233" s="76">
        <v>25.964200000000002</v>
      </c>
      <c r="R233" s="57">
        <v>37950</v>
      </c>
      <c r="S233" s="58">
        <v>1461.63</v>
      </c>
      <c r="T233" s="44">
        <f t="shared" ref="T233:U237" si="57">R233*0.01</f>
        <v>379.5</v>
      </c>
      <c r="U233" s="44">
        <f t="shared" si="57"/>
        <v>14.616300000000001</v>
      </c>
      <c r="V233" s="44">
        <f t="shared" ref="V233:W237" si="58">+R233-T233</f>
        <v>37570.5</v>
      </c>
      <c r="W233" s="44">
        <f t="shared" si="58"/>
        <v>1447.0137000000002</v>
      </c>
      <c r="X233" s="50">
        <v>5</v>
      </c>
      <c r="Y233" s="45">
        <f>IFERROR(V233/X233,0)</f>
        <v>7514.1</v>
      </c>
      <c r="Z233">
        <f t="shared" si="54"/>
        <v>626.17500000000007</v>
      </c>
      <c r="AA233">
        <f t="shared" si="52"/>
        <v>289.40274000000005</v>
      </c>
      <c r="AB233">
        <f t="shared" si="53"/>
        <v>24.116895000000003</v>
      </c>
      <c r="AC233">
        <f t="shared" si="55"/>
        <v>20.586575342465753</v>
      </c>
      <c r="AD233">
        <f t="shared" si="56"/>
        <v>0.79288421917808238</v>
      </c>
      <c r="AE233" s="45">
        <f t="shared" ref="AE233:AE237" si="59">ROUND(SUM($AE$4-P233)/30,0)</f>
        <v>3</v>
      </c>
      <c r="AF233" s="46"/>
      <c r="AH233" s="46"/>
      <c r="AI233" s="46"/>
      <c r="AJ233" s="46"/>
      <c r="AK233" s="46"/>
      <c r="AL233" s="96"/>
      <c r="AM233" s="46"/>
      <c r="AN233" s="52"/>
      <c r="AO233" s="46"/>
      <c r="AP233" s="46">
        <f>AD233*[1]Dias!$B$7</f>
        <v>24.579410794520555</v>
      </c>
      <c r="AQ233" s="46">
        <f>AC233*[1]Dias!$B$7</f>
        <v>638.18383561643839</v>
      </c>
      <c r="AR233" s="46">
        <f>AD233*[1]Dias!$B$8</f>
        <v>23.786526575342471</v>
      </c>
      <c r="AS233" s="46">
        <f>AC233*[1]Dias!$B$8</f>
        <v>617.59726027397255</v>
      </c>
      <c r="AT233" s="46">
        <f>AD233*[1]Dias!$B$9</f>
        <v>24.579410794520555</v>
      </c>
      <c r="AU233" s="46">
        <f>AC233*[1]Dias!$B$9</f>
        <v>638.18383561643839</v>
      </c>
      <c r="AV233" s="47">
        <f t="shared" si="47"/>
        <v>1893.9649315068496</v>
      </c>
      <c r="AW233" s="48">
        <f t="shared" si="48"/>
        <v>72.945348164383574</v>
      </c>
      <c r="AX233" s="49">
        <f t="shared" si="50"/>
        <v>1388.6846518356165</v>
      </c>
      <c r="AY233" s="74" t="s">
        <v>63</v>
      </c>
    </row>
    <row r="234" spans="1:51" ht="18" customHeight="1" x14ac:dyDescent="0.3">
      <c r="A234" s="1" t="s">
        <v>88</v>
      </c>
      <c r="B234" s="1" t="s">
        <v>89</v>
      </c>
      <c r="C234" s="1">
        <v>510202057</v>
      </c>
      <c r="D234" s="1" t="s">
        <v>90</v>
      </c>
      <c r="E234" s="1">
        <f>VLOOKUP(F234,[1]Depreciacion_Entry!$T$3:$U$34,2,0)</f>
        <v>37</v>
      </c>
      <c r="F234" s="1" t="s">
        <v>60</v>
      </c>
      <c r="G234" s="39" t="s">
        <v>756</v>
      </c>
      <c r="H234" s="103" t="s">
        <v>757</v>
      </c>
      <c r="I234" s="40" t="s">
        <v>723</v>
      </c>
      <c r="J234" s="99" t="s">
        <v>750</v>
      </c>
      <c r="K234" s="54">
        <v>1</v>
      </c>
      <c r="L234" s="40" t="s">
        <v>112</v>
      </c>
      <c r="M234" s="100" t="s">
        <v>751</v>
      </c>
      <c r="N234" s="101" t="s">
        <v>758</v>
      </c>
      <c r="O234" s="56" t="s">
        <v>67</v>
      </c>
      <c r="P234" s="102">
        <v>45778</v>
      </c>
      <c r="Q234" s="76">
        <v>25.964200000000002</v>
      </c>
      <c r="R234" s="57">
        <v>37950</v>
      </c>
      <c r="S234" s="58">
        <v>1461.63</v>
      </c>
      <c r="T234" s="44">
        <f t="shared" si="57"/>
        <v>379.5</v>
      </c>
      <c r="U234" s="44">
        <f t="shared" si="57"/>
        <v>14.616300000000001</v>
      </c>
      <c r="V234" s="44">
        <f t="shared" si="58"/>
        <v>37570.5</v>
      </c>
      <c r="W234" s="44">
        <f t="shared" si="58"/>
        <v>1447.0137000000002</v>
      </c>
      <c r="X234" s="50">
        <v>5</v>
      </c>
      <c r="Y234" s="45">
        <f>IFERROR(V234/X234,0)</f>
        <v>7514.1</v>
      </c>
      <c r="Z234">
        <f t="shared" si="54"/>
        <v>626.17500000000007</v>
      </c>
      <c r="AA234">
        <f t="shared" si="52"/>
        <v>289.40274000000005</v>
      </c>
      <c r="AB234">
        <f t="shared" si="53"/>
        <v>24.116895000000003</v>
      </c>
      <c r="AC234">
        <f t="shared" si="55"/>
        <v>20.586575342465753</v>
      </c>
      <c r="AD234">
        <f t="shared" si="56"/>
        <v>0.79288421917808238</v>
      </c>
      <c r="AE234" s="45">
        <f t="shared" si="59"/>
        <v>3</v>
      </c>
      <c r="AF234" s="46"/>
      <c r="AH234" s="46"/>
      <c r="AI234" s="46"/>
      <c r="AJ234" s="46"/>
      <c r="AK234" s="46"/>
      <c r="AL234" s="96"/>
      <c r="AM234" s="46"/>
      <c r="AN234" s="52"/>
      <c r="AO234" s="46"/>
      <c r="AP234" s="46">
        <f>AD234*[1]Dias!$B$7</f>
        <v>24.579410794520555</v>
      </c>
      <c r="AQ234" s="46">
        <f>AC234*[1]Dias!$B$7</f>
        <v>638.18383561643839</v>
      </c>
      <c r="AR234" s="46">
        <f>AD234*[1]Dias!$B$8</f>
        <v>23.786526575342471</v>
      </c>
      <c r="AS234" s="46">
        <f>AC234*[1]Dias!$B$8</f>
        <v>617.59726027397255</v>
      </c>
      <c r="AT234" s="46">
        <f>AD234*[1]Dias!$B$9</f>
        <v>24.579410794520555</v>
      </c>
      <c r="AU234" s="46">
        <f>AC234*[1]Dias!$B$9</f>
        <v>638.18383561643839</v>
      </c>
      <c r="AV234" s="47">
        <f t="shared" si="47"/>
        <v>1893.9649315068496</v>
      </c>
      <c r="AW234" s="48">
        <f t="shared" si="48"/>
        <v>72.945348164383574</v>
      </c>
      <c r="AX234" s="49">
        <f t="shared" si="50"/>
        <v>1388.6846518356165</v>
      </c>
      <c r="AY234" s="74" t="s">
        <v>63</v>
      </c>
    </row>
    <row r="235" spans="1:51" ht="18" customHeight="1" x14ac:dyDescent="0.3">
      <c r="A235" s="1" t="s">
        <v>88</v>
      </c>
      <c r="B235" s="1" t="s">
        <v>89</v>
      </c>
      <c r="C235" s="1">
        <v>510202057</v>
      </c>
      <c r="D235" s="1" t="s">
        <v>90</v>
      </c>
      <c r="E235" s="1">
        <f>VLOOKUP(F235,[1]Depreciacion_Entry!$T$3:$U$34,2,0)</f>
        <v>37</v>
      </c>
      <c r="F235" s="1" t="s">
        <v>60</v>
      </c>
      <c r="G235" s="39" t="s">
        <v>759</v>
      </c>
      <c r="H235" s="103" t="s">
        <v>760</v>
      </c>
      <c r="I235" s="40" t="s">
        <v>723</v>
      </c>
      <c r="J235" s="99" t="s">
        <v>750</v>
      </c>
      <c r="K235" s="54">
        <v>1</v>
      </c>
      <c r="L235" s="40" t="s">
        <v>112</v>
      </c>
      <c r="M235" s="100" t="s">
        <v>751</v>
      </c>
      <c r="N235" s="101" t="s">
        <v>761</v>
      </c>
      <c r="O235" s="56" t="s">
        <v>67</v>
      </c>
      <c r="P235" s="102">
        <v>45778</v>
      </c>
      <c r="Q235" s="76">
        <v>25.964200000000002</v>
      </c>
      <c r="R235" s="57">
        <v>37950</v>
      </c>
      <c r="S235" s="58">
        <v>1461.63</v>
      </c>
      <c r="T235" s="44">
        <f t="shared" si="57"/>
        <v>379.5</v>
      </c>
      <c r="U235" s="44">
        <f t="shared" si="57"/>
        <v>14.616300000000001</v>
      </c>
      <c r="V235" s="44">
        <f t="shared" si="58"/>
        <v>37570.5</v>
      </c>
      <c r="W235" s="44">
        <f t="shared" si="58"/>
        <v>1447.0137000000002</v>
      </c>
      <c r="X235" s="50">
        <v>5</v>
      </c>
      <c r="Y235" s="45">
        <f>IFERROR(V235/X235,0)</f>
        <v>7514.1</v>
      </c>
      <c r="Z235">
        <f t="shared" si="54"/>
        <v>626.17500000000007</v>
      </c>
      <c r="AA235">
        <f t="shared" si="52"/>
        <v>289.40274000000005</v>
      </c>
      <c r="AB235">
        <f t="shared" si="53"/>
        <v>24.116895000000003</v>
      </c>
      <c r="AC235">
        <f t="shared" si="55"/>
        <v>20.586575342465753</v>
      </c>
      <c r="AD235">
        <f t="shared" si="56"/>
        <v>0.79288421917808238</v>
      </c>
      <c r="AE235" s="45">
        <f t="shared" si="59"/>
        <v>3</v>
      </c>
      <c r="AF235" s="46"/>
      <c r="AH235" s="46"/>
      <c r="AI235" s="46"/>
      <c r="AJ235" s="46"/>
      <c r="AK235" s="46"/>
      <c r="AL235" s="96"/>
      <c r="AM235" s="46"/>
      <c r="AN235" s="52"/>
      <c r="AO235" s="46"/>
      <c r="AP235" s="46">
        <f>AD235*[1]Dias!$B$7</f>
        <v>24.579410794520555</v>
      </c>
      <c r="AQ235" s="46">
        <f>AC235*[1]Dias!$B$7</f>
        <v>638.18383561643839</v>
      </c>
      <c r="AR235" s="46">
        <f>AD235*[1]Dias!$B$8</f>
        <v>23.786526575342471</v>
      </c>
      <c r="AS235" s="46">
        <f>AC235*[1]Dias!$B$8</f>
        <v>617.59726027397255</v>
      </c>
      <c r="AT235" s="46">
        <f>AD235*[1]Dias!$B$9</f>
        <v>24.579410794520555</v>
      </c>
      <c r="AU235" s="46">
        <f>AC235*[1]Dias!$B$9</f>
        <v>638.18383561643839</v>
      </c>
      <c r="AV235" s="47">
        <f t="shared" si="47"/>
        <v>1893.9649315068496</v>
      </c>
      <c r="AW235" s="48">
        <f t="shared" si="48"/>
        <v>72.945348164383574</v>
      </c>
      <c r="AX235" s="49">
        <f t="shared" si="50"/>
        <v>1388.6846518356165</v>
      </c>
      <c r="AY235" s="74" t="s">
        <v>63</v>
      </c>
    </row>
    <row r="236" spans="1:51" ht="18" customHeight="1" x14ac:dyDescent="0.3">
      <c r="A236" s="1" t="s">
        <v>88</v>
      </c>
      <c r="B236" s="1" t="s">
        <v>89</v>
      </c>
      <c r="C236" s="1">
        <v>510202057</v>
      </c>
      <c r="D236" s="1" t="s">
        <v>90</v>
      </c>
      <c r="E236" s="1">
        <f>VLOOKUP(F236,[1]Depreciacion_Entry!$T$3:$U$34,2,0)</f>
        <v>37</v>
      </c>
      <c r="F236" s="1" t="s">
        <v>60</v>
      </c>
      <c r="G236" s="39" t="s">
        <v>762</v>
      </c>
      <c r="H236" s="103" t="s">
        <v>763</v>
      </c>
      <c r="I236" s="40" t="s">
        <v>723</v>
      </c>
      <c r="J236" s="99" t="s">
        <v>764</v>
      </c>
      <c r="K236" s="54">
        <v>1</v>
      </c>
      <c r="L236" s="40" t="s">
        <v>149</v>
      </c>
      <c r="M236" s="100" t="s">
        <v>765</v>
      </c>
      <c r="N236" s="101" t="s">
        <v>766</v>
      </c>
      <c r="O236" s="56" t="s">
        <v>67</v>
      </c>
      <c r="P236" s="102">
        <v>45820</v>
      </c>
      <c r="Q236" s="76">
        <v>26.130800000000001</v>
      </c>
      <c r="R236" s="57">
        <v>11600</v>
      </c>
      <c r="S236" s="58">
        <v>443.92</v>
      </c>
      <c r="T236" s="44">
        <f t="shared" si="57"/>
        <v>116</v>
      </c>
      <c r="U236" s="44">
        <f t="shared" si="57"/>
        <v>4.4392000000000005</v>
      </c>
      <c r="V236" s="44">
        <f t="shared" si="58"/>
        <v>11484</v>
      </c>
      <c r="W236" s="44">
        <f t="shared" si="58"/>
        <v>439.48079999999999</v>
      </c>
      <c r="X236" s="50">
        <v>5</v>
      </c>
      <c r="Y236" s="45">
        <f t="shared" ref="Y236:Y237" si="60">IFERROR(V236/X236,0)</f>
        <v>2296.8000000000002</v>
      </c>
      <c r="Z236">
        <f t="shared" si="54"/>
        <v>191.4</v>
      </c>
      <c r="AA236">
        <f t="shared" si="52"/>
        <v>87.896159999999995</v>
      </c>
      <c r="AB236">
        <f t="shared" si="53"/>
        <v>7.3246799999999999</v>
      </c>
      <c r="AC236">
        <f t="shared" si="55"/>
        <v>6.2926027397260276</v>
      </c>
      <c r="AD236">
        <f t="shared" si="56"/>
        <v>0.24081139726027395</v>
      </c>
      <c r="AE236" s="45">
        <f t="shared" si="59"/>
        <v>2</v>
      </c>
      <c r="AF236" s="46"/>
      <c r="AH236" s="46"/>
      <c r="AI236" s="46"/>
      <c r="AJ236" s="46"/>
      <c r="AK236" s="46"/>
      <c r="AL236" s="96"/>
      <c r="AM236" s="46"/>
      <c r="AN236" s="52"/>
      <c r="AO236" s="46"/>
      <c r="AP236" s="46"/>
      <c r="AQ236" s="46"/>
      <c r="AR236" s="46">
        <f>AD236*[1]Dias!$B$8</f>
        <v>7.2243419178082187</v>
      </c>
      <c r="AS236" s="46">
        <f>AC236*[1]Dias!$B$8</f>
        <v>188.77808219178084</v>
      </c>
      <c r="AT236" s="46">
        <f>AD236*[1]Dias!$B$9</f>
        <v>7.4651533150684921</v>
      </c>
      <c r="AU236" s="46">
        <f>AC236*[1]Dias!$B$9</f>
        <v>195.07068493150686</v>
      </c>
      <c r="AV236" s="47">
        <f t="shared" si="47"/>
        <v>383.8487671232877</v>
      </c>
      <c r="AW236" s="48">
        <f t="shared" si="48"/>
        <v>14.689495232876711</v>
      </c>
      <c r="AX236" s="49">
        <f t="shared" si="50"/>
        <v>429.23050476712331</v>
      </c>
      <c r="AY236" s="74" t="s">
        <v>63</v>
      </c>
    </row>
    <row r="237" spans="1:51" ht="18" customHeight="1" x14ac:dyDescent="0.3">
      <c r="A237" s="1" t="s">
        <v>88</v>
      </c>
      <c r="B237" s="1" t="s">
        <v>89</v>
      </c>
      <c r="C237" s="1">
        <v>510202057</v>
      </c>
      <c r="D237" s="1" t="s">
        <v>90</v>
      </c>
      <c r="E237" s="1">
        <f>VLOOKUP(F237,[1]Depreciacion_Entry!$T$3:$U$34,2,0)</f>
        <v>37</v>
      </c>
      <c r="F237" s="1" t="s">
        <v>60</v>
      </c>
      <c r="G237" s="39" t="s">
        <v>767</v>
      </c>
      <c r="H237" s="103" t="s">
        <v>763</v>
      </c>
      <c r="I237" s="40" t="s">
        <v>723</v>
      </c>
      <c r="J237" s="99" t="s">
        <v>768</v>
      </c>
      <c r="K237" s="54">
        <v>1</v>
      </c>
      <c r="L237" s="40" t="s">
        <v>769</v>
      </c>
      <c r="M237" s="100" t="s">
        <v>770</v>
      </c>
      <c r="N237" s="101" t="s">
        <v>771</v>
      </c>
      <c r="O237" s="56" t="s">
        <v>67</v>
      </c>
      <c r="P237" s="102">
        <v>45820</v>
      </c>
      <c r="Q237" s="76">
        <v>26.130800000000001</v>
      </c>
      <c r="R237" s="57">
        <v>3209</v>
      </c>
      <c r="S237" s="58">
        <v>122.81</v>
      </c>
      <c r="T237" s="44">
        <f t="shared" si="57"/>
        <v>32.090000000000003</v>
      </c>
      <c r="U237" s="44">
        <f t="shared" si="57"/>
        <v>1.2281</v>
      </c>
      <c r="V237" s="44">
        <f t="shared" si="58"/>
        <v>3176.91</v>
      </c>
      <c r="W237" s="44">
        <f t="shared" si="58"/>
        <v>121.5819</v>
      </c>
      <c r="X237" s="50">
        <v>5</v>
      </c>
      <c r="Y237" s="45">
        <f t="shared" si="60"/>
        <v>635.38199999999995</v>
      </c>
      <c r="Z237">
        <f t="shared" si="54"/>
        <v>52.948499999999996</v>
      </c>
      <c r="AA237">
        <f t="shared" si="52"/>
        <v>24.316380000000002</v>
      </c>
      <c r="AB237">
        <f t="shared" si="53"/>
        <v>2.0263650000000002</v>
      </c>
      <c r="AC237">
        <f t="shared" si="55"/>
        <v>1.7407726027397259</v>
      </c>
      <c r="AD237">
        <f t="shared" si="56"/>
        <v>6.6620219178082196E-2</v>
      </c>
      <c r="AE237" s="45">
        <f t="shared" si="59"/>
        <v>2</v>
      </c>
      <c r="AF237" s="46"/>
      <c r="AH237" s="46"/>
      <c r="AI237" s="46"/>
      <c r="AJ237" s="46"/>
      <c r="AK237" s="46"/>
      <c r="AL237" s="96"/>
      <c r="AM237" s="46"/>
      <c r="AN237" s="52"/>
      <c r="AO237" s="46"/>
      <c r="AP237" s="46"/>
      <c r="AQ237" s="46"/>
      <c r="AR237" s="46">
        <f>AD237*[1]Dias!$B$8</f>
        <v>1.9986065753424658</v>
      </c>
      <c r="AS237" s="46">
        <f>AC237*[1]Dias!$B$8</f>
        <v>52.223178082191779</v>
      </c>
      <c r="AT237" s="46">
        <f>AD237*[1]Dias!$B$9</f>
        <v>2.065226794520548</v>
      </c>
      <c r="AU237" s="46">
        <f>AC237*[1]Dias!$B$9</f>
        <v>53.963950684931504</v>
      </c>
      <c r="AV237" s="47">
        <f t="shared" si="47"/>
        <v>106.18712876712328</v>
      </c>
      <c r="AW237" s="48">
        <f t="shared" si="48"/>
        <v>4.0638333698630138</v>
      </c>
      <c r="AX237" s="49">
        <f t="shared" si="50"/>
        <v>118.74616663013698</v>
      </c>
      <c r="AY237" s="74" t="s">
        <v>63</v>
      </c>
    </row>
    <row r="238" spans="1:51" ht="18" customHeight="1" x14ac:dyDescent="0.3">
      <c r="A238" s="1" t="s">
        <v>88</v>
      </c>
      <c r="B238" s="1" t="s">
        <v>89</v>
      </c>
      <c r="C238" s="1">
        <v>510202057</v>
      </c>
      <c r="D238" s="1" t="s">
        <v>90</v>
      </c>
      <c r="E238" s="1">
        <f>VLOOKUP(F238,[1]Depreciacion_Entry!$T$3:$U$34,2,0)</f>
        <v>37</v>
      </c>
      <c r="F238" s="1" t="s">
        <v>60</v>
      </c>
      <c r="G238" s="104" t="s">
        <v>299</v>
      </c>
      <c r="H238" s="51" t="s">
        <v>772</v>
      </c>
      <c r="I238" s="51" t="s">
        <v>723</v>
      </c>
      <c r="J238" s="41" t="s">
        <v>92</v>
      </c>
      <c r="K238" s="41">
        <v>1</v>
      </c>
      <c r="L238" s="41" t="s">
        <v>93</v>
      </c>
      <c r="M238" s="42" t="s">
        <v>300</v>
      </c>
      <c r="N238" s="42" t="s">
        <v>301</v>
      </c>
      <c r="O238" s="42" t="s">
        <v>773</v>
      </c>
      <c r="P238" s="71">
        <v>45199</v>
      </c>
      <c r="Q238" s="41">
        <v>24.7591</v>
      </c>
      <c r="R238" s="72">
        <v>-16500</v>
      </c>
      <c r="S238" s="67">
        <v>-666.42163891256098</v>
      </c>
      <c r="T238" s="44"/>
      <c r="U238" s="44"/>
      <c r="V238" s="44"/>
      <c r="W238" s="44"/>
      <c r="X238" s="50"/>
      <c r="Y238" s="45">
        <f t="shared" si="51"/>
        <v>0</v>
      </c>
      <c r="Z238">
        <f t="shared" si="54"/>
        <v>0</v>
      </c>
      <c r="AA238">
        <f t="shared" si="52"/>
        <v>0</v>
      </c>
      <c r="AB238">
        <f t="shared" si="53"/>
        <v>0</v>
      </c>
      <c r="AC238">
        <f t="shared" si="55"/>
        <v>0</v>
      </c>
      <c r="AD238">
        <f t="shared" si="56"/>
        <v>0</v>
      </c>
      <c r="AE238" s="50"/>
      <c r="AF238" s="46">
        <v>-329.87871126171802</v>
      </c>
      <c r="AG238" s="7">
        <v>-8167.5</v>
      </c>
      <c r="AH238" s="46">
        <f>AD238*[1]Dias!$B$3</f>
        <v>0</v>
      </c>
      <c r="AI238" s="46">
        <f>AC238*[1]Dias!$B$3</f>
        <v>0</v>
      </c>
      <c r="AJ238" s="46"/>
      <c r="AK238" s="46">
        <f>AC238*[1]Dias!$B$4</f>
        <v>0</v>
      </c>
      <c r="AL238" s="46"/>
      <c r="AM238" s="46">
        <f>AC238*[1]Dias!$B$5</f>
        <v>0</v>
      </c>
      <c r="AN238" s="52"/>
      <c r="AO238" s="46"/>
      <c r="AP238" s="46"/>
      <c r="AQ238" s="46"/>
      <c r="AR238" s="46"/>
      <c r="AS238" s="46"/>
      <c r="AT238" s="46"/>
      <c r="AU238" s="46"/>
      <c r="AV238" s="68">
        <f t="shared" ref="AV238" si="61">AG238+AI238+AK238+AM238+AO238</f>
        <v>-8167.5</v>
      </c>
      <c r="AW238" s="68">
        <f t="shared" ref="AW238" si="62">+AF238+AH238+AJ238+AL238+AN238</f>
        <v>-329.87871126171802</v>
      </c>
      <c r="AX238" s="69">
        <f t="shared" si="50"/>
        <v>-336.54292765084296</v>
      </c>
      <c r="AY238" s="70" t="s">
        <v>68</v>
      </c>
    </row>
    <row r="239" spans="1:51" ht="18" customHeight="1" x14ac:dyDescent="0.3">
      <c r="X239" s="105"/>
      <c r="Y239" s="105"/>
    </row>
    <row r="240" spans="1:51" ht="18" customHeight="1" x14ac:dyDescent="0.3">
      <c r="X240" s="106"/>
      <c r="Y240" s="106"/>
    </row>
  </sheetData>
  <autoFilter ref="A4:AZ238" xr:uid="{A04C0AAA-D610-456B-99D3-DC35090EEB18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FA_List_HSM_31072025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</dc:creator>
  <cp:lastModifiedBy>Hector Sanchez</cp:lastModifiedBy>
  <dcterms:created xsi:type="dcterms:W3CDTF">2025-08-12T14:01:36Z</dcterms:created>
  <dcterms:modified xsi:type="dcterms:W3CDTF">2025-08-12T14:04:30Z</dcterms:modified>
</cp:coreProperties>
</file>