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racunalniski-praktikum\10-razpredelnice\"/>
    </mc:Choice>
  </mc:AlternateContent>
  <xr:revisionPtr revIDLastSave="0" documentId="13_ncr:1_{70D1205E-3A0D-4D97-944A-7FD241A649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3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4" i="4"/>
  <c r="G4" i="4" s="1"/>
  <c r="G20" i="4" l="1"/>
  <c r="G16" i="4"/>
  <c r="G12" i="4"/>
  <c r="G8" i="4"/>
  <c r="G19" i="4"/>
  <c r="G15" i="4"/>
  <c r="G11" i="4"/>
  <c r="G7" i="4"/>
  <c r="G5" i="4"/>
  <c r="G18" i="4"/>
  <c r="G14" i="4"/>
  <c r="G10" i="4"/>
  <c r="G6" i="4"/>
  <c r="H4" i="4"/>
  <c r="G21" i="4"/>
  <c r="G17" i="4"/>
  <c r="G13" i="4"/>
  <c r="G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<sst xmlns="http://schemas.openxmlformats.org/spreadsheetml/2006/main" count="22" uniqueCount="21">
  <si>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</si>
  <si>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</si>
  <si>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</si>
  <si>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</si>
  <si>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</si>
  <si>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</si>
  <si>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</si>
  <si>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</si>
  <si>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</si>
  <si>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</si>
  <si>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maj</t>
  </si>
  <si>
    <t>jun</t>
  </si>
  <si>
    <t>jul</t>
  </si>
  <si>
    <t>avg</t>
  </si>
  <si>
    <t>sep</t>
  </si>
  <si>
    <t>okt</t>
  </si>
  <si>
    <t>Mesec</t>
  </si>
  <si>
    <t xml:space="preserve"> </t>
  </si>
  <si>
    <t>Skupaj km</t>
  </si>
  <si>
    <t>Vrednosti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</si>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</sst>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5" formatCode="dd\.mm\.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14">
    <dxf>
      <protection hidden="1"/>
    </dxf>
    <dxf>
      <protection hidden="1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d\.mm\.yy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d\.mm\.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šper Počivavšek" refreshedDate="45638.694717592596" createdVersion="8" refreshedVersion="8" minRefreshableVersion="3" recordCount="19" xr:uid="{359162CD-3C95-4F65-B7BF-50666403002B}">
  <cacheSource type="worksheet">
    <worksheetSource name="realna_poraba_cupra__2"/>
  </cacheSource>
  <cacheFields count="9">
    <cacheField name="Datum" numFmtId="165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0">
      <sharedItems containsSemiMixedTypes="0" containsString="0" containsNumber="1" minValue="47.04" maxValue="64.099999999999994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" maxValue="8.1" count="16">
        <s v=""/>
        <n v="7.01"/>
        <n v="6.31"/>
        <n v="6.61"/>
        <n v="6.86"/>
        <n v="6.95"/>
        <n v="6.98"/>
        <n v="7.16"/>
        <n v="6.65"/>
        <n v="6.89"/>
        <n v="6.93"/>
        <n v="7.57"/>
        <n v="7.28"/>
        <n v="8.1"/>
        <n v="7.23"/>
        <n v="6.45"/>
      </sharedItems>
    </cacheField>
    <cacheField name="Prikaz" numFmtId="0">
      <sharedItems containsString="0" containsBlank="1" containsNumber="1" minValue="6.31" maxValue="8.1"/>
    </cacheField>
    <cacheField name="Dnevi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3"/>
    <n v="41907"/>
    <x v="0"/>
    <x v="0"/>
    <m/>
  </r>
  <r>
    <x v="1"/>
    <n v="43.02"/>
    <n v="59.8"/>
    <n v="42521"/>
    <x v="1"/>
    <x v="1"/>
    <n v="7.01"/>
  </r>
  <r>
    <x v="2"/>
    <n v="41.67"/>
    <n v="57.92"/>
    <n v="43181"/>
    <x v="2"/>
    <x v="2"/>
    <n v="6.31"/>
  </r>
  <r>
    <x v="3"/>
    <n v="34.04"/>
    <n v="47.04"/>
    <n v="43696"/>
    <x v="3"/>
    <x v="3"/>
    <n v="6.61"/>
  </r>
  <r>
    <x v="4"/>
    <n v="42.42"/>
    <n v="59.9"/>
    <n v="44314"/>
    <x v="4"/>
    <x v="4"/>
    <n v="6.86"/>
  </r>
  <r>
    <x v="5"/>
    <n v="43.1"/>
    <n v="60.86"/>
    <n v="44997"/>
    <x v="5"/>
    <x v="2"/>
    <n v="6.31"/>
  </r>
  <r>
    <x v="6"/>
    <n v="38.18"/>
    <n v="54.37"/>
    <n v="45546"/>
    <x v="6"/>
    <x v="5"/>
    <n v="6.95"/>
  </r>
  <r>
    <x v="7"/>
    <n v="40.659999999999997"/>
    <n v="58.71"/>
    <n v="46126"/>
    <x v="7"/>
    <x v="1"/>
    <n v="7.01"/>
  </r>
  <r>
    <x v="8"/>
    <n v="39.17"/>
    <n v="56.56"/>
    <n v="46687"/>
    <x v="8"/>
    <x v="6"/>
    <n v="6.98"/>
  </r>
  <r>
    <x v="9"/>
    <n v="40.29"/>
    <n v="58.66"/>
    <n v="47250"/>
    <x v="9"/>
    <x v="7"/>
    <n v="7.16"/>
  </r>
  <r>
    <x v="10"/>
    <n v="41.01"/>
    <n v="59.71"/>
    <n v="47867"/>
    <x v="10"/>
    <x v="8"/>
    <n v="6.65"/>
  </r>
  <r>
    <x v="11"/>
    <n v="37.18"/>
    <n v="56.18"/>
    <n v="48407"/>
    <x v="11"/>
    <x v="9"/>
    <n v="6.89"/>
  </r>
  <r>
    <x v="12"/>
    <n v="41.46"/>
    <n v="62.65"/>
    <n v="49005"/>
    <x v="12"/>
    <x v="10"/>
    <n v="6.93"/>
  </r>
  <r>
    <x v="13"/>
    <n v="35.97"/>
    <n v="55.54"/>
    <n v="49480"/>
    <x v="13"/>
    <x v="11"/>
    <n v="7.57"/>
  </r>
  <r>
    <x v="14"/>
    <n v="38.74"/>
    <n v="60.09"/>
    <n v="50012"/>
    <x v="14"/>
    <x v="12"/>
    <n v="7.28"/>
  </r>
  <r>
    <x v="15"/>
    <n v="36.130000000000003"/>
    <n v="56.04"/>
    <n v="50458"/>
    <x v="15"/>
    <x v="13"/>
    <n v="8.1"/>
  </r>
  <r>
    <x v="16"/>
    <n v="38.51"/>
    <n v="61.15"/>
    <n v="50991"/>
    <x v="16"/>
    <x v="14"/>
    <n v="7.23"/>
  </r>
  <r>
    <x v="17"/>
    <n v="38.840000000000003"/>
    <n v="61.68"/>
    <n v="51593"/>
    <x v="17"/>
    <x v="15"/>
    <n v="6.45"/>
  </r>
  <r>
    <x v="18"/>
    <n v="41.73"/>
    <n v="64.099999999999994"/>
    <n v="52176"/>
    <x v="18"/>
    <x v="7"/>
    <n v="7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F6998-AEBC-4D8D-823A-258910E3681C}" name="Vrtilna tabela7" cacheId="33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B23:H26" firstHeaderRow="1" firstDataRow="2" firstDataCol="1"/>
  <pivotFields count="9">
    <pivotField numFmtId="165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17">
        <item x="2"/>
        <item x="15"/>
        <item x="3"/>
        <item x="8"/>
        <item x="4"/>
        <item x="9"/>
        <item x="10"/>
        <item x="5"/>
        <item x="6"/>
        <item x="1"/>
        <item x="7"/>
        <item x="14"/>
        <item x="12"/>
        <item x="11"/>
        <item x="13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8" baseItem="5"/>
    <dataField name="Povprečna poraba" fld="5" subtotal="average" baseField="8" baseItem="5" numFmtId="2"/>
  </dataFields>
  <formats count="1">
    <format dxfId="1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3"/>
    <tableColumn id="2" xr3:uid="{6DC2697C-FCB3-8A47-945B-8CD05834AA8C}" uniqueName="2" name="Litri" queryTableFieldId="2" dataDxfId="12"/>
    <tableColumn id="3" xr3:uid="{19DBC541-3ADF-4E48-8786-6E42DA219788}" uniqueName="3" name="Plačano" queryTableFieldId="3" dataDxfId="11"/>
    <tableColumn id="4" xr3:uid="{3238A9AD-2FC0-0E49-9EE3-7019C05B366B}" uniqueName="4" name="Števec" queryTableFieldId="4" dataDxfId="10"/>
    <tableColumn id="5" xr3:uid="{E0B5480D-9C8F-CA4C-941D-AE9FDE0CDFDC}" uniqueName="5" name="Prevoženo" queryTableFieldId="5" dataDxfId="9"/>
    <tableColumn id="6" xr3:uid="{1DEAFC6B-8470-6742-BAB3-957B7429D133}" uniqueName="6" name="Poraba" queryTableFieldId="6" dataDxfId="8"/>
    <tableColumn id="11" xr3:uid="{911769A8-5CFE-8245-A64B-38797D90A3B5}" uniqueName="11" name="Prikaz" queryTableFieldId="11" dataDxfId="2">
      <calculatedColumnFormula>ROUND(100*realna_poraba_cupra__2[[#This Row],[Litri]]/realna_poraba_cupra__2[[#This Row],[Prevoženo]],2)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7" tableBorderDxfId="6" totalsRowBorderDxfId="5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4"/>
    <tableColumn id="2" xr3:uid="{079EA12A-47EB-F54A-8E37-30D8BCE75150}" name="Bencin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1:U26"/>
  <sheetViews>
    <sheetView tabSelected="1" zoomScale="120" zoomScaleNormal="120" workbookViewId="0">
      <selection activeCell="E29" sqref="E29"/>
    </sheetView>
  </sheetViews>
  <sheetFormatPr defaultColWidth="11.42578125" defaultRowHeight="15" x14ac:dyDescent="0.25"/>
  <cols>
    <col min="1" max="1" width="4.7109375" customWidth="1"/>
    <col min="2" max="2" width="18.42578125" customWidth="1"/>
    <col min="3" max="8" width="10.7109375" customWidth="1"/>
    <col min="9" max="9" width="4.5703125" customWidth="1"/>
    <col min="10" max="11" width="10.7109375" customWidth="1"/>
    <col min="12" max="13" width="19.42578125" bestFit="1" customWidth="1"/>
    <col min="14" max="14" width="22" bestFit="1" customWidth="1"/>
    <col min="15" max="16" width="25.140625" bestFit="1" customWidth="1"/>
    <col min="17" max="19" width="20.140625" bestFit="1" customWidth="1"/>
    <col min="20" max="20" width="25.85546875" bestFit="1" customWidth="1"/>
    <col min="21" max="21" width="22" bestFit="1" customWidth="1"/>
    <col min="22" max="22" width="25.140625" bestFit="1" customWidth="1"/>
    <col min="23" max="39" width="19.42578125" bestFit="1" customWidth="1"/>
    <col min="40" max="40" width="25.140625" bestFit="1" customWidth="1"/>
    <col min="41" max="41" width="22" bestFit="1" customWidth="1"/>
  </cols>
  <sheetData>
    <row r="1" spans="2:21" x14ac:dyDescent="0.25">
      <c r="I1" t="s">
        <v>17</v>
      </c>
    </row>
    <row r="2" spans="2:2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21" x14ac:dyDescent="0.25">
      <c r="B3" s="4">
        <v>45051</v>
      </c>
      <c r="C3" s="2">
        <v>41.17</v>
      </c>
      <c r="D3">
        <f>ROUND(INDEX(Table3[Bencin],MATCH(realna_poraba_cupra__2[[#This Row],[Datum]],Table3[Veljavnost]))*realna_poraba_cupra__2[[#This Row],[Litri]],2)</f>
        <v>58.3</v>
      </c>
      <c r="E3" s="1">
        <v>41907</v>
      </c>
      <c r="F3" t="s">
        <v>4</v>
      </c>
      <c r="G3" t="s">
        <v>4</v>
      </c>
      <c r="J3" s="4">
        <v>44930</v>
      </c>
      <c r="K3" s="3">
        <v>1.276</v>
      </c>
      <c r="O3" s="6"/>
      <c r="P3" s="6"/>
      <c r="Q3" s="6"/>
      <c r="R3" s="6"/>
      <c r="S3" s="6"/>
      <c r="T3" s="6"/>
      <c r="U3" s="6"/>
    </row>
    <row r="4" spans="2:21" x14ac:dyDescent="0.25">
      <c r="B4" s="4">
        <v>45059</v>
      </c>
      <c r="C4" s="2">
        <v>43.02</v>
      </c>
      <c r="D4">
        <f>ROUND(INDEX(Table3[Bencin],MATCH(realna_poraba_cupra__2[[#This Row],[Datum]],Table3[Veljavnost]))*realna_poraba_cupra__2[[#This Row],[Litri]],2)</f>
        <v>59.8</v>
      </c>
      <c r="E4" s="1">
        <v>42521</v>
      </c>
      <c r="F4" s="1">
        <f>ABS(realna_poraba_cupra__2[[#This Row],[Števec]]-E3)</f>
        <v>614</v>
      </c>
      <c r="G4">
        <f>ROUND(100*realna_poraba_cupra__2[[#This Row],[Litri]]/realna_poraba_cupra__2[[#This Row],[Prevoženo]],2)</f>
        <v>7.01</v>
      </c>
      <c r="H4">
        <f>ROUND(100*realna_poraba_cupra__2[[#This Row],[Litri]]/realna_poraba_cupra__2[[#This Row],[Prevoženo]],2)</f>
        <v>7.01</v>
      </c>
      <c r="J4" s="4">
        <v>44943</v>
      </c>
      <c r="K4" s="3">
        <v>1.288</v>
      </c>
    </row>
    <row r="5" spans="2:21" x14ac:dyDescent="0.25">
      <c r="B5" s="4">
        <v>45068</v>
      </c>
      <c r="C5" s="2">
        <v>41.67</v>
      </c>
      <c r="D5">
        <f>ROUND(INDEX(Table3[Bencin],MATCH(realna_poraba_cupra__2[[#This Row],[Datum]],Table3[Veljavnost]))*realna_poraba_cupra__2[[#This Row],[Litri]],2)</f>
        <v>57.92</v>
      </c>
      <c r="E5" s="1">
        <v>43181</v>
      </c>
      <c r="F5" s="1">
        <f>ABS(realna_poraba_cupra__2[[#This Row],[Števec]]-E4)</f>
        <v>660</v>
      </c>
      <c r="G5">
        <f>ROUND(100*realna_poraba_cupra__2[[#This Row],[Litri]]/realna_poraba_cupra__2[[#This Row],[Prevoženo]],2)</f>
        <v>6.31</v>
      </c>
      <c r="H5">
        <f>ROUND(100*realna_poraba_cupra__2[[#This Row],[Litri]]/realna_poraba_cupra__2[[#This Row],[Prevoženo]],2)</f>
        <v>6.31</v>
      </c>
      <c r="J5" s="4">
        <v>44957</v>
      </c>
      <c r="K5" s="3">
        <v>1.355</v>
      </c>
    </row>
    <row r="6" spans="2:21" x14ac:dyDescent="0.25">
      <c r="B6" s="4">
        <v>45073</v>
      </c>
      <c r="C6" s="2">
        <v>34.04</v>
      </c>
      <c r="D6">
        <f>ROUND(INDEX(Table3[Bencin],MATCH(realna_poraba_cupra__2[[#This Row],[Datum]],Table3[Veljavnost]))*realna_poraba_cupra__2[[#This Row],[Litri]],2)</f>
        <v>47.04</v>
      </c>
      <c r="E6" s="1">
        <v>43696</v>
      </c>
      <c r="F6" s="1">
        <f>ABS(realna_poraba_cupra__2[[#This Row],[Števec]]-E5)</f>
        <v>515</v>
      </c>
      <c r="G6">
        <f>ROUND(100*realna_poraba_cupra__2[[#This Row],[Litri]]/realna_poraba_cupra__2[[#This Row],[Prevoženo]],2)</f>
        <v>6.61</v>
      </c>
      <c r="H6">
        <f>ROUND(100*realna_poraba_cupra__2[[#This Row],[Litri]]/realna_poraba_cupra__2[[#This Row],[Prevoženo]],2)</f>
        <v>6.61</v>
      </c>
      <c r="J6" s="4">
        <v>44971</v>
      </c>
      <c r="K6" s="3">
        <v>1.355</v>
      </c>
    </row>
    <row r="7" spans="2:21" x14ac:dyDescent="0.25">
      <c r="B7" s="4">
        <v>45085</v>
      </c>
      <c r="C7" s="2">
        <v>42.42</v>
      </c>
      <c r="D7">
        <f>ROUND(INDEX(Table3[Bencin],MATCH(realna_poraba_cupra__2[[#This Row],[Datum]],Table3[Veljavnost]))*realna_poraba_cupra__2[[#This Row],[Litri]],2)</f>
        <v>59.9</v>
      </c>
      <c r="E7" s="1">
        <v>44314</v>
      </c>
      <c r="F7" s="1">
        <f>ABS(realna_poraba_cupra__2[[#This Row],[Števec]]-E6)</f>
        <v>618</v>
      </c>
      <c r="G7">
        <f>ROUND(100*realna_poraba_cupra__2[[#This Row],[Litri]]/realna_poraba_cupra__2[[#This Row],[Prevoženo]],2)</f>
        <v>6.86</v>
      </c>
      <c r="H7">
        <f>ROUND(100*realna_poraba_cupra__2[[#This Row],[Litri]]/realna_poraba_cupra__2[[#This Row],[Prevoženo]],2)</f>
        <v>6.86</v>
      </c>
      <c r="J7" s="4">
        <v>44985</v>
      </c>
      <c r="K7" s="3">
        <v>1.359</v>
      </c>
    </row>
    <row r="8" spans="2:21" x14ac:dyDescent="0.25">
      <c r="B8" s="4">
        <v>45093</v>
      </c>
      <c r="C8" s="2">
        <v>43.1</v>
      </c>
      <c r="D8">
        <f>ROUND(INDEX(Table3[Bencin],MATCH(realna_poraba_cupra__2[[#This Row],[Datum]],Table3[Veljavnost]))*realna_poraba_cupra__2[[#This Row],[Litri]],2)</f>
        <v>60.86</v>
      </c>
      <c r="E8" s="1">
        <v>44997</v>
      </c>
      <c r="F8" s="1">
        <f>ABS(realna_poraba_cupra__2[[#This Row],[Števec]]-E7)</f>
        <v>683</v>
      </c>
      <c r="G8">
        <f>ROUND(100*realna_poraba_cupra__2[[#This Row],[Litri]]/realna_poraba_cupra__2[[#This Row],[Prevoženo]],2)</f>
        <v>6.31</v>
      </c>
      <c r="H8">
        <f>ROUND(100*realna_poraba_cupra__2[[#This Row],[Litri]]/realna_poraba_cupra__2[[#This Row],[Prevoženo]],2)</f>
        <v>6.31</v>
      </c>
      <c r="J8" s="4">
        <v>44999</v>
      </c>
      <c r="K8" s="3">
        <v>1.3740000000000001</v>
      </c>
    </row>
    <row r="9" spans="2:21" x14ac:dyDescent="0.25">
      <c r="B9" s="4">
        <v>45099</v>
      </c>
      <c r="C9" s="2">
        <v>38.18</v>
      </c>
      <c r="D9">
        <f>ROUND(INDEX(Table3[Bencin],MATCH(realna_poraba_cupra__2[[#This Row],[Datum]],Table3[Veljavnost]))*realna_poraba_cupra__2[[#This Row],[Litri]],2)</f>
        <v>54.37</v>
      </c>
      <c r="E9" s="1">
        <v>45546</v>
      </c>
      <c r="F9" s="1">
        <f>ABS(realna_poraba_cupra__2[[#This Row],[Števec]]-E8)</f>
        <v>549</v>
      </c>
      <c r="G9">
        <f>ROUND(100*realna_poraba_cupra__2[[#This Row],[Litri]]/realna_poraba_cupra__2[[#This Row],[Prevoženo]],2)</f>
        <v>6.95</v>
      </c>
      <c r="H9">
        <f>ROUND(100*realna_poraba_cupra__2[[#This Row],[Litri]]/realna_poraba_cupra__2[[#This Row],[Prevoženo]],2)</f>
        <v>6.95</v>
      </c>
      <c r="J9" s="4">
        <v>45013</v>
      </c>
      <c r="K9" s="3">
        <v>1.3740000000000001</v>
      </c>
    </row>
    <row r="10" spans="2:21" x14ac:dyDescent="0.25">
      <c r="B10" s="4">
        <v>45113</v>
      </c>
      <c r="C10" s="2">
        <v>40.659999999999997</v>
      </c>
      <c r="D10">
        <f>ROUND(INDEX(Table3[Bencin],MATCH(realna_poraba_cupra__2[[#This Row],[Datum]],Table3[Veljavnost]))*realna_poraba_cupra__2[[#This Row],[Litri]],2)</f>
        <v>58.71</v>
      </c>
      <c r="E10" s="1">
        <v>46126</v>
      </c>
      <c r="F10" s="1">
        <f>ABS(realna_poraba_cupra__2[[#This Row],[Števec]]-E9)</f>
        <v>580</v>
      </c>
      <c r="G10">
        <f>ROUND(100*realna_poraba_cupra__2[[#This Row],[Litri]]/realna_poraba_cupra__2[[#This Row],[Prevoženo]],2)</f>
        <v>7.01</v>
      </c>
      <c r="H10">
        <f>ROUND(100*realna_poraba_cupra__2[[#This Row],[Litri]]/realna_poraba_cupra__2[[#This Row],[Prevoženo]],2)</f>
        <v>7.01</v>
      </c>
      <c r="J10" s="4">
        <v>45028</v>
      </c>
      <c r="K10" s="3">
        <v>1.4159999999999999</v>
      </c>
    </row>
    <row r="11" spans="2:21" x14ac:dyDescent="0.25">
      <c r="B11" s="4">
        <v>45122</v>
      </c>
      <c r="C11" s="2">
        <v>39.17</v>
      </c>
      <c r="D11">
        <f>ROUND(INDEX(Table3[Bencin],MATCH(realna_poraba_cupra__2[[#This Row],[Datum]],Table3[Veljavnost]))*realna_poraba_cupra__2[[#This Row],[Litri]],2)</f>
        <v>56.56</v>
      </c>
      <c r="E11" s="1">
        <v>46687</v>
      </c>
      <c r="F11" s="1">
        <f>ABS(realna_poraba_cupra__2[[#This Row],[Števec]]-E10)</f>
        <v>561</v>
      </c>
      <c r="G11">
        <f>ROUND(100*realna_poraba_cupra__2[[#This Row],[Litri]]/realna_poraba_cupra__2[[#This Row],[Prevoženo]],2)</f>
        <v>6.98</v>
      </c>
      <c r="H11">
        <f>ROUND(100*realna_poraba_cupra__2[[#This Row],[Litri]]/realna_poraba_cupra__2[[#This Row],[Prevoženo]],2)</f>
        <v>6.98</v>
      </c>
      <c r="J11" s="4">
        <v>45041</v>
      </c>
      <c r="K11" s="3">
        <v>1.4159999999999999</v>
      </c>
      <c r="O11" s="6"/>
      <c r="P11" s="6"/>
      <c r="Q11" s="6"/>
      <c r="R11" s="6"/>
      <c r="S11" s="6"/>
      <c r="T11" s="6"/>
      <c r="U11" s="6"/>
    </row>
    <row r="12" spans="2:21" x14ac:dyDescent="0.25">
      <c r="B12" s="4">
        <v>45129</v>
      </c>
      <c r="C12" s="2">
        <v>40.29</v>
      </c>
      <c r="D12">
        <f>ROUND(INDEX(Table3[Bencin],MATCH(realna_poraba_cupra__2[[#This Row],[Datum]],Table3[Veljavnost]))*realna_poraba_cupra__2[[#This Row],[Litri]],2)</f>
        <v>58.66</v>
      </c>
      <c r="E12" s="1">
        <v>47250</v>
      </c>
      <c r="F12" s="1">
        <f>ABS(realna_poraba_cupra__2[[#This Row],[Števec]]-E11)</f>
        <v>563</v>
      </c>
      <c r="G12">
        <f>ROUND(100*realna_poraba_cupra__2[[#This Row],[Litri]]/realna_poraba_cupra__2[[#This Row],[Prevoženo]],2)</f>
        <v>7.16</v>
      </c>
      <c r="H12">
        <f>ROUND(100*realna_poraba_cupra__2[[#This Row],[Litri]]/realna_poraba_cupra__2[[#This Row],[Prevoženo]],2)</f>
        <v>7.16</v>
      </c>
      <c r="J12" s="4">
        <v>45055</v>
      </c>
      <c r="K12" s="3">
        <v>1.39</v>
      </c>
    </row>
    <row r="13" spans="2:21" x14ac:dyDescent="0.25">
      <c r="B13" s="4">
        <v>45138</v>
      </c>
      <c r="C13" s="2">
        <v>41.01</v>
      </c>
      <c r="D13">
        <f>ROUND(INDEX(Table3[Bencin],MATCH(realna_poraba_cupra__2[[#This Row],[Datum]],Table3[Veljavnost]))*realna_poraba_cupra__2[[#This Row],[Litri]],2)</f>
        <v>59.71</v>
      </c>
      <c r="E13" s="1">
        <v>47867</v>
      </c>
      <c r="F13" s="1">
        <f>ABS(realna_poraba_cupra__2[[#This Row],[Števec]]-E12)</f>
        <v>617</v>
      </c>
      <c r="G13">
        <f>ROUND(100*realna_poraba_cupra__2[[#This Row],[Litri]]/realna_poraba_cupra__2[[#This Row],[Prevoženo]],2)</f>
        <v>6.65</v>
      </c>
      <c r="H13">
        <f>ROUND(100*realna_poraba_cupra__2[[#This Row],[Litri]]/realna_poraba_cupra__2[[#This Row],[Prevoženo]],2)</f>
        <v>6.65</v>
      </c>
      <c r="J13" s="4">
        <v>45069</v>
      </c>
      <c r="K13" s="3">
        <v>1.3819999999999999</v>
      </c>
    </row>
    <row r="14" spans="2:21" x14ac:dyDescent="0.25">
      <c r="B14" s="4">
        <v>45151</v>
      </c>
      <c r="C14" s="2">
        <v>37.18</v>
      </c>
      <c r="D14">
        <f>ROUND(INDEX(Table3[Bencin],MATCH(realna_poraba_cupra__2[[#This Row],[Datum]],Table3[Veljavnost]))*realna_poraba_cupra__2[[#This Row],[Litri]],2)</f>
        <v>56.18</v>
      </c>
      <c r="E14" s="1">
        <v>48407</v>
      </c>
      <c r="F14" s="1">
        <f>ABS(realna_poraba_cupra__2[[#This Row],[Števec]]-E13)</f>
        <v>540</v>
      </c>
      <c r="G14">
        <f>ROUND(100*realna_poraba_cupra__2[[#This Row],[Litri]]/realna_poraba_cupra__2[[#This Row],[Prevoženo]],2)</f>
        <v>6.89</v>
      </c>
      <c r="H14">
        <f>ROUND(100*realna_poraba_cupra__2[[#This Row],[Litri]]/realna_poraba_cupra__2[[#This Row],[Prevoženo]],2)</f>
        <v>6.89</v>
      </c>
      <c r="J14" s="4">
        <v>45083</v>
      </c>
      <c r="K14" s="3">
        <v>1.4119999999999999</v>
      </c>
    </row>
    <row r="15" spans="2:21" x14ac:dyDescent="0.25">
      <c r="B15" s="4">
        <v>45163</v>
      </c>
      <c r="C15" s="2">
        <v>41.46</v>
      </c>
      <c r="D15">
        <f>ROUND(INDEX(Table3[Bencin],MATCH(realna_poraba_cupra__2[[#This Row],[Datum]],Table3[Veljavnost]))*realna_poraba_cupra__2[[#This Row],[Litri]],2)</f>
        <v>62.65</v>
      </c>
      <c r="E15" s="1">
        <v>49005</v>
      </c>
      <c r="F15" s="1">
        <f>ABS(realna_poraba_cupra__2[[#This Row],[Števec]]-E14)</f>
        <v>598</v>
      </c>
      <c r="G15">
        <f>ROUND(100*realna_poraba_cupra__2[[#This Row],[Litri]]/realna_poraba_cupra__2[[#This Row],[Prevoženo]],2)</f>
        <v>6.93</v>
      </c>
      <c r="H15">
        <f>ROUND(100*realna_poraba_cupra__2[[#This Row],[Litri]]/realna_poraba_cupra__2[[#This Row],[Prevoženo]],2)</f>
        <v>6.93</v>
      </c>
      <c r="J15" s="4">
        <v>45097</v>
      </c>
      <c r="K15" s="3">
        <v>1.4239999999999999</v>
      </c>
    </row>
    <row r="16" spans="2:21" x14ac:dyDescent="0.25">
      <c r="B16" s="4">
        <v>45175</v>
      </c>
      <c r="C16" s="2">
        <v>35.97</v>
      </c>
      <c r="D16">
        <f>ROUND(INDEX(Table3[Bencin],MATCH(realna_poraba_cupra__2[[#This Row],[Datum]],Table3[Veljavnost]))*realna_poraba_cupra__2[[#This Row],[Litri]],2)</f>
        <v>55.54</v>
      </c>
      <c r="E16" s="1">
        <v>49480</v>
      </c>
      <c r="F16" s="1">
        <f>ABS(realna_poraba_cupra__2[[#This Row],[Števec]]-E15)</f>
        <v>475</v>
      </c>
      <c r="G16">
        <f>ROUND(100*realna_poraba_cupra__2[[#This Row],[Litri]]/realna_poraba_cupra__2[[#This Row],[Prevoženo]],2)</f>
        <v>7.57</v>
      </c>
      <c r="H16">
        <f>ROUND(100*realna_poraba_cupra__2[[#This Row],[Litri]]/realna_poraba_cupra__2[[#This Row],[Prevoženo]],2)</f>
        <v>7.57</v>
      </c>
      <c r="J16" s="4">
        <v>45111</v>
      </c>
      <c r="K16" s="3">
        <v>1.444</v>
      </c>
    </row>
    <row r="17" spans="2:11" x14ac:dyDescent="0.25">
      <c r="B17" s="4">
        <v>45184</v>
      </c>
      <c r="C17" s="2">
        <v>38.74</v>
      </c>
      <c r="D17">
        <f>ROUND(INDEX(Table3[Bencin],MATCH(realna_poraba_cupra__2[[#This Row],[Datum]],Table3[Veljavnost]))*realna_poraba_cupra__2[[#This Row],[Litri]],2)</f>
        <v>60.09</v>
      </c>
      <c r="E17" s="1">
        <v>50012</v>
      </c>
      <c r="F17" s="1">
        <f>ABS(realna_poraba_cupra__2[[#This Row],[Števec]]-E16)</f>
        <v>532</v>
      </c>
      <c r="G17">
        <f>ROUND(100*realna_poraba_cupra__2[[#This Row],[Litri]]/realna_poraba_cupra__2[[#This Row],[Prevoženo]],2)</f>
        <v>7.28</v>
      </c>
      <c r="H17">
        <f>ROUND(100*realna_poraba_cupra__2[[#This Row],[Litri]]/realna_poraba_cupra__2[[#This Row],[Prevoženo]],2)</f>
        <v>7.28</v>
      </c>
      <c r="J17" s="4">
        <v>45125</v>
      </c>
      <c r="K17" s="3">
        <v>1.456</v>
      </c>
    </row>
    <row r="18" spans="2:11" x14ac:dyDescent="0.25">
      <c r="B18" s="4">
        <v>45191</v>
      </c>
      <c r="C18" s="2">
        <v>36.130000000000003</v>
      </c>
      <c r="D18">
        <f>ROUND(INDEX(Table3[Bencin],MATCH(realna_poraba_cupra__2[[#This Row],[Datum]],Table3[Veljavnost]))*realna_poraba_cupra__2[[#This Row],[Litri]],2)</f>
        <v>56.04</v>
      </c>
      <c r="E18" s="1">
        <v>50458</v>
      </c>
      <c r="F18" s="1">
        <f>ABS(realna_poraba_cupra__2[[#This Row],[Števec]]-E17)</f>
        <v>446</v>
      </c>
      <c r="G18">
        <f>ROUND(100*realna_poraba_cupra__2[[#This Row],[Litri]]/realna_poraba_cupra__2[[#This Row],[Prevoženo]],2)</f>
        <v>8.1</v>
      </c>
      <c r="H18">
        <f>ROUND(100*realna_poraba_cupra__2[[#This Row],[Litri]]/realna_poraba_cupra__2[[#This Row],[Prevoženo]],2)</f>
        <v>8.1</v>
      </c>
      <c r="J18" s="4">
        <v>45139</v>
      </c>
      <c r="K18" s="3">
        <v>1.5109999999999999</v>
      </c>
    </row>
    <row r="19" spans="2:11" x14ac:dyDescent="0.25">
      <c r="B19" s="4">
        <v>45198</v>
      </c>
      <c r="C19" s="2">
        <v>38.51</v>
      </c>
      <c r="D19">
        <f>ROUND(INDEX(Table3[Bencin],MATCH(realna_poraba_cupra__2[[#This Row],[Datum]],Table3[Veljavnost]))*realna_poraba_cupra__2[[#This Row],[Litri]],2)</f>
        <v>61.15</v>
      </c>
      <c r="E19" s="1">
        <v>50991</v>
      </c>
      <c r="F19" s="1">
        <f>ABS(realna_poraba_cupra__2[[#This Row],[Števec]]-E18)</f>
        <v>533</v>
      </c>
      <c r="G19">
        <f>ROUND(100*realna_poraba_cupra__2[[#This Row],[Litri]]/realna_poraba_cupra__2[[#This Row],[Prevoženo]],2)</f>
        <v>7.23</v>
      </c>
      <c r="H19">
        <f>ROUND(100*realna_poraba_cupra__2[[#This Row],[Litri]]/realna_poraba_cupra__2[[#This Row],[Prevoženo]],2)</f>
        <v>7.23</v>
      </c>
      <c r="J19" s="4">
        <v>45155</v>
      </c>
      <c r="K19" s="3">
        <v>1.5109999999999999</v>
      </c>
    </row>
    <row r="20" spans="2:11" x14ac:dyDescent="0.25">
      <c r="B20" s="4">
        <v>45205</v>
      </c>
      <c r="C20" s="2">
        <v>38.840000000000003</v>
      </c>
      <c r="D20">
        <f>ROUND(INDEX(Table3[Bencin],MATCH(realna_poraba_cupra__2[[#This Row],[Datum]],Table3[Veljavnost]))*realna_poraba_cupra__2[[#This Row],[Litri]],2)</f>
        <v>61.68</v>
      </c>
      <c r="E20" s="1">
        <v>51593</v>
      </c>
      <c r="F20" s="1">
        <f>ABS(realna_poraba_cupra__2[[#This Row],[Števec]]-E19)</f>
        <v>602</v>
      </c>
      <c r="G20">
        <f>ROUND(100*realna_poraba_cupra__2[[#This Row],[Litri]]/realna_poraba_cupra__2[[#This Row],[Prevoženo]],2)</f>
        <v>6.45</v>
      </c>
      <c r="H20">
        <f>ROUND(100*realna_poraba_cupra__2[[#This Row],[Litri]]/realna_poraba_cupra__2[[#This Row],[Prevoženo]],2)</f>
        <v>6.45</v>
      </c>
      <c r="J20" s="4">
        <v>45167</v>
      </c>
      <c r="K20" s="3">
        <v>1.544</v>
      </c>
    </row>
    <row r="21" spans="2:11" x14ac:dyDescent="0.25">
      <c r="B21" s="4">
        <v>45213</v>
      </c>
      <c r="C21" s="2">
        <v>41.73</v>
      </c>
      <c r="D21">
        <f>ROUND(INDEX(Table3[Bencin],MATCH(realna_poraba_cupra__2[[#This Row],[Datum]],Table3[Veljavnost]))*realna_poraba_cupra__2[[#This Row],[Litri]],2)</f>
        <v>64.099999999999994</v>
      </c>
      <c r="E21" s="1">
        <v>52176</v>
      </c>
      <c r="F21" s="1">
        <f>ABS(realna_poraba_cupra__2[[#This Row],[Števec]]-E20)</f>
        <v>583</v>
      </c>
      <c r="G21">
        <f>ROUND(100*realna_poraba_cupra__2[[#This Row],[Litri]]/realna_poraba_cupra__2[[#This Row],[Prevoženo]],2)</f>
        <v>7.16</v>
      </c>
      <c r="H21">
        <f>ROUND(100*realna_poraba_cupra__2[[#This Row],[Litri]]/realna_poraba_cupra__2[[#This Row],[Prevoženo]],2)</f>
        <v>7.16</v>
      </c>
      <c r="J21" s="4">
        <v>45181</v>
      </c>
      <c r="K21" s="3">
        <v>1.5509999999999999</v>
      </c>
    </row>
    <row r="22" spans="2:11" x14ac:dyDescent="0.25">
      <c r="B22" s="4"/>
      <c r="C22" s="2"/>
      <c r="E22" s="1"/>
      <c r="F22" s="1"/>
      <c r="J22" s="4">
        <v>45195</v>
      </c>
      <c r="K22" s="3">
        <v>1.5880000000000001</v>
      </c>
    </row>
    <row r="23" spans="2:11" x14ac:dyDescent="0.25">
      <c r="C23" s="5" t="s">
        <v>16</v>
      </c>
      <c r="J23" s="4">
        <v>45209</v>
      </c>
      <c r="K23" s="3">
        <v>1.536</v>
      </c>
    </row>
    <row r="24" spans="2:11" x14ac:dyDescent="0.25">
      <c r="B24" s="5" t="s">
        <v>19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4">
        <v>45223</v>
      </c>
      <c r="K24" s="3">
        <v>1.536</v>
      </c>
    </row>
    <row r="25" spans="2:11" x14ac:dyDescent="0.25">
      <c r="B25" s="6" t="s">
        <v>18</v>
      </c>
      <c r="C25" s="7">
        <v>1789</v>
      </c>
      <c r="D25" s="7">
        <v>1850</v>
      </c>
      <c r="E25" s="7">
        <v>2321</v>
      </c>
      <c r="F25" s="7">
        <v>1138</v>
      </c>
      <c r="G25" s="7">
        <v>1986</v>
      </c>
      <c r="H25" s="7">
        <v>1185</v>
      </c>
      <c r="J25" s="4">
        <v>45237</v>
      </c>
      <c r="K25" s="3">
        <v>1.534</v>
      </c>
    </row>
    <row r="26" spans="2:11" x14ac:dyDescent="0.25">
      <c r="B26" s="6" t="s">
        <v>20</v>
      </c>
      <c r="C26" s="2">
        <v>6.6433333333333335</v>
      </c>
      <c r="D26" s="2">
        <v>6.706666666666667</v>
      </c>
      <c r="E26" s="2">
        <v>6.9499999999999993</v>
      </c>
      <c r="F26" s="2">
        <v>6.91</v>
      </c>
      <c r="G26" s="2">
        <v>7.5450000000000008</v>
      </c>
      <c r="H26" s="2">
        <v>6.8049999999999997</v>
      </c>
    </row>
  </sheetData>
  <conditionalFormatting sqref="H4:H22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{8859D38F-A3D0-4734-A847-91DED6AA9210}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9D38F-A3D0-4734-A847-91DED6AA92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Gašper Počivavšek</cp:lastModifiedBy>
  <dcterms:created xsi:type="dcterms:W3CDTF">2007-10-01T06:54:22Z</dcterms:created>
  <dcterms:modified xsi:type="dcterms:W3CDTF">2024-12-12T15:54:29Z</dcterms:modified>
</cp:coreProperties>
</file>