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p70744\racunalniski-praktikum\10-razpredelnice\"/>
    </mc:Choice>
  </mc:AlternateContent>
  <xr:revisionPtr revIDLastSave="0" documentId="13_ncr:1_{67620E33-4E91-46E7-B999-2809DD3162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zultati" sheetId="1" r:id="rId1"/>
  </sheets>
  <calcPr calcId="191029"/>
  <pivotCaches>
    <pivotCache cacheId="1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F3" i="1"/>
  <c r="I3" i="1"/>
  <c r="J3" i="1"/>
  <c r="F4" i="1"/>
  <c r="I4" i="1"/>
  <c r="F5" i="1"/>
  <c r="I5" i="1"/>
  <c r="J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<sst xmlns="http://schemas.openxmlformats.org/spreadsheetml/2006/main" count="104" uniqueCount="69">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</sst>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 applyBorder="1"/>
    <xf numFmtId="0" fontId="0" fillId="0" borderId="15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6" xfId="0" applyNumberFormat="1" applyBorder="1"/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18" borderId="10" xfId="0" applyFont="1" applyFill="1" applyBorder="1"/>
    <xf numFmtId="0" fontId="0" fillId="18" borderId="22" xfId="0" applyFont="1" applyFill="1" applyBorder="1"/>
    <xf numFmtId="0" fontId="0" fillId="18" borderId="23" xfId="0" applyFont="1" applyFill="1" applyBorder="1"/>
    <xf numFmtId="0" fontId="0" fillId="18" borderId="24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5"/>
          <bgColor theme="6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</a:t>
            </a:r>
            <a:r>
              <a:rPr lang="en-US" baseline="0"/>
              <a:t> skupin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4439031985408609E-2"/>
          <c:y val="0.2769177003070567"/>
          <c:w val="0.74587748565327638"/>
          <c:h val="0.60392722244785535"/>
        </c:manualLayout>
      </c:layout>
      <c:pie3D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222-4ABC-B57F-695499B24F8C}"/>
              </c:ext>
            </c:extLst>
          </c:dPt>
          <c:dPt>
            <c:idx val="1"/>
            <c:bubble3D val="0"/>
            <c:explosion val="36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222-4ABC-B57F-695499B24F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222-4ABC-B57F-695499B24F8C}"/>
              </c:ext>
            </c:extLst>
          </c:dPt>
          <c:dLbls>
            <c:dLbl>
              <c:idx val="0"/>
              <c:layout>
                <c:manualLayout>
                  <c:x val="2.7244539347835758E-2"/>
                  <c:y val="-3.36643553688276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22-4ABC-B57F-695499B24F8C}"/>
                </c:ext>
              </c:extLst>
            </c:dLbl>
            <c:dLbl>
              <c:idx val="1"/>
              <c:layout>
                <c:manualLayout>
                  <c:x val="-0.18225693862735243"/>
                  <c:y val="-0.180220472440944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22-4ABC-B57F-695499B24F8C}"/>
                </c:ext>
              </c:extLst>
            </c:dLbl>
            <c:dLbl>
              <c:idx val="2"/>
              <c:layout>
                <c:manualLayout>
                  <c:x val="7.6119934160772274E-3"/>
                  <c:y val="-4.59980488157911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22-4ABC-B57F-695499B24F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2-4ABC-B57F-695499B24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Število točk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General</c:formatCode>
                <c:ptCount val="3"/>
                <c:pt idx="0">
                  <c:v>58.22</c:v>
                </c:pt>
                <c:pt idx="1">
                  <c:v>66.5</c:v>
                </c:pt>
                <c:pt idx="2">
                  <c:v>47.71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1-436A-9A63-791E074DBBB4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1-436A-9A63-791E074DB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14800"/>
        <c:axId val="1679715216"/>
      </c:barChart>
      <c:catAx>
        <c:axId val="167971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79715216"/>
        <c:crosses val="autoZero"/>
        <c:auto val="1"/>
        <c:lblAlgn val="ctr"/>
        <c:lblOffset val="100"/>
        <c:noMultiLvlLbl val="0"/>
      </c:catAx>
      <c:valAx>
        <c:axId val="16797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67971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180975</xdr:rowOff>
    </xdr:from>
    <xdr:to>
      <xdr:col>11</xdr:col>
      <xdr:colOff>552450</xdr:colOff>
      <xdr:row>21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7683A-E22F-456C-83E2-E93B7906C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585788</xdr:colOff>
      <xdr:row>22</xdr:row>
      <xdr:rowOff>109537</xdr:rowOff>
    </xdr:from>
    <xdr:to>
      <xdr:col>11</xdr:col>
      <xdr:colOff>561976</xdr:colOff>
      <xdr:row>36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D9F9D8-487F-4D81-BDB2-0052EBE8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čivavšek, Gašper" refreshedDate="45635.616987037036" createdVersion="7" refreshedVersion="7" minRefreshableVersion="3" recordCount="28" xr:uid="{FEF2B68D-C14F-4E92-BEDB-FA0879DB24F0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969A7-A9E1-489A-B39C-E05126FAC3E2}" name="PivotTable5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 rowHeaderCaption="Skupina">
  <location ref="H7:L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2" baseItem="0"/>
    <dataField name="Povprečje" fld="3" subtotal="average" baseField="2" baseItem="0"/>
    <dataField name="Maksimum" fld="3" subtotal="max" baseField="2" baseItem="0"/>
    <dataField name="Minimum" fld="3" subtotal="min" baseField="2" baseItem="0"/>
  </dataFields>
  <formats count="7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">
      <pivotArea field="2" type="button" dataOnly="0" labelOnly="1" outline="0" axis="axisRow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IF(Rezultati[[#This Row],[Točke]]&gt;=50, "da", 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52">
      <calculatedColumnFormula>COUNTIF(Rezultati[Skupina], "C")</calculatedColumnFormula>
    </tableColumn>
    <tableColumn id="3" xr3:uid="{49F9352C-9597-4E44-8122-AF1CE6CE856F}" name="2022" dataDxfId="51">
      <calculatedColumnFormula>ROUND(AVERAGEIF(Rezultati[Skupina], "A", Rezultati[Točke]), 2)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C3" sqref="C3:C30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3.140625" bestFit="1" customWidth="1"/>
    <col min="9" max="9" width="9.42578125" bestFit="1" customWidth="1"/>
    <col min="10" max="10" width="12" bestFit="1" customWidth="1"/>
    <col min="11" max="11" width="10.85546875" bestFit="1" customWidth="1"/>
    <col min="12" max="12" width="9.71093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Row],[Točke]]&gt;=50, "da", "ne")</f>
        <v>ne</v>
      </c>
      <c r="H3" t="s">
        <v>9</v>
      </c>
      <c r="I3">
        <f>COUNTIF(Rezultati[Skupina],"A")</f>
        <v>9</v>
      </c>
      <c r="J3">
        <f>ROUND(AVERAGEIF(Rezultati[Skupina], "A", Rezultati[Točke]), 2)</f>
        <v>58.22</v>
      </c>
      <c r="K3">
        <v>66.84</v>
      </c>
    </row>
    <row r="4" spans="2:12" x14ac:dyDescent="0.25">
      <c r="B4" t="s">
        <v>34</v>
      </c>
      <c r="C4" t="s">
        <v>35</v>
      </c>
      <c r="D4" t="s">
        <v>12</v>
      </c>
      <c r="E4">
        <v>39</v>
      </c>
      <c r="F4" t="str">
        <f>IF(Rezultati[[#This Row],[Točke]]&gt;=50, "da", "ne")</f>
        <v>ne</v>
      </c>
      <c r="H4" t="s">
        <v>12</v>
      </c>
      <c r="I4">
        <f>COUNTIF(Rezultati[Skupina], "B")</f>
        <v>12</v>
      </c>
      <c r="J4">
        <f>ROUND(AVERAGEIF(Rezultati[Skupina], "B", Rezultati[Točke]), 2)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Row],[Točke]]&gt;=50, "da", "ne")</f>
        <v>ne</v>
      </c>
      <c r="H5" t="s">
        <v>15</v>
      </c>
      <c r="I5">
        <f>COUNTIF(Rezultati[Skupina], "C")</f>
        <v>7</v>
      </c>
      <c r="J5">
        <f>ROUND(AVERAGEIF(Rezultati[Skupina], "C", Rezultati[Točke]), 2)</f>
        <v>47.71</v>
      </c>
      <c r="K5">
        <v>49.66</v>
      </c>
    </row>
    <row r="6" spans="2:12" x14ac:dyDescent="0.25">
      <c r="B6" t="s">
        <v>7</v>
      </c>
      <c r="C6" t="s">
        <v>8</v>
      </c>
      <c r="D6" t="s">
        <v>9</v>
      </c>
      <c r="E6">
        <v>93</v>
      </c>
      <c r="F6" t="str">
        <f>IF(Rezultati[[#This Row],[Točke]]&gt;=50, "da", "ne")</f>
        <v>da</v>
      </c>
    </row>
    <row r="7" spans="2:12" x14ac:dyDescent="0.25">
      <c r="B7" t="s">
        <v>37</v>
      </c>
      <c r="C7" t="s">
        <v>38</v>
      </c>
      <c r="D7" t="s">
        <v>9</v>
      </c>
      <c r="E7">
        <v>77</v>
      </c>
      <c r="F7" t="str">
        <f>IF(Rezultati[[#This Row],[Točke]]&gt;=50, "da", "ne")</f>
        <v>da</v>
      </c>
      <c r="H7" s="13" t="s">
        <v>2</v>
      </c>
      <c r="I7" s="14" t="s">
        <v>6</v>
      </c>
      <c r="J7" s="15" t="s">
        <v>66</v>
      </c>
      <c r="K7" s="15" t="s">
        <v>67</v>
      </c>
      <c r="L7" s="16" t="s">
        <v>68</v>
      </c>
    </row>
    <row r="8" spans="2:12" x14ac:dyDescent="0.25">
      <c r="B8" t="s">
        <v>39</v>
      </c>
      <c r="C8" t="s">
        <v>40</v>
      </c>
      <c r="D8" t="s">
        <v>12</v>
      </c>
      <c r="E8">
        <v>100</v>
      </c>
      <c r="F8" t="str">
        <f>IF(Rezultati[[#This Row],[Točke]]&gt;=50, "da", "ne")</f>
        <v>da</v>
      </c>
      <c r="H8" s="10" t="s">
        <v>9</v>
      </c>
      <c r="I8" s="5">
        <v>9</v>
      </c>
      <c r="J8" s="6">
        <v>58.222222222222221</v>
      </c>
      <c r="K8" s="6">
        <v>94</v>
      </c>
      <c r="L8" s="7">
        <v>34</v>
      </c>
    </row>
    <row r="9" spans="2:12" x14ac:dyDescent="0.25">
      <c r="B9" t="s">
        <v>10</v>
      </c>
      <c r="C9" t="s">
        <v>11</v>
      </c>
      <c r="D9" t="s">
        <v>9</v>
      </c>
      <c r="E9">
        <v>94</v>
      </c>
      <c r="F9" t="str">
        <f>IF(Rezultati[[#This Row],[Točke]]&gt;=50, "da", "ne")</f>
        <v>da</v>
      </c>
      <c r="H9" s="11" t="s">
        <v>12</v>
      </c>
      <c r="I9" s="8">
        <v>12</v>
      </c>
      <c r="J9" s="1">
        <v>66.5</v>
      </c>
      <c r="K9" s="1">
        <v>100</v>
      </c>
      <c r="L9" s="2">
        <v>36</v>
      </c>
    </row>
    <row r="10" spans="2:12" x14ac:dyDescent="0.2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Row],[Točke]]&gt;=50, "da", "ne")</f>
        <v>ne</v>
      </c>
      <c r="H10" s="12" t="s">
        <v>15</v>
      </c>
      <c r="I10" s="9">
        <v>7</v>
      </c>
      <c r="J10" s="3">
        <v>47.714285714285715</v>
      </c>
      <c r="K10" s="3">
        <v>76</v>
      </c>
      <c r="L10" s="4">
        <v>26</v>
      </c>
    </row>
    <row r="11" spans="2:12" x14ac:dyDescent="0.2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Row],[Točke]]&gt;=50, "da", "ne")</f>
        <v>ne</v>
      </c>
    </row>
    <row r="12" spans="2:12" x14ac:dyDescent="0.2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Row],[Točke]]&gt;=50, "da", "ne")</f>
        <v>ne</v>
      </c>
    </row>
    <row r="13" spans="2:12" x14ac:dyDescent="0.2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Row],[Točke]]&gt;=50, "da", "ne")</f>
        <v>da</v>
      </c>
    </row>
    <row r="14" spans="2:12" x14ac:dyDescent="0.2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Row],[Točke]]&gt;=50, "da", "ne")</f>
        <v>da</v>
      </c>
    </row>
    <row r="15" spans="2:12" x14ac:dyDescent="0.2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Row],[Točke]]&gt;=50, "da", "ne")</f>
        <v>da</v>
      </c>
    </row>
    <row r="16" spans="2:12" x14ac:dyDescent="0.2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Row],[Točke]]&gt;=50, "da", "ne")</f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Row],[Točke]]&gt;=50, "da", "ne")</f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Row],[Točke]]&gt;=50, "da", "ne")</f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Row],[Točke]]&gt;=50, "da", "ne")</f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Row],[Točke]]&gt;=50, "da", "ne")</f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Row],[Točke]]&gt;=50, "da", "ne")</f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Row],[Točke]]&gt;=50, "da", "ne")</f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Row],[Točke]]&gt;=50, "da", "ne")</f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Row],[Točke]]&gt;=50, "da", "ne")</f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Row],[Točke]]&gt;=50, "da", "ne")</f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Row],[Točke]]&gt;=50, "da", "ne")</f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Row],[Točke]]&gt;=50, "da", "ne")</f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Row],[Točke]]&gt;=50, "da", "ne")</f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Row],[Točke]]&gt;=50, "da", "ne")</f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Row],[Točke]]&gt;=50, "da", "ne")</f>
        <v>ne</v>
      </c>
    </row>
  </sheetData>
  <conditionalFormatting sqref="E3:E30">
    <cfRule type="expression" dxfId="5" priority="6">
      <formula>"$E5&lt;50"</formula>
    </cfRule>
  </conditionalFormatting>
  <conditionalFormatting sqref="E3">
    <cfRule type="expression" dxfId="7" priority="5">
      <formula>"$E5&lt;50"</formula>
    </cfRule>
    <cfRule type="expression" dxfId="6" priority="4">
      <formula>$E$3&lt;50</formula>
    </cfRule>
  </conditionalFormatting>
  <conditionalFormatting sqref="E4:E30">
    <cfRule type="expression" dxfId="2" priority="3">
      <formula>E4&lt;50</formula>
    </cfRule>
  </conditionalFormatting>
  <conditionalFormatting sqref="B3:C30">
    <cfRule type="expression" dxfId="1" priority="2">
      <formula>E3&lt;50</formula>
    </cfRule>
  </conditionalFormatting>
  <conditionalFormatting sqref="C3:C30">
    <cfRule type="expression" dxfId="0" priority="1">
      <formula>E3&lt;50</formula>
    </cfRule>
  </conditionalFormatting>
  <pageMargins left="0.7" right="0.7" top="0.75" bottom="0.75" header="0.3" footer="0.3"/>
  <pageSetup paperSize="9" orientation="portrait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Počivavšek, Gašper</cp:lastModifiedBy>
  <dcterms:created xsi:type="dcterms:W3CDTF">2007-11-10T02:36:44Z</dcterms:created>
  <dcterms:modified xsi:type="dcterms:W3CDTF">2024-12-09T14:29:17Z</dcterms:modified>
</cp:coreProperties>
</file>