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Factory_v2_iko\"/>
    </mc:Choice>
  </mc:AlternateContent>
  <bookViews>
    <workbookView xWindow="8070" yWindow="-75" windowWidth="20160" windowHeight="13410" activeTab="1"/>
  </bookViews>
  <sheets>
    <sheet name="手順" sheetId="5" r:id="rId1"/>
    <sheet name="R39基本情報" sheetId="3" r:id="rId2"/>
    <sheet name="移行元DB件数" sheetId="4" r:id="rId3"/>
    <sheet name="V2件数" sheetId="2" r:id="rId4"/>
  </sheets>
  <definedNames>
    <definedName name="_xlnm._FilterDatabase" localSheetId="1" hidden="1">'R39基本情報'!$A$2:$I$111</definedName>
    <definedName name="_xlnm.Print_Titles" localSheetId="2">移行元DB件数!$2:$2</definedName>
  </definedNames>
  <calcPr calcId="152511"/>
</workbook>
</file>

<file path=xl/calcChain.xml><?xml version="1.0" encoding="utf-8"?>
<calcChain xmlns="http://schemas.openxmlformats.org/spreadsheetml/2006/main">
  <c r="G95" i="3" l="1"/>
  <c r="F95" i="3"/>
  <c r="H95" i="3" s="1"/>
  <c r="F57" i="3" l="1"/>
  <c r="F58" i="3"/>
  <c r="F59" i="3"/>
  <c r="G57" i="3"/>
  <c r="G55" i="3"/>
  <c r="F55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G63" i="3"/>
  <c r="F63" i="3"/>
  <c r="G62" i="3"/>
  <c r="F62" i="3"/>
  <c r="G61" i="3"/>
  <c r="F61" i="3"/>
  <c r="G60" i="3"/>
  <c r="F60" i="3"/>
  <c r="G59" i="3"/>
  <c r="G58" i="3"/>
  <c r="G56" i="3"/>
  <c r="F56" i="3"/>
  <c r="G108" i="3"/>
  <c r="G111" i="3"/>
  <c r="G110" i="3"/>
  <c r="G109" i="3"/>
  <c r="G107" i="3"/>
  <c r="G99" i="3"/>
  <c r="G100" i="3"/>
  <c r="G101" i="3"/>
  <c r="G102" i="3"/>
  <c r="G103" i="3"/>
  <c r="G104" i="3"/>
  <c r="G105" i="3"/>
  <c r="G106" i="3"/>
  <c r="G97" i="3"/>
  <c r="G98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96" i="3"/>
  <c r="G64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" i="3"/>
  <c r="F111" i="3"/>
  <c r="F110" i="3"/>
  <c r="F109" i="3"/>
  <c r="F108" i="3"/>
  <c r="F107" i="3"/>
  <c r="F106" i="3"/>
  <c r="F105" i="3"/>
  <c r="F104" i="3"/>
  <c r="F103" i="3"/>
  <c r="F102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96" i="3"/>
  <c r="F97" i="3"/>
  <c r="F98" i="3"/>
  <c r="F99" i="3"/>
  <c r="F100" i="3"/>
  <c r="F101" i="3"/>
  <c r="F64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36" i="3"/>
  <c r="F3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15" i="3"/>
  <c r="F14" i="3"/>
  <c r="F8" i="3"/>
  <c r="F9" i="3"/>
  <c r="F10" i="3"/>
  <c r="F11" i="3"/>
  <c r="F12" i="3"/>
  <c r="F13" i="3"/>
  <c r="F7" i="3"/>
  <c r="F4" i="3"/>
  <c r="F5" i="3"/>
  <c r="F6" i="3"/>
  <c r="F3" i="3"/>
  <c r="H60" i="3" l="1"/>
  <c r="H94" i="3"/>
  <c r="H59" i="3"/>
  <c r="H58" i="3"/>
  <c r="H57" i="3"/>
  <c r="H61" i="3"/>
  <c r="H93" i="3"/>
  <c r="H89" i="3"/>
  <c r="H63" i="3"/>
  <c r="H56" i="3"/>
  <c r="H90" i="3"/>
  <c r="H92" i="3"/>
  <c r="H88" i="3"/>
  <c r="H91" i="3"/>
  <c r="H87" i="3"/>
  <c r="H62" i="3"/>
  <c r="H111" i="3"/>
  <c r="H41" i="3" l="1"/>
  <c r="H10" i="3"/>
  <c r="J107" i="3"/>
  <c r="J108" i="3"/>
  <c r="J9" i="3" l="1"/>
  <c r="J11" i="3"/>
  <c r="J35" i="3"/>
  <c r="H64" i="3"/>
  <c r="H72" i="3"/>
  <c r="H80" i="3"/>
  <c r="H97" i="3"/>
  <c r="H105" i="3"/>
  <c r="J14" i="3"/>
  <c r="H16" i="3"/>
  <c r="H24" i="3"/>
  <c r="H32" i="3"/>
  <c r="H40" i="3"/>
  <c r="H48" i="3"/>
  <c r="H12" i="3"/>
  <c r="H20" i="3"/>
  <c r="H28" i="3"/>
  <c r="H36" i="3"/>
  <c r="H44" i="3"/>
  <c r="H52" i="3"/>
  <c r="H68" i="3"/>
  <c r="H76" i="3"/>
  <c r="H84" i="3"/>
  <c r="H101" i="3"/>
  <c r="H3" i="3"/>
  <c r="H4" i="3"/>
  <c r="H5" i="3"/>
  <c r="H9" i="3"/>
  <c r="H13" i="3"/>
  <c r="H17" i="3"/>
  <c r="H21" i="3"/>
  <c r="H25" i="3"/>
  <c r="H29" i="3"/>
  <c r="H33" i="3"/>
  <c r="H37" i="3"/>
  <c r="H45" i="3"/>
  <c r="H49" i="3"/>
  <c r="H53" i="3"/>
  <c r="H65" i="3"/>
  <c r="H69" i="3"/>
  <c r="H73" i="3"/>
  <c r="H77" i="3"/>
  <c r="H81" i="3"/>
  <c r="H85" i="3"/>
  <c r="H98" i="3"/>
  <c r="H102" i="3"/>
  <c r="H106" i="3"/>
  <c r="H6" i="3"/>
  <c r="H14" i="3"/>
  <c r="H18" i="3"/>
  <c r="H22" i="3"/>
  <c r="H26" i="3"/>
  <c r="H30" i="3"/>
  <c r="H34" i="3"/>
  <c r="H38" i="3"/>
  <c r="H42" i="3"/>
  <c r="H46" i="3"/>
  <c r="H50" i="3"/>
  <c r="H54" i="3"/>
  <c r="H66" i="3"/>
  <c r="H70" i="3"/>
  <c r="H74" i="3"/>
  <c r="H78" i="3"/>
  <c r="H82" i="3"/>
  <c r="H86" i="3"/>
  <c r="H99" i="3"/>
  <c r="H107" i="3"/>
  <c r="H8" i="3"/>
  <c r="H7" i="3"/>
  <c r="H11" i="3"/>
  <c r="H15" i="3"/>
  <c r="H19" i="3"/>
  <c r="H23" i="3"/>
  <c r="H27" i="3"/>
  <c r="H31" i="3"/>
  <c r="H35" i="3"/>
  <c r="H39" i="3"/>
  <c r="H43" i="3"/>
  <c r="H47" i="3"/>
  <c r="H51" i="3"/>
  <c r="H67" i="3"/>
  <c r="H71" i="3"/>
  <c r="H75" i="3"/>
  <c r="H79" i="3"/>
  <c r="H83" i="3"/>
  <c r="H96" i="3"/>
  <c r="H100" i="3"/>
  <c r="H104" i="3"/>
  <c r="H109" i="3"/>
  <c r="H103" i="3"/>
  <c r="H108" i="3"/>
  <c r="H55" i="3"/>
  <c r="H110" i="3"/>
</calcChain>
</file>

<file path=xl/comments1.xml><?xml version="1.0" encoding="utf-8"?>
<comments xmlns="http://schemas.openxmlformats.org/spreadsheetml/2006/main">
  <authors>
    <author>takefumi seo</author>
  </authors>
  <commentLis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○：件数合致
×：件数不一致</t>
        </r>
      </text>
    </comment>
  </commentList>
</comments>
</file>

<file path=xl/sharedStrings.xml><?xml version="1.0" encoding="utf-8"?>
<sst xmlns="http://schemas.openxmlformats.org/spreadsheetml/2006/main" count="544" uniqueCount="248">
  <si>
    <t>view_work_history</t>
  </si>
  <si>
    <t>trn_work_kanban_working</t>
  </si>
  <si>
    <t>trn_work_kanban_property</t>
  </si>
  <si>
    <t>trn_work_kanban</t>
  </si>
  <si>
    <t>trn_product</t>
  </si>
  <si>
    <t>trn_prod_result</t>
  </si>
  <si>
    <t>trn_kanban_property</t>
  </si>
  <si>
    <t>trn_kanban</t>
  </si>
  <si>
    <t>trn_indirect_actual</t>
  </si>
  <si>
    <t>trn_batch_kanban</t>
  </si>
  <si>
    <t>trn_actual_result_2019_08</t>
  </si>
  <si>
    <t>trn_actual_result_2019_07</t>
  </si>
  <si>
    <t>trn_actual_result_2019_06</t>
  </si>
  <si>
    <t>trn_actual_result_2019_05</t>
  </si>
  <si>
    <t>trn_actual_result_2019_04</t>
  </si>
  <si>
    <t>trn_actual_result_2019_03</t>
  </si>
  <si>
    <t>trn_actual_result_2019_02</t>
  </si>
  <si>
    <t>trn_actual_result_2019_01</t>
  </si>
  <si>
    <t>trn_actual_result_2018_12</t>
  </si>
  <si>
    <t>trn_actual_result_2018_11</t>
  </si>
  <si>
    <t>trn_actual_result_2018_10</t>
  </si>
  <si>
    <t>trn_actual_result_2018_09</t>
  </si>
  <si>
    <t>trn_actual_result_2018_08</t>
  </si>
  <si>
    <t>trn_actual_result_2018_07</t>
  </si>
  <si>
    <t>trn_actual_result_2018_06</t>
  </si>
  <si>
    <t>trn_actual_result_2018_05</t>
  </si>
  <si>
    <t>trn_actual_result_2018_04</t>
  </si>
  <si>
    <t>trn_actual_result_2018_03</t>
  </si>
  <si>
    <t>trn_actual_result_2018_02</t>
  </si>
  <si>
    <t>trn_actual_result_2018_01</t>
  </si>
  <si>
    <t>trn_actual_result_2017_12</t>
  </si>
  <si>
    <t>trn_actual_result_2017_11</t>
  </si>
  <si>
    <t>trn_actual_result_2017_10</t>
  </si>
  <si>
    <t>trn_actual_result</t>
  </si>
  <si>
    <t>trn_actual_property</t>
  </si>
  <si>
    <t>tre_workflow_hierarchy</t>
  </si>
  <si>
    <t>tre_work_hierarchy</t>
  </si>
  <si>
    <t>tre_organization_hierarchy</t>
  </si>
  <si>
    <t>tre_kanban_hierarchy</t>
  </si>
  <si>
    <t>tre_equipment_hierarchy</t>
  </si>
  <si>
    <t>tmp_warehouse_inventory_actual</t>
  </si>
  <si>
    <t>tm_access_hierarchy</t>
  </si>
  <si>
    <t>t_ver</t>
  </si>
  <si>
    <t>mst_workflow_hierarchy</t>
  </si>
  <si>
    <t>mst_workflow</t>
  </si>
  <si>
    <t>mst_work_section</t>
  </si>
  <si>
    <t>mst_work_property</t>
  </si>
  <si>
    <t>mst_work_hierarchy</t>
  </si>
  <si>
    <t>mst_work_category</t>
  </si>
  <si>
    <t>mst_work</t>
  </si>
  <si>
    <t>mst_schedule</t>
  </si>
  <si>
    <t>mst_role_authority</t>
  </si>
  <si>
    <t>mst_role</t>
  </si>
  <si>
    <t>mst_reason</t>
  </si>
  <si>
    <t>mst_organization_property</t>
  </si>
  <si>
    <t>mst_organization</t>
  </si>
  <si>
    <t>mst_object_type</t>
  </si>
  <si>
    <t>mst_object</t>
  </si>
  <si>
    <t>mst_kanban_property_template</t>
  </si>
  <si>
    <t>mst_kanban_hierarchy</t>
  </si>
  <si>
    <t>mst_interrupt_reason</t>
  </si>
  <si>
    <t>mst_indirect_work</t>
  </si>
  <si>
    <t>mst_holiday</t>
  </si>
  <si>
    <t>mst_equipment_type</t>
  </si>
  <si>
    <t>mst_equipment_setting_template</t>
  </si>
  <si>
    <t>mst_equipment_setting</t>
  </si>
  <si>
    <t>mst_equipment_property</t>
  </si>
  <si>
    <t>mst_equipment</t>
  </si>
  <si>
    <t>mst_displayed_status</t>
  </si>
  <si>
    <t>mst_delay_reason</t>
  </si>
  <si>
    <t>mst_breaktime</t>
  </si>
  <si>
    <t>mst_authentication_info</t>
  </si>
  <si>
    <t>con_workkanban_organization</t>
  </si>
  <si>
    <t>con_workkanban_equipment</t>
  </si>
  <si>
    <t>con_workflow_work</t>
  </si>
  <si>
    <t>con_workflow_separatework</t>
  </si>
  <si>
    <t>con_workflow_hierarchy</t>
  </si>
  <si>
    <t>con_work_organization</t>
  </si>
  <si>
    <t>con_work_hierarchy</t>
  </si>
  <si>
    <t>con_work_equipment</t>
  </si>
  <si>
    <t>con_separatework_organization</t>
  </si>
  <si>
    <t>con_organization_work_category</t>
  </si>
  <si>
    <t>con_organization_role</t>
  </si>
  <si>
    <t>con_organization_breaktime</t>
  </si>
  <si>
    <t>con_kanban_hierarchy</t>
  </si>
  <si>
    <t>n_live_tup</t>
  </si>
  <si>
    <t>relname</t>
  </si>
  <si>
    <t>localhost/R39_adFactoryDB(postgres) : 2019/10/07 16:52:03</t>
  </si>
  <si>
    <t>con_hierarchy</t>
  </si>
  <si>
    <t>database_operation_log</t>
  </si>
  <si>
    <t>mst_hierarchy</t>
  </si>
  <si>
    <t>trn_access_hierarchy</t>
  </si>
  <si>
    <t>trn_actual_adition</t>
  </si>
  <si>
    <t>削除</t>
    <rPh sb="0" eb="2">
      <t>サクジョ</t>
    </rPh>
    <phoneticPr fontId="2"/>
  </si>
  <si>
    <t>統合</t>
    <rPh sb="0" eb="2">
      <t>トウゴウ</t>
    </rPh>
    <phoneticPr fontId="2"/>
  </si>
  <si>
    <t>不要</t>
    <rPh sb="0" eb="2">
      <t>フヨウ</t>
    </rPh>
    <phoneticPr fontId="2"/>
  </si>
  <si>
    <t>con_organization_work_category</t>
    <phoneticPr fontId="2"/>
  </si>
  <si>
    <t>con_separatework_equipment</t>
    <phoneticPr fontId="2"/>
  </si>
  <si>
    <t>統合/廃止/不要</t>
    <rPh sb="0" eb="2">
      <t>トウゴウ</t>
    </rPh>
    <rPh sb="3" eb="5">
      <t>ハイシ</t>
    </rPh>
    <rPh sb="6" eb="8">
      <t>フヨウ</t>
    </rPh>
    <phoneticPr fontId="2"/>
  </si>
  <si>
    <t>工程・設備関連付け</t>
  </si>
  <si>
    <t>con_work_equipment</t>
    <phoneticPr fontId="2"/>
  </si>
  <si>
    <t>工程・組織関連付け</t>
    <phoneticPr fontId="2"/>
  </si>
  <si>
    <t>con_work_organization</t>
    <phoneticPr fontId="2"/>
  </si>
  <si>
    <t>con_work_hierarchy</t>
    <phoneticPr fontId="2"/>
  </si>
  <si>
    <t>階層関連付け</t>
    <phoneticPr fontId="2"/>
  </si>
  <si>
    <t>con_hierarchy</t>
    <phoneticPr fontId="2"/>
  </si>
  <si>
    <t>con_workflow_hierarchy</t>
    <phoneticPr fontId="2"/>
  </si>
  <si>
    <t>工程順工程関連付け</t>
    <phoneticPr fontId="2"/>
  </si>
  <si>
    <t>con_workflow_work</t>
    <phoneticPr fontId="2"/>
  </si>
  <si>
    <t>mst_breaktime</t>
    <phoneticPr fontId="2"/>
  </si>
  <si>
    <t>mst_delay_reason</t>
    <phoneticPr fontId="2"/>
  </si>
  <si>
    <t>理由マスタ</t>
    <phoneticPr fontId="2"/>
  </si>
  <si>
    <t>mst_reason</t>
    <phoneticPr fontId="2"/>
  </si>
  <si>
    <t>mst_equipment_property</t>
    <phoneticPr fontId="2"/>
  </si>
  <si>
    <t>設備マスタ</t>
  </si>
  <si>
    <t>設備マスタ</t>
    <phoneticPr fontId="2"/>
  </si>
  <si>
    <t>mst_equipment</t>
    <phoneticPr fontId="2"/>
  </si>
  <si>
    <t>追加情報</t>
    <rPh sb="0" eb="2">
      <t>ツイカ</t>
    </rPh>
    <rPh sb="2" eb="4">
      <t>ジョウホウ</t>
    </rPh>
    <phoneticPr fontId="2"/>
  </si>
  <si>
    <t>属性として横持ち</t>
    <rPh sb="0" eb="2">
      <t>ゾクセイ</t>
    </rPh>
    <rPh sb="5" eb="7">
      <t>ヨコモ</t>
    </rPh>
    <phoneticPr fontId="2"/>
  </si>
  <si>
    <t>mst_equipment_setting_template</t>
    <phoneticPr fontId="2"/>
  </si>
  <si>
    <t>廃止</t>
    <rPh sb="0" eb="2">
      <t>ハイシ</t>
    </rPh>
    <phoneticPr fontId="2"/>
  </si>
  <si>
    <t>なし</t>
    <phoneticPr fontId="2"/>
  </si>
  <si>
    <t>mst_interrupt_reason</t>
    <phoneticPr fontId="2"/>
  </si>
  <si>
    <t>工程順マスタ</t>
    <phoneticPr fontId="2"/>
  </si>
  <si>
    <t>mst_workflow</t>
    <phoneticPr fontId="2"/>
  </si>
  <si>
    <t>mst_organization_property</t>
    <phoneticPr fontId="2"/>
  </si>
  <si>
    <t>組織マスタ</t>
    <phoneticPr fontId="2"/>
  </si>
  <si>
    <t>mst_organization</t>
    <phoneticPr fontId="2"/>
  </si>
  <si>
    <t>役割権限マスタ</t>
    <phoneticPr fontId="2"/>
  </si>
  <si>
    <t>mst_role_authority</t>
    <phoneticPr fontId="2"/>
  </si>
  <si>
    <t>mst_work_hierarchy</t>
    <phoneticPr fontId="2"/>
  </si>
  <si>
    <t>階層マスタ</t>
    <phoneticPr fontId="2"/>
  </si>
  <si>
    <t>mst_hierarchy</t>
    <phoneticPr fontId="2"/>
  </si>
  <si>
    <t>mst_work_property</t>
    <phoneticPr fontId="2"/>
  </si>
  <si>
    <t>工程マスタ</t>
    <phoneticPr fontId="2"/>
  </si>
  <si>
    <t>mst_work</t>
    <phoneticPr fontId="2"/>
  </si>
  <si>
    <t>mst_workflow_hierarchy</t>
    <phoneticPr fontId="2"/>
  </si>
  <si>
    <t>tm_access_hierarchy</t>
    <phoneticPr fontId="2"/>
  </si>
  <si>
    <t>名称変更</t>
    <rPh sb="0" eb="2">
      <t>メイショウ</t>
    </rPh>
    <rPh sb="2" eb="4">
      <t>ヘンコウ</t>
    </rPh>
    <phoneticPr fontId="2"/>
  </si>
  <si>
    <t>階層アクセス権</t>
    <phoneticPr fontId="2"/>
  </si>
  <si>
    <t>trn_access_hierarchy</t>
    <phoneticPr fontId="2"/>
  </si>
  <si>
    <t>tre_equipment_hierarchy</t>
    <phoneticPr fontId="2"/>
  </si>
  <si>
    <t>属性として</t>
    <rPh sb="0" eb="2">
      <t>ゾクセイ</t>
    </rPh>
    <phoneticPr fontId="2"/>
  </si>
  <si>
    <t>tre_organization_hierarchy</t>
    <phoneticPr fontId="2"/>
  </si>
  <si>
    <t>tre_work_hierarchy</t>
    <phoneticPr fontId="2"/>
  </si>
  <si>
    <t>tre_workflow_hierarchy</t>
    <phoneticPr fontId="2"/>
  </si>
  <si>
    <t>trn_actual_property</t>
    <phoneticPr fontId="2"/>
  </si>
  <si>
    <t>trn_indirect_actual</t>
    <phoneticPr fontId="2"/>
  </si>
  <si>
    <t>trn_kanban_property</t>
    <phoneticPr fontId="2"/>
  </si>
  <si>
    <t>カンバン</t>
    <phoneticPr fontId="2"/>
  </si>
  <si>
    <t>trn_kanban</t>
    <phoneticPr fontId="2"/>
  </si>
  <si>
    <t>trn_prod_result</t>
    <phoneticPr fontId="2"/>
  </si>
  <si>
    <t>生産実績は今回対象外</t>
    <rPh sb="5" eb="7">
      <t>コンカイ</t>
    </rPh>
    <rPh sb="7" eb="10">
      <t>タイショウガイ</t>
    </rPh>
    <phoneticPr fontId="2"/>
  </si>
  <si>
    <t>trn_product</t>
    <phoneticPr fontId="2"/>
  </si>
  <si>
    <t>製品は今回対象外</t>
    <rPh sb="0" eb="2">
      <t>セイヒン</t>
    </rPh>
    <phoneticPr fontId="2"/>
  </si>
  <si>
    <t>備考</t>
    <rPh sb="0" eb="2">
      <t>ビコウ</t>
    </rPh>
    <phoneticPr fontId="2"/>
  </si>
  <si>
    <t>統合先論理</t>
    <rPh sb="0" eb="2">
      <t>トウゴウ</t>
    </rPh>
    <rPh sb="2" eb="3">
      <t>サキ</t>
    </rPh>
    <rPh sb="3" eb="5">
      <t>ロンリ</t>
    </rPh>
    <phoneticPr fontId="2"/>
  </si>
  <si>
    <t>統合先物理</t>
    <rPh sb="0" eb="2">
      <t>トウゴウ</t>
    </rPh>
    <rPh sb="2" eb="3">
      <t>サキ</t>
    </rPh>
    <rPh sb="3" eb="5">
      <t>ブツリ</t>
    </rPh>
    <phoneticPr fontId="2"/>
  </si>
  <si>
    <t>バラ工程・設備関連付けから</t>
    <phoneticPr fontId="2"/>
  </si>
  <si>
    <t>con_separatework_equipment</t>
  </si>
  <si>
    <t>件数が加算されている</t>
    <rPh sb="0" eb="2">
      <t>ケンスウ</t>
    </rPh>
    <rPh sb="3" eb="5">
      <t>カサン</t>
    </rPh>
    <phoneticPr fontId="2"/>
  </si>
  <si>
    <t>バラ工程・組織関連付けから</t>
    <phoneticPr fontId="2"/>
  </si>
  <si>
    <t>統合先</t>
    <rPh sb="0" eb="2">
      <t>トウゴウ</t>
    </rPh>
    <rPh sb="2" eb="3">
      <t>サキ</t>
    </rPh>
    <phoneticPr fontId="2"/>
  </si>
  <si>
    <t>工程順バラ工程関連付け</t>
    <phoneticPr fontId="2"/>
  </si>
  <si>
    <t>横持ちの為ロールで一意となる</t>
    <rPh sb="0" eb="2">
      <t>ヨコモ</t>
    </rPh>
    <rPh sb="4" eb="5">
      <t>タメ</t>
    </rPh>
    <rPh sb="9" eb="11">
      <t>イチイ</t>
    </rPh>
    <phoneticPr fontId="2"/>
  </si>
  <si>
    <t>役割権限マスタ　*ロールで一意</t>
    <rPh sb="13" eb="15">
      <t>イチイ</t>
    </rPh>
    <phoneticPr fontId="2"/>
  </si>
  <si>
    <t>対象外</t>
    <rPh sb="0" eb="3">
      <t>タイショウガイ</t>
    </rPh>
    <phoneticPr fontId="2"/>
  </si>
  <si>
    <t>新規</t>
    <rPh sb="0" eb="2">
      <t>シンキ</t>
    </rPh>
    <phoneticPr fontId="2"/>
  </si>
  <si>
    <t>階層マスタ</t>
    <phoneticPr fontId="2"/>
  </si>
  <si>
    <t>工程実績付加情報</t>
    <phoneticPr fontId="2"/>
  </si>
  <si>
    <t>trn_actual_adition</t>
    <phoneticPr fontId="2"/>
  </si>
  <si>
    <t>比較</t>
    <rPh sb="0" eb="2">
      <t>ヒカク</t>
    </rPh>
    <phoneticPr fontId="2"/>
  </si>
  <si>
    <t>con_separatework_organization</t>
    <phoneticPr fontId="2"/>
  </si>
  <si>
    <t>con_workflow_separatework</t>
    <phoneticPr fontId="2"/>
  </si>
  <si>
    <t>mst_role_authority</t>
    <phoneticPr fontId="2"/>
  </si>
  <si>
    <t>trn_actual_adition</t>
    <phoneticPr fontId="2"/>
  </si>
  <si>
    <t>工程実績付加情報</t>
    <phoneticPr fontId="2"/>
  </si>
  <si>
    <t>trn_work_kanban_property</t>
    <phoneticPr fontId="2"/>
  </si>
  <si>
    <t>工程カンバン</t>
    <phoneticPr fontId="2"/>
  </si>
  <si>
    <t>trn_work_kanban</t>
    <phoneticPr fontId="2"/>
  </si>
  <si>
    <t>名称変更</t>
    <rPh sb="0" eb="2">
      <t>メイショウ</t>
    </rPh>
    <rPh sb="2" eb="4">
      <t>ヘンコウ</t>
    </rPh>
    <phoneticPr fontId="2"/>
  </si>
  <si>
    <t>77_2_件数一括取得.sql</t>
  </si>
  <si>
    <t>旧DBの件数取得</t>
    <rPh sb="0" eb="1">
      <t>キュウ</t>
    </rPh>
    <rPh sb="4" eb="6">
      <t>ケンスウ</t>
    </rPh>
    <rPh sb="6" eb="8">
      <t>シュトク</t>
    </rPh>
    <phoneticPr fontId="2"/>
  </si>
  <si>
    <t>新DBの件数取得</t>
    <rPh sb="0" eb="1">
      <t>シン</t>
    </rPh>
    <rPh sb="4" eb="6">
      <t>ケンスウ</t>
    </rPh>
    <rPh sb="6" eb="8">
      <t>シュトク</t>
    </rPh>
    <phoneticPr fontId="2"/>
  </si>
  <si>
    <t>「移行元DB件数」に貼り付け</t>
    <rPh sb="10" eb="11">
      <t>ハ</t>
    </rPh>
    <rPh sb="12" eb="13">
      <t>ツ</t>
    </rPh>
    <phoneticPr fontId="2"/>
  </si>
  <si>
    <t>「V2件数」に貼り付け</t>
    <rPh sb="7" eb="8">
      <t>ハ</t>
    </rPh>
    <rPh sb="9" eb="10">
      <t>ツ</t>
    </rPh>
    <phoneticPr fontId="2"/>
  </si>
  <si>
    <t>R39基本情報シート編集</t>
    <rPh sb="10" eb="12">
      <t>ヘンシュウ</t>
    </rPh>
    <phoneticPr fontId="2"/>
  </si>
  <si>
    <t>作業</t>
    <rPh sb="0" eb="2">
      <t>サギョウ</t>
    </rPh>
    <phoneticPr fontId="2"/>
  </si>
  <si>
    <t>作業詳細</t>
    <rPh sb="0" eb="2">
      <t>サギョウ</t>
    </rPh>
    <rPh sb="2" eb="4">
      <t>ショウサイ</t>
    </rPh>
    <phoneticPr fontId="2"/>
  </si>
  <si>
    <t>「R39件数」欄のVLOOKUP編集</t>
    <rPh sb="7" eb="8">
      <t>ラン</t>
    </rPh>
    <rPh sb="16" eb="18">
      <t>ヘンシュウ</t>
    </rPh>
    <phoneticPr fontId="2"/>
  </si>
  <si>
    <t>「V2件数」欄のVLOOKUP編集</t>
    <rPh sb="6" eb="7">
      <t>ラン</t>
    </rPh>
    <rPh sb="15" eb="17">
      <t>ヘンシュウ</t>
    </rPh>
    <phoneticPr fontId="2"/>
  </si>
  <si>
    <t>件数検証</t>
    <rPh sb="0" eb="2">
      <t>ケンスウ</t>
    </rPh>
    <rPh sb="2" eb="4">
      <t>ケンショウ</t>
    </rPh>
    <phoneticPr fontId="2"/>
  </si>
  <si>
    <t>統合と統合先の件数を加算し検証、名称変更された移行先の件数検証</t>
    <rPh sb="0" eb="2">
      <t>トウゴウ</t>
    </rPh>
    <rPh sb="3" eb="5">
      <t>トウゴウ</t>
    </rPh>
    <rPh sb="5" eb="6">
      <t>サキ</t>
    </rPh>
    <rPh sb="7" eb="9">
      <t>ケンスウ</t>
    </rPh>
    <rPh sb="10" eb="12">
      <t>カサン</t>
    </rPh>
    <rPh sb="13" eb="15">
      <t>ケンショウ</t>
    </rPh>
    <rPh sb="16" eb="18">
      <t>メイショウ</t>
    </rPh>
    <rPh sb="18" eb="20">
      <t>ヘンコウ</t>
    </rPh>
    <rPh sb="23" eb="25">
      <t>イコウ</t>
    </rPh>
    <rPh sb="25" eb="26">
      <t>サキ</t>
    </rPh>
    <rPh sb="27" eb="29">
      <t>ケンスウ</t>
    </rPh>
    <rPh sb="29" eb="31">
      <t>ケンショウ</t>
    </rPh>
    <phoneticPr fontId="2"/>
  </si>
  <si>
    <t>77_2_件数一括取得.sql</t>
    <phoneticPr fontId="2"/>
  </si>
  <si>
    <t>con_separatework_equipment</t>
    <phoneticPr fontId="2"/>
  </si>
  <si>
    <t>階層マスタ</t>
    <phoneticPr fontId="2"/>
  </si>
  <si>
    <t>階層関連付け</t>
    <phoneticPr fontId="2"/>
  </si>
  <si>
    <t>⇐　　この間は関数で表示　　　⇒</t>
    <rPh sb="5" eb="6">
      <t>カン</t>
    </rPh>
    <rPh sb="7" eb="9">
      <t>カンスウ</t>
    </rPh>
    <rPh sb="10" eb="12">
      <t>ヒョウジ</t>
    </rPh>
    <phoneticPr fontId="2"/>
  </si>
  <si>
    <t>判定方法</t>
    <rPh sb="0" eb="2">
      <t>ハンテイ</t>
    </rPh>
    <rPh sb="2" eb="4">
      <t>ホウホウ</t>
    </rPh>
    <phoneticPr fontId="2"/>
  </si>
  <si>
    <t>mst_reason　+　mst_interrupt_reason　+　mst_delay_reason</t>
    <phoneticPr fontId="2"/>
  </si>
  <si>
    <t>con_work_equipment</t>
    <phoneticPr fontId="2"/>
  </si>
  <si>
    <t>con_work_equipment　+　con_separatework_equipment</t>
    <phoneticPr fontId="2"/>
  </si>
  <si>
    <t>con_work_organization</t>
    <phoneticPr fontId="2"/>
  </si>
  <si>
    <t>con_work_organization　+　con_separatework_organization</t>
    <phoneticPr fontId="2"/>
  </si>
  <si>
    <t>con_workflow_work</t>
    <phoneticPr fontId="2"/>
  </si>
  <si>
    <t>mst_role_authority</t>
    <phoneticPr fontId="2"/>
  </si>
  <si>
    <t>select fk_role_id from mst_role_authority
group by fk_role_id;</t>
    <phoneticPr fontId="2"/>
  </si>
  <si>
    <t>不要</t>
    <rPh sb="0" eb="2">
      <t>フヨウ</t>
    </rPh>
    <phoneticPr fontId="2"/>
  </si>
  <si>
    <t>廃止の為不要</t>
    <rPh sb="0" eb="2">
      <t>ハイシ</t>
    </rPh>
    <rPh sb="3" eb="4">
      <t>タメ</t>
    </rPh>
    <rPh sb="4" eb="6">
      <t>フヨウ</t>
    </rPh>
    <phoneticPr fontId="2"/>
  </si>
  <si>
    <t>select count(*) from tm_access_hierarchy;</t>
    <phoneticPr fontId="2"/>
  </si>
  <si>
    <t>不要　*　将来的なテーブル</t>
    <rPh sb="0" eb="2">
      <t>フヨウ</t>
    </rPh>
    <rPh sb="5" eb="7">
      <t>ショウライ</t>
    </rPh>
    <rPh sb="7" eb="8">
      <t>テキ</t>
    </rPh>
    <phoneticPr fontId="2"/>
  </si>
  <si>
    <t>旧DBをselectして新たに件数を取得する</t>
    <rPh sb="0" eb="1">
      <t>キュウ</t>
    </rPh>
    <rPh sb="12" eb="13">
      <t>アラ</t>
    </rPh>
    <rPh sb="15" eb="17">
      <t>ケンスウ</t>
    </rPh>
    <rPh sb="18" eb="20">
      <t>シュトク</t>
    </rPh>
    <phoneticPr fontId="2"/>
  </si>
  <si>
    <t>移行対象外の為0件</t>
    <rPh sb="0" eb="2">
      <t>イコウ</t>
    </rPh>
    <rPh sb="2" eb="5">
      <t>タイショウガイ</t>
    </rPh>
    <rPh sb="6" eb="7">
      <t>タメ</t>
    </rPh>
    <rPh sb="8" eb="9">
      <t>ケン</t>
    </rPh>
    <phoneticPr fontId="2"/>
  </si>
  <si>
    <t>R39件数
移行元</t>
    <rPh sb="3" eb="5">
      <t>ケンスウ</t>
    </rPh>
    <rPh sb="6" eb="8">
      <t>イコウ</t>
    </rPh>
    <rPh sb="8" eb="9">
      <t>モト</t>
    </rPh>
    <phoneticPr fontId="2"/>
  </si>
  <si>
    <t>V2件数
移行先</t>
    <rPh sb="2" eb="4">
      <t>ケンスウ</t>
    </rPh>
    <rPh sb="5" eb="7">
      <t>イコウ</t>
    </rPh>
    <rPh sb="7" eb="8">
      <t>サキ</t>
    </rPh>
    <phoneticPr fontId="2"/>
  </si>
  <si>
    <t>新、旧DBをselectして新たに件数を取得する。</t>
    <rPh sb="0" eb="1">
      <t>シン</t>
    </rPh>
    <rPh sb="2" eb="3">
      <t>キュウ</t>
    </rPh>
    <rPh sb="14" eb="15">
      <t>アラ</t>
    </rPh>
    <rPh sb="17" eb="19">
      <t>ケンスウ</t>
    </rPh>
    <rPh sb="20" eb="22">
      <t>シュトク</t>
    </rPh>
    <phoneticPr fontId="2"/>
  </si>
  <si>
    <t>adFactoryDBで実施：select count(*) from trn_actual_result;
adFactoryDB2で実施：select count(*) from trn_actual_result;</t>
    <rPh sb="12" eb="14">
      <t>ジッシ</t>
    </rPh>
    <phoneticPr fontId="2"/>
  </si>
  <si>
    <t>con_separatework_organization</t>
    <phoneticPr fontId="2"/>
  </si>
  <si>
    <t>mst_kanban_property_template</t>
    <phoneticPr fontId="2"/>
  </si>
  <si>
    <t>mst_reason</t>
    <phoneticPr fontId="2"/>
  </si>
  <si>
    <t>view_org_work_history</t>
    <phoneticPr fontId="2"/>
  </si>
  <si>
    <t>localhost/V2_adFactoryDB2(postgres) : 2019/10/30 13:29:17</t>
  </si>
  <si>
    <t>localhost/R39_adFactoryDB(postgres) : 2019/10/30 13:29:44</t>
  </si>
  <si>
    <t>trn_actual_result_2017_04</t>
  </si>
  <si>
    <t>trn_actual_result_2017_05</t>
  </si>
  <si>
    <t>trn_actual_result_2017_06</t>
  </si>
  <si>
    <t>trn_actual_result_2017_07</t>
  </si>
  <si>
    <t>trn_actual_result_2017_08</t>
  </si>
  <si>
    <t>trn_actual_result_2017_09</t>
  </si>
  <si>
    <t>trn_actual_result_2019_09</t>
  </si>
  <si>
    <t>trn_actual_result_2019_10</t>
  </si>
  <si>
    <t>trn_actual_result_2019_11</t>
  </si>
  <si>
    <t>trn_actual_result_2019_12</t>
  </si>
  <si>
    <t>trn_parts</t>
  </si>
  <si>
    <t>mst_workflow_hierarchy　+　mst_work_hierarchy</t>
    <phoneticPr fontId="2"/>
  </si>
  <si>
    <t>con_workflow_work　+　con_workflow_separatework</t>
    <phoneticPr fontId="2"/>
  </si>
  <si>
    <t>con_workflow_hierarchy + con_work_hierarchy</t>
    <phoneticPr fontId="2"/>
  </si>
  <si>
    <t>trn_actual_result_2018_06</t>
    <phoneticPr fontId="2"/>
  </si>
  <si>
    <t>trn_actual_result_2020_01</t>
    <phoneticPr fontId="2"/>
  </si>
  <si>
    <t>trn_actual_result_2020_02</t>
  </si>
  <si>
    <t>trn_actual_result_2020_03</t>
  </si>
  <si>
    <t>trn_actual_result_2020_04</t>
  </si>
  <si>
    <t>trn_actual_result_2017_09</t>
    <phoneticPr fontId="2"/>
  </si>
  <si>
    <t>←VLOOKUPで200までのみサーチ</t>
    <phoneticPr fontId="2"/>
  </si>
  <si>
    <t>trn_actual_result</t>
    <phoneticPr fontId="2"/>
  </si>
  <si>
    <t>trn_actual_result_2017_03</t>
    <phoneticPr fontId="2"/>
  </si>
  <si>
    <t>trn_actual_result*合計</t>
    <rPh sb="18" eb="20">
      <t>ゴウケイ</t>
    </rPh>
    <phoneticPr fontId="2"/>
  </si>
  <si>
    <t>trn_actual_result_2020_05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</si>
</sst>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3" fillId="2" borderId="1" xfId="1" applyFont="1" applyFill="1" applyBorder="1">
      <alignment vertical="center"/>
    </xf>
    <xf numFmtId="0" fontId="1" fillId="3" borderId="1" xfId="1" applyFill="1" applyBorder="1">
      <alignment vertical="center"/>
    </xf>
    <xf numFmtId="0" fontId="1" fillId="3" borderId="0" xfId="1" applyFill="1">
      <alignment vertical="center"/>
    </xf>
    <xf numFmtId="0" fontId="1" fillId="4" borderId="1" xfId="1" applyFill="1" applyBorder="1">
      <alignment vertical="center"/>
    </xf>
    <xf numFmtId="0" fontId="4" fillId="0" borderId="0" xfId="1" applyFont="1">
      <alignment vertical="center"/>
    </xf>
    <xf numFmtId="0" fontId="1" fillId="3" borderId="2" xfId="1" applyFill="1" applyBorder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6" borderId="1" xfId="1" applyFill="1" applyBorder="1">
      <alignment vertical="center"/>
    </xf>
    <xf numFmtId="0" fontId="1" fillId="6" borderId="0" xfId="1" applyFill="1">
      <alignment vertical="center"/>
    </xf>
    <xf numFmtId="0" fontId="1" fillId="7" borderId="1" xfId="1" applyFill="1" applyBorder="1">
      <alignment vertical="center"/>
    </xf>
    <xf numFmtId="0" fontId="1" fillId="7" borderId="0" xfId="1" applyFill="1">
      <alignment vertical="center"/>
    </xf>
    <xf numFmtId="0" fontId="4" fillId="6" borderId="1" xfId="1" applyFont="1" applyFill="1" applyBorder="1">
      <alignment vertical="center"/>
    </xf>
    <xf numFmtId="0" fontId="1" fillId="4" borderId="9" xfId="1" applyFill="1" applyBorder="1">
      <alignment vertical="center"/>
    </xf>
    <xf numFmtId="0" fontId="1" fillId="0" borderId="9" xfId="1" applyBorder="1">
      <alignment vertical="center"/>
    </xf>
    <xf numFmtId="0" fontId="1" fillId="6" borderId="9" xfId="1" applyFill="1" applyBorder="1">
      <alignment vertical="center"/>
    </xf>
    <xf numFmtId="0" fontId="1" fillId="7" borderId="9" xfId="1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4" fillId="5" borderId="0" xfId="1" applyFont="1" applyFill="1">
      <alignment vertical="center"/>
    </xf>
    <xf numFmtId="0" fontId="4" fillId="5" borderId="0" xfId="1" applyFont="1" applyFill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4" fillId="8" borderId="1" xfId="1" applyFont="1" applyFill="1" applyBorder="1">
      <alignment vertical="center"/>
    </xf>
    <xf numFmtId="0" fontId="1" fillId="0" borderId="1" xfId="1" applyBorder="1" applyAlignment="1">
      <alignment vertical="center" wrapText="1"/>
    </xf>
    <xf numFmtId="0" fontId="1" fillId="0" borderId="1" xfId="1" applyFill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4" xfId="1" applyFill="1" applyBorder="1" applyAlignment="1">
      <alignment horizontal="right" vertical="center"/>
    </xf>
    <xf numFmtId="0" fontId="1" fillId="0" borderId="4" xfId="1" applyFill="1" applyBorder="1" applyAlignment="1">
      <alignment horizontal="center" vertical="center"/>
    </xf>
    <xf numFmtId="0" fontId="1" fillId="0" borderId="12" xfId="1" applyBorder="1">
      <alignment vertical="center"/>
    </xf>
    <xf numFmtId="0" fontId="1" fillId="0" borderId="6" xfId="1" applyFill="1" applyBorder="1" applyAlignment="1">
      <alignment horizontal="right" vertical="center"/>
    </xf>
    <xf numFmtId="0" fontId="1" fillId="0" borderId="6" xfId="1" applyFill="1" applyBorder="1" applyAlignment="1">
      <alignment horizontal="center" vertical="center"/>
    </xf>
    <xf numFmtId="0" fontId="1" fillId="0" borderId="13" xfId="1" applyBorder="1">
      <alignment vertical="center"/>
    </xf>
    <xf numFmtId="0" fontId="1" fillId="5" borderId="1" xfId="1" applyFill="1" applyBorder="1" applyAlignment="1">
      <alignment vertical="center" wrapText="1"/>
    </xf>
    <xf numFmtId="0" fontId="1" fillId="0" borderId="0" xfId="1">
      <alignment vertical="center"/>
    </xf>
    <xf numFmtId="0" fontId="3" fillId="2" borderId="1" xfId="1" applyFont="1" applyFill="1" applyBorder="1">
      <alignment vertical="center"/>
    </xf>
    <xf numFmtId="0" fontId="1" fillId="6" borderId="1" xfId="1" applyFill="1" applyBorder="1" applyAlignment="1">
      <alignment horizontal="right" vertical="center"/>
    </xf>
    <xf numFmtId="0" fontId="1" fillId="6" borderId="1" xfId="1" applyFill="1" applyBorder="1" applyAlignment="1">
      <alignment horizontal="center" vertical="center"/>
    </xf>
    <xf numFmtId="0" fontId="1" fillId="6" borderId="2" xfId="1" applyFill="1" applyBorder="1" applyAlignment="1">
      <alignment horizontal="right" vertical="center"/>
    </xf>
    <xf numFmtId="0" fontId="1" fillId="6" borderId="2" xfId="1" applyFill="1" applyBorder="1" applyAlignment="1">
      <alignment horizontal="center" vertical="center"/>
    </xf>
    <xf numFmtId="0" fontId="1" fillId="6" borderId="6" xfId="1" applyFill="1" applyBorder="1" applyAlignment="1">
      <alignment horizontal="right" vertical="center"/>
    </xf>
    <xf numFmtId="0" fontId="1" fillId="6" borderId="6" xfId="1" applyFill="1" applyBorder="1" applyAlignment="1">
      <alignment horizontal="center" vertical="center"/>
    </xf>
    <xf numFmtId="0" fontId="1" fillId="6" borderId="13" xfId="1" applyFill="1" applyBorder="1">
      <alignment vertical="center"/>
    </xf>
    <xf numFmtId="0" fontId="1" fillId="6" borderId="8" xfId="1" applyFill="1" applyBorder="1" applyAlignment="1">
      <alignment horizontal="right" vertical="center"/>
    </xf>
    <xf numFmtId="0" fontId="1" fillId="6" borderId="8" xfId="1" applyFill="1" applyBorder="1" applyAlignment="1">
      <alignment horizontal="center" vertical="center"/>
    </xf>
    <xf numFmtId="0" fontId="1" fillId="6" borderId="14" xfId="1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218660</xdr:colOff>
      <xdr:row>0</xdr:row>
      <xdr:rowOff>158613</xdr:rowOff>
    </xdr:from>
    <xdr:to>
      <xdr:col>19</xdr:col>
      <xdr:colOff>571499</xdr:colOff>
      <xdr:row>6</xdr:row>
      <xdr:rowOff>152401</xdr:rowOff>
    </xdr:to>
    <xdr:sp macro="" textlink="">
      <xdr:nvSpPr>
        <xdr:cNvPr id="3" name="テキスト ボックス 2"/>
        <xdr:cNvSpPr txBox="1"/>
      </xdr:nvSpPr>
      <xdr:spPr>
        <a:xfrm>
          <a:off x="15820610" y="158613"/>
          <a:ext cx="7477539" cy="984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注意！　当件数一覧は「</a:t>
          </a:r>
          <a:r>
            <a:rPr kumimoji="1" lang="en-US" altLang="ja-JP" sz="1100">
              <a:solidFill>
                <a:srgbClr val="FF0000"/>
              </a:solidFill>
            </a:rPr>
            <a:t>77_2_</a:t>
          </a:r>
          <a:r>
            <a:rPr kumimoji="1" lang="ja-JP" altLang="en-US" sz="1100">
              <a:solidFill>
                <a:srgbClr val="FF0000"/>
              </a:solidFill>
            </a:rPr>
            <a:t>件数一括取得</a:t>
          </a:r>
          <a:r>
            <a:rPr kumimoji="1" lang="en-US" altLang="ja-JP" sz="1100">
              <a:solidFill>
                <a:srgbClr val="FF0000"/>
              </a:solidFill>
            </a:rPr>
            <a:t>.sql</a:t>
          </a:r>
          <a:r>
            <a:rPr kumimoji="1" lang="ja-JP" altLang="en-US" sz="1100">
              <a:solidFill>
                <a:srgbClr val="FF0000"/>
              </a:solidFill>
            </a:rPr>
            <a:t>」で取得した件数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/>
            <a:t>1.A~E</a:t>
          </a:r>
          <a:r>
            <a:rPr kumimoji="1" lang="ja-JP" altLang="en-US" sz="1100"/>
            <a:t>欄は変更しない事</a:t>
          </a:r>
          <a:endParaRPr kumimoji="1" lang="en-US" altLang="ja-JP" sz="1100"/>
        </a:p>
        <a:p>
          <a:r>
            <a:rPr kumimoji="1" lang="en-US" altLang="ja-JP" sz="1100"/>
            <a:t>2.F</a:t>
          </a:r>
          <a:r>
            <a:rPr kumimoji="1" lang="ja-JP" altLang="en-US" sz="1100"/>
            <a:t>欄に移行元の件数を</a:t>
          </a:r>
          <a:r>
            <a:rPr kumimoji="1" lang="en-US" altLang="ja-JP" sz="1100"/>
            <a:t>VLOOKUP</a:t>
          </a:r>
          <a:r>
            <a:rPr kumimoji="1" lang="ja-JP" altLang="en-US" sz="1100"/>
            <a:t>で取得　*「移行元</a:t>
          </a:r>
          <a:r>
            <a:rPr kumimoji="1" lang="en-US" altLang="ja-JP" sz="1100"/>
            <a:t>DB</a:t>
          </a:r>
          <a:r>
            <a:rPr kumimoji="1" lang="ja-JP" altLang="en-US" sz="1100"/>
            <a:t>件数」シートに</a:t>
          </a:r>
          <a:r>
            <a:rPr kumimoji="1" lang="en-US" altLang="ja-JP" sz="1100"/>
            <a:t>adFactoryDB</a:t>
          </a:r>
          <a:r>
            <a:rPr kumimoji="1" lang="ja-JP" altLang="en-US" sz="1100"/>
            <a:t>のテーブル名と件数を貼り付ける事</a:t>
          </a:r>
          <a:endParaRPr kumimoji="1" lang="en-US" altLang="ja-JP" sz="1100"/>
        </a:p>
        <a:p>
          <a:r>
            <a:rPr kumimoji="1" lang="en-US" altLang="ja-JP" sz="1100"/>
            <a:t>2.G</a:t>
          </a:r>
          <a:r>
            <a:rPr kumimoji="1" lang="ja-JP" altLang="en-US" sz="1100"/>
            <a:t>欄に移行先の件数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で取得　*「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件数」シートに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DB_V2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テーブル名と件数を貼り付ける事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5" sqref="C5"/>
    </sheetView>
  </sheetViews>
  <sheetFormatPr defaultRowHeight="13.5" x14ac:dyDescent="0.15"/>
  <cols>
    <col min="1" max="1" width="3.875" customWidth="1"/>
    <col min="2" max="2" width="23" customWidth="1"/>
    <col min="3" max="3" width="108" customWidth="1"/>
  </cols>
  <sheetData>
    <row r="2" spans="2:3" x14ac:dyDescent="0.15">
      <c r="B2" s="30" t="s">
        <v>187</v>
      </c>
      <c r="C2" s="30" t="s">
        <v>188</v>
      </c>
    </row>
    <row r="3" spans="2:3" x14ac:dyDescent="0.15">
      <c r="B3" s="32" t="s">
        <v>182</v>
      </c>
      <c r="C3" s="31" t="s">
        <v>181</v>
      </c>
    </row>
    <row r="4" spans="2:3" x14ac:dyDescent="0.15">
      <c r="B4" s="33"/>
      <c r="C4" s="31" t="s">
        <v>184</v>
      </c>
    </row>
    <row r="5" spans="2:3" x14ac:dyDescent="0.15">
      <c r="B5" s="32" t="s">
        <v>183</v>
      </c>
      <c r="C5" s="31" t="s">
        <v>193</v>
      </c>
    </row>
    <row r="6" spans="2:3" x14ac:dyDescent="0.15">
      <c r="B6" s="33"/>
      <c r="C6" s="31" t="s">
        <v>185</v>
      </c>
    </row>
    <row r="7" spans="2:3" x14ac:dyDescent="0.15">
      <c r="B7" s="32" t="s">
        <v>186</v>
      </c>
      <c r="C7" s="31" t="s">
        <v>189</v>
      </c>
    </row>
    <row r="8" spans="2:3" x14ac:dyDescent="0.15">
      <c r="B8" s="33"/>
      <c r="C8" s="31" t="s">
        <v>190</v>
      </c>
    </row>
    <row r="9" spans="2:3" x14ac:dyDescent="0.15">
      <c r="B9" s="32" t="s">
        <v>191</v>
      </c>
      <c r="C9" s="31" t="s">
        <v>192</v>
      </c>
    </row>
    <row r="10" spans="2:3" ht="13.15" x14ac:dyDescent="0.2">
      <c r="B10" s="33"/>
      <c r="C10" s="31"/>
    </row>
    <row r="11" spans="2:3" ht="13.15" x14ac:dyDescent="0.2">
      <c r="B11" s="31"/>
      <c r="C11" s="3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111"/>
  <sheetViews>
    <sheetView tabSelected="1" topLeftCell="A70" zoomScaleNormal="100" workbookViewId="0">
      <selection activeCell="A95" sqref="A95"/>
    </sheetView>
  </sheetViews>
  <sheetFormatPr defaultColWidth="9" defaultRowHeight="13.5" x14ac:dyDescent="0.15"/>
  <cols>
    <col min="1" max="1" width="28.875" style="1" bestFit="1" customWidth="1"/>
    <col min="2" max="2" width="8.125" style="1" customWidth="1"/>
    <col min="3" max="3" width="33.5" style="1" customWidth="1"/>
    <col min="4" max="4" width="27.5" style="1" bestFit="1" customWidth="1"/>
    <col min="5" max="5" width="19.75" style="1" customWidth="1"/>
    <col min="6" max="6" width="9" style="1"/>
    <col min="7" max="7" width="9" style="1" customWidth="1"/>
    <col min="8" max="8" width="9" style="29"/>
    <col min="9" max="9" width="60" style="1" customWidth="1"/>
    <col min="10" max="10" width="12.5" style="1" bestFit="1" customWidth="1"/>
    <col min="11" max="16384" width="9" style="1"/>
  </cols>
  <sheetData>
    <row r="1" spans="1:10" x14ac:dyDescent="0.15">
      <c r="A1" s="1" t="s">
        <v>87</v>
      </c>
      <c r="F1" s="26" t="s">
        <v>197</v>
      </c>
      <c r="G1" s="26"/>
      <c r="H1" s="27"/>
    </row>
    <row r="2" spans="1:10" ht="27" x14ac:dyDescent="0.15">
      <c r="A2" s="3" t="s">
        <v>86</v>
      </c>
      <c r="B2" s="6" t="s">
        <v>98</v>
      </c>
      <c r="C2" s="6" t="s">
        <v>156</v>
      </c>
      <c r="D2" s="6" t="s">
        <v>157</v>
      </c>
      <c r="E2" s="20" t="s">
        <v>155</v>
      </c>
      <c r="F2" s="45" t="s">
        <v>213</v>
      </c>
      <c r="G2" s="45" t="s">
        <v>214</v>
      </c>
      <c r="H2" s="28" t="s">
        <v>171</v>
      </c>
      <c r="I2" s="34" t="s">
        <v>198</v>
      </c>
    </row>
    <row r="3" spans="1:10" x14ac:dyDescent="0.15">
      <c r="A3" s="2" t="s">
        <v>84</v>
      </c>
      <c r="B3" s="2"/>
      <c r="C3" s="2"/>
      <c r="D3" s="2"/>
      <c r="E3" s="21"/>
      <c r="F3" s="36">
        <f>VLOOKUP(A3,移行元DB件数!$A$3:$B$200,2,0)</f>
        <v>43878</v>
      </c>
      <c r="G3" s="36">
        <f>VLOOKUP(A3,V2件数!$A$3:$B$200,2,0)</f>
        <v>43878</v>
      </c>
      <c r="H3" s="37" t="str">
        <f>IF(F3=G3,"○","●")</f>
        <v>○</v>
      </c>
      <c r="I3" s="2"/>
    </row>
    <row r="4" spans="1:10" x14ac:dyDescent="0.15">
      <c r="A4" s="2" t="s">
        <v>83</v>
      </c>
      <c r="B4" s="2"/>
      <c r="C4" s="2"/>
      <c r="D4" s="2"/>
      <c r="E4" s="21"/>
      <c r="F4" s="36">
        <f>VLOOKUP(A4,移行元DB件数!$A$3:$B$200,2,0)</f>
        <v>317</v>
      </c>
      <c r="G4" s="36">
        <f>VLOOKUP(A4,V2件数!$A$3:$B$200,2,0)</f>
        <v>317</v>
      </c>
      <c r="H4" s="37" t="str">
        <f t="shared" ref="H4:H75" si="0">IF(F4=G4,"○","●")</f>
        <v>○</v>
      </c>
      <c r="I4" s="2"/>
    </row>
    <row r="5" spans="1:10" x14ac:dyDescent="0.15">
      <c r="A5" s="2" t="s">
        <v>82</v>
      </c>
      <c r="B5" s="2"/>
      <c r="C5" s="2"/>
      <c r="D5" s="2"/>
      <c r="E5" s="21"/>
      <c r="F5" s="36">
        <f>VLOOKUP(A5,移行元DB件数!$A$3:$B$200,2,0)</f>
        <v>23</v>
      </c>
      <c r="G5" s="36">
        <f>VLOOKUP(A5,V2件数!$A$3:$B$200,2,0)</f>
        <v>23</v>
      </c>
      <c r="H5" s="37" t="str">
        <f t="shared" si="0"/>
        <v>○</v>
      </c>
      <c r="I5" s="2"/>
    </row>
    <row r="6" spans="1:10" x14ac:dyDescent="0.15">
      <c r="A6" s="2" t="s">
        <v>96</v>
      </c>
      <c r="B6" s="2"/>
      <c r="C6" s="2"/>
      <c r="D6" s="2"/>
      <c r="E6" s="21"/>
      <c r="F6" s="36">
        <f>VLOOKUP(A6,移行元DB件数!$A$3:$B$200,2,0)</f>
        <v>10</v>
      </c>
      <c r="G6" s="36">
        <f>VLOOKUP(A6,V2件数!$A$3:$B$200,2,0)</f>
        <v>10</v>
      </c>
      <c r="H6" s="37" t="str">
        <f t="shared" si="0"/>
        <v>○</v>
      </c>
      <c r="I6" s="2"/>
    </row>
    <row r="7" spans="1:10" s="16" customFormat="1" x14ac:dyDescent="0.15">
      <c r="A7" s="15" t="s">
        <v>97</v>
      </c>
      <c r="B7" s="15" t="s">
        <v>94</v>
      </c>
      <c r="C7" s="15" t="s">
        <v>99</v>
      </c>
      <c r="D7" s="15" t="s">
        <v>100</v>
      </c>
      <c r="E7" s="22"/>
      <c r="F7" s="48">
        <f>VLOOKUP(A7,移行元DB件数!$A$3:$B$200,2,0)</f>
        <v>7</v>
      </c>
      <c r="G7" s="48" t="e">
        <f>VLOOKUP(A7,V2件数!$A$3:$B$200,2,0)</f>
        <v>#N/A</v>
      </c>
      <c r="H7" s="49" t="e">
        <f t="shared" si="0"/>
        <v>#N/A</v>
      </c>
      <c r="I7" s="15" t="s">
        <v>208</v>
      </c>
    </row>
    <row r="8" spans="1:10" s="16" customFormat="1" x14ac:dyDescent="0.15">
      <c r="A8" s="15" t="s">
        <v>217</v>
      </c>
      <c r="B8" s="15" t="s">
        <v>94</v>
      </c>
      <c r="C8" s="15" t="s">
        <v>101</v>
      </c>
      <c r="D8" s="15" t="s">
        <v>102</v>
      </c>
      <c r="E8" s="22"/>
      <c r="F8" s="48">
        <f>VLOOKUP(A8,移行元DB件数!$A$3:$B$200,2,0)</f>
        <v>7</v>
      </c>
      <c r="G8" s="48" t="e">
        <f>VLOOKUP(A8,V2件数!$A$3:$B$200,2,0)</f>
        <v>#N/A</v>
      </c>
      <c r="H8" s="49" t="e">
        <f t="shared" si="0"/>
        <v>#N/A</v>
      </c>
      <c r="I8" s="15" t="s">
        <v>208</v>
      </c>
    </row>
    <row r="9" spans="1:10" x14ac:dyDescent="0.15">
      <c r="A9" s="2" t="s">
        <v>200</v>
      </c>
      <c r="B9" s="2" t="s">
        <v>162</v>
      </c>
      <c r="C9" s="2" t="s">
        <v>158</v>
      </c>
      <c r="D9" s="2" t="s">
        <v>194</v>
      </c>
      <c r="E9" s="21" t="s">
        <v>160</v>
      </c>
      <c r="F9" s="36">
        <f>VLOOKUP(A9,移行元DB件数!$A$3:$B$200,2,0)</f>
        <v>1299</v>
      </c>
      <c r="G9" s="36">
        <f>VLOOKUP(A9,V2件数!$A$3:$B$200,2,0)</f>
        <v>1299</v>
      </c>
      <c r="H9" s="37" t="str">
        <f t="shared" si="0"/>
        <v>○</v>
      </c>
      <c r="I9" s="2" t="s">
        <v>201</v>
      </c>
      <c r="J9" s="1">
        <f>F7+F9</f>
        <v>1306</v>
      </c>
    </row>
    <row r="10" spans="1:10" s="16" customFormat="1" x14ac:dyDescent="0.15">
      <c r="A10" s="19" t="s">
        <v>103</v>
      </c>
      <c r="B10" s="15" t="s">
        <v>94</v>
      </c>
      <c r="C10" s="15" t="s">
        <v>104</v>
      </c>
      <c r="D10" s="15" t="s">
        <v>105</v>
      </c>
      <c r="E10" s="22"/>
      <c r="F10" s="48">
        <f>VLOOKUP(A10,移行元DB件数!$A$3:$B$200,2,0)</f>
        <v>581</v>
      </c>
      <c r="G10" s="48" t="e">
        <f>VLOOKUP(A10,V2件数!$A$3:$B$200,2,0)</f>
        <v>#N/A</v>
      </c>
      <c r="H10" s="49" t="e">
        <f t="shared" si="0"/>
        <v>#N/A</v>
      </c>
      <c r="I10" s="15" t="s">
        <v>208</v>
      </c>
    </row>
    <row r="11" spans="1:10" x14ac:dyDescent="0.15">
      <c r="A11" s="2" t="s">
        <v>202</v>
      </c>
      <c r="B11" s="2" t="s">
        <v>162</v>
      </c>
      <c r="C11" s="2" t="s">
        <v>161</v>
      </c>
      <c r="D11" s="2" t="s">
        <v>172</v>
      </c>
      <c r="E11" s="21" t="s">
        <v>160</v>
      </c>
      <c r="F11" s="36">
        <f>VLOOKUP(A11,移行元DB件数!$A$3:$B$200,2,0)</f>
        <v>1074</v>
      </c>
      <c r="G11" s="36">
        <f>VLOOKUP(A11,V2件数!$A$3:$B$200,2,0)</f>
        <v>1074</v>
      </c>
      <c r="H11" s="37" t="str">
        <f t="shared" si="0"/>
        <v>○</v>
      </c>
      <c r="I11" s="2" t="s">
        <v>203</v>
      </c>
      <c r="J11" s="1">
        <f>F8+F11</f>
        <v>1081</v>
      </c>
    </row>
    <row r="12" spans="1:10" s="16" customFormat="1" x14ac:dyDescent="0.15">
      <c r="A12" s="19" t="s">
        <v>106</v>
      </c>
      <c r="B12" s="15" t="s">
        <v>94</v>
      </c>
      <c r="C12" s="15" t="s">
        <v>104</v>
      </c>
      <c r="D12" s="15" t="s">
        <v>105</v>
      </c>
      <c r="E12" s="22"/>
      <c r="F12" s="48">
        <f>VLOOKUP(A12,移行元DB件数!$A$3:$B$200,2,0)</f>
        <v>384</v>
      </c>
      <c r="G12" s="48" t="e">
        <f>VLOOKUP(A12,V2件数!$A$3:$B$200,2,0)</f>
        <v>#N/A</v>
      </c>
      <c r="H12" s="49" t="e">
        <f t="shared" si="0"/>
        <v>#N/A</v>
      </c>
      <c r="I12" s="15" t="s">
        <v>208</v>
      </c>
    </row>
    <row r="13" spans="1:10" s="16" customFormat="1" x14ac:dyDescent="0.15">
      <c r="A13" s="15" t="s">
        <v>75</v>
      </c>
      <c r="B13" s="15" t="s">
        <v>94</v>
      </c>
      <c r="C13" s="15" t="s">
        <v>107</v>
      </c>
      <c r="D13" s="15" t="s">
        <v>108</v>
      </c>
      <c r="E13" s="22"/>
      <c r="F13" s="48">
        <f>VLOOKUP(A13,移行元DB件数!$A$3:$B$200,2,0)</f>
        <v>3</v>
      </c>
      <c r="G13" s="48" t="e">
        <f>VLOOKUP(A13,V2件数!$A$3:$B$200,2,0)</f>
        <v>#N/A</v>
      </c>
      <c r="H13" s="49" t="e">
        <f t="shared" si="0"/>
        <v>#N/A</v>
      </c>
      <c r="I13" s="15" t="s">
        <v>208</v>
      </c>
    </row>
    <row r="14" spans="1:10" x14ac:dyDescent="0.15">
      <c r="A14" s="2" t="s">
        <v>204</v>
      </c>
      <c r="B14" s="2" t="s">
        <v>162</v>
      </c>
      <c r="C14" s="2" t="s">
        <v>163</v>
      </c>
      <c r="D14" s="2" t="s">
        <v>173</v>
      </c>
      <c r="E14" s="21"/>
      <c r="F14" s="36">
        <f>VLOOKUP("con_workflow_work",移行元DB件数!$A$3:$B$200,2,0)+VLOOKUP("con_workflow_separatework",移行元DB件数!$A$3:$B$200,2,0)</f>
        <v>840</v>
      </c>
      <c r="G14" s="36">
        <f>VLOOKUP(A14,V2件数!$A$3:$B$200,2,0)</f>
        <v>840</v>
      </c>
      <c r="H14" s="37" t="str">
        <f t="shared" si="0"/>
        <v>○</v>
      </c>
      <c r="I14" s="2" t="s">
        <v>235</v>
      </c>
      <c r="J14" s="1">
        <f>F14+F13</f>
        <v>843</v>
      </c>
    </row>
    <row r="15" spans="1:10" x14ac:dyDescent="0.15">
      <c r="A15" s="2" t="s">
        <v>73</v>
      </c>
      <c r="B15" s="2"/>
      <c r="C15" s="2"/>
      <c r="D15" s="2"/>
      <c r="E15" s="21"/>
      <c r="F15" s="36">
        <f>VLOOKUP(A15,移行元DB件数!$A$3:$B$200,2,0)</f>
        <v>617635</v>
      </c>
      <c r="G15" s="36">
        <f>VLOOKUP(A15,V2件数!$A$3:$B$200,2,0)</f>
        <v>617635</v>
      </c>
      <c r="H15" s="37" t="str">
        <f t="shared" si="0"/>
        <v>○</v>
      </c>
      <c r="I15" s="2"/>
    </row>
    <row r="16" spans="1:10" x14ac:dyDescent="0.15">
      <c r="A16" s="2" t="s">
        <v>72</v>
      </c>
      <c r="B16" s="2"/>
      <c r="C16" s="2"/>
      <c r="D16" s="2"/>
      <c r="E16" s="21"/>
      <c r="F16" s="36">
        <f>VLOOKUP(A16,移行元DB件数!$A$3:$B$200,2,0)</f>
        <v>322467</v>
      </c>
      <c r="G16" s="36">
        <f>VLOOKUP(A16,V2件数!$A$3:$B$200,2,0)</f>
        <v>322467</v>
      </c>
      <c r="H16" s="37" t="str">
        <f t="shared" si="0"/>
        <v>○</v>
      </c>
      <c r="I16" s="2"/>
    </row>
    <row r="17" spans="1:9" x14ac:dyDescent="0.15">
      <c r="A17" s="2" t="s">
        <v>71</v>
      </c>
      <c r="B17" s="2"/>
      <c r="C17" s="2"/>
      <c r="D17" s="2"/>
      <c r="E17" s="21"/>
      <c r="F17" s="36">
        <f>VLOOKUP(A17,移行元DB件数!$A$3:$B$200,2,0)</f>
        <v>0</v>
      </c>
      <c r="G17" s="36">
        <f>VLOOKUP(A17,V2件数!$A$3:$B$200,2,0)</f>
        <v>0</v>
      </c>
      <c r="H17" s="37" t="str">
        <f t="shared" si="0"/>
        <v>○</v>
      </c>
      <c r="I17" s="2"/>
    </row>
    <row r="18" spans="1:9" x14ac:dyDescent="0.15">
      <c r="A18" s="2" t="s">
        <v>109</v>
      </c>
      <c r="B18" s="2"/>
      <c r="C18" s="2"/>
      <c r="D18" s="2"/>
      <c r="E18" s="21"/>
      <c r="F18" s="36">
        <f>VLOOKUP(A18,移行元DB件数!$A$3:$B$200,2,0)</f>
        <v>4</v>
      </c>
      <c r="G18" s="36">
        <f>VLOOKUP(A18,V2件数!$A$3:$B$200,2,0)</f>
        <v>4</v>
      </c>
      <c r="H18" s="37" t="str">
        <f t="shared" si="0"/>
        <v>○</v>
      </c>
      <c r="I18" s="2"/>
    </row>
    <row r="19" spans="1:9" s="16" customFormat="1" x14ac:dyDescent="0.15">
      <c r="A19" s="15" t="s">
        <v>110</v>
      </c>
      <c r="B19" s="15" t="s">
        <v>94</v>
      </c>
      <c r="C19" s="15" t="s">
        <v>111</v>
      </c>
      <c r="D19" s="15" t="s">
        <v>112</v>
      </c>
      <c r="E19" s="22"/>
      <c r="F19" s="48">
        <f>VLOOKUP(A19,移行元DB件数!$A$3:$B$200,2,0)</f>
        <v>9</v>
      </c>
      <c r="G19" s="48" t="e">
        <f>VLOOKUP(A19,V2件数!$A$3:$B$200,2,0)</f>
        <v>#N/A</v>
      </c>
      <c r="H19" s="49" t="e">
        <f t="shared" si="0"/>
        <v>#N/A</v>
      </c>
      <c r="I19" s="15" t="s">
        <v>208</v>
      </c>
    </row>
    <row r="20" spans="1:9" x14ac:dyDescent="0.15">
      <c r="A20" s="2" t="s">
        <v>68</v>
      </c>
      <c r="B20" s="2"/>
      <c r="C20" s="2"/>
      <c r="D20" s="2"/>
      <c r="E20" s="21"/>
      <c r="F20" s="36">
        <f>VLOOKUP(A20,移行元DB件数!$A$3:$B$200,2,0)</f>
        <v>11</v>
      </c>
      <c r="G20" s="36">
        <f>VLOOKUP(A20,V2件数!$A$3:$B$200,2,0)</f>
        <v>11</v>
      </c>
      <c r="H20" s="37" t="str">
        <f t="shared" si="0"/>
        <v>○</v>
      </c>
      <c r="I20" s="2"/>
    </row>
    <row r="21" spans="1:9" x14ac:dyDescent="0.15">
      <c r="A21" s="2" t="s">
        <v>67</v>
      </c>
      <c r="B21" s="2"/>
      <c r="C21" s="2"/>
      <c r="D21" s="2"/>
      <c r="E21" s="21"/>
      <c r="F21" s="36">
        <f>VLOOKUP(A21,移行元DB件数!$A$3:$B$200,2,0)</f>
        <v>89</v>
      </c>
      <c r="G21" s="36">
        <f>VLOOKUP(A21,V2件数!$A$3:$B$200,2,0)</f>
        <v>89</v>
      </c>
      <c r="H21" s="37" t="str">
        <f t="shared" si="0"/>
        <v>○</v>
      </c>
      <c r="I21" s="2"/>
    </row>
    <row r="22" spans="1:9" s="16" customFormat="1" x14ac:dyDescent="0.15">
      <c r="A22" s="15" t="s">
        <v>113</v>
      </c>
      <c r="B22" s="15" t="s">
        <v>94</v>
      </c>
      <c r="C22" s="15" t="s">
        <v>115</v>
      </c>
      <c r="D22" s="15" t="s">
        <v>116</v>
      </c>
      <c r="E22" s="22" t="s">
        <v>117</v>
      </c>
      <c r="F22" s="48">
        <f>VLOOKUP(A22,移行元DB件数!$A$3:$B$200,2,0)</f>
        <v>3</v>
      </c>
      <c r="G22" s="48" t="e">
        <f>VLOOKUP(A22,V2件数!$A$3:$B$200,2,0)</f>
        <v>#N/A</v>
      </c>
      <c r="H22" s="49" t="e">
        <f t="shared" si="0"/>
        <v>#N/A</v>
      </c>
      <c r="I22" s="15" t="s">
        <v>208</v>
      </c>
    </row>
    <row r="23" spans="1:9" s="16" customFormat="1" x14ac:dyDescent="0.15">
      <c r="A23" s="15" t="s">
        <v>65</v>
      </c>
      <c r="B23" s="15" t="s">
        <v>94</v>
      </c>
      <c r="C23" s="15" t="s">
        <v>115</v>
      </c>
      <c r="D23" s="15" t="s">
        <v>116</v>
      </c>
      <c r="E23" s="22" t="s">
        <v>118</v>
      </c>
      <c r="F23" s="48">
        <f>VLOOKUP(A23,移行元DB件数!$A$3:$B$200,2,0)</f>
        <v>157</v>
      </c>
      <c r="G23" s="48" t="e">
        <f>VLOOKUP(A23,V2件数!$A$3:$B$200,2,0)</f>
        <v>#N/A</v>
      </c>
      <c r="H23" s="49" t="e">
        <f t="shared" si="0"/>
        <v>#N/A</v>
      </c>
      <c r="I23" s="15" t="s">
        <v>208</v>
      </c>
    </row>
    <row r="24" spans="1:9" s="16" customFormat="1" x14ac:dyDescent="0.15">
      <c r="A24" s="15" t="s">
        <v>119</v>
      </c>
      <c r="B24" s="15" t="s">
        <v>120</v>
      </c>
      <c r="C24" s="15" t="s">
        <v>121</v>
      </c>
      <c r="D24" s="15" t="s">
        <v>121</v>
      </c>
      <c r="E24" s="22"/>
      <c r="F24" s="48">
        <f>VLOOKUP(A24,移行元DB件数!$A$3:$B$200,2,0)</f>
        <v>5</v>
      </c>
      <c r="G24" s="48" t="e">
        <f>VLOOKUP(A24,V2件数!$A$3:$B$200,2,0)</f>
        <v>#N/A</v>
      </c>
      <c r="H24" s="49" t="e">
        <f t="shared" si="0"/>
        <v>#N/A</v>
      </c>
      <c r="I24" s="15" t="s">
        <v>208</v>
      </c>
    </row>
    <row r="25" spans="1:9" x14ac:dyDescent="0.15">
      <c r="A25" s="2" t="s">
        <v>63</v>
      </c>
      <c r="B25" s="2"/>
      <c r="C25" s="2"/>
      <c r="D25" s="2"/>
      <c r="E25" s="21"/>
      <c r="F25" s="36">
        <f>VLOOKUP(A25,移行元DB件数!$A$3:$B$200,2,0)</f>
        <v>4</v>
      </c>
      <c r="G25" s="36">
        <f>VLOOKUP(A25,V2件数!$A$3:$B$200,2,0)</f>
        <v>4</v>
      </c>
      <c r="H25" s="37" t="str">
        <f t="shared" si="0"/>
        <v>○</v>
      </c>
      <c r="I25" s="2"/>
    </row>
    <row r="26" spans="1:9" x14ac:dyDescent="0.15">
      <c r="A26" s="2" t="s">
        <v>62</v>
      </c>
      <c r="B26" s="2"/>
      <c r="C26" s="2"/>
      <c r="D26" s="2"/>
      <c r="E26" s="21"/>
      <c r="F26" s="36">
        <f>VLOOKUP(A26,移行元DB件数!$A$3:$B$200,2,0)</f>
        <v>0</v>
      </c>
      <c r="G26" s="36">
        <f>VLOOKUP(A26,V2件数!$A$3:$B$200,2,0)</f>
        <v>0</v>
      </c>
      <c r="H26" s="37" t="str">
        <f t="shared" si="0"/>
        <v>○</v>
      </c>
      <c r="I26" s="2"/>
    </row>
    <row r="27" spans="1:9" x14ac:dyDescent="0.15">
      <c r="A27" s="2" t="s">
        <v>61</v>
      </c>
      <c r="B27" s="2"/>
      <c r="C27" s="2"/>
      <c r="D27" s="2"/>
      <c r="E27" s="21"/>
      <c r="F27" s="36">
        <f>VLOOKUP(A27,移行元DB件数!$A$3:$B$200,2,0)</f>
        <v>40</v>
      </c>
      <c r="G27" s="36">
        <f>VLOOKUP(A27,V2件数!$A$3:$B$200,2,0)</f>
        <v>40</v>
      </c>
      <c r="H27" s="37" t="str">
        <f t="shared" si="0"/>
        <v>○</v>
      </c>
      <c r="I27" s="2"/>
    </row>
    <row r="28" spans="1:9" s="16" customFormat="1" x14ac:dyDescent="0.15">
      <c r="A28" s="15" t="s">
        <v>122</v>
      </c>
      <c r="B28" s="15" t="s">
        <v>94</v>
      </c>
      <c r="C28" s="15" t="s">
        <v>111</v>
      </c>
      <c r="D28" s="15" t="s">
        <v>112</v>
      </c>
      <c r="E28" s="22"/>
      <c r="F28" s="48">
        <f>VLOOKUP(A28,移行元DB件数!$A$3:$B$200,2,0)</f>
        <v>8</v>
      </c>
      <c r="G28" s="48" t="e">
        <f>VLOOKUP(A28,V2件数!$A$3:$B$200,2,0)</f>
        <v>#N/A</v>
      </c>
      <c r="H28" s="49" t="e">
        <f t="shared" si="0"/>
        <v>#N/A</v>
      </c>
      <c r="I28" s="15"/>
    </row>
    <row r="29" spans="1:9" x14ac:dyDescent="0.15">
      <c r="A29" s="2" t="s">
        <v>59</v>
      </c>
      <c r="B29" s="2"/>
      <c r="C29" s="2"/>
      <c r="D29" s="2"/>
      <c r="E29" s="21"/>
      <c r="F29" s="36">
        <f>VLOOKUP(A29,移行元DB件数!$A$3:$B$200,2,0)</f>
        <v>1003</v>
      </c>
      <c r="G29" s="36">
        <f>VLOOKUP(A29,V2件数!$A$3:$B$200,2,0)</f>
        <v>1003</v>
      </c>
      <c r="H29" s="37" t="str">
        <f t="shared" si="0"/>
        <v>○</v>
      </c>
      <c r="I29" s="2"/>
    </row>
    <row r="30" spans="1:9" s="16" customFormat="1" x14ac:dyDescent="0.15">
      <c r="A30" s="15" t="s">
        <v>218</v>
      </c>
      <c r="B30" s="15" t="s">
        <v>94</v>
      </c>
      <c r="C30" s="15" t="s">
        <v>123</v>
      </c>
      <c r="D30" s="15" t="s">
        <v>124</v>
      </c>
      <c r="E30" s="22" t="s">
        <v>117</v>
      </c>
      <c r="F30" s="48">
        <f>VLOOKUP(A30,移行元DB件数!$A$3:$B$200,2,0)</f>
        <v>0</v>
      </c>
      <c r="G30" s="48" t="e">
        <f>VLOOKUP(A30,V2件数!$A$3:$B$200,2,0)</f>
        <v>#N/A</v>
      </c>
      <c r="H30" s="49" t="e">
        <f t="shared" si="0"/>
        <v>#N/A</v>
      </c>
      <c r="I30" s="15"/>
    </row>
    <row r="31" spans="1:9" x14ac:dyDescent="0.15">
      <c r="A31" s="2" t="s">
        <v>57</v>
      </c>
      <c r="B31" s="2"/>
      <c r="C31" s="2"/>
      <c r="D31" s="2"/>
      <c r="E31" s="21"/>
      <c r="F31" s="36">
        <f>VLOOKUP(A31,移行元DB件数!$A$3:$B$200,2,0)</f>
        <v>0</v>
      </c>
      <c r="G31" s="36">
        <f>VLOOKUP(A31,V2件数!$A$3:$B$200,2,0)</f>
        <v>0</v>
      </c>
      <c r="H31" s="37" t="str">
        <f t="shared" si="0"/>
        <v>○</v>
      </c>
      <c r="I31" s="2"/>
    </row>
    <row r="32" spans="1:9" x14ac:dyDescent="0.15">
      <c r="A32" s="2" t="s">
        <v>56</v>
      </c>
      <c r="B32" s="2"/>
      <c r="C32" s="2"/>
      <c r="D32" s="2"/>
      <c r="E32" s="21"/>
      <c r="F32" s="36">
        <f>VLOOKUP(A32,移行元DB件数!$A$3:$B$200,2,0)</f>
        <v>0</v>
      </c>
      <c r="G32" s="36">
        <f>VLOOKUP(A32,V2件数!$A$3:$B$200,2,0)</f>
        <v>0</v>
      </c>
      <c r="H32" s="37" t="str">
        <f t="shared" si="0"/>
        <v>○</v>
      </c>
      <c r="I32" s="2"/>
    </row>
    <row r="33" spans="1:11" x14ac:dyDescent="0.15">
      <c r="A33" s="2" t="s">
        <v>55</v>
      </c>
      <c r="B33" s="2"/>
      <c r="C33" s="2"/>
      <c r="D33" s="2"/>
      <c r="E33" s="21"/>
      <c r="F33" s="36">
        <f>VLOOKUP(A33,移行元DB件数!$A$3:$B$200,2,0)</f>
        <v>73</v>
      </c>
      <c r="G33" s="36">
        <f>VLOOKUP(A33,V2件数!$A$3:$B$200,2,0)</f>
        <v>73</v>
      </c>
      <c r="H33" s="37" t="str">
        <f t="shared" si="0"/>
        <v>○</v>
      </c>
      <c r="I33" s="2"/>
    </row>
    <row r="34" spans="1:11" s="16" customFormat="1" x14ac:dyDescent="0.15">
      <c r="A34" s="15" t="s">
        <v>125</v>
      </c>
      <c r="B34" s="15" t="s">
        <v>94</v>
      </c>
      <c r="C34" s="15" t="s">
        <v>126</v>
      </c>
      <c r="D34" s="15" t="s">
        <v>127</v>
      </c>
      <c r="E34" s="22" t="s">
        <v>117</v>
      </c>
      <c r="F34" s="48">
        <f>VLOOKUP(A34,移行元DB件数!$A$3:$B$200,2,0)</f>
        <v>56</v>
      </c>
      <c r="G34" s="48" t="e">
        <f>VLOOKUP(A34,V2件数!$A$3:$B$200,2,0)</f>
        <v>#N/A</v>
      </c>
      <c r="H34" s="49" t="e">
        <f t="shared" si="0"/>
        <v>#N/A</v>
      </c>
      <c r="I34" s="15" t="s">
        <v>208</v>
      </c>
    </row>
    <row r="35" spans="1:11" x14ac:dyDescent="0.15">
      <c r="A35" s="2" t="s">
        <v>219</v>
      </c>
      <c r="B35" s="2"/>
      <c r="C35" s="2"/>
      <c r="D35" s="2"/>
      <c r="E35" s="21"/>
      <c r="F35" s="36">
        <f>VLOOKUP("mst_reason",移行元DB件数!$A$3:$B$200,2,0)+VLOOKUP("mst_interrupt_reason",移行元DB件数!$A$3:$B$200,2,0)+VLOOKUP("mst_delay_reason",移行元DB件数!$A$3:$B$200,2,0)</f>
        <v>17</v>
      </c>
      <c r="G35" s="36">
        <f>VLOOKUP(A35,V2件数!$A$3:$B$200,2,0)</f>
        <v>17</v>
      </c>
      <c r="H35" s="37" t="str">
        <f t="shared" si="0"/>
        <v>○</v>
      </c>
      <c r="I35" s="2" t="s">
        <v>199</v>
      </c>
      <c r="J35" s="1">
        <f>F35+F28+F19</f>
        <v>34</v>
      </c>
    </row>
    <row r="36" spans="1:11" s="16" customFormat="1" x14ac:dyDescent="0.15">
      <c r="A36" s="15" t="s">
        <v>52</v>
      </c>
      <c r="B36" s="15" t="s">
        <v>94</v>
      </c>
      <c r="C36" s="15" t="s">
        <v>128</v>
      </c>
      <c r="D36" s="15" t="s">
        <v>129</v>
      </c>
      <c r="E36" s="22" t="s">
        <v>118</v>
      </c>
      <c r="F36" s="48">
        <f>VLOOKUP(A36,移行元DB件数!$A$3:$B$200,2,0)</f>
        <v>5</v>
      </c>
      <c r="G36" s="48" t="e">
        <f>VLOOKUP(A36,V2件数!$A$3:$B$200,2,0)</f>
        <v>#N/A</v>
      </c>
      <c r="H36" s="49" t="e">
        <f t="shared" si="0"/>
        <v>#N/A</v>
      </c>
      <c r="I36" s="15" t="s">
        <v>208</v>
      </c>
    </row>
    <row r="37" spans="1:11" ht="27" x14ac:dyDescent="0.15">
      <c r="A37" s="2" t="s">
        <v>205</v>
      </c>
      <c r="B37" s="2" t="s">
        <v>162</v>
      </c>
      <c r="C37" s="2" t="s">
        <v>165</v>
      </c>
      <c r="D37" s="2" t="s">
        <v>174</v>
      </c>
      <c r="E37" s="21" t="s">
        <v>164</v>
      </c>
      <c r="F37" s="36">
        <f>VLOOKUP(A37,移行元DB件数!$A$3:$B$200,2,0)</f>
        <v>30</v>
      </c>
      <c r="G37" s="36">
        <f>VLOOKUP(A37,V2件数!$A$3:$B$200,2,0)</f>
        <v>5</v>
      </c>
      <c r="H37" s="37" t="str">
        <f t="shared" si="0"/>
        <v>●</v>
      </c>
      <c r="I37" s="35" t="s">
        <v>206</v>
      </c>
      <c r="J37" s="38"/>
      <c r="K37" s="46" t="s">
        <v>211</v>
      </c>
    </row>
    <row r="38" spans="1:11" x14ac:dyDescent="0.15">
      <c r="A38" s="2" t="s">
        <v>50</v>
      </c>
      <c r="B38" s="2"/>
      <c r="C38" s="2"/>
      <c r="D38" s="2"/>
      <c r="E38" s="21"/>
      <c r="F38" s="36">
        <f>VLOOKUP(A38,移行元DB件数!$A$3:$B$200,2,0)</f>
        <v>0</v>
      </c>
      <c r="G38" s="36">
        <f>VLOOKUP(A38,V2件数!$A$3:$B$200,2,0)</f>
        <v>0</v>
      </c>
      <c r="H38" s="37" t="str">
        <f t="shared" si="0"/>
        <v>○</v>
      </c>
      <c r="I38" s="2"/>
    </row>
    <row r="39" spans="1:11" x14ac:dyDescent="0.15">
      <c r="A39" s="2" t="s">
        <v>49</v>
      </c>
      <c r="B39" s="2"/>
      <c r="C39" s="2"/>
      <c r="D39" s="2"/>
      <c r="E39" s="21"/>
      <c r="F39" s="36">
        <f>VLOOKUP(A39,移行元DB件数!$A$3:$B$200,2,0)</f>
        <v>603</v>
      </c>
      <c r="G39" s="36">
        <f>VLOOKUP(A39,V2件数!$A$3:$B$200,2,0)</f>
        <v>603</v>
      </c>
      <c r="H39" s="37" t="str">
        <f t="shared" si="0"/>
        <v>○</v>
      </c>
      <c r="I39" s="2"/>
    </row>
    <row r="40" spans="1:11" x14ac:dyDescent="0.15">
      <c r="A40" s="2" t="s">
        <v>48</v>
      </c>
      <c r="B40" s="2"/>
      <c r="C40" s="2"/>
      <c r="D40" s="2"/>
      <c r="E40" s="21"/>
      <c r="F40" s="36">
        <f>VLOOKUP(A40,移行元DB件数!$A$3:$B$200,2,0)</f>
        <v>2</v>
      </c>
      <c r="G40" s="36">
        <f>VLOOKUP(A40,V2件数!$A$3:$B$200,2,0)</f>
        <v>2</v>
      </c>
      <c r="H40" s="37" t="str">
        <f t="shared" si="0"/>
        <v>○</v>
      </c>
      <c r="I40" s="2"/>
    </row>
    <row r="41" spans="1:11" s="16" customFormat="1" x14ac:dyDescent="0.15">
      <c r="A41" s="15" t="s">
        <v>130</v>
      </c>
      <c r="B41" s="15" t="s">
        <v>94</v>
      </c>
      <c r="C41" s="15" t="s">
        <v>195</v>
      </c>
      <c r="D41" s="19" t="s">
        <v>132</v>
      </c>
      <c r="E41" s="22"/>
      <c r="F41" s="48">
        <f>VLOOKUP(A41,移行元DB件数!$A$3:$B$200,2,0)</f>
        <v>312</v>
      </c>
      <c r="G41" s="48" t="e">
        <f>VLOOKUP(A41,V2件数!$A$3:$B$200,2,0)</f>
        <v>#N/A</v>
      </c>
      <c r="H41" s="49" t="e">
        <f t="shared" si="0"/>
        <v>#N/A</v>
      </c>
      <c r="I41" s="15" t="s">
        <v>208</v>
      </c>
    </row>
    <row r="42" spans="1:11" s="16" customFormat="1" x14ac:dyDescent="0.15">
      <c r="A42" s="15" t="s">
        <v>133</v>
      </c>
      <c r="B42" s="15" t="s">
        <v>94</v>
      </c>
      <c r="C42" s="15" t="s">
        <v>134</v>
      </c>
      <c r="D42" s="15" t="s">
        <v>135</v>
      </c>
      <c r="E42" s="22" t="s">
        <v>117</v>
      </c>
      <c r="F42" s="48">
        <f>VLOOKUP(A42,移行元DB件数!$A$3:$B$200,2,0)</f>
        <v>7678</v>
      </c>
      <c r="G42" s="48" t="e">
        <f>VLOOKUP(A42,V2件数!$A$3:$B$200,2,0)</f>
        <v>#N/A</v>
      </c>
      <c r="H42" s="49" t="e">
        <f t="shared" si="0"/>
        <v>#N/A</v>
      </c>
      <c r="I42" s="15" t="s">
        <v>208</v>
      </c>
    </row>
    <row r="43" spans="1:11" x14ac:dyDescent="0.15">
      <c r="A43" s="2" t="s">
        <v>45</v>
      </c>
      <c r="B43" s="2"/>
      <c r="C43" s="2"/>
      <c r="D43" s="2"/>
      <c r="E43" s="21"/>
      <c r="F43" s="36">
        <f>VLOOKUP(A43,移行元DB件数!$A$3:$B$200,2,0)</f>
        <v>5265</v>
      </c>
      <c r="G43" s="36">
        <f>VLOOKUP(A43,V2件数!$A$3:$B$200,2,0)</f>
        <v>5265</v>
      </c>
      <c r="H43" s="37" t="str">
        <f t="shared" si="0"/>
        <v>○</v>
      </c>
      <c r="I43" s="2"/>
    </row>
    <row r="44" spans="1:11" x14ac:dyDescent="0.15">
      <c r="A44" s="2" t="s">
        <v>44</v>
      </c>
      <c r="B44" s="2"/>
      <c r="C44" s="2"/>
      <c r="D44" s="2"/>
      <c r="E44" s="21"/>
      <c r="F44" s="36">
        <f>VLOOKUP(A44,移行元DB件数!$A$3:$B$200,2,0)</f>
        <v>399</v>
      </c>
      <c r="G44" s="36">
        <f>VLOOKUP(A44,V2件数!$A$3:$B$200,2,0)</f>
        <v>399</v>
      </c>
      <c r="H44" s="37" t="str">
        <f t="shared" si="0"/>
        <v>○</v>
      </c>
      <c r="I44" s="2"/>
    </row>
    <row r="45" spans="1:11" s="16" customFormat="1" x14ac:dyDescent="0.15">
      <c r="A45" s="15" t="s">
        <v>136</v>
      </c>
      <c r="B45" s="15" t="s">
        <v>94</v>
      </c>
      <c r="C45" s="15" t="s">
        <v>131</v>
      </c>
      <c r="D45" s="19" t="s">
        <v>132</v>
      </c>
      <c r="E45" s="22"/>
      <c r="F45" s="48">
        <f>VLOOKUP(A45,移行元DB件数!$A$3:$B$200,2,0)</f>
        <v>309</v>
      </c>
      <c r="G45" s="48" t="e">
        <f>VLOOKUP(A45,V2件数!$A$3:$B$200,2,0)</f>
        <v>#N/A</v>
      </c>
      <c r="H45" s="49" t="e">
        <f t="shared" si="0"/>
        <v>#N/A</v>
      </c>
      <c r="I45" s="15" t="s">
        <v>95</v>
      </c>
    </row>
    <row r="46" spans="1:11" s="16" customFormat="1" x14ac:dyDescent="0.15">
      <c r="A46" s="15" t="s">
        <v>42</v>
      </c>
      <c r="B46" s="15" t="s">
        <v>166</v>
      </c>
      <c r="C46" s="15"/>
      <c r="D46" s="15"/>
      <c r="E46" s="22"/>
      <c r="F46" s="48">
        <f>VLOOKUP(A46,移行元DB件数!$A$3:$B$200,2,0)</f>
        <v>1</v>
      </c>
      <c r="G46" s="48">
        <f>VLOOKUP(A46,V2件数!$A$3:$B$200,2,0)</f>
        <v>1</v>
      </c>
      <c r="H46" s="49" t="str">
        <f t="shared" si="0"/>
        <v>○</v>
      </c>
      <c r="I46" s="15" t="s">
        <v>212</v>
      </c>
    </row>
    <row r="47" spans="1:11" s="18" customFormat="1" x14ac:dyDescent="0.15">
      <c r="A47" s="17" t="s">
        <v>137</v>
      </c>
      <c r="B47" s="17" t="s">
        <v>138</v>
      </c>
      <c r="C47" s="17" t="s">
        <v>139</v>
      </c>
      <c r="D47" s="17" t="s">
        <v>140</v>
      </c>
      <c r="E47" s="23"/>
      <c r="F47" s="36">
        <f>VLOOKUP(A47,移行元DB件数!$A$3:$B$200,2,0)</f>
        <v>0</v>
      </c>
      <c r="G47" s="36" t="e">
        <f>VLOOKUP(A47,V2件数!$A$3:$B$200,2,0)</f>
        <v>#N/A</v>
      </c>
      <c r="H47" s="37" t="e">
        <f t="shared" si="0"/>
        <v>#N/A</v>
      </c>
      <c r="I47" s="17"/>
    </row>
    <row r="48" spans="1:11" x14ac:dyDescent="0.15">
      <c r="A48" s="2" t="s">
        <v>40</v>
      </c>
      <c r="B48" s="2"/>
      <c r="C48" s="2"/>
      <c r="D48" s="2"/>
      <c r="E48" s="21"/>
      <c r="F48" s="36">
        <f>VLOOKUP(A48,移行元DB件数!$A$3:$B$200,2,0)</f>
        <v>0</v>
      </c>
      <c r="G48" s="36" t="e">
        <f>VLOOKUP(A48,V2件数!$A$3:$B$200,2,0)</f>
        <v>#N/A</v>
      </c>
      <c r="H48" s="37" t="e">
        <f t="shared" si="0"/>
        <v>#N/A</v>
      </c>
      <c r="I48" s="2"/>
    </row>
    <row r="49" spans="1:10" s="16" customFormat="1" x14ac:dyDescent="0.15">
      <c r="A49" s="15" t="s">
        <v>141</v>
      </c>
      <c r="B49" s="15" t="s">
        <v>94</v>
      </c>
      <c r="C49" s="15" t="s">
        <v>114</v>
      </c>
      <c r="D49" s="15" t="s">
        <v>116</v>
      </c>
      <c r="E49" s="22" t="s">
        <v>142</v>
      </c>
      <c r="F49" s="48">
        <f>VLOOKUP(A49,移行元DB件数!$A$3:$B$200,2,0)</f>
        <v>87</v>
      </c>
      <c r="G49" s="48" t="e">
        <f>VLOOKUP(A49,V2件数!$A$3:$B$200,2,0)</f>
        <v>#N/A</v>
      </c>
      <c r="H49" s="49" t="e">
        <f t="shared" si="0"/>
        <v>#N/A</v>
      </c>
      <c r="I49" s="15" t="s">
        <v>208</v>
      </c>
    </row>
    <row r="50" spans="1:10" x14ac:dyDescent="0.15">
      <c r="A50" s="2" t="s">
        <v>38</v>
      </c>
      <c r="B50" s="2"/>
      <c r="C50" s="2"/>
      <c r="D50" s="2"/>
      <c r="E50" s="21"/>
      <c r="F50" s="36">
        <f>VLOOKUP(A50,移行元DB件数!$A$3:$B$200,2,0)</f>
        <v>1003</v>
      </c>
      <c r="G50" s="36">
        <f>VLOOKUP(A50,V2件数!$A$3:$B$200,2,0)</f>
        <v>1003</v>
      </c>
      <c r="H50" s="37" t="str">
        <f t="shared" si="0"/>
        <v>○</v>
      </c>
      <c r="I50" s="2"/>
    </row>
    <row r="51" spans="1:10" s="16" customFormat="1" x14ac:dyDescent="0.15">
      <c r="A51" s="15" t="s">
        <v>143</v>
      </c>
      <c r="B51" s="15" t="s">
        <v>94</v>
      </c>
      <c r="C51" s="15" t="s">
        <v>126</v>
      </c>
      <c r="D51" s="15" t="s">
        <v>127</v>
      </c>
      <c r="E51" s="22" t="s">
        <v>142</v>
      </c>
      <c r="F51" s="48">
        <f>VLOOKUP(A51,移行元DB件数!$A$3:$B$200,2,0)</f>
        <v>70</v>
      </c>
      <c r="G51" s="48" t="e">
        <f>VLOOKUP(A51,V2件数!$A$3:$B$200,2,0)</f>
        <v>#N/A</v>
      </c>
      <c r="H51" s="49" t="e">
        <f t="shared" si="0"/>
        <v>#N/A</v>
      </c>
      <c r="I51" s="15" t="s">
        <v>208</v>
      </c>
    </row>
    <row r="52" spans="1:10" s="16" customFormat="1" x14ac:dyDescent="0.15">
      <c r="A52" s="15" t="s">
        <v>144</v>
      </c>
      <c r="B52" s="15" t="s">
        <v>94</v>
      </c>
      <c r="C52" s="15" t="s">
        <v>131</v>
      </c>
      <c r="D52" s="19" t="s">
        <v>132</v>
      </c>
      <c r="E52" s="22" t="s">
        <v>142</v>
      </c>
      <c r="F52" s="48">
        <f>VLOOKUP(A52,移行元DB件数!$A$3:$B$200,2,0)</f>
        <v>312</v>
      </c>
      <c r="G52" s="48" t="e">
        <f>VLOOKUP(A52,V2件数!$A$3:$B$200,2,0)</f>
        <v>#N/A</v>
      </c>
      <c r="H52" s="49" t="e">
        <f t="shared" si="0"/>
        <v>#N/A</v>
      </c>
      <c r="I52" s="15" t="s">
        <v>208</v>
      </c>
    </row>
    <row r="53" spans="1:10" s="16" customFormat="1" x14ac:dyDescent="0.15">
      <c r="A53" s="15" t="s">
        <v>145</v>
      </c>
      <c r="B53" s="15" t="s">
        <v>94</v>
      </c>
      <c r="C53" s="15" t="s">
        <v>131</v>
      </c>
      <c r="D53" s="19" t="s">
        <v>132</v>
      </c>
      <c r="E53" s="22" t="s">
        <v>142</v>
      </c>
      <c r="F53" s="48">
        <f>VLOOKUP(A53,移行元DB件数!$A$3:$B$200,2,0)</f>
        <v>309</v>
      </c>
      <c r="G53" s="48" t="e">
        <f>VLOOKUP(A53,V2件数!$A$3:$B$200,2,0)</f>
        <v>#N/A</v>
      </c>
      <c r="H53" s="49" t="e">
        <f t="shared" si="0"/>
        <v>#N/A</v>
      </c>
      <c r="I53" s="15" t="s">
        <v>208</v>
      </c>
    </row>
    <row r="54" spans="1:10" s="16" customFormat="1" x14ac:dyDescent="0.15">
      <c r="A54" s="15" t="s">
        <v>146</v>
      </c>
      <c r="B54" s="15" t="s">
        <v>94</v>
      </c>
      <c r="C54" s="15" t="s">
        <v>176</v>
      </c>
      <c r="D54" s="15" t="s">
        <v>175</v>
      </c>
      <c r="E54" s="22" t="s">
        <v>117</v>
      </c>
      <c r="F54" s="48">
        <f>VLOOKUP(A54,移行元DB件数!$A$3:$B$200,2,0)</f>
        <v>32427232</v>
      </c>
      <c r="G54" s="48" t="e">
        <f>VLOOKUP(A54,V2件数!$A$3:$B$200,2,0)</f>
        <v>#N/A</v>
      </c>
      <c r="H54" s="49" t="e">
        <f t="shared" si="0"/>
        <v>#N/A</v>
      </c>
      <c r="I54" s="15" t="s">
        <v>208</v>
      </c>
    </row>
    <row r="55" spans="1:10" ht="27" x14ac:dyDescent="0.15">
      <c r="A55" s="2" t="s">
        <v>246</v>
      </c>
      <c r="B55" s="2"/>
      <c r="C55" s="2"/>
      <c r="D55" s="2"/>
      <c r="E55" s="21"/>
      <c r="F55" s="36">
        <f>SUMIF(移行元DB件数!$A$3:$A$200,"trn_actual_result"&amp;"*",移行元DB件数!$B$3:$B$200)</f>
        <v>645915</v>
      </c>
      <c r="G55" s="36">
        <f>SUMIF(V2件数!$A$3:$A$200,"trn_actual_result"&amp;"*",V2件数!$B$3:$B$200)</f>
        <v>645915</v>
      </c>
      <c r="H55" s="37" t="str">
        <f t="shared" si="0"/>
        <v>○</v>
      </c>
      <c r="I55" s="35" t="s">
        <v>216</v>
      </c>
      <c r="J55" s="1" t="s">
        <v>215</v>
      </c>
    </row>
    <row r="56" spans="1:10" s="46" customFormat="1" x14ac:dyDescent="0.15">
      <c r="A56" s="4" t="s">
        <v>244</v>
      </c>
      <c r="B56" s="4" t="s">
        <v>95</v>
      </c>
      <c r="C56" s="4"/>
      <c r="D56" s="4"/>
      <c r="E56" s="24"/>
      <c r="F56" s="48">
        <f>VLOOKUP(A56,移行元DB件数!$A$3:$B$200,2,0)</f>
        <v>16</v>
      </c>
      <c r="G56" s="48">
        <f>VLOOKUP(A56,V2件数!$A$3:$B$200,2,0)</f>
        <v>0</v>
      </c>
      <c r="H56" s="49" t="str">
        <f t="shared" ref="H56:H63" si="1">IF(F56=G56,"○","●")</f>
        <v>●</v>
      </c>
      <c r="I56" s="4" t="s">
        <v>95</v>
      </c>
    </row>
    <row r="57" spans="1:10" s="46" customFormat="1" x14ac:dyDescent="0.15">
      <c r="A57" s="4" t="s">
        <v>245</v>
      </c>
      <c r="B57" s="4" t="s">
        <v>95</v>
      </c>
      <c r="C57" s="4"/>
      <c r="D57" s="4"/>
      <c r="E57" s="24"/>
      <c r="F57" s="48" t="e">
        <f>VLOOKUP(A57,移行元DB件数!$A$3:$B$200,2,0)</f>
        <v>#N/A</v>
      </c>
      <c r="G57" s="48" t="e">
        <f>VLOOKUP(A57,V2件数!$A$3:$B$200,2,0)</f>
        <v>#N/A</v>
      </c>
      <c r="H57" s="49" t="e">
        <f t="shared" ref="H57" si="2">IF(F57=G57,"○","●")</f>
        <v>#N/A</v>
      </c>
      <c r="I57" s="4" t="s">
        <v>95</v>
      </c>
    </row>
    <row r="58" spans="1:10" s="46" customFormat="1" x14ac:dyDescent="0.15">
      <c r="A58" s="4" t="s">
        <v>223</v>
      </c>
      <c r="B58" s="4" t="s">
        <v>95</v>
      </c>
      <c r="C58" s="4"/>
      <c r="D58" s="4"/>
      <c r="E58" s="24"/>
      <c r="F58" s="48">
        <f>VLOOKUP(A58,移行元DB件数!$A$3:$B$200,2,0)</f>
        <v>34</v>
      </c>
      <c r="G58" s="48">
        <f>VLOOKUP(A58,V2件数!$A$3:$B$200,2,0)</f>
        <v>50</v>
      </c>
      <c r="H58" s="49" t="str">
        <f t="shared" si="1"/>
        <v>●</v>
      </c>
      <c r="I58" s="4" t="s">
        <v>95</v>
      </c>
    </row>
    <row r="59" spans="1:10" s="46" customFormat="1" x14ac:dyDescent="0.15">
      <c r="A59" s="4" t="s">
        <v>224</v>
      </c>
      <c r="B59" s="4" t="s">
        <v>95</v>
      </c>
      <c r="C59" s="4"/>
      <c r="D59" s="4"/>
      <c r="E59" s="24"/>
      <c r="F59" s="48">
        <f>VLOOKUP(A59,移行元DB件数!$A$3:$B$200,2,0)</f>
        <v>98</v>
      </c>
      <c r="G59" s="48">
        <f>VLOOKUP(A59,V2件数!$A$3:$B$200,2,0)</f>
        <v>98</v>
      </c>
      <c r="H59" s="49" t="str">
        <f t="shared" si="1"/>
        <v>○</v>
      </c>
      <c r="I59" s="4" t="s">
        <v>95</v>
      </c>
    </row>
    <row r="60" spans="1:10" s="46" customFormat="1" x14ac:dyDescent="0.15">
      <c r="A60" s="4" t="s">
        <v>225</v>
      </c>
      <c r="B60" s="4" t="s">
        <v>95</v>
      </c>
      <c r="C60" s="4"/>
      <c r="D60" s="4"/>
      <c r="E60" s="24"/>
      <c r="F60" s="48">
        <f>VLOOKUP(A60,移行元DB件数!$A$3:$B$200,2,0)</f>
        <v>376</v>
      </c>
      <c r="G60" s="48">
        <f>VLOOKUP(A60,V2件数!$A$3:$B$200,2,0)</f>
        <v>376</v>
      </c>
      <c r="H60" s="49" t="str">
        <f t="shared" si="1"/>
        <v>○</v>
      </c>
      <c r="I60" s="4" t="s">
        <v>95</v>
      </c>
    </row>
    <row r="61" spans="1:10" s="46" customFormat="1" x14ac:dyDescent="0.15">
      <c r="A61" s="4" t="s">
        <v>226</v>
      </c>
      <c r="B61" s="4" t="s">
        <v>95</v>
      </c>
      <c r="C61" s="4"/>
      <c r="D61" s="4"/>
      <c r="E61" s="24"/>
      <c r="F61" s="48">
        <f>VLOOKUP(A61,移行元DB件数!$A$3:$B$200,2,0)</f>
        <v>1482</v>
      </c>
      <c r="G61" s="48">
        <f>VLOOKUP(A61,V2件数!$A$3:$B$200,2,0)</f>
        <v>1482</v>
      </c>
      <c r="H61" s="49" t="str">
        <f t="shared" si="1"/>
        <v>○</v>
      </c>
      <c r="I61" s="4" t="s">
        <v>95</v>
      </c>
    </row>
    <row r="62" spans="1:10" s="46" customFormat="1" x14ac:dyDescent="0.15">
      <c r="A62" s="4" t="s">
        <v>227</v>
      </c>
      <c r="B62" s="4" t="s">
        <v>95</v>
      </c>
      <c r="C62" s="4"/>
      <c r="D62" s="4"/>
      <c r="E62" s="24"/>
      <c r="F62" s="48">
        <f>VLOOKUP(A62,移行元DB件数!$A$3:$B$200,2,0)</f>
        <v>574</v>
      </c>
      <c r="G62" s="48">
        <f>VLOOKUP(A62,V2件数!$A$3:$B$200,2,0)</f>
        <v>574</v>
      </c>
      <c r="H62" s="49" t="str">
        <f t="shared" si="1"/>
        <v>○</v>
      </c>
      <c r="I62" s="4" t="s">
        <v>95</v>
      </c>
    </row>
    <row r="63" spans="1:10" s="46" customFormat="1" x14ac:dyDescent="0.15">
      <c r="A63" s="4" t="s">
        <v>242</v>
      </c>
      <c r="B63" s="4" t="s">
        <v>95</v>
      </c>
      <c r="C63" s="4"/>
      <c r="D63" s="4"/>
      <c r="E63" s="24"/>
      <c r="F63" s="48">
        <f>VLOOKUP(A63,移行元DB件数!$A$3:$B$200,2,0)</f>
        <v>7196</v>
      </c>
      <c r="G63" s="48">
        <f>VLOOKUP(A63,V2件数!$A$3:$B$200,2,0)</f>
        <v>7196</v>
      </c>
      <c r="H63" s="49" t="str">
        <f t="shared" si="1"/>
        <v>○</v>
      </c>
      <c r="I63" s="4" t="s">
        <v>95</v>
      </c>
    </row>
    <row r="64" spans="1:10" s="5" customFormat="1" x14ac:dyDescent="0.15">
      <c r="A64" s="4" t="s">
        <v>32</v>
      </c>
      <c r="B64" s="4" t="s">
        <v>95</v>
      </c>
      <c r="C64" s="4"/>
      <c r="D64" s="4"/>
      <c r="E64" s="24"/>
      <c r="F64" s="48">
        <f>VLOOKUP(A64,移行元DB件数!$A$3:$B$200,2,0)</f>
        <v>18550</v>
      </c>
      <c r="G64" s="48">
        <f>VLOOKUP(A64,V2件数!$A$3:$B$200,2,0)</f>
        <v>18550</v>
      </c>
      <c r="H64" s="49" t="str">
        <f t="shared" si="0"/>
        <v>○</v>
      </c>
      <c r="I64" s="4" t="s">
        <v>207</v>
      </c>
    </row>
    <row r="65" spans="1:9" s="5" customFormat="1" x14ac:dyDescent="0.15">
      <c r="A65" s="4" t="s">
        <v>31</v>
      </c>
      <c r="B65" s="4" t="s">
        <v>95</v>
      </c>
      <c r="C65" s="4"/>
      <c r="D65" s="4"/>
      <c r="E65" s="24"/>
      <c r="F65" s="48">
        <f>VLOOKUP(A65,移行元DB件数!$A$3:$B$200,2,0)</f>
        <v>16547</v>
      </c>
      <c r="G65" s="48">
        <f>VLOOKUP(A65,V2件数!$A$3:$B$200,2,0)</f>
        <v>16547</v>
      </c>
      <c r="H65" s="49" t="str">
        <f t="shared" si="0"/>
        <v>○</v>
      </c>
      <c r="I65" s="4" t="s">
        <v>207</v>
      </c>
    </row>
    <row r="66" spans="1:9" s="5" customFormat="1" x14ac:dyDescent="0.15">
      <c r="A66" s="4" t="s">
        <v>30</v>
      </c>
      <c r="B66" s="4" t="s">
        <v>95</v>
      </c>
      <c r="C66" s="4"/>
      <c r="D66" s="4"/>
      <c r="E66" s="24"/>
      <c r="F66" s="48">
        <f>VLOOKUP(A66,移行元DB件数!$A$3:$B$200,2,0)</f>
        <v>13235</v>
      </c>
      <c r="G66" s="48">
        <f>VLOOKUP(A66,V2件数!$A$3:$B$200,2,0)</f>
        <v>13235</v>
      </c>
      <c r="H66" s="49" t="str">
        <f t="shared" si="0"/>
        <v>○</v>
      </c>
      <c r="I66" s="4" t="s">
        <v>207</v>
      </c>
    </row>
    <row r="67" spans="1:9" s="5" customFormat="1" x14ac:dyDescent="0.15">
      <c r="A67" s="4" t="s">
        <v>29</v>
      </c>
      <c r="B67" s="4" t="s">
        <v>95</v>
      </c>
      <c r="C67" s="4"/>
      <c r="D67" s="4"/>
      <c r="E67" s="24"/>
      <c r="F67" s="48">
        <f>VLOOKUP(A67,移行元DB件数!$A$3:$B$200,2,0)</f>
        <v>13786</v>
      </c>
      <c r="G67" s="48">
        <f>VLOOKUP(A67,V2件数!$A$3:$B$200,2,0)</f>
        <v>13786</v>
      </c>
      <c r="H67" s="49" t="str">
        <f t="shared" si="0"/>
        <v>○</v>
      </c>
      <c r="I67" s="4" t="s">
        <v>207</v>
      </c>
    </row>
    <row r="68" spans="1:9" s="5" customFormat="1" x14ac:dyDescent="0.15">
      <c r="A68" s="4" t="s">
        <v>28</v>
      </c>
      <c r="B68" s="4" t="s">
        <v>95</v>
      </c>
      <c r="C68" s="4"/>
      <c r="D68" s="4"/>
      <c r="E68" s="24"/>
      <c r="F68" s="48">
        <f>VLOOKUP(A68,移行元DB件数!$A$3:$B$200,2,0)</f>
        <v>11815</v>
      </c>
      <c r="G68" s="48">
        <f>VLOOKUP(A68,V2件数!$A$3:$B$200,2,0)</f>
        <v>11815</v>
      </c>
      <c r="H68" s="49" t="str">
        <f t="shared" si="0"/>
        <v>○</v>
      </c>
      <c r="I68" s="4" t="s">
        <v>207</v>
      </c>
    </row>
    <row r="69" spans="1:9" s="5" customFormat="1" x14ac:dyDescent="0.15">
      <c r="A69" s="4" t="s">
        <v>27</v>
      </c>
      <c r="B69" s="4" t="s">
        <v>95</v>
      </c>
      <c r="C69" s="4"/>
      <c r="D69" s="4"/>
      <c r="E69" s="24"/>
      <c r="F69" s="48">
        <f>VLOOKUP(A69,移行元DB件数!$A$3:$B$200,2,0)</f>
        <v>14016</v>
      </c>
      <c r="G69" s="48">
        <f>VLOOKUP(A69,V2件数!$A$3:$B$200,2,0)</f>
        <v>14016</v>
      </c>
      <c r="H69" s="49" t="str">
        <f t="shared" si="0"/>
        <v>○</v>
      </c>
      <c r="I69" s="4" t="s">
        <v>207</v>
      </c>
    </row>
    <row r="70" spans="1:9" s="5" customFormat="1" x14ac:dyDescent="0.15">
      <c r="A70" s="4" t="s">
        <v>26</v>
      </c>
      <c r="B70" s="4" t="s">
        <v>95</v>
      </c>
      <c r="C70" s="4"/>
      <c r="D70" s="4"/>
      <c r="E70" s="24"/>
      <c r="F70" s="48">
        <f>VLOOKUP(A70,移行元DB件数!$A$3:$B$200,2,0)</f>
        <v>17199</v>
      </c>
      <c r="G70" s="48">
        <f>VLOOKUP(A70,V2件数!$A$3:$B$200,2,0)</f>
        <v>17199</v>
      </c>
      <c r="H70" s="49" t="str">
        <f t="shared" si="0"/>
        <v>○</v>
      </c>
      <c r="I70" s="4" t="s">
        <v>207</v>
      </c>
    </row>
    <row r="71" spans="1:9" s="5" customFormat="1" x14ac:dyDescent="0.15">
      <c r="A71" s="4" t="s">
        <v>25</v>
      </c>
      <c r="B71" s="4" t="s">
        <v>95</v>
      </c>
      <c r="C71" s="4"/>
      <c r="D71" s="4"/>
      <c r="E71" s="24"/>
      <c r="F71" s="48">
        <f>VLOOKUP(A71,移行元DB件数!$A$3:$B$200,2,0)</f>
        <v>21231</v>
      </c>
      <c r="G71" s="48">
        <f>VLOOKUP(A71,V2件数!$A$3:$B$200,2,0)</f>
        <v>21231</v>
      </c>
      <c r="H71" s="49" t="str">
        <f t="shared" si="0"/>
        <v>○</v>
      </c>
      <c r="I71" s="4" t="s">
        <v>207</v>
      </c>
    </row>
    <row r="72" spans="1:9" s="5" customFormat="1" x14ac:dyDescent="0.15">
      <c r="A72" s="4" t="s">
        <v>237</v>
      </c>
      <c r="B72" s="4" t="s">
        <v>95</v>
      </c>
      <c r="C72" s="4"/>
      <c r="D72" s="4"/>
      <c r="E72" s="24"/>
      <c r="F72" s="48">
        <f>VLOOKUP(A72,移行元DB件数!$A$3:$B$200,2,0)</f>
        <v>22803</v>
      </c>
      <c r="G72" s="48">
        <f>VLOOKUP(A72,V2件数!$A$3:$B$200,2,0)</f>
        <v>22803</v>
      </c>
      <c r="H72" s="49" t="str">
        <f t="shared" si="0"/>
        <v>○</v>
      </c>
      <c r="I72" s="4" t="s">
        <v>207</v>
      </c>
    </row>
    <row r="73" spans="1:9" s="5" customFormat="1" x14ac:dyDescent="0.15">
      <c r="A73" s="4" t="s">
        <v>23</v>
      </c>
      <c r="B73" s="4" t="s">
        <v>95</v>
      </c>
      <c r="C73" s="4"/>
      <c r="D73" s="4"/>
      <c r="E73" s="24"/>
      <c r="F73" s="48">
        <f>VLOOKUP(A73,移行元DB件数!$A$3:$B$200,2,0)</f>
        <v>23258</v>
      </c>
      <c r="G73" s="48">
        <f>VLOOKUP(A73,V2件数!$A$3:$B$200,2,0)</f>
        <v>23258</v>
      </c>
      <c r="H73" s="49" t="str">
        <f t="shared" si="0"/>
        <v>○</v>
      </c>
      <c r="I73" s="4" t="s">
        <v>207</v>
      </c>
    </row>
    <row r="74" spans="1:9" s="5" customFormat="1" x14ac:dyDescent="0.15">
      <c r="A74" s="4" t="s">
        <v>22</v>
      </c>
      <c r="B74" s="4" t="s">
        <v>95</v>
      </c>
      <c r="C74" s="4"/>
      <c r="D74" s="4"/>
      <c r="E74" s="24"/>
      <c r="F74" s="48">
        <f>VLOOKUP(A74,移行元DB件数!$A$3:$B$200,2,0)</f>
        <v>21713</v>
      </c>
      <c r="G74" s="48">
        <f>VLOOKUP(A74,V2件数!$A$3:$B$200,2,0)</f>
        <v>21713</v>
      </c>
      <c r="H74" s="49" t="str">
        <f t="shared" si="0"/>
        <v>○</v>
      </c>
      <c r="I74" s="4" t="s">
        <v>207</v>
      </c>
    </row>
    <row r="75" spans="1:9" s="5" customFormat="1" x14ac:dyDescent="0.15">
      <c r="A75" s="4" t="s">
        <v>21</v>
      </c>
      <c r="B75" s="4" t="s">
        <v>95</v>
      </c>
      <c r="C75" s="4"/>
      <c r="D75" s="4"/>
      <c r="E75" s="24"/>
      <c r="F75" s="48">
        <f>VLOOKUP(A75,移行元DB件数!$A$3:$B$200,2,0)</f>
        <v>21086</v>
      </c>
      <c r="G75" s="48">
        <f>VLOOKUP(A75,V2件数!$A$3:$B$200,2,0)</f>
        <v>21086</v>
      </c>
      <c r="H75" s="49" t="str">
        <f t="shared" si="0"/>
        <v>○</v>
      </c>
      <c r="I75" s="4" t="s">
        <v>207</v>
      </c>
    </row>
    <row r="76" spans="1:9" s="5" customFormat="1" x14ac:dyDescent="0.15">
      <c r="A76" s="4" t="s">
        <v>20</v>
      </c>
      <c r="B76" s="4" t="s">
        <v>95</v>
      </c>
      <c r="C76" s="4"/>
      <c r="D76" s="4"/>
      <c r="E76" s="24"/>
      <c r="F76" s="48">
        <f>VLOOKUP(A76,移行元DB件数!$A$3:$B$200,2,0)</f>
        <v>25838</v>
      </c>
      <c r="G76" s="48">
        <f>VLOOKUP(A76,V2件数!$A$3:$B$200,2,0)</f>
        <v>25838</v>
      </c>
      <c r="H76" s="49" t="str">
        <f t="shared" ref="H76:H111" si="3">IF(F76=G76,"○","●")</f>
        <v>○</v>
      </c>
      <c r="I76" s="4" t="s">
        <v>207</v>
      </c>
    </row>
    <row r="77" spans="1:9" s="5" customFormat="1" x14ac:dyDescent="0.15">
      <c r="A77" s="4" t="s">
        <v>19</v>
      </c>
      <c r="B77" s="4" t="s">
        <v>95</v>
      </c>
      <c r="C77" s="4"/>
      <c r="D77" s="4"/>
      <c r="E77" s="24"/>
      <c r="F77" s="48">
        <f>VLOOKUP(A77,移行元DB件数!$A$3:$B$200,2,0)</f>
        <v>25667</v>
      </c>
      <c r="G77" s="48">
        <f>VLOOKUP(A77,V2件数!$A$3:$B$200,2,0)</f>
        <v>25667</v>
      </c>
      <c r="H77" s="49" t="str">
        <f t="shared" si="3"/>
        <v>○</v>
      </c>
      <c r="I77" s="4" t="s">
        <v>207</v>
      </c>
    </row>
    <row r="78" spans="1:9" s="5" customFormat="1" x14ac:dyDescent="0.15">
      <c r="A78" s="4" t="s">
        <v>18</v>
      </c>
      <c r="B78" s="4" t="s">
        <v>95</v>
      </c>
      <c r="C78" s="4"/>
      <c r="D78" s="4"/>
      <c r="E78" s="24"/>
      <c r="F78" s="48">
        <f>VLOOKUP(A78,移行元DB件数!$A$3:$B$200,2,0)</f>
        <v>24412</v>
      </c>
      <c r="G78" s="48">
        <f>VLOOKUP(A78,V2件数!$A$3:$B$200,2,0)</f>
        <v>24412</v>
      </c>
      <c r="H78" s="49" t="str">
        <f t="shared" si="3"/>
        <v>○</v>
      </c>
      <c r="I78" s="4" t="s">
        <v>207</v>
      </c>
    </row>
    <row r="79" spans="1:9" s="5" customFormat="1" x14ac:dyDescent="0.15">
      <c r="A79" s="4" t="s">
        <v>17</v>
      </c>
      <c r="B79" s="4" t="s">
        <v>95</v>
      </c>
      <c r="C79" s="4"/>
      <c r="D79" s="4"/>
      <c r="E79" s="24"/>
      <c r="F79" s="48">
        <f>VLOOKUP(A79,移行元DB件数!$A$3:$B$200,2,0)</f>
        <v>22520</v>
      </c>
      <c r="G79" s="48">
        <f>VLOOKUP(A79,V2件数!$A$3:$B$200,2,0)</f>
        <v>22520</v>
      </c>
      <c r="H79" s="49" t="str">
        <f t="shared" si="3"/>
        <v>○</v>
      </c>
      <c r="I79" s="4" t="s">
        <v>207</v>
      </c>
    </row>
    <row r="80" spans="1:9" s="5" customFormat="1" x14ac:dyDescent="0.15">
      <c r="A80" s="4" t="s">
        <v>16</v>
      </c>
      <c r="B80" s="4" t="s">
        <v>95</v>
      </c>
      <c r="C80" s="4"/>
      <c r="D80" s="4"/>
      <c r="E80" s="24"/>
      <c r="F80" s="48">
        <f>VLOOKUP(A80,移行元DB件数!$A$3:$B$200,2,0)</f>
        <v>25319</v>
      </c>
      <c r="G80" s="48">
        <f>VLOOKUP(A80,V2件数!$A$3:$B$200,2,0)</f>
        <v>25319</v>
      </c>
      <c r="H80" s="49" t="str">
        <f t="shared" si="3"/>
        <v>○</v>
      </c>
      <c r="I80" s="4" t="s">
        <v>207</v>
      </c>
    </row>
    <row r="81" spans="1:9" s="5" customFormat="1" x14ac:dyDescent="0.15">
      <c r="A81" s="4" t="s">
        <v>15</v>
      </c>
      <c r="B81" s="4" t="s">
        <v>95</v>
      </c>
      <c r="C81" s="4"/>
      <c r="D81" s="4"/>
      <c r="E81" s="24"/>
      <c r="F81" s="48">
        <f>VLOOKUP(A81,移行元DB件数!$A$3:$B$200,2,0)</f>
        <v>27602</v>
      </c>
      <c r="G81" s="48">
        <f>VLOOKUP(A81,V2件数!$A$3:$B$200,2,0)</f>
        <v>27602</v>
      </c>
      <c r="H81" s="49" t="str">
        <f t="shared" si="3"/>
        <v>○</v>
      </c>
      <c r="I81" s="4" t="s">
        <v>207</v>
      </c>
    </row>
    <row r="82" spans="1:9" s="5" customFormat="1" x14ac:dyDescent="0.15">
      <c r="A82" s="4" t="s">
        <v>14</v>
      </c>
      <c r="B82" s="4" t="s">
        <v>95</v>
      </c>
      <c r="C82" s="4"/>
      <c r="D82" s="4"/>
      <c r="E82" s="24"/>
      <c r="F82" s="48">
        <f>VLOOKUP(A82,移行元DB件数!$A$3:$B$200,2,0)</f>
        <v>26024</v>
      </c>
      <c r="G82" s="48">
        <f>VLOOKUP(A82,V2件数!$A$3:$B$200,2,0)</f>
        <v>26024</v>
      </c>
      <c r="H82" s="49" t="str">
        <f t="shared" si="3"/>
        <v>○</v>
      </c>
      <c r="I82" s="4" t="s">
        <v>207</v>
      </c>
    </row>
    <row r="83" spans="1:9" s="5" customFormat="1" x14ac:dyDescent="0.15">
      <c r="A83" s="4" t="s">
        <v>13</v>
      </c>
      <c r="B83" s="4" t="s">
        <v>95</v>
      </c>
      <c r="C83" s="4"/>
      <c r="D83" s="4"/>
      <c r="E83" s="24"/>
      <c r="F83" s="48">
        <f>VLOOKUP(A83,移行元DB件数!$A$3:$B$200,2,0)</f>
        <v>24909</v>
      </c>
      <c r="G83" s="48">
        <f>VLOOKUP(A83,V2件数!$A$3:$B$200,2,0)</f>
        <v>24909</v>
      </c>
      <c r="H83" s="49" t="str">
        <f t="shared" si="3"/>
        <v>○</v>
      </c>
      <c r="I83" s="4" t="s">
        <v>207</v>
      </c>
    </row>
    <row r="84" spans="1:9" s="5" customFormat="1" x14ac:dyDescent="0.15">
      <c r="A84" s="4" t="s">
        <v>12</v>
      </c>
      <c r="B84" s="4" t="s">
        <v>95</v>
      </c>
      <c r="C84" s="4"/>
      <c r="D84" s="4"/>
      <c r="E84" s="24"/>
      <c r="F84" s="48">
        <f>VLOOKUP(A84,移行元DB件数!$A$3:$B$200,2,0)</f>
        <v>30033</v>
      </c>
      <c r="G84" s="48">
        <f>VLOOKUP(A84,V2件数!$A$3:$B$200,2,0)</f>
        <v>30033</v>
      </c>
      <c r="H84" s="49" t="str">
        <f t="shared" si="3"/>
        <v>○</v>
      </c>
      <c r="I84" s="4" t="s">
        <v>207</v>
      </c>
    </row>
    <row r="85" spans="1:9" s="5" customFormat="1" x14ac:dyDescent="0.15">
      <c r="A85" s="4" t="s">
        <v>11</v>
      </c>
      <c r="B85" s="4" t="s">
        <v>95</v>
      </c>
      <c r="C85" s="4"/>
      <c r="D85" s="4"/>
      <c r="E85" s="24"/>
      <c r="F85" s="48">
        <f>VLOOKUP(A85,移行元DB件数!$A$3:$B$200,2,0)</f>
        <v>34719</v>
      </c>
      <c r="G85" s="48">
        <f>VLOOKUP(A85,V2件数!$A$3:$B$200,2,0)</f>
        <v>34719</v>
      </c>
      <c r="H85" s="49" t="str">
        <f t="shared" si="3"/>
        <v>○</v>
      </c>
      <c r="I85" s="4" t="s">
        <v>207</v>
      </c>
    </row>
    <row r="86" spans="1:9" s="5" customFormat="1" x14ac:dyDescent="0.15">
      <c r="A86" s="4" t="s">
        <v>10</v>
      </c>
      <c r="B86" s="4" t="s">
        <v>95</v>
      </c>
      <c r="C86" s="4"/>
      <c r="D86" s="4"/>
      <c r="E86" s="24"/>
      <c r="F86" s="48">
        <f>VLOOKUP(A86,移行元DB件数!$A$3:$B$200,2,0)</f>
        <v>27126</v>
      </c>
      <c r="G86" s="48">
        <f>VLOOKUP(A86,V2件数!$A$3:$B$200,2,0)</f>
        <v>27126</v>
      </c>
      <c r="H86" s="49" t="str">
        <f t="shared" si="3"/>
        <v>○</v>
      </c>
      <c r="I86" s="4" t="s">
        <v>207</v>
      </c>
    </row>
    <row r="87" spans="1:9" s="5" customFormat="1" x14ac:dyDescent="0.15">
      <c r="A87" s="4" t="s">
        <v>229</v>
      </c>
      <c r="B87" s="4" t="s">
        <v>95</v>
      </c>
      <c r="C87" s="4"/>
      <c r="D87" s="4"/>
      <c r="E87" s="24"/>
      <c r="F87" s="48">
        <f>VLOOKUP(A87,移行元DB件数!$A$3:$B$200,2,0)</f>
        <v>36195</v>
      </c>
      <c r="G87" s="48">
        <f>VLOOKUP(A87,V2件数!$A$3:$B$200,2,0)</f>
        <v>36195</v>
      </c>
      <c r="H87" s="49" t="str">
        <f t="shared" ref="H87:H94" si="4">IF(F87=G87,"○","●")</f>
        <v>○</v>
      </c>
      <c r="I87" s="4" t="s">
        <v>95</v>
      </c>
    </row>
    <row r="88" spans="1:9" s="5" customFormat="1" x14ac:dyDescent="0.15">
      <c r="A88" s="4" t="s">
        <v>230</v>
      </c>
      <c r="B88" s="4" t="s">
        <v>95</v>
      </c>
      <c r="C88" s="4"/>
      <c r="D88" s="4"/>
      <c r="E88" s="24"/>
      <c r="F88" s="48">
        <f>VLOOKUP(A88,移行元DB件数!$A$3:$B$200,2,0)</f>
        <v>38032</v>
      </c>
      <c r="G88" s="48">
        <f>VLOOKUP(A88,V2件数!$A$3:$B$200,2,0)</f>
        <v>38032</v>
      </c>
      <c r="H88" s="49" t="str">
        <f t="shared" si="4"/>
        <v>○</v>
      </c>
      <c r="I88" s="4" t="s">
        <v>95</v>
      </c>
    </row>
    <row r="89" spans="1:9" s="5" customFormat="1" x14ac:dyDescent="0.15">
      <c r="A89" s="4" t="s">
        <v>231</v>
      </c>
      <c r="B89" s="4" t="s">
        <v>95</v>
      </c>
      <c r="C89" s="4"/>
      <c r="D89" s="4"/>
      <c r="E89" s="24"/>
      <c r="F89" s="48">
        <f>VLOOKUP(A89,移行元DB件数!$A$3:$B$200,2,0)</f>
        <v>37525</v>
      </c>
      <c r="G89" s="48">
        <f>VLOOKUP(A89,V2件数!$A$3:$B$200,2,0)</f>
        <v>37525</v>
      </c>
      <c r="H89" s="49" t="str">
        <f t="shared" si="4"/>
        <v>○</v>
      </c>
      <c r="I89" s="4" t="s">
        <v>95</v>
      </c>
    </row>
    <row r="90" spans="1:9" s="5" customFormat="1" x14ac:dyDescent="0.15">
      <c r="A90" s="4" t="s">
        <v>232</v>
      </c>
      <c r="B90" s="4" t="s">
        <v>95</v>
      </c>
      <c r="C90" s="4"/>
      <c r="D90" s="4"/>
      <c r="E90" s="24"/>
      <c r="F90" s="48">
        <f>VLOOKUP(A90,移行元DB件数!$A$3:$B$200,2,0)</f>
        <v>14979</v>
      </c>
      <c r="G90" s="48">
        <f>VLOOKUP(A90,V2件数!$A$3:$B$200,2,0)</f>
        <v>14979</v>
      </c>
      <c r="H90" s="49" t="str">
        <f t="shared" si="4"/>
        <v>○</v>
      </c>
      <c r="I90" s="4" t="s">
        <v>95</v>
      </c>
    </row>
    <row r="91" spans="1:9" s="5" customFormat="1" x14ac:dyDescent="0.15">
      <c r="A91" s="4" t="s">
        <v>238</v>
      </c>
      <c r="B91" s="4" t="s">
        <v>95</v>
      </c>
      <c r="C91" s="4"/>
      <c r="D91" s="4"/>
      <c r="E91" s="24"/>
      <c r="F91" s="48" t="e">
        <f>VLOOKUP(A91,移行元DB件数!$A$3:$B$200,2,0)</f>
        <v>#N/A</v>
      </c>
      <c r="G91" s="48" t="e">
        <f>VLOOKUP(A91,V2件数!$A$3:$B$200,2,0)</f>
        <v>#N/A</v>
      </c>
      <c r="H91" s="49" t="e">
        <f t="shared" si="4"/>
        <v>#N/A</v>
      </c>
      <c r="I91" s="4" t="s">
        <v>95</v>
      </c>
    </row>
    <row r="92" spans="1:9" s="5" customFormat="1" x14ac:dyDescent="0.15">
      <c r="A92" s="4" t="s">
        <v>239</v>
      </c>
      <c r="B92" s="4" t="s">
        <v>95</v>
      </c>
      <c r="C92" s="4"/>
      <c r="D92" s="4"/>
      <c r="E92" s="24"/>
      <c r="F92" s="48" t="e">
        <f>VLOOKUP(A92,移行元DB件数!$A$3:$B$200,2,0)</f>
        <v>#N/A</v>
      </c>
      <c r="G92" s="48" t="e">
        <f>VLOOKUP(A92,V2件数!$A$3:$B$200,2,0)</f>
        <v>#N/A</v>
      </c>
      <c r="H92" s="49" t="e">
        <f t="shared" si="4"/>
        <v>#N/A</v>
      </c>
      <c r="I92" s="4" t="s">
        <v>95</v>
      </c>
    </row>
    <row r="93" spans="1:9" s="5" customFormat="1" x14ac:dyDescent="0.15">
      <c r="A93" s="4" t="s">
        <v>240</v>
      </c>
      <c r="B93" s="4" t="s">
        <v>95</v>
      </c>
      <c r="C93" s="4"/>
      <c r="D93" s="4"/>
      <c r="E93" s="24"/>
      <c r="F93" s="48" t="e">
        <f>VLOOKUP(A93,移行元DB件数!$A$3:$B$200,2,0)</f>
        <v>#N/A</v>
      </c>
      <c r="G93" s="48" t="e">
        <f>VLOOKUP(A93,V2件数!$A$3:$B$200,2,0)</f>
        <v>#N/A</v>
      </c>
      <c r="H93" s="49" t="e">
        <f t="shared" si="4"/>
        <v>#N/A</v>
      </c>
      <c r="I93" s="4" t="s">
        <v>95</v>
      </c>
    </row>
    <row r="94" spans="1:9" s="5" customFormat="1" x14ac:dyDescent="0.15">
      <c r="A94" s="4" t="s">
        <v>241</v>
      </c>
      <c r="B94" s="4" t="s">
        <v>95</v>
      </c>
      <c r="C94" s="4"/>
      <c r="D94" s="4"/>
      <c r="E94" s="24"/>
      <c r="F94" s="48" t="e">
        <f>VLOOKUP(A94,移行元DB件数!$A$3:$B$200,2,0)</f>
        <v>#N/A</v>
      </c>
      <c r="G94" s="48" t="e">
        <f>VLOOKUP(A94,V2件数!$A$3:$B$200,2,0)</f>
        <v>#N/A</v>
      </c>
      <c r="H94" s="49" t="e">
        <f t="shared" si="4"/>
        <v>#N/A</v>
      </c>
      <c r="I94" s="4" t="s">
        <v>95</v>
      </c>
    </row>
    <row r="95" spans="1:9" s="5" customFormat="1" x14ac:dyDescent="0.15">
      <c r="A95" s="4" t="s">
        <v>247</v>
      </c>
      <c r="B95" s="4" t="s">
        <v>95</v>
      </c>
      <c r="C95" s="4"/>
      <c r="D95" s="4"/>
      <c r="E95" s="24"/>
      <c r="F95" s="48" t="e">
        <f>VLOOKUP(A95,移行元DB件数!$A$3:$B$200,2,0)</f>
        <v>#N/A</v>
      </c>
      <c r="G95" s="48" t="e">
        <f>VLOOKUP(A95,V2件数!$A$3:$B$200,2,0)</f>
        <v>#N/A</v>
      </c>
      <c r="H95" s="49" t="e">
        <f t="shared" ref="H95" si="5">IF(F95=G95,"○","●")</f>
        <v>#N/A</v>
      </c>
      <c r="I95" s="4" t="s">
        <v>95</v>
      </c>
    </row>
    <row r="96" spans="1:9" s="5" customFormat="1" x14ac:dyDescent="0.15">
      <c r="A96" s="4" t="s">
        <v>9</v>
      </c>
      <c r="B96" s="4" t="s">
        <v>95</v>
      </c>
      <c r="C96" s="4"/>
      <c r="D96" s="4"/>
      <c r="E96" s="24"/>
      <c r="F96" s="48" t="e">
        <f>VLOOKUP(A96,移行元DB件数!$A$3:$B$200,2,0)</f>
        <v>#N/A</v>
      </c>
      <c r="G96" s="48" t="e">
        <f>VLOOKUP(A96,V2件数!$A$3:$B$200,2,0)</f>
        <v>#N/A</v>
      </c>
      <c r="H96" s="49" t="e">
        <f t="shared" si="3"/>
        <v>#N/A</v>
      </c>
      <c r="I96" s="4" t="s">
        <v>207</v>
      </c>
    </row>
    <row r="97" spans="1:11" x14ac:dyDescent="0.15">
      <c r="A97" s="2" t="s">
        <v>147</v>
      </c>
      <c r="B97" s="2"/>
      <c r="C97" s="2"/>
      <c r="D97" s="2"/>
      <c r="E97" s="21"/>
      <c r="F97" s="36">
        <f>VLOOKUP(A97,移行元DB件数!$A$3:$B$200,2,0)</f>
        <v>30922</v>
      </c>
      <c r="G97" s="36">
        <f>VLOOKUP(A97,V2件数!$A$3:$B$200,2,0)</f>
        <v>30922</v>
      </c>
      <c r="H97" s="37" t="str">
        <f t="shared" si="3"/>
        <v>○</v>
      </c>
      <c r="I97" s="2"/>
    </row>
    <row r="98" spans="1:11" x14ac:dyDescent="0.15">
      <c r="A98" s="2" t="s">
        <v>7</v>
      </c>
      <c r="B98" s="2"/>
      <c r="C98" s="2"/>
      <c r="D98" s="2"/>
      <c r="E98" s="21"/>
      <c r="F98" s="36">
        <f>VLOOKUP(A98,移行元DB件数!$A$3:$B$200,2,0)</f>
        <v>43761</v>
      </c>
      <c r="G98" s="36">
        <f>VLOOKUP(A98,V2件数!$A$3:$B$200,2,0)</f>
        <v>43761</v>
      </c>
      <c r="H98" s="37" t="str">
        <f t="shared" si="3"/>
        <v>○</v>
      </c>
      <c r="I98" s="2"/>
    </row>
    <row r="99" spans="1:11" s="5" customFormat="1" x14ac:dyDescent="0.15">
      <c r="A99" s="4" t="s">
        <v>148</v>
      </c>
      <c r="B99" s="4" t="s">
        <v>94</v>
      </c>
      <c r="C99" s="4" t="s">
        <v>149</v>
      </c>
      <c r="D99" s="4" t="s">
        <v>150</v>
      </c>
      <c r="E99" s="24" t="s">
        <v>117</v>
      </c>
      <c r="F99" s="48">
        <f>VLOOKUP(A99,移行元DB件数!$A$3:$B$200,2,0)</f>
        <v>340592</v>
      </c>
      <c r="G99" s="48" t="e">
        <f>VLOOKUP(A99,V2件数!$A$3:$B$200,2,0)</f>
        <v>#N/A</v>
      </c>
      <c r="H99" s="49" t="e">
        <f t="shared" si="3"/>
        <v>#N/A</v>
      </c>
      <c r="I99" s="4" t="s">
        <v>207</v>
      </c>
    </row>
    <row r="100" spans="1:11" s="5" customFormat="1" x14ac:dyDescent="0.15">
      <c r="A100" s="4" t="s">
        <v>151</v>
      </c>
      <c r="B100" s="4" t="s">
        <v>93</v>
      </c>
      <c r="C100" s="4"/>
      <c r="D100" s="4"/>
      <c r="E100" s="24" t="s">
        <v>152</v>
      </c>
      <c r="F100" s="48">
        <f>VLOOKUP(A100,移行元DB件数!$A$3:$B$200,2,0)</f>
        <v>0</v>
      </c>
      <c r="G100" s="48">
        <f>VLOOKUP(A100,V2件数!$A$3:$B$200,2,0)</f>
        <v>0</v>
      </c>
      <c r="H100" s="49" t="str">
        <f t="shared" si="3"/>
        <v>○</v>
      </c>
      <c r="I100" s="4" t="s">
        <v>207</v>
      </c>
    </row>
    <row r="101" spans="1:11" s="5" customFormat="1" x14ac:dyDescent="0.15">
      <c r="A101" s="4" t="s">
        <v>153</v>
      </c>
      <c r="B101" s="4" t="s">
        <v>93</v>
      </c>
      <c r="C101" s="4"/>
      <c r="D101" s="4"/>
      <c r="E101" s="24" t="s">
        <v>154</v>
      </c>
      <c r="F101" s="48">
        <f>VLOOKUP(A101,移行元DB件数!$A$3:$B$200,2,0)</f>
        <v>0</v>
      </c>
      <c r="G101" s="48">
        <f>VLOOKUP(A101,V2件数!$A$3:$B$200,2,0)</f>
        <v>0</v>
      </c>
      <c r="H101" s="49" t="str">
        <f t="shared" si="3"/>
        <v>○</v>
      </c>
      <c r="I101" s="4" t="s">
        <v>207</v>
      </c>
    </row>
    <row r="102" spans="1:11" x14ac:dyDescent="0.15">
      <c r="A102" s="2" t="s">
        <v>3</v>
      </c>
      <c r="B102" s="2"/>
      <c r="C102" s="2"/>
      <c r="D102" s="2"/>
      <c r="E102" s="21"/>
      <c r="F102" s="36">
        <f>VLOOKUP(A102,移行元DB件数!$A$3:$B$200,2,0)</f>
        <v>253576</v>
      </c>
      <c r="G102" s="36">
        <f>VLOOKUP(A102,V2件数!$A$3:$B$200,2,0)</f>
        <v>253576</v>
      </c>
      <c r="H102" s="37" t="str">
        <f t="shared" si="3"/>
        <v>○</v>
      </c>
      <c r="I102" s="2"/>
    </row>
    <row r="103" spans="1:11" s="5" customFormat="1" x14ac:dyDescent="0.15">
      <c r="A103" s="4" t="s">
        <v>177</v>
      </c>
      <c r="B103" s="4" t="s">
        <v>94</v>
      </c>
      <c r="C103" s="4" t="s">
        <v>178</v>
      </c>
      <c r="D103" s="4" t="s">
        <v>179</v>
      </c>
      <c r="E103" s="24"/>
      <c r="F103" s="48">
        <f>VLOOKUP(A103,移行元DB件数!$A$3:$B$200,2,0)</f>
        <v>2964</v>
      </c>
      <c r="G103" s="48" t="e">
        <f>VLOOKUP(A103,V2件数!$A$3:$B$200,2,0)</f>
        <v>#N/A</v>
      </c>
      <c r="H103" s="49" t="e">
        <f t="shared" si="3"/>
        <v>#N/A</v>
      </c>
      <c r="I103" s="4" t="s">
        <v>207</v>
      </c>
    </row>
    <row r="104" spans="1:11" x14ac:dyDescent="0.15">
      <c r="A104" s="2" t="s">
        <v>1</v>
      </c>
      <c r="B104" s="2"/>
      <c r="C104" s="2"/>
      <c r="D104" s="2"/>
      <c r="E104" s="21"/>
      <c r="F104" s="36">
        <f>VLOOKUP(A104,移行元DB件数!$A$3:$B$200,2,0)</f>
        <v>16</v>
      </c>
      <c r="G104" s="36">
        <f>VLOOKUP(A104,V2件数!$A$3:$B$200,2,0)</f>
        <v>16</v>
      </c>
      <c r="H104" s="37" t="str">
        <f t="shared" si="3"/>
        <v>○</v>
      </c>
      <c r="I104" s="2"/>
    </row>
    <row r="105" spans="1:11" s="5" customFormat="1" x14ac:dyDescent="0.15">
      <c r="A105" s="4" t="s">
        <v>220</v>
      </c>
      <c r="B105" s="4" t="s">
        <v>95</v>
      </c>
      <c r="C105" s="4"/>
      <c r="D105" s="4"/>
      <c r="E105" s="24"/>
      <c r="F105" s="48" t="e">
        <f>VLOOKUP(A105,移行元DB件数!$A$3:$B$200,2,0)</f>
        <v>#N/A</v>
      </c>
      <c r="G105" s="48" t="e">
        <f>VLOOKUP(A105,V2件数!$A$3:$B$200,2,0)</f>
        <v>#N/A</v>
      </c>
      <c r="H105" s="49" t="e">
        <f t="shared" si="3"/>
        <v>#N/A</v>
      </c>
      <c r="I105" s="4" t="s">
        <v>207</v>
      </c>
    </row>
    <row r="106" spans="1:11" s="5" customFormat="1" ht="14.25" thickBot="1" x14ac:dyDescent="0.2">
      <c r="A106" s="8" t="s">
        <v>0</v>
      </c>
      <c r="B106" s="8" t="s">
        <v>95</v>
      </c>
      <c r="C106" s="8"/>
      <c r="D106" s="8"/>
      <c r="E106" s="25"/>
      <c r="F106" s="50" t="e">
        <f>VLOOKUP(A106,移行元DB件数!$A$3:$B$200,2,0)</f>
        <v>#N/A</v>
      </c>
      <c r="G106" s="48" t="e">
        <f>VLOOKUP(A106,V2件数!$A$3:$B$200,2,0)</f>
        <v>#N/A</v>
      </c>
      <c r="H106" s="51" t="e">
        <f t="shared" si="3"/>
        <v>#N/A</v>
      </c>
      <c r="I106" s="8" t="s">
        <v>207</v>
      </c>
    </row>
    <row r="107" spans="1:11" x14ac:dyDescent="0.15">
      <c r="A107" s="9" t="s">
        <v>132</v>
      </c>
      <c r="B107" s="10" t="s">
        <v>167</v>
      </c>
      <c r="C107" s="10" t="s">
        <v>168</v>
      </c>
      <c r="D107" s="10"/>
      <c r="E107" s="10"/>
      <c r="F107" s="39">
        <f>VLOOKUP("mst_workflow_hierarchy",移行元DB件数!$A$3:$B$200,2,0) + VLOOKUP("mst_work_hierarchy",移行元DB件数!$A$3:$B$200,2,0)</f>
        <v>621</v>
      </c>
      <c r="G107" s="39">
        <f>VLOOKUP(A107,V2件数!$A$3:$B$200,2,0)</f>
        <v>621</v>
      </c>
      <c r="H107" s="40" t="str">
        <f t="shared" si="3"/>
        <v>○</v>
      </c>
      <c r="I107" s="41" t="s">
        <v>234</v>
      </c>
      <c r="J107" s="1">
        <f>F41+F45</f>
        <v>621</v>
      </c>
    </row>
    <row r="108" spans="1:11" x14ac:dyDescent="0.15">
      <c r="A108" s="11" t="s">
        <v>105</v>
      </c>
      <c r="B108" s="12" t="s">
        <v>167</v>
      </c>
      <c r="C108" s="12" t="s">
        <v>196</v>
      </c>
      <c r="D108" s="12"/>
      <c r="E108" s="12"/>
      <c r="F108" s="42">
        <f>VLOOKUP("con_workflow_hierarchy",移行元DB件数!$A$3:$B$200,2,0) + VLOOKUP("con_work_hierarchy",移行元DB件数!$A$3:$B$200,2,0)</f>
        <v>965</v>
      </c>
      <c r="G108" s="42">
        <f>VLOOKUP(A108,V2件数!$A$3:$B$200,2,0)</f>
        <v>962</v>
      </c>
      <c r="H108" s="43" t="str">
        <f t="shared" si="3"/>
        <v>●</v>
      </c>
      <c r="I108" s="44" t="s">
        <v>236</v>
      </c>
      <c r="J108" s="46">
        <f>F10+F12</f>
        <v>965</v>
      </c>
    </row>
    <row r="109" spans="1:11" x14ac:dyDescent="0.15">
      <c r="A109" s="11" t="s">
        <v>170</v>
      </c>
      <c r="B109" s="12" t="s">
        <v>167</v>
      </c>
      <c r="C109" s="12" t="s">
        <v>169</v>
      </c>
      <c r="D109" s="12"/>
      <c r="E109" s="12"/>
      <c r="F109" s="52" t="e">
        <f>VLOOKUP(A109,移行元DB件数!$A$3:$B$200,2,0)</f>
        <v>#N/A</v>
      </c>
      <c r="G109" s="52">
        <f>VLOOKUP(A109,V2件数!$A$3:$B$200,2,0)</f>
        <v>0</v>
      </c>
      <c r="H109" s="53" t="e">
        <f t="shared" si="3"/>
        <v>#N/A</v>
      </c>
      <c r="I109" s="54" t="s">
        <v>212</v>
      </c>
    </row>
    <row r="110" spans="1:11" x14ac:dyDescent="0.15">
      <c r="A110" s="11" t="s">
        <v>140</v>
      </c>
      <c r="B110" s="12" t="s">
        <v>180</v>
      </c>
      <c r="C110" s="12"/>
      <c r="D110" s="12"/>
      <c r="E110" s="12"/>
      <c r="F110" s="42">
        <f>VLOOKUP("tm_access_hierarchy",移行元DB件数!$A$3:$B$200,2,0)</f>
        <v>0</v>
      </c>
      <c r="G110" s="42">
        <f>VLOOKUP(A110,V2件数!$A$3:$B$200,2,0)</f>
        <v>0</v>
      </c>
      <c r="H110" s="43" t="str">
        <f t="shared" si="3"/>
        <v>○</v>
      </c>
      <c r="I110" s="44" t="s">
        <v>209</v>
      </c>
      <c r="K110" s="38" t="s">
        <v>211</v>
      </c>
    </row>
    <row r="111" spans="1:11" ht="14.25" thickBot="1" x14ac:dyDescent="0.2">
      <c r="A111" s="13" t="s">
        <v>89</v>
      </c>
      <c r="B111" s="14"/>
      <c r="C111" s="14"/>
      <c r="D111" s="14"/>
      <c r="E111" s="14"/>
      <c r="F111" s="55" t="e">
        <f>VLOOKUP(A111,移行元DB件数!$A$3:$B$200,2,0)</f>
        <v>#N/A</v>
      </c>
      <c r="G111" s="55" t="e">
        <f>VLOOKUP(A111,V2件数!$A$3:$B$200,2,0)</f>
        <v>#N/A</v>
      </c>
      <c r="H111" s="56" t="e">
        <f t="shared" si="3"/>
        <v>#N/A</v>
      </c>
      <c r="I111" s="57" t="s">
        <v>210</v>
      </c>
    </row>
  </sheetData>
  <autoFilter ref="A2:I111"/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51" workbookViewId="0">
      <selection activeCell="B55" sqref="B55:B88"/>
    </sheetView>
  </sheetViews>
  <sheetFormatPr defaultColWidth="9" defaultRowHeight="13.5" x14ac:dyDescent="0.15"/>
  <cols>
    <col min="1" max="1" width="28.875" style="46" bestFit="1" customWidth="1"/>
    <col min="2" max="2" width="12.375" style="46" bestFit="1" customWidth="1"/>
    <col min="3" max="16384" width="9" style="1"/>
  </cols>
  <sheetData>
    <row r="1" spans="1:2" x14ac:dyDescent="0.15">
      <c r="A1" s="46" t="s">
        <v>222</v>
      </c>
    </row>
    <row r="2" spans="1:2" x14ac:dyDescent="0.15">
      <c r="A2" s="47" t="s">
        <v>86</v>
      </c>
      <c r="B2" s="47" t="s">
        <v>85</v>
      </c>
    </row>
    <row r="3" spans="1:2" x14ac:dyDescent="0.15">
      <c r="A3" s="46" t="s">
        <v>84</v>
      </c>
      <c r="B3" s="46">
        <v>43878</v>
      </c>
    </row>
    <row r="4" spans="1:2" x14ac:dyDescent="0.15">
      <c r="A4" s="46" t="s">
        <v>83</v>
      </c>
      <c r="B4" s="46">
        <v>317</v>
      </c>
    </row>
    <row r="5" spans="1:2" x14ac:dyDescent="0.15">
      <c r="A5" s="46" t="s">
        <v>82</v>
      </c>
      <c r="B5" s="46">
        <v>23</v>
      </c>
    </row>
    <row r="6" spans="1:2" x14ac:dyDescent="0.15">
      <c r="A6" s="46" t="s">
        <v>81</v>
      </c>
      <c r="B6" s="46">
        <v>10</v>
      </c>
    </row>
    <row r="7" spans="1:2" x14ac:dyDescent="0.15">
      <c r="A7" s="46" t="s">
        <v>159</v>
      </c>
      <c r="B7" s="46">
        <v>7</v>
      </c>
    </row>
    <row r="8" spans="1:2" x14ac:dyDescent="0.15">
      <c r="A8" s="46" t="s">
        <v>80</v>
      </c>
      <c r="B8" s="46">
        <v>7</v>
      </c>
    </row>
    <row r="9" spans="1:2" x14ac:dyDescent="0.15">
      <c r="A9" s="46" t="s">
        <v>79</v>
      </c>
      <c r="B9" s="46">
        <v>1299</v>
      </c>
    </row>
    <row r="10" spans="1:2" x14ac:dyDescent="0.15">
      <c r="A10" s="46" t="s">
        <v>78</v>
      </c>
      <c r="B10" s="46">
        <v>581</v>
      </c>
    </row>
    <row r="11" spans="1:2" x14ac:dyDescent="0.15">
      <c r="A11" s="46" t="s">
        <v>77</v>
      </c>
      <c r="B11" s="46">
        <v>1074</v>
      </c>
    </row>
    <row r="12" spans="1:2" x14ac:dyDescent="0.15">
      <c r="A12" s="46" t="s">
        <v>76</v>
      </c>
      <c r="B12" s="46">
        <v>384</v>
      </c>
    </row>
    <row r="13" spans="1:2" x14ac:dyDescent="0.15">
      <c r="A13" s="46" t="s">
        <v>75</v>
      </c>
      <c r="B13" s="46">
        <v>3</v>
      </c>
    </row>
    <row r="14" spans="1:2" x14ac:dyDescent="0.15">
      <c r="A14" s="46" t="s">
        <v>74</v>
      </c>
      <c r="B14" s="46">
        <v>837</v>
      </c>
    </row>
    <row r="15" spans="1:2" x14ac:dyDescent="0.15">
      <c r="A15" s="46" t="s">
        <v>73</v>
      </c>
      <c r="B15" s="46">
        <v>617635</v>
      </c>
    </row>
    <row r="16" spans="1:2" x14ac:dyDescent="0.15">
      <c r="A16" s="46" t="s">
        <v>72</v>
      </c>
      <c r="B16" s="46">
        <v>322467</v>
      </c>
    </row>
    <row r="17" spans="1:2" x14ac:dyDescent="0.15">
      <c r="A17" s="46" t="s">
        <v>71</v>
      </c>
      <c r="B17" s="46">
        <v>0</v>
      </c>
    </row>
    <row r="18" spans="1:2" x14ac:dyDescent="0.15">
      <c r="A18" s="46" t="s">
        <v>70</v>
      </c>
      <c r="B18" s="46">
        <v>4</v>
      </c>
    </row>
    <row r="19" spans="1:2" x14ac:dyDescent="0.15">
      <c r="A19" s="46" t="s">
        <v>69</v>
      </c>
      <c r="B19" s="46">
        <v>9</v>
      </c>
    </row>
    <row r="20" spans="1:2" x14ac:dyDescent="0.15">
      <c r="A20" s="46" t="s">
        <v>68</v>
      </c>
      <c r="B20" s="46">
        <v>11</v>
      </c>
    </row>
    <row r="21" spans="1:2" x14ac:dyDescent="0.15">
      <c r="A21" s="46" t="s">
        <v>67</v>
      </c>
      <c r="B21" s="46">
        <v>89</v>
      </c>
    </row>
    <row r="22" spans="1:2" x14ac:dyDescent="0.15">
      <c r="A22" s="46" t="s">
        <v>66</v>
      </c>
      <c r="B22" s="46">
        <v>3</v>
      </c>
    </row>
    <row r="23" spans="1:2" x14ac:dyDescent="0.15">
      <c r="A23" s="46" t="s">
        <v>65</v>
      </c>
      <c r="B23" s="46">
        <v>157</v>
      </c>
    </row>
    <row r="24" spans="1:2" x14ac:dyDescent="0.15">
      <c r="A24" s="46" t="s">
        <v>64</v>
      </c>
      <c r="B24" s="46">
        <v>5</v>
      </c>
    </row>
    <row r="25" spans="1:2" x14ac:dyDescent="0.15">
      <c r="A25" s="46" t="s">
        <v>63</v>
      </c>
      <c r="B25" s="46">
        <v>4</v>
      </c>
    </row>
    <row r="26" spans="1:2" x14ac:dyDescent="0.15">
      <c r="A26" s="46" t="s">
        <v>62</v>
      </c>
      <c r="B26" s="46">
        <v>0</v>
      </c>
    </row>
    <row r="27" spans="1:2" x14ac:dyDescent="0.15">
      <c r="A27" s="46" t="s">
        <v>61</v>
      </c>
      <c r="B27" s="46">
        <v>40</v>
      </c>
    </row>
    <row r="28" spans="1:2" x14ac:dyDescent="0.15">
      <c r="A28" s="46" t="s">
        <v>60</v>
      </c>
      <c r="B28" s="46">
        <v>8</v>
      </c>
    </row>
    <row r="29" spans="1:2" x14ac:dyDescent="0.15">
      <c r="A29" s="46" t="s">
        <v>59</v>
      </c>
      <c r="B29" s="46">
        <v>1003</v>
      </c>
    </row>
    <row r="30" spans="1:2" x14ac:dyDescent="0.15">
      <c r="A30" s="46" t="s">
        <v>58</v>
      </c>
      <c r="B30" s="46">
        <v>0</v>
      </c>
    </row>
    <row r="31" spans="1:2" x14ac:dyDescent="0.15">
      <c r="A31" s="46" t="s">
        <v>57</v>
      </c>
      <c r="B31" s="46">
        <v>0</v>
      </c>
    </row>
    <row r="32" spans="1:2" x14ac:dyDescent="0.15">
      <c r="A32" s="46" t="s">
        <v>56</v>
      </c>
      <c r="B32" s="46">
        <v>0</v>
      </c>
    </row>
    <row r="33" spans="1:2" x14ac:dyDescent="0.15">
      <c r="A33" s="46" t="s">
        <v>55</v>
      </c>
      <c r="B33" s="46">
        <v>73</v>
      </c>
    </row>
    <row r="34" spans="1:2" x14ac:dyDescent="0.15">
      <c r="A34" s="46" t="s">
        <v>54</v>
      </c>
      <c r="B34" s="46">
        <v>56</v>
      </c>
    </row>
    <row r="35" spans="1:2" x14ac:dyDescent="0.15">
      <c r="A35" s="46" t="s">
        <v>53</v>
      </c>
      <c r="B35" s="46">
        <v>0</v>
      </c>
    </row>
    <row r="36" spans="1:2" x14ac:dyDescent="0.15">
      <c r="A36" s="46" t="s">
        <v>52</v>
      </c>
      <c r="B36" s="46">
        <v>5</v>
      </c>
    </row>
    <row r="37" spans="1:2" x14ac:dyDescent="0.15">
      <c r="A37" s="46" t="s">
        <v>51</v>
      </c>
      <c r="B37" s="46">
        <v>30</v>
      </c>
    </row>
    <row r="38" spans="1:2" x14ac:dyDescent="0.15">
      <c r="A38" s="46" t="s">
        <v>50</v>
      </c>
      <c r="B38" s="46">
        <v>0</v>
      </c>
    </row>
    <row r="39" spans="1:2" x14ac:dyDescent="0.15">
      <c r="A39" s="46" t="s">
        <v>49</v>
      </c>
      <c r="B39" s="46">
        <v>603</v>
      </c>
    </row>
    <row r="40" spans="1:2" x14ac:dyDescent="0.15">
      <c r="A40" s="46" t="s">
        <v>48</v>
      </c>
      <c r="B40" s="46">
        <v>2</v>
      </c>
    </row>
    <row r="41" spans="1:2" x14ac:dyDescent="0.15">
      <c r="A41" s="46" t="s">
        <v>47</v>
      </c>
      <c r="B41" s="46">
        <v>312</v>
      </c>
    </row>
    <row r="42" spans="1:2" x14ac:dyDescent="0.15">
      <c r="A42" s="46" t="s">
        <v>46</v>
      </c>
      <c r="B42" s="46">
        <v>7678</v>
      </c>
    </row>
    <row r="43" spans="1:2" x14ac:dyDescent="0.15">
      <c r="A43" s="46" t="s">
        <v>45</v>
      </c>
      <c r="B43" s="46">
        <v>5265</v>
      </c>
    </row>
    <row r="44" spans="1:2" x14ac:dyDescent="0.15">
      <c r="A44" s="46" t="s">
        <v>44</v>
      </c>
      <c r="B44" s="46">
        <v>399</v>
      </c>
    </row>
    <row r="45" spans="1:2" x14ac:dyDescent="0.15">
      <c r="A45" s="46" t="s">
        <v>43</v>
      </c>
      <c r="B45" s="46">
        <v>309</v>
      </c>
    </row>
    <row r="46" spans="1:2" x14ac:dyDescent="0.15">
      <c r="A46" s="46" t="s">
        <v>42</v>
      </c>
      <c r="B46" s="46">
        <v>1</v>
      </c>
    </row>
    <row r="47" spans="1:2" x14ac:dyDescent="0.15">
      <c r="A47" s="46" t="s">
        <v>41</v>
      </c>
      <c r="B47" s="46">
        <v>0</v>
      </c>
    </row>
    <row r="48" spans="1:2" x14ac:dyDescent="0.15">
      <c r="A48" s="46" t="s">
        <v>40</v>
      </c>
      <c r="B48" s="46">
        <v>0</v>
      </c>
    </row>
    <row r="49" spans="1:2" x14ac:dyDescent="0.15">
      <c r="A49" s="46" t="s">
        <v>39</v>
      </c>
      <c r="B49" s="46">
        <v>87</v>
      </c>
    </row>
    <row r="50" spans="1:2" x14ac:dyDescent="0.15">
      <c r="A50" s="46" t="s">
        <v>38</v>
      </c>
      <c r="B50" s="46">
        <v>1003</v>
      </c>
    </row>
    <row r="51" spans="1:2" x14ac:dyDescent="0.15">
      <c r="A51" s="46" t="s">
        <v>37</v>
      </c>
      <c r="B51" s="46">
        <v>70</v>
      </c>
    </row>
    <row r="52" spans="1:2" x14ac:dyDescent="0.15">
      <c r="A52" s="46" t="s">
        <v>36</v>
      </c>
      <c r="B52" s="46">
        <v>312</v>
      </c>
    </row>
    <row r="53" spans="1:2" x14ac:dyDescent="0.15">
      <c r="A53" s="46" t="s">
        <v>35</v>
      </c>
      <c r="B53" s="46">
        <v>309</v>
      </c>
    </row>
    <row r="54" spans="1:2" x14ac:dyDescent="0.15">
      <c r="A54" s="46" t="s">
        <v>34</v>
      </c>
      <c r="B54" s="46">
        <v>32427232</v>
      </c>
    </row>
    <row r="55" spans="1:2" x14ac:dyDescent="0.15">
      <c r="A55" s="46" t="s">
        <v>33</v>
      </c>
      <c r="B55" s="46">
        <v>16</v>
      </c>
    </row>
    <row r="56" spans="1:2" x14ac:dyDescent="0.15">
      <c r="A56" s="46" t="s">
        <v>223</v>
      </c>
      <c r="B56" s="46">
        <v>34</v>
      </c>
    </row>
    <row r="57" spans="1:2" x14ac:dyDescent="0.15">
      <c r="A57" s="46" t="s">
        <v>224</v>
      </c>
      <c r="B57" s="46">
        <v>98</v>
      </c>
    </row>
    <row r="58" spans="1:2" x14ac:dyDescent="0.15">
      <c r="A58" s="46" t="s">
        <v>225</v>
      </c>
      <c r="B58" s="46">
        <v>376</v>
      </c>
    </row>
    <row r="59" spans="1:2" x14ac:dyDescent="0.15">
      <c r="A59" s="46" t="s">
        <v>226</v>
      </c>
      <c r="B59" s="46">
        <v>1482</v>
      </c>
    </row>
    <row r="60" spans="1:2" x14ac:dyDescent="0.15">
      <c r="A60" s="46" t="s">
        <v>227</v>
      </c>
      <c r="B60" s="46">
        <v>574</v>
      </c>
    </row>
    <row r="61" spans="1:2" x14ac:dyDescent="0.15">
      <c r="A61" s="46" t="s">
        <v>228</v>
      </c>
      <c r="B61" s="46">
        <v>7196</v>
      </c>
    </row>
    <row r="62" spans="1:2" x14ac:dyDescent="0.15">
      <c r="A62" s="46" t="s">
        <v>32</v>
      </c>
      <c r="B62" s="46">
        <v>18550</v>
      </c>
    </row>
    <row r="63" spans="1:2" x14ac:dyDescent="0.15">
      <c r="A63" s="46" t="s">
        <v>31</v>
      </c>
      <c r="B63" s="46">
        <v>16547</v>
      </c>
    </row>
    <row r="64" spans="1:2" x14ac:dyDescent="0.15">
      <c r="A64" s="46" t="s">
        <v>30</v>
      </c>
      <c r="B64" s="46">
        <v>13235</v>
      </c>
    </row>
    <row r="65" spans="1:2" x14ac:dyDescent="0.15">
      <c r="A65" s="46" t="s">
        <v>29</v>
      </c>
      <c r="B65" s="46">
        <v>13786</v>
      </c>
    </row>
    <row r="66" spans="1:2" x14ac:dyDescent="0.15">
      <c r="A66" s="46" t="s">
        <v>28</v>
      </c>
      <c r="B66" s="46">
        <v>11815</v>
      </c>
    </row>
    <row r="67" spans="1:2" x14ac:dyDescent="0.15">
      <c r="A67" s="46" t="s">
        <v>27</v>
      </c>
      <c r="B67" s="46">
        <v>14016</v>
      </c>
    </row>
    <row r="68" spans="1:2" x14ac:dyDescent="0.15">
      <c r="A68" s="46" t="s">
        <v>26</v>
      </c>
      <c r="B68" s="46">
        <v>17199</v>
      </c>
    </row>
    <row r="69" spans="1:2" x14ac:dyDescent="0.15">
      <c r="A69" s="46" t="s">
        <v>25</v>
      </c>
      <c r="B69" s="46">
        <v>21231</v>
      </c>
    </row>
    <row r="70" spans="1:2" x14ac:dyDescent="0.15">
      <c r="A70" s="46" t="s">
        <v>24</v>
      </c>
      <c r="B70" s="46">
        <v>22803</v>
      </c>
    </row>
    <row r="71" spans="1:2" x14ac:dyDescent="0.15">
      <c r="A71" s="46" t="s">
        <v>23</v>
      </c>
      <c r="B71" s="46">
        <v>23258</v>
      </c>
    </row>
    <row r="72" spans="1:2" x14ac:dyDescent="0.15">
      <c r="A72" s="46" t="s">
        <v>22</v>
      </c>
      <c r="B72" s="46">
        <v>21713</v>
      </c>
    </row>
    <row r="73" spans="1:2" x14ac:dyDescent="0.15">
      <c r="A73" s="46" t="s">
        <v>21</v>
      </c>
      <c r="B73" s="46">
        <v>21086</v>
      </c>
    </row>
    <row r="74" spans="1:2" x14ac:dyDescent="0.15">
      <c r="A74" s="46" t="s">
        <v>20</v>
      </c>
      <c r="B74" s="46">
        <v>25838</v>
      </c>
    </row>
    <row r="75" spans="1:2" x14ac:dyDescent="0.15">
      <c r="A75" s="46" t="s">
        <v>19</v>
      </c>
      <c r="B75" s="46">
        <v>25667</v>
      </c>
    </row>
    <row r="76" spans="1:2" x14ac:dyDescent="0.15">
      <c r="A76" s="46" t="s">
        <v>18</v>
      </c>
      <c r="B76" s="46">
        <v>24412</v>
      </c>
    </row>
    <row r="77" spans="1:2" x14ac:dyDescent="0.15">
      <c r="A77" s="46" t="s">
        <v>17</v>
      </c>
      <c r="B77" s="46">
        <v>22520</v>
      </c>
    </row>
    <row r="78" spans="1:2" x14ac:dyDescent="0.15">
      <c r="A78" s="46" t="s">
        <v>16</v>
      </c>
      <c r="B78" s="46">
        <v>25319</v>
      </c>
    </row>
    <row r="79" spans="1:2" x14ac:dyDescent="0.15">
      <c r="A79" s="46" t="s">
        <v>15</v>
      </c>
      <c r="B79" s="46">
        <v>27602</v>
      </c>
    </row>
    <row r="80" spans="1:2" x14ac:dyDescent="0.15">
      <c r="A80" s="46" t="s">
        <v>14</v>
      </c>
      <c r="B80" s="46">
        <v>26024</v>
      </c>
    </row>
    <row r="81" spans="1:2" x14ac:dyDescent="0.15">
      <c r="A81" s="46" t="s">
        <v>13</v>
      </c>
      <c r="B81" s="46">
        <v>24909</v>
      </c>
    </row>
    <row r="82" spans="1:2" x14ac:dyDescent="0.15">
      <c r="A82" s="46" t="s">
        <v>12</v>
      </c>
      <c r="B82" s="46">
        <v>30033</v>
      </c>
    </row>
    <row r="83" spans="1:2" x14ac:dyDescent="0.15">
      <c r="A83" s="46" t="s">
        <v>11</v>
      </c>
      <c r="B83" s="46">
        <v>34719</v>
      </c>
    </row>
    <row r="84" spans="1:2" x14ac:dyDescent="0.15">
      <c r="A84" s="46" t="s">
        <v>10</v>
      </c>
      <c r="B84" s="46">
        <v>27126</v>
      </c>
    </row>
    <row r="85" spans="1:2" x14ac:dyDescent="0.15">
      <c r="A85" s="46" t="s">
        <v>229</v>
      </c>
      <c r="B85" s="46">
        <v>36195</v>
      </c>
    </row>
    <row r="86" spans="1:2" x14ac:dyDescent="0.15">
      <c r="A86" s="46" t="s">
        <v>230</v>
      </c>
      <c r="B86" s="46">
        <v>38032</v>
      </c>
    </row>
    <row r="87" spans="1:2" x14ac:dyDescent="0.15">
      <c r="A87" s="46" t="s">
        <v>231</v>
      </c>
      <c r="B87" s="46">
        <v>37525</v>
      </c>
    </row>
    <row r="88" spans="1:2" x14ac:dyDescent="0.15">
      <c r="A88" s="46" t="s">
        <v>232</v>
      </c>
      <c r="B88" s="46">
        <v>14979</v>
      </c>
    </row>
    <row r="89" spans="1:2" x14ac:dyDescent="0.15">
      <c r="A89" s="46" t="s">
        <v>8</v>
      </c>
      <c r="B89" s="46">
        <v>30922</v>
      </c>
    </row>
    <row r="90" spans="1:2" x14ac:dyDescent="0.15">
      <c r="A90" s="46" t="s">
        <v>7</v>
      </c>
      <c r="B90" s="46">
        <v>43761</v>
      </c>
    </row>
    <row r="91" spans="1:2" x14ac:dyDescent="0.15">
      <c r="A91" s="46" t="s">
        <v>6</v>
      </c>
      <c r="B91" s="46">
        <v>340592</v>
      </c>
    </row>
    <row r="92" spans="1:2" x14ac:dyDescent="0.15">
      <c r="A92" s="46" t="s">
        <v>5</v>
      </c>
      <c r="B92" s="46">
        <v>0</v>
      </c>
    </row>
    <row r="93" spans="1:2" x14ac:dyDescent="0.15">
      <c r="A93" s="46" t="s">
        <v>4</v>
      </c>
      <c r="B93" s="46">
        <v>0</v>
      </c>
    </row>
    <row r="94" spans="1:2" x14ac:dyDescent="0.15">
      <c r="A94" s="46" t="s">
        <v>3</v>
      </c>
      <c r="B94" s="46">
        <v>253576</v>
      </c>
    </row>
    <row r="95" spans="1:2" x14ac:dyDescent="0.15">
      <c r="A95" s="46" t="s">
        <v>2</v>
      </c>
      <c r="B95" s="46">
        <v>2964</v>
      </c>
    </row>
    <row r="96" spans="1:2" x14ac:dyDescent="0.15">
      <c r="A96" s="46" t="s">
        <v>1</v>
      </c>
      <c r="B96" s="46">
        <v>16</v>
      </c>
    </row>
    <row r="201" spans="5:5" x14ac:dyDescent="0.15">
      <c r="E201" s="1" t="s">
        <v>243</v>
      </c>
    </row>
  </sheetData>
  <phoneticPr fontId="2"/>
  <pageMargins left="0.75" right="0.75" top="1" bottom="1" header="0.5" footer="0.5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34" workbookViewId="0">
      <selection activeCell="B36" sqref="B36:B68"/>
    </sheetView>
  </sheetViews>
  <sheetFormatPr defaultColWidth="9" defaultRowHeight="13.5" x14ac:dyDescent="0.15"/>
  <cols>
    <col min="1" max="1" width="28.875" style="46" bestFit="1" customWidth="1"/>
    <col min="2" max="2" width="12.375" style="46" bestFit="1" customWidth="1"/>
    <col min="3" max="16384" width="9" style="1"/>
  </cols>
  <sheetData>
    <row r="1" spans="1:2" x14ac:dyDescent="0.15">
      <c r="A1" s="46" t="s">
        <v>221</v>
      </c>
    </row>
    <row r="2" spans="1:2" x14ac:dyDescent="0.15">
      <c r="A2" s="47" t="s">
        <v>86</v>
      </c>
      <c r="B2" s="47" t="s">
        <v>85</v>
      </c>
    </row>
    <row r="3" spans="1:2" x14ac:dyDescent="0.15">
      <c r="A3" s="46" t="s">
        <v>88</v>
      </c>
      <c r="B3" s="46">
        <v>962</v>
      </c>
    </row>
    <row r="4" spans="1:2" x14ac:dyDescent="0.15">
      <c r="A4" s="46" t="s">
        <v>84</v>
      </c>
      <c r="B4" s="46">
        <v>43878</v>
      </c>
    </row>
    <row r="5" spans="1:2" x14ac:dyDescent="0.15">
      <c r="A5" s="46" t="s">
        <v>83</v>
      </c>
      <c r="B5" s="46">
        <v>317</v>
      </c>
    </row>
    <row r="6" spans="1:2" x14ac:dyDescent="0.15">
      <c r="A6" s="46" t="s">
        <v>82</v>
      </c>
      <c r="B6" s="46">
        <v>23</v>
      </c>
    </row>
    <row r="7" spans="1:2" x14ac:dyDescent="0.15">
      <c r="A7" s="46" t="s">
        <v>81</v>
      </c>
      <c r="B7" s="46">
        <v>10</v>
      </c>
    </row>
    <row r="8" spans="1:2" x14ac:dyDescent="0.15">
      <c r="A8" s="46" t="s">
        <v>79</v>
      </c>
      <c r="B8" s="46">
        <v>1299</v>
      </c>
    </row>
    <row r="9" spans="1:2" x14ac:dyDescent="0.15">
      <c r="A9" s="46" t="s">
        <v>77</v>
      </c>
      <c r="B9" s="46">
        <v>1074</v>
      </c>
    </row>
    <row r="10" spans="1:2" x14ac:dyDescent="0.15">
      <c r="A10" s="46" t="s">
        <v>74</v>
      </c>
      <c r="B10" s="46">
        <v>840</v>
      </c>
    </row>
    <row r="11" spans="1:2" x14ac:dyDescent="0.15">
      <c r="A11" s="46" t="s">
        <v>73</v>
      </c>
      <c r="B11" s="46">
        <v>617635</v>
      </c>
    </row>
    <row r="12" spans="1:2" x14ac:dyDescent="0.15">
      <c r="A12" s="46" t="s">
        <v>72</v>
      </c>
      <c r="B12" s="46">
        <v>322467</v>
      </c>
    </row>
    <row r="13" spans="1:2" x14ac:dyDescent="0.15">
      <c r="A13" s="46" t="s">
        <v>71</v>
      </c>
      <c r="B13" s="46">
        <v>0</v>
      </c>
    </row>
    <row r="14" spans="1:2" x14ac:dyDescent="0.15">
      <c r="A14" s="46" t="s">
        <v>70</v>
      </c>
      <c r="B14" s="46">
        <v>4</v>
      </c>
    </row>
    <row r="15" spans="1:2" x14ac:dyDescent="0.15">
      <c r="A15" s="46" t="s">
        <v>68</v>
      </c>
      <c r="B15" s="46">
        <v>11</v>
      </c>
    </row>
    <row r="16" spans="1:2" x14ac:dyDescent="0.15">
      <c r="A16" s="46" t="s">
        <v>67</v>
      </c>
      <c r="B16" s="46">
        <v>89</v>
      </c>
    </row>
    <row r="17" spans="1:2" x14ac:dyDescent="0.15">
      <c r="A17" s="46" t="s">
        <v>63</v>
      </c>
      <c r="B17" s="46">
        <v>4</v>
      </c>
    </row>
    <row r="18" spans="1:2" x14ac:dyDescent="0.15">
      <c r="A18" s="46" t="s">
        <v>90</v>
      </c>
      <c r="B18" s="46">
        <v>621</v>
      </c>
    </row>
    <row r="19" spans="1:2" x14ac:dyDescent="0.15">
      <c r="A19" s="46" t="s">
        <v>62</v>
      </c>
      <c r="B19" s="46">
        <v>0</v>
      </c>
    </row>
    <row r="20" spans="1:2" x14ac:dyDescent="0.15">
      <c r="A20" s="46" t="s">
        <v>61</v>
      </c>
      <c r="B20" s="46">
        <v>40</v>
      </c>
    </row>
    <row r="21" spans="1:2" s="7" customFormat="1" x14ac:dyDescent="0.15">
      <c r="A21" s="46" t="s">
        <v>59</v>
      </c>
      <c r="B21" s="46">
        <v>1003</v>
      </c>
    </row>
    <row r="22" spans="1:2" x14ac:dyDescent="0.15">
      <c r="A22" s="46" t="s">
        <v>57</v>
      </c>
      <c r="B22" s="46">
        <v>0</v>
      </c>
    </row>
    <row r="23" spans="1:2" x14ac:dyDescent="0.15">
      <c r="A23" s="46" t="s">
        <v>56</v>
      </c>
      <c r="B23" s="46">
        <v>0</v>
      </c>
    </row>
    <row r="24" spans="1:2" x14ac:dyDescent="0.15">
      <c r="A24" s="46" t="s">
        <v>55</v>
      </c>
      <c r="B24" s="46">
        <v>73</v>
      </c>
    </row>
    <row r="25" spans="1:2" x14ac:dyDescent="0.15">
      <c r="A25" s="46" t="s">
        <v>53</v>
      </c>
      <c r="B25" s="46">
        <v>17</v>
      </c>
    </row>
    <row r="26" spans="1:2" x14ac:dyDescent="0.15">
      <c r="A26" s="46" t="s">
        <v>51</v>
      </c>
      <c r="B26" s="46">
        <v>5</v>
      </c>
    </row>
    <row r="27" spans="1:2" s="7" customFormat="1" x14ac:dyDescent="0.15">
      <c r="A27" s="46" t="s">
        <v>50</v>
      </c>
      <c r="B27" s="46">
        <v>0</v>
      </c>
    </row>
    <row r="28" spans="1:2" x14ac:dyDescent="0.15">
      <c r="A28" s="46" t="s">
        <v>49</v>
      </c>
      <c r="B28" s="46">
        <v>603</v>
      </c>
    </row>
    <row r="29" spans="1:2" x14ac:dyDescent="0.15">
      <c r="A29" s="46" t="s">
        <v>48</v>
      </c>
      <c r="B29" s="46">
        <v>2</v>
      </c>
    </row>
    <row r="30" spans="1:2" x14ac:dyDescent="0.15">
      <c r="A30" s="46" t="s">
        <v>45</v>
      </c>
      <c r="B30" s="46">
        <v>5265</v>
      </c>
    </row>
    <row r="31" spans="1:2" x14ac:dyDescent="0.15">
      <c r="A31" s="46" t="s">
        <v>44</v>
      </c>
      <c r="B31" s="46">
        <v>399</v>
      </c>
    </row>
    <row r="32" spans="1:2" x14ac:dyDescent="0.15">
      <c r="A32" s="46" t="s">
        <v>42</v>
      </c>
      <c r="B32" s="46">
        <v>1</v>
      </c>
    </row>
    <row r="33" spans="1:2" x14ac:dyDescent="0.15">
      <c r="A33" s="46" t="s">
        <v>233</v>
      </c>
      <c r="B33" s="46">
        <v>0</v>
      </c>
    </row>
    <row r="34" spans="1:2" x14ac:dyDescent="0.15">
      <c r="A34" s="46" t="s">
        <v>5</v>
      </c>
      <c r="B34" s="46">
        <v>0</v>
      </c>
    </row>
    <row r="35" spans="1:2" s="7" customFormat="1" x14ac:dyDescent="0.15">
      <c r="A35" s="46" t="s">
        <v>4</v>
      </c>
      <c r="B35" s="46">
        <v>0</v>
      </c>
    </row>
    <row r="36" spans="1:2" x14ac:dyDescent="0.15">
      <c r="A36" s="46" t="s">
        <v>223</v>
      </c>
      <c r="B36" s="46">
        <v>50</v>
      </c>
    </row>
    <row r="37" spans="1:2" x14ac:dyDescent="0.15">
      <c r="A37" s="46" t="s">
        <v>224</v>
      </c>
      <c r="B37" s="46">
        <v>98</v>
      </c>
    </row>
    <row r="38" spans="1:2" x14ac:dyDescent="0.15">
      <c r="A38" s="46" t="s">
        <v>225</v>
      </c>
      <c r="B38" s="46">
        <v>376</v>
      </c>
    </row>
    <row r="39" spans="1:2" x14ac:dyDescent="0.15">
      <c r="A39" s="46" t="s">
        <v>226</v>
      </c>
      <c r="B39" s="46">
        <v>1482</v>
      </c>
    </row>
    <row r="40" spans="1:2" x14ac:dyDescent="0.15">
      <c r="A40" s="46" t="s">
        <v>227</v>
      </c>
      <c r="B40" s="46">
        <v>574</v>
      </c>
    </row>
    <row r="41" spans="1:2" s="7" customFormat="1" x14ac:dyDescent="0.15">
      <c r="A41" s="46" t="s">
        <v>228</v>
      </c>
      <c r="B41" s="46">
        <v>7196</v>
      </c>
    </row>
    <row r="42" spans="1:2" x14ac:dyDescent="0.15">
      <c r="A42" s="46" t="s">
        <v>32</v>
      </c>
      <c r="B42" s="46">
        <v>18550</v>
      </c>
    </row>
    <row r="43" spans="1:2" x14ac:dyDescent="0.15">
      <c r="A43" s="46" t="s">
        <v>31</v>
      </c>
      <c r="B43" s="46">
        <v>16547</v>
      </c>
    </row>
    <row r="44" spans="1:2" x14ac:dyDescent="0.15">
      <c r="A44" s="46" t="s">
        <v>30</v>
      </c>
      <c r="B44" s="46">
        <v>13235</v>
      </c>
    </row>
    <row r="45" spans="1:2" x14ac:dyDescent="0.15">
      <c r="A45" s="46" t="s">
        <v>29</v>
      </c>
      <c r="B45" s="46">
        <v>13786</v>
      </c>
    </row>
    <row r="46" spans="1:2" x14ac:dyDescent="0.15">
      <c r="A46" s="46" t="s">
        <v>28</v>
      </c>
      <c r="B46" s="46">
        <v>11815</v>
      </c>
    </row>
    <row r="47" spans="1:2" x14ac:dyDescent="0.15">
      <c r="A47" s="46" t="s">
        <v>27</v>
      </c>
      <c r="B47" s="46">
        <v>14016</v>
      </c>
    </row>
    <row r="48" spans="1:2" x14ac:dyDescent="0.15">
      <c r="A48" s="46" t="s">
        <v>26</v>
      </c>
      <c r="B48" s="46">
        <v>17199</v>
      </c>
    </row>
    <row r="49" spans="1:2" x14ac:dyDescent="0.15">
      <c r="A49" s="46" t="s">
        <v>25</v>
      </c>
      <c r="B49" s="46">
        <v>21231</v>
      </c>
    </row>
    <row r="50" spans="1:2" x14ac:dyDescent="0.15">
      <c r="A50" s="46" t="s">
        <v>24</v>
      </c>
      <c r="B50" s="46">
        <v>22803</v>
      </c>
    </row>
    <row r="51" spans="1:2" x14ac:dyDescent="0.15">
      <c r="A51" s="46" t="s">
        <v>23</v>
      </c>
      <c r="B51" s="46">
        <v>23258</v>
      </c>
    </row>
    <row r="52" spans="1:2" x14ac:dyDescent="0.15">
      <c r="A52" s="46" t="s">
        <v>22</v>
      </c>
      <c r="B52" s="46">
        <v>21713</v>
      </c>
    </row>
    <row r="53" spans="1:2" x14ac:dyDescent="0.15">
      <c r="A53" s="46" t="s">
        <v>21</v>
      </c>
      <c r="B53" s="46">
        <v>21086</v>
      </c>
    </row>
    <row r="54" spans="1:2" x14ac:dyDescent="0.15">
      <c r="A54" s="46" t="s">
        <v>20</v>
      </c>
      <c r="B54" s="46">
        <v>25838</v>
      </c>
    </row>
    <row r="55" spans="1:2" x14ac:dyDescent="0.15">
      <c r="A55" s="46" t="s">
        <v>19</v>
      </c>
      <c r="B55" s="46">
        <v>25667</v>
      </c>
    </row>
    <row r="56" spans="1:2" x14ac:dyDescent="0.15">
      <c r="A56" s="46" t="s">
        <v>18</v>
      </c>
      <c r="B56" s="46">
        <v>24412</v>
      </c>
    </row>
    <row r="57" spans="1:2" x14ac:dyDescent="0.15">
      <c r="A57" s="46" t="s">
        <v>17</v>
      </c>
      <c r="B57" s="46">
        <v>22520</v>
      </c>
    </row>
    <row r="58" spans="1:2" x14ac:dyDescent="0.15">
      <c r="A58" s="46" t="s">
        <v>16</v>
      </c>
      <c r="B58" s="46">
        <v>25319</v>
      </c>
    </row>
    <row r="59" spans="1:2" x14ac:dyDescent="0.15">
      <c r="A59" s="46" t="s">
        <v>15</v>
      </c>
      <c r="B59" s="46">
        <v>27602</v>
      </c>
    </row>
    <row r="60" spans="1:2" x14ac:dyDescent="0.15">
      <c r="A60" s="46" t="s">
        <v>14</v>
      </c>
      <c r="B60" s="46">
        <v>26024</v>
      </c>
    </row>
    <row r="61" spans="1:2" x14ac:dyDescent="0.15">
      <c r="A61" s="46" t="s">
        <v>13</v>
      </c>
      <c r="B61" s="46">
        <v>24909</v>
      </c>
    </row>
    <row r="62" spans="1:2" x14ac:dyDescent="0.15">
      <c r="A62" s="46" t="s">
        <v>12</v>
      </c>
      <c r="B62" s="46">
        <v>30033</v>
      </c>
    </row>
    <row r="63" spans="1:2" x14ac:dyDescent="0.15">
      <c r="A63" s="46" t="s">
        <v>11</v>
      </c>
      <c r="B63" s="46">
        <v>34719</v>
      </c>
    </row>
    <row r="64" spans="1:2" x14ac:dyDescent="0.15">
      <c r="A64" s="46" t="s">
        <v>10</v>
      </c>
      <c r="B64" s="46">
        <v>27126</v>
      </c>
    </row>
    <row r="65" spans="1:2" x14ac:dyDescent="0.15">
      <c r="A65" s="46" t="s">
        <v>229</v>
      </c>
      <c r="B65" s="46">
        <v>36195</v>
      </c>
    </row>
    <row r="66" spans="1:2" x14ac:dyDescent="0.15">
      <c r="A66" s="46" t="s">
        <v>230</v>
      </c>
      <c r="B66" s="46">
        <v>38032</v>
      </c>
    </row>
    <row r="67" spans="1:2" x14ac:dyDescent="0.15">
      <c r="A67" s="46" t="s">
        <v>231</v>
      </c>
      <c r="B67" s="46">
        <v>37525</v>
      </c>
    </row>
    <row r="68" spans="1:2" x14ac:dyDescent="0.15">
      <c r="A68" s="46" t="s">
        <v>232</v>
      </c>
      <c r="B68" s="46">
        <v>14979</v>
      </c>
    </row>
    <row r="69" spans="1:2" x14ac:dyDescent="0.15">
      <c r="A69" s="46" t="s">
        <v>38</v>
      </c>
      <c r="B69" s="46">
        <v>1003</v>
      </c>
    </row>
    <row r="70" spans="1:2" x14ac:dyDescent="0.15">
      <c r="A70" s="46" t="s">
        <v>91</v>
      </c>
      <c r="B70" s="46">
        <v>0</v>
      </c>
    </row>
    <row r="71" spans="1:2" x14ac:dyDescent="0.15">
      <c r="A71" s="46" t="s">
        <v>92</v>
      </c>
      <c r="B71" s="46">
        <v>0</v>
      </c>
    </row>
    <row r="72" spans="1:2" x14ac:dyDescent="0.15">
      <c r="A72" s="46" t="s">
        <v>33</v>
      </c>
      <c r="B72" s="46">
        <v>0</v>
      </c>
    </row>
    <row r="73" spans="1:2" x14ac:dyDescent="0.15">
      <c r="A73" s="46" t="s">
        <v>8</v>
      </c>
      <c r="B73" s="46">
        <v>30922</v>
      </c>
    </row>
    <row r="74" spans="1:2" x14ac:dyDescent="0.15">
      <c r="A74" s="46" t="s">
        <v>7</v>
      </c>
      <c r="B74" s="46">
        <v>43761</v>
      </c>
    </row>
    <row r="75" spans="1:2" x14ac:dyDescent="0.15">
      <c r="A75" s="46" t="s">
        <v>3</v>
      </c>
      <c r="B75" s="46">
        <v>253576</v>
      </c>
    </row>
    <row r="76" spans="1:2" x14ac:dyDescent="0.15">
      <c r="A76" s="46" t="s">
        <v>1</v>
      </c>
      <c r="B76" s="46">
        <v>16</v>
      </c>
    </row>
    <row r="201" spans="5:5" x14ac:dyDescent="0.15">
      <c r="E201" s="46" t="s">
        <v>243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手順</vt:lpstr>
      <vt:lpstr>R39基本情報</vt:lpstr>
      <vt:lpstr>移行元DB件数</vt:lpstr>
      <vt:lpstr>V2件数</vt:lpstr>
      <vt:lpstr>移行元DB件数!Print_Titles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takefumi seo</dc:creator>
  <cp:lastModifiedBy>adtek</cp:lastModifiedBy>
  <dcterms:created xsi:type="dcterms:W3CDTF">2019-10-07T07:52:03Z</dcterms:created>
  <dcterms:modified xsi:type="dcterms:W3CDTF">2020-05-15T01:12:10Z</dcterms:modified>
</cp:coreProperties>
</file>