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itia\gita\data\"/>
    </mc:Choice>
  </mc:AlternateContent>
  <bookViews>
    <workbookView xWindow="0" yWindow="0" windowWidth="20490" windowHeight="7530" firstSheet="1" activeTab="3"/>
  </bookViews>
  <sheets>
    <sheet name="Demand" sheetId="3" r:id="rId1"/>
    <sheet name="Koordinat&amp;Pengolahan Cluster" sheetId="1" r:id="rId2"/>
    <sheet name="Penentuan Lokasi Fasilitas" sheetId="4" r:id="rId3"/>
    <sheet name="Routing(1)" sheetId="8" r:id="rId4"/>
    <sheet name="Routing(2)" sheetId="5" r:id="rId5"/>
    <sheet name="Optimisasi" sheetId="6" r:id="rId6"/>
  </sheets>
  <externalReferences>
    <externalReference r:id="rId7"/>
  </externalReferences>
  <calcPr calcId="171027"/>
</workbook>
</file>

<file path=xl/calcChain.xml><?xml version="1.0" encoding="utf-8"?>
<calcChain xmlns="http://schemas.openxmlformats.org/spreadsheetml/2006/main">
  <c r="J133" i="5" l="1"/>
  <c r="J13" i="5"/>
  <c r="F175" i="5" l="1"/>
  <c r="F174" i="5"/>
  <c r="F173" i="5"/>
  <c r="F172" i="5"/>
  <c r="F171" i="5"/>
  <c r="F170" i="5"/>
  <c r="F137" i="5"/>
  <c r="F136" i="5"/>
  <c r="F135" i="5"/>
  <c r="F134" i="5"/>
  <c r="F133" i="5"/>
  <c r="F132" i="5"/>
  <c r="F131" i="5"/>
  <c r="F117" i="5"/>
  <c r="F116" i="5"/>
  <c r="F115" i="5"/>
  <c r="F114" i="5"/>
  <c r="F113" i="5"/>
  <c r="F101" i="5"/>
  <c r="F100" i="5"/>
  <c r="F99" i="5"/>
  <c r="F98" i="5"/>
  <c r="F97" i="5"/>
  <c r="F96" i="5"/>
  <c r="F65" i="5"/>
  <c r="F64" i="5"/>
  <c r="F63" i="5"/>
  <c r="F62" i="5"/>
  <c r="F61" i="5"/>
  <c r="F60" i="5"/>
  <c r="F31" i="5"/>
  <c r="F30" i="5"/>
  <c r="F29" i="5"/>
  <c r="F28" i="5"/>
  <c r="F27" i="5"/>
  <c r="H83" i="8"/>
  <c r="G82" i="8"/>
  <c r="F81" i="8"/>
  <c r="J72" i="8"/>
  <c r="I71" i="8"/>
  <c r="H72" i="8"/>
  <c r="H70" i="8"/>
  <c r="G69" i="8"/>
  <c r="F68" i="8"/>
  <c r="L57" i="8"/>
  <c r="K56" i="8"/>
  <c r="K55" i="8"/>
  <c r="J55" i="8"/>
  <c r="L54" i="8"/>
  <c r="I54" i="8"/>
  <c r="I53" i="8"/>
  <c r="J53" i="8"/>
  <c r="H53" i="8"/>
  <c r="G57" i="8"/>
  <c r="H52" i="8"/>
  <c r="G60" i="8" s="1"/>
  <c r="I52" i="8"/>
  <c r="G61" i="8" s="1"/>
  <c r="G52" i="8"/>
  <c r="F54" i="8"/>
  <c r="H61" i="8" s="1"/>
  <c r="G51" i="8"/>
  <c r="F52" i="8"/>
  <c r="I63" i="8" s="1"/>
  <c r="F51" i="8"/>
  <c r="F30" i="8"/>
  <c r="N38" i="8"/>
  <c r="M37" i="8"/>
  <c r="N36" i="8"/>
  <c r="L36" i="8"/>
  <c r="N35" i="8"/>
  <c r="K38" i="8"/>
  <c r="K35" i="8"/>
  <c r="J36" i="8"/>
  <c r="J37" i="8"/>
  <c r="J34" i="8"/>
  <c r="N33" i="8"/>
  <c r="I34" i="8"/>
  <c r="I33" i="8"/>
  <c r="K32" i="8"/>
  <c r="L32" i="8"/>
  <c r="H32" i="8"/>
  <c r="G34" i="8"/>
  <c r="L31" i="8"/>
  <c r="G45" i="8" s="1"/>
  <c r="G31" i="8"/>
  <c r="F38" i="8"/>
  <c r="H47" i="8" s="1"/>
  <c r="M30" i="8"/>
  <c r="H19" i="8"/>
  <c r="H18" i="8"/>
  <c r="G21" i="8"/>
  <c r="G20" i="8"/>
  <c r="P14" i="8"/>
  <c r="H82" i="8" s="1"/>
  <c r="G86" i="8" s="1"/>
  <c r="P13" i="8"/>
  <c r="J70" i="8" s="1"/>
  <c r="P12" i="8"/>
  <c r="J69" i="8" s="1"/>
  <c r="G77" i="8" s="1"/>
  <c r="P11" i="8"/>
  <c r="L53" i="8" s="1"/>
  <c r="P10" i="8"/>
  <c r="L52" i="8" s="1"/>
  <c r="G64" i="8" s="1"/>
  <c r="P9" i="8"/>
  <c r="N32" i="8" s="1"/>
  <c r="P8" i="8"/>
  <c r="N31" i="8" s="1"/>
  <c r="G47" i="8" s="1"/>
  <c r="P7" i="8"/>
  <c r="P6" i="8"/>
  <c r="G26" i="8" s="1"/>
  <c r="P5" i="8"/>
  <c r="J68" i="8" s="1"/>
  <c r="O15" i="8"/>
  <c r="I72" i="8" s="1"/>
  <c r="O13" i="8"/>
  <c r="I70" i="8" s="1"/>
  <c r="O12" i="8"/>
  <c r="I69" i="8" s="1"/>
  <c r="G76" i="8" s="1"/>
  <c r="O11" i="8"/>
  <c r="M34" i="8" s="1"/>
  <c r="O10" i="8"/>
  <c r="K52" i="8" s="1"/>
  <c r="G63" i="8" s="1"/>
  <c r="O9" i="8"/>
  <c r="M32" i="8" s="1"/>
  <c r="O8" i="8"/>
  <c r="M31" i="8" s="1"/>
  <c r="G46" i="8" s="1"/>
  <c r="O7" i="8"/>
  <c r="O6" i="8"/>
  <c r="G25" i="8" s="1"/>
  <c r="O5" i="8"/>
  <c r="I68" i="8" s="1"/>
  <c r="N15" i="8"/>
  <c r="L38" i="8" s="1"/>
  <c r="N14" i="8"/>
  <c r="H71" i="8" s="1"/>
  <c r="N12" i="8"/>
  <c r="J54" i="8" s="1"/>
  <c r="N11" i="8"/>
  <c r="L34" i="8" s="1"/>
  <c r="N10" i="8"/>
  <c r="J52" i="8" s="1"/>
  <c r="G62" i="8" s="1"/>
  <c r="N9" i="8"/>
  <c r="N8" i="8"/>
  <c r="N7" i="8"/>
  <c r="N6" i="8"/>
  <c r="G24" i="8" s="1"/>
  <c r="N5" i="8"/>
  <c r="L30" i="8" s="1"/>
  <c r="M15" i="8"/>
  <c r="I57" i="8" s="1"/>
  <c r="M14" i="8"/>
  <c r="I56" i="8" s="1"/>
  <c r="M13" i="8"/>
  <c r="I55" i="8" s="1"/>
  <c r="M10" i="8"/>
  <c r="K33" i="8" s="1"/>
  <c r="M11" i="8"/>
  <c r="K34" i="8" s="1"/>
  <c r="M9" i="8"/>
  <c r="M8" i="8"/>
  <c r="K31" i="8" s="1"/>
  <c r="G44" i="8" s="1"/>
  <c r="M7" i="8"/>
  <c r="M6" i="8"/>
  <c r="G23" i="8" s="1"/>
  <c r="M5" i="8"/>
  <c r="G68" i="8" s="1"/>
  <c r="L15" i="8"/>
  <c r="J38" i="8" s="1"/>
  <c r="L14" i="8"/>
  <c r="H56" i="8" s="1"/>
  <c r="L13" i="8"/>
  <c r="H55" i="8" s="1"/>
  <c r="L12" i="8"/>
  <c r="H54" i="8" s="1"/>
  <c r="L10" i="8"/>
  <c r="J33" i="8" s="1"/>
  <c r="L9" i="8"/>
  <c r="J32" i="8" s="1"/>
  <c r="L8" i="8"/>
  <c r="J31" i="8" s="1"/>
  <c r="G43" i="8" s="1"/>
  <c r="L7" i="8"/>
  <c r="L6" i="8"/>
  <c r="G22" i="8" s="1"/>
  <c r="L5" i="8"/>
  <c r="H51" i="8" s="1"/>
  <c r="K15" i="8"/>
  <c r="I38" i="8" s="1"/>
  <c r="K14" i="8"/>
  <c r="I37" i="8" s="1"/>
  <c r="K13" i="8"/>
  <c r="I36" i="8" s="1"/>
  <c r="K12" i="8"/>
  <c r="I35" i="8" s="1"/>
  <c r="K11" i="8"/>
  <c r="G53" i="8" s="1"/>
  <c r="K7" i="8"/>
  <c r="K8" i="8"/>
  <c r="I31" i="8" s="1"/>
  <c r="G42" i="8" s="1"/>
  <c r="K9" i="8"/>
  <c r="I32" i="8" s="1"/>
  <c r="K6" i="8"/>
  <c r="K5" i="8"/>
  <c r="I30" i="8" s="1"/>
  <c r="J15" i="8"/>
  <c r="H38" i="8" s="1"/>
  <c r="J14" i="8"/>
  <c r="H37" i="8" s="1"/>
  <c r="J13" i="8"/>
  <c r="H36" i="8" s="1"/>
  <c r="J12" i="8"/>
  <c r="H35" i="8" s="1"/>
  <c r="J11" i="8"/>
  <c r="H34" i="8" s="1"/>
  <c r="J10" i="8"/>
  <c r="H33" i="8" s="1"/>
  <c r="J8" i="8"/>
  <c r="H31" i="8" s="1"/>
  <c r="G41" i="8" s="1"/>
  <c r="J7" i="8"/>
  <c r="J6" i="8"/>
  <c r="J5" i="8"/>
  <c r="H30" i="8" s="1"/>
  <c r="I15" i="8"/>
  <c r="G38" i="8" s="1"/>
  <c r="I14" i="8"/>
  <c r="G37" i="8" s="1"/>
  <c r="I13" i="8"/>
  <c r="G36" i="8" s="1"/>
  <c r="I12" i="8"/>
  <c r="G35" i="8" s="1"/>
  <c r="I11" i="8"/>
  <c r="I10" i="8"/>
  <c r="G33" i="8" s="1"/>
  <c r="I9" i="8"/>
  <c r="G32" i="8" s="1"/>
  <c r="I7" i="8"/>
  <c r="I6" i="8"/>
  <c r="G19" i="8" s="1"/>
  <c r="I5" i="8"/>
  <c r="G30" i="8" s="1"/>
  <c r="H15" i="8"/>
  <c r="H14" i="8"/>
  <c r="H13" i="8"/>
  <c r="H12" i="8"/>
  <c r="H11" i="8"/>
  <c r="H10" i="8"/>
  <c r="H9" i="8"/>
  <c r="H8" i="8"/>
  <c r="H6" i="8"/>
  <c r="G18" i="8" s="1"/>
  <c r="H5" i="8"/>
  <c r="G15" i="8"/>
  <c r="G14" i="8"/>
  <c r="G13" i="8"/>
  <c r="G12" i="8"/>
  <c r="G11" i="8"/>
  <c r="G10" i="8"/>
  <c r="G9" i="8"/>
  <c r="G8" i="8"/>
  <c r="G7" i="8"/>
  <c r="G5" i="8"/>
  <c r="F15" i="8"/>
  <c r="F57" i="8" s="1"/>
  <c r="H64" i="8" s="1"/>
  <c r="F14" i="8"/>
  <c r="F71" i="8" s="1"/>
  <c r="H76" i="8" s="1"/>
  <c r="F13" i="8"/>
  <c r="F36" i="8" s="1"/>
  <c r="H45" i="8" s="1"/>
  <c r="F12" i="8"/>
  <c r="F35" i="8" s="1"/>
  <c r="H44" i="8" s="1"/>
  <c r="F11" i="8"/>
  <c r="F53" i="8" s="1"/>
  <c r="H60" i="8" s="1"/>
  <c r="F10" i="8"/>
  <c r="F33" i="8" s="1"/>
  <c r="H42" i="8" s="1"/>
  <c r="F9" i="8"/>
  <c r="F32" i="8" s="1"/>
  <c r="H41" i="8" s="1"/>
  <c r="F8" i="8"/>
  <c r="F31" i="8" s="1"/>
  <c r="F7" i="8"/>
  <c r="F6" i="8"/>
  <c r="I20" i="8" s="1"/>
  <c r="L37" i="8" l="1"/>
  <c r="K54" i="8"/>
  <c r="F69" i="8"/>
  <c r="I77" i="8" s="1"/>
  <c r="M19" i="8"/>
  <c r="I21" i="8"/>
  <c r="J35" i="8"/>
  <c r="M36" i="8"/>
  <c r="L51" i="8"/>
  <c r="G56" i="8"/>
  <c r="F72" i="8"/>
  <c r="H77" i="8" s="1"/>
  <c r="J77" i="8" s="1"/>
  <c r="G81" i="8"/>
  <c r="M87" i="8" s="1"/>
  <c r="I23" i="8"/>
  <c r="N34" i="8"/>
  <c r="K51" i="8"/>
  <c r="J57" i="8"/>
  <c r="F83" i="8"/>
  <c r="H86" i="8" s="1"/>
  <c r="J86" i="8" s="1"/>
  <c r="K86" i="8" s="1"/>
  <c r="N30" i="8"/>
  <c r="F56" i="8"/>
  <c r="H63" i="8" s="1"/>
  <c r="J63" i="8" s="1"/>
  <c r="L55" i="8"/>
  <c r="I43" i="8"/>
  <c r="I46" i="8"/>
  <c r="I42" i="8"/>
  <c r="I47" i="8"/>
  <c r="I41" i="8"/>
  <c r="J41" i="8" s="1"/>
  <c r="I45" i="8"/>
  <c r="J45" i="8" s="1"/>
  <c r="I44" i="8"/>
  <c r="J44" i="8" s="1"/>
  <c r="J42" i="8"/>
  <c r="M42" i="8"/>
  <c r="J61" i="8"/>
  <c r="J47" i="8"/>
  <c r="H69" i="8"/>
  <c r="G75" i="8" s="1"/>
  <c r="J71" i="8"/>
  <c r="I61" i="8"/>
  <c r="I22" i="8"/>
  <c r="F37" i="8"/>
  <c r="H46" i="8" s="1"/>
  <c r="J46" i="8" s="1"/>
  <c r="K37" i="8"/>
  <c r="M61" i="8"/>
  <c r="F55" i="8"/>
  <c r="H62" i="8" s="1"/>
  <c r="K53" i="8"/>
  <c r="J56" i="8"/>
  <c r="I62" i="8"/>
  <c r="J62" i="8" s="1"/>
  <c r="H68" i="8"/>
  <c r="I76" i="8"/>
  <c r="J76" i="8" s="1"/>
  <c r="K76" i="8" s="1"/>
  <c r="F82" i="8"/>
  <c r="I86" i="8" s="1"/>
  <c r="I24" i="8"/>
  <c r="G72" i="8"/>
  <c r="H20" i="8"/>
  <c r="J20" i="8" s="1"/>
  <c r="I25" i="8"/>
  <c r="K30" i="8"/>
  <c r="F34" i="8"/>
  <c r="H43" i="8" s="1"/>
  <c r="J43" i="8" s="1"/>
  <c r="M35" i="8"/>
  <c r="M38" i="8"/>
  <c r="J51" i="8"/>
  <c r="G55" i="8"/>
  <c r="H57" i="8"/>
  <c r="G71" i="8"/>
  <c r="H81" i="8"/>
  <c r="M33" i="8"/>
  <c r="L33" i="8"/>
  <c r="I64" i="8"/>
  <c r="J64" i="8" s="1"/>
  <c r="I18" i="8"/>
  <c r="J18" i="8" s="1"/>
  <c r="I26" i="8"/>
  <c r="J30" i="8"/>
  <c r="L35" i="8"/>
  <c r="N37" i="8"/>
  <c r="I51" i="8"/>
  <c r="G54" i="8"/>
  <c r="K57" i="8"/>
  <c r="F70" i="8"/>
  <c r="H75" i="8" s="1"/>
  <c r="G70" i="8"/>
  <c r="K36" i="8"/>
  <c r="I19" i="8"/>
  <c r="J19" i="8" s="1"/>
  <c r="L56" i="8"/>
  <c r="I60" i="8"/>
  <c r="J60" i="8" s="1"/>
  <c r="K60" i="8" s="1"/>
  <c r="G83" i="8"/>
  <c r="EE12" i="4"/>
  <c r="EE11" i="4"/>
  <c r="EE10" i="4"/>
  <c r="EE9" i="4"/>
  <c r="EE8" i="4"/>
  <c r="EE7" i="4"/>
  <c r="EE6" i="4"/>
  <c r="EE5" i="4"/>
  <c r="EE4" i="4"/>
  <c r="EE3" i="4"/>
  <c r="AY124" i="4"/>
  <c r="AU120" i="4"/>
  <c r="AU109" i="4"/>
  <c r="AU94" i="4"/>
  <c r="AU84" i="4"/>
  <c r="AV54" i="4"/>
  <c r="AV39" i="4"/>
  <c r="AW23" i="4"/>
  <c r="AV66" i="4"/>
  <c r="AU65" i="4"/>
  <c r="AU50" i="4"/>
  <c r="AU36" i="4"/>
  <c r="AV20" i="4"/>
  <c r="AU19" i="4"/>
  <c r="I75" i="8" l="1"/>
  <c r="K77" i="8"/>
  <c r="J75" i="8"/>
  <c r="K75" i="8" s="1"/>
  <c r="M76" i="8"/>
  <c r="DY123" i="4"/>
  <c r="DZ124" i="4"/>
  <c r="DU119" i="4"/>
  <c r="DV107" i="4"/>
  <c r="DV94" i="4"/>
  <c r="DV81" i="4"/>
  <c r="DW65" i="4"/>
  <c r="DV64" i="4"/>
  <c r="DW51" i="4"/>
  <c r="DV49" i="4"/>
  <c r="DW36" i="4"/>
  <c r="DV35" i="4"/>
  <c r="DW19" i="4"/>
  <c r="DX20" i="4"/>
  <c r="DV18" i="4"/>
  <c r="CZ134" i="4"/>
  <c r="CX132" i="4"/>
  <c r="CT113" i="4"/>
  <c r="CT101" i="4"/>
  <c r="CT85" i="4"/>
  <c r="CT67" i="4"/>
  <c r="CU69" i="4"/>
  <c r="CU54" i="4"/>
  <c r="CU38" i="4"/>
  <c r="CT37" i="4"/>
  <c r="CT18" i="4"/>
  <c r="CV21" i="4"/>
  <c r="CU20" i="4"/>
  <c r="CK114" i="4"/>
  <c r="CI112" i="4"/>
  <c r="CH101" i="4"/>
  <c r="CH85" i="4"/>
  <c r="CH77" i="4"/>
  <c r="CH58" i="4"/>
  <c r="CI61" i="4"/>
  <c r="CH44" i="4"/>
  <c r="CH33" i="4"/>
  <c r="CJ20" i="4"/>
  <c r="CH15" i="4"/>
  <c r="CI18" i="4"/>
  <c r="BZ125" i="4"/>
  <c r="BX123" i="4"/>
  <c r="BU107" i="4"/>
  <c r="BU94" i="4"/>
  <c r="BU78" i="4"/>
  <c r="BV64" i="4"/>
  <c r="BU63" i="4"/>
  <c r="BU48" i="4"/>
  <c r="BV50" i="4"/>
  <c r="BV35" i="4"/>
  <c r="BU34" i="4"/>
  <c r="BU17" i="4"/>
  <c r="BW19" i="4"/>
  <c r="BV18" i="4"/>
  <c r="BL124" i="4"/>
  <c r="BH120" i="4"/>
  <c r="BH108" i="4"/>
  <c r="BH78" i="4"/>
  <c r="BH48" i="4"/>
  <c r="BH63" i="4"/>
  <c r="BI65" i="4"/>
  <c r="BI52" i="4"/>
  <c r="BI37" i="4"/>
  <c r="BH35" i="4"/>
  <c r="BJ21" i="4"/>
  <c r="BI19" i="4"/>
  <c r="BH17" i="4"/>
  <c r="AH110" i="4"/>
  <c r="AI100" i="4"/>
  <c r="AI73" i="4"/>
  <c r="AJ60" i="4"/>
  <c r="AI59" i="4"/>
  <c r="AI45" i="4"/>
  <c r="AI32" i="4"/>
  <c r="AK18" i="4"/>
  <c r="AJ17" i="4"/>
  <c r="AI16" i="4"/>
  <c r="Z114" i="4"/>
  <c r="AA115" i="4"/>
  <c r="W99" i="4"/>
  <c r="W85" i="4"/>
  <c r="W74" i="4"/>
  <c r="W58" i="4"/>
  <c r="X59" i="4"/>
  <c r="W44" i="4"/>
  <c r="X46" i="4"/>
  <c r="X32" i="4"/>
  <c r="W31" i="4"/>
  <c r="W15" i="4"/>
  <c r="Y17" i="4"/>
  <c r="X16" i="4"/>
  <c r="H26" i="8" l="1"/>
  <c r="J26" i="8" s="1"/>
  <c r="H25" i="8"/>
  <c r="J25" i="8" s="1"/>
  <c r="H24" i="8"/>
  <c r="J24" i="8" s="1"/>
  <c r="H23" i="8"/>
  <c r="J23" i="8" s="1"/>
  <c r="H22" i="8"/>
  <c r="J22" i="8" s="1"/>
  <c r="H21" i="8"/>
  <c r="J21" i="8" s="1"/>
  <c r="K26" i="8"/>
  <c r="K24" i="8"/>
  <c r="F157" i="5"/>
  <c r="F156" i="5"/>
  <c r="F155" i="5"/>
  <c r="F154" i="5"/>
  <c r="F153" i="5"/>
  <c r="F152" i="5"/>
  <c r="F151" i="5"/>
  <c r="F83" i="5"/>
  <c r="F82" i="5"/>
  <c r="F81" i="5"/>
  <c r="F80" i="5"/>
  <c r="F79" i="5"/>
  <c r="F78" i="5"/>
  <c r="F47" i="5"/>
  <c r="F46" i="5"/>
  <c r="F45" i="5"/>
  <c r="F44" i="5"/>
  <c r="F43" i="5"/>
  <c r="F15" i="5"/>
  <c r="F14" i="5"/>
  <c r="F13" i="5"/>
  <c r="F12" i="5"/>
  <c r="F11" i="5"/>
  <c r="K22" i="8" l="1"/>
  <c r="K20" i="8"/>
  <c r="K18" i="8"/>
  <c r="K19" i="8"/>
  <c r="K21" i="8"/>
  <c r="K23" i="8"/>
  <c r="K25" i="8"/>
  <c r="EA125" i="4"/>
  <c r="DN134" i="4"/>
  <c r="DH98" i="4"/>
  <c r="DH67" i="4"/>
  <c r="DH51" i="4"/>
  <c r="DH18" i="4"/>
  <c r="CT51" i="4"/>
  <c r="CI49" i="4"/>
  <c r="CI35" i="4"/>
  <c r="BM125" i="4"/>
  <c r="AT119" i="4"/>
  <c r="AM115" i="4"/>
  <c r="O115" i="4"/>
  <c r="K98" i="4"/>
  <c r="K58" i="4"/>
  <c r="K44" i="4"/>
  <c r="K15" i="4"/>
  <c r="K88" i="4"/>
  <c r="K74" i="4"/>
  <c r="L60" i="4"/>
  <c r="L47" i="4"/>
  <c r="L33" i="4"/>
  <c r="K32" i="4"/>
  <c r="M18" i="4"/>
  <c r="L17" i="4"/>
  <c r="S86" i="8" l="1"/>
  <c r="S75" i="8"/>
  <c r="S61" i="8"/>
  <c r="S42" i="8"/>
  <c r="S19" i="8"/>
  <c r="K62" i="8" l="1"/>
  <c r="T75" i="8"/>
  <c r="K42" i="8"/>
  <c r="K44" i="8"/>
  <c r="K46" i="8"/>
  <c r="K41" i="8"/>
  <c r="K43" i="8"/>
  <c r="K45" i="8"/>
  <c r="K47" i="8"/>
  <c r="K64" i="8"/>
  <c r="K61" i="8"/>
  <c r="K63" i="8"/>
  <c r="T86" i="8"/>
  <c r="T61" i="8"/>
  <c r="T42" i="8"/>
  <c r="T19" i="8" l="1"/>
  <c r="H167" i="5"/>
  <c r="G167" i="5"/>
  <c r="F167" i="5"/>
  <c r="E167" i="5"/>
  <c r="E175" i="5" s="1"/>
  <c r="D167" i="5"/>
  <c r="C167" i="5"/>
  <c r="I166" i="5"/>
  <c r="G166" i="5"/>
  <c r="F166" i="5"/>
  <c r="E166" i="5"/>
  <c r="E174" i="5" s="1"/>
  <c r="D166" i="5"/>
  <c r="C166" i="5"/>
  <c r="I165" i="5"/>
  <c r="H165" i="5"/>
  <c r="F165" i="5"/>
  <c r="E165" i="5"/>
  <c r="E173" i="5" s="1"/>
  <c r="D165" i="5"/>
  <c r="C165" i="5"/>
  <c r="I164" i="5"/>
  <c r="H164" i="5"/>
  <c r="G164" i="5"/>
  <c r="E164" i="5"/>
  <c r="E172" i="5" s="1"/>
  <c r="D164" i="5"/>
  <c r="C164" i="5"/>
  <c r="I163" i="5"/>
  <c r="D175" i="5" s="1"/>
  <c r="H163" i="5"/>
  <c r="D174" i="5" s="1"/>
  <c r="G174" i="5" s="1"/>
  <c r="G163" i="5"/>
  <c r="D173" i="5" s="1"/>
  <c r="G173" i="5" s="1"/>
  <c r="F163" i="5"/>
  <c r="D172" i="5" s="1"/>
  <c r="D163" i="5"/>
  <c r="C163" i="5"/>
  <c r="D170" i="5" s="1"/>
  <c r="G170" i="5" s="1"/>
  <c r="I162" i="5"/>
  <c r="H162" i="5"/>
  <c r="G162" i="5"/>
  <c r="F162" i="5"/>
  <c r="E162" i="5"/>
  <c r="E171" i="5" s="1"/>
  <c r="C162" i="5"/>
  <c r="Q161" i="5"/>
  <c r="I161" i="5"/>
  <c r="H161" i="5"/>
  <c r="G161" i="5"/>
  <c r="F161" i="5"/>
  <c r="E161" i="5"/>
  <c r="E170" i="5" s="1"/>
  <c r="D161" i="5"/>
  <c r="I148" i="5"/>
  <c r="H148" i="5"/>
  <c r="G148" i="5"/>
  <c r="F148" i="5"/>
  <c r="E148" i="5"/>
  <c r="D148" i="5"/>
  <c r="C148" i="5"/>
  <c r="E157" i="5" s="1"/>
  <c r="J147" i="5"/>
  <c r="H147" i="5"/>
  <c r="G147" i="5"/>
  <c r="F147" i="5"/>
  <c r="E147" i="5"/>
  <c r="D147" i="5"/>
  <c r="C147" i="5"/>
  <c r="E156" i="5" s="1"/>
  <c r="J146" i="5"/>
  <c r="I146" i="5"/>
  <c r="G146" i="5"/>
  <c r="F146" i="5"/>
  <c r="E146" i="5"/>
  <c r="D146" i="5"/>
  <c r="C146" i="5"/>
  <c r="E155" i="5" s="1"/>
  <c r="J145" i="5"/>
  <c r="I145" i="5"/>
  <c r="H145" i="5"/>
  <c r="F145" i="5"/>
  <c r="E145" i="5"/>
  <c r="D145" i="5"/>
  <c r="C145" i="5"/>
  <c r="E154" i="5" s="1"/>
  <c r="J144" i="5"/>
  <c r="I144" i="5"/>
  <c r="H144" i="5"/>
  <c r="G144" i="5"/>
  <c r="E144" i="5"/>
  <c r="D144" i="5"/>
  <c r="C144" i="5"/>
  <c r="E153" i="5" s="1"/>
  <c r="J143" i="5"/>
  <c r="I143" i="5"/>
  <c r="H143" i="5"/>
  <c r="G143" i="5"/>
  <c r="F143" i="5"/>
  <c r="D143" i="5"/>
  <c r="C143" i="5"/>
  <c r="E152" i="5" s="1"/>
  <c r="J142" i="5"/>
  <c r="I142" i="5"/>
  <c r="H142" i="5"/>
  <c r="G142" i="5"/>
  <c r="F142" i="5"/>
  <c r="E142" i="5"/>
  <c r="C142" i="5"/>
  <c r="E151" i="5" s="1"/>
  <c r="Q141" i="5"/>
  <c r="J141" i="5"/>
  <c r="D157" i="5" s="1"/>
  <c r="G157" i="5" s="1"/>
  <c r="I141" i="5"/>
  <c r="D156" i="5" s="1"/>
  <c r="G156" i="5" s="1"/>
  <c r="H141" i="5"/>
  <c r="D155" i="5" s="1"/>
  <c r="G155" i="5" s="1"/>
  <c r="G141" i="5"/>
  <c r="D154" i="5" s="1"/>
  <c r="F141" i="5"/>
  <c r="D153" i="5" s="1"/>
  <c r="E141" i="5"/>
  <c r="D152" i="5" s="1"/>
  <c r="D141" i="5"/>
  <c r="I128" i="5"/>
  <c r="H128" i="5"/>
  <c r="G128" i="5"/>
  <c r="F128" i="5"/>
  <c r="E128" i="5"/>
  <c r="E137" i="5" s="1"/>
  <c r="D128" i="5"/>
  <c r="C128" i="5"/>
  <c r="J127" i="5"/>
  <c r="H127" i="5"/>
  <c r="G127" i="5"/>
  <c r="F127" i="5"/>
  <c r="E127" i="5"/>
  <c r="E136" i="5" s="1"/>
  <c r="D127" i="5"/>
  <c r="C127" i="5"/>
  <c r="J126" i="5"/>
  <c r="I126" i="5"/>
  <c r="G126" i="5"/>
  <c r="F126" i="5"/>
  <c r="E126" i="5"/>
  <c r="E135" i="5" s="1"/>
  <c r="D126" i="5"/>
  <c r="C126" i="5"/>
  <c r="J125" i="5"/>
  <c r="I125" i="5"/>
  <c r="H125" i="5"/>
  <c r="F125" i="5"/>
  <c r="E125" i="5"/>
  <c r="E134" i="5" s="1"/>
  <c r="D125" i="5"/>
  <c r="C125" i="5"/>
  <c r="J124" i="5"/>
  <c r="I124" i="5"/>
  <c r="H124" i="5"/>
  <c r="G124" i="5"/>
  <c r="E124" i="5"/>
  <c r="E133" i="5" s="1"/>
  <c r="D124" i="5"/>
  <c r="C124" i="5"/>
  <c r="J123" i="5"/>
  <c r="D137" i="5" s="1"/>
  <c r="I123" i="5"/>
  <c r="D136" i="5" s="1"/>
  <c r="G136" i="5" s="1"/>
  <c r="H123" i="5"/>
  <c r="D135" i="5" s="1"/>
  <c r="G123" i="5"/>
  <c r="F123" i="5"/>
  <c r="D133" i="5" s="1"/>
  <c r="D123" i="5"/>
  <c r="D132" i="5" s="1"/>
  <c r="G132" i="5" s="1"/>
  <c r="C123" i="5"/>
  <c r="D131" i="5" s="1"/>
  <c r="J122" i="5"/>
  <c r="I122" i="5"/>
  <c r="H122" i="5"/>
  <c r="G122" i="5"/>
  <c r="F122" i="5"/>
  <c r="E122" i="5"/>
  <c r="E132" i="5" s="1"/>
  <c r="C122" i="5"/>
  <c r="Q121" i="5"/>
  <c r="J121" i="5"/>
  <c r="I121" i="5"/>
  <c r="H121" i="5"/>
  <c r="G121" i="5"/>
  <c r="F121" i="5"/>
  <c r="E121" i="5"/>
  <c r="E131" i="5" s="1"/>
  <c r="D121" i="5"/>
  <c r="G110" i="5"/>
  <c r="F110" i="5"/>
  <c r="E110" i="5"/>
  <c r="D110" i="5"/>
  <c r="C110" i="5"/>
  <c r="E117" i="5" s="1"/>
  <c r="H109" i="5"/>
  <c r="F109" i="5"/>
  <c r="E109" i="5"/>
  <c r="D109" i="5"/>
  <c r="C109" i="5"/>
  <c r="E116" i="5" s="1"/>
  <c r="H108" i="5"/>
  <c r="G108" i="5"/>
  <c r="E108" i="5"/>
  <c r="D108" i="5"/>
  <c r="C108" i="5"/>
  <c r="E115" i="5" s="1"/>
  <c r="H107" i="5"/>
  <c r="G107" i="5"/>
  <c r="F107" i="5"/>
  <c r="D107" i="5"/>
  <c r="C107" i="5"/>
  <c r="E114" i="5" s="1"/>
  <c r="H106" i="5"/>
  <c r="G106" i="5"/>
  <c r="F106" i="5"/>
  <c r="E106" i="5"/>
  <c r="C106" i="5"/>
  <c r="E113" i="5" s="1"/>
  <c r="Q105" i="5"/>
  <c r="H105" i="5"/>
  <c r="D117" i="5" s="1"/>
  <c r="G117" i="5" s="1"/>
  <c r="G105" i="5"/>
  <c r="D116" i="5" s="1"/>
  <c r="F105" i="5"/>
  <c r="E105" i="5"/>
  <c r="D114" i="5" s="1"/>
  <c r="D105" i="5"/>
  <c r="D113" i="5" s="1"/>
  <c r="G113" i="5" s="1"/>
  <c r="H93" i="5"/>
  <c r="G93" i="5"/>
  <c r="F93" i="5"/>
  <c r="E93" i="5"/>
  <c r="E101" i="5" s="1"/>
  <c r="D93" i="5"/>
  <c r="C93" i="5"/>
  <c r="I92" i="5"/>
  <c r="G92" i="5"/>
  <c r="F92" i="5"/>
  <c r="E92" i="5"/>
  <c r="E100" i="5" s="1"/>
  <c r="D92" i="5"/>
  <c r="C92" i="5"/>
  <c r="I91" i="5"/>
  <c r="H91" i="5"/>
  <c r="F91" i="5"/>
  <c r="E91" i="5"/>
  <c r="E99" i="5" s="1"/>
  <c r="D91" i="5"/>
  <c r="C91" i="5"/>
  <c r="I90" i="5"/>
  <c r="H90" i="5"/>
  <c r="G90" i="5"/>
  <c r="E90" i="5"/>
  <c r="E98" i="5" s="1"/>
  <c r="D90" i="5"/>
  <c r="C90" i="5"/>
  <c r="I89" i="5"/>
  <c r="D101" i="5" s="1"/>
  <c r="G101" i="5" s="1"/>
  <c r="H89" i="5"/>
  <c r="D100" i="5" s="1"/>
  <c r="G100" i="5" s="1"/>
  <c r="G89" i="5"/>
  <c r="D99" i="5" s="1"/>
  <c r="F89" i="5"/>
  <c r="D98" i="5" s="1"/>
  <c r="G98" i="5" s="1"/>
  <c r="D89" i="5"/>
  <c r="C89" i="5"/>
  <c r="D96" i="5" s="1"/>
  <c r="I88" i="5"/>
  <c r="H88" i="5"/>
  <c r="G88" i="5"/>
  <c r="F88" i="5"/>
  <c r="E88" i="5"/>
  <c r="E97" i="5" s="1"/>
  <c r="C88" i="5"/>
  <c r="Q87" i="5"/>
  <c r="I87" i="5"/>
  <c r="H87" i="5"/>
  <c r="G87" i="5"/>
  <c r="F87" i="5"/>
  <c r="E87" i="5"/>
  <c r="E96" i="5" s="1"/>
  <c r="D87" i="5"/>
  <c r="H75" i="5"/>
  <c r="G75" i="5"/>
  <c r="E83" i="5" s="1"/>
  <c r="F75" i="5"/>
  <c r="E75" i="5"/>
  <c r="D75" i="5"/>
  <c r="C75" i="5"/>
  <c r="I74" i="5"/>
  <c r="G74" i="5"/>
  <c r="E82" i="5" s="1"/>
  <c r="F74" i="5"/>
  <c r="E74" i="5"/>
  <c r="D74" i="5"/>
  <c r="C74" i="5"/>
  <c r="I73" i="5"/>
  <c r="D83" i="5" s="1"/>
  <c r="H73" i="5"/>
  <c r="D82" i="5" s="1"/>
  <c r="F73" i="5"/>
  <c r="D81" i="5" s="1"/>
  <c r="E73" i="5"/>
  <c r="D73" i="5"/>
  <c r="D79" i="5" s="1"/>
  <c r="C73" i="5"/>
  <c r="D78" i="5" s="1"/>
  <c r="I72" i="5"/>
  <c r="H72" i="5"/>
  <c r="G72" i="5"/>
  <c r="E81" i="5" s="1"/>
  <c r="E72" i="5"/>
  <c r="D72" i="5"/>
  <c r="C72" i="5"/>
  <c r="I71" i="5"/>
  <c r="H71" i="5"/>
  <c r="G71" i="5"/>
  <c r="E80" i="5" s="1"/>
  <c r="F71" i="5"/>
  <c r="D71" i="5"/>
  <c r="C71" i="5"/>
  <c r="I70" i="5"/>
  <c r="H70" i="5"/>
  <c r="G70" i="5"/>
  <c r="E79" i="5" s="1"/>
  <c r="F70" i="5"/>
  <c r="E70" i="5"/>
  <c r="C70" i="5"/>
  <c r="Q69" i="5"/>
  <c r="I69" i="5"/>
  <c r="H69" i="5"/>
  <c r="G69" i="5"/>
  <c r="E78" i="5" s="1"/>
  <c r="F69" i="5"/>
  <c r="E69" i="5"/>
  <c r="D69" i="5"/>
  <c r="H57" i="5"/>
  <c r="G57" i="5"/>
  <c r="F57" i="5"/>
  <c r="E57" i="5"/>
  <c r="E65" i="5" s="1"/>
  <c r="D57" i="5"/>
  <c r="C57" i="5"/>
  <c r="I56" i="5"/>
  <c r="G56" i="5"/>
  <c r="F56" i="5"/>
  <c r="E56" i="5"/>
  <c r="E64" i="5" s="1"/>
  <c r="D56" i="5"/>
  <c r="C56" i="5"/>
  <c r="I55" i="5"/>
  <c r="H55" i="5"/>
  <c r="F55" i="5"/>
  <c r="E55" i="5"/>
  <c r="E63" i="5" s="1"/>
  <c r="D55" i="5"/>
  <c r="C55" i="5"/>
  <c r="I54" i="5"/>
  <c r="H54" i="5"/>
  <c r="G54" i="5"/>
  <c r="E54" i="5"/>
  <c r="E62" i="5" s="1"/>
  <c r="D54" i="5"/>
  <c r="C54" i="5"/>
  <c r="I53" i="5"/>
  <c r="D65" i="5" s="1"/>
  <c r="H53" i="5"/>
  <c r="D64" i="5" s="1"/>
  <c r="G64" i="5" s="1"/>
  <c r="G53" i="5"/>
  <c r="D63" i="5" s="1"/>
  <c r="G63" i="5" s="1"/>
  <c r="F53" i="5"/>
  <c r="D53" i="5"/>
  <c r="D61" i="5" s="1"/>
  <c r="C53" i="5"/>
  <c r="D60" i="5" s="1"/>
  <c r="I52" i="5"/>
  <c r="H52" i="5"/>
  <c r="G52" i="5"/>
  <c r="F52" i="5"/>
  <c r="E52" i="5"/>
  <c r="E61" i="5" s="1"/>
  <c r="C52" i="5"/>
  <c r="I51" i="5"/>
  <c r="H51" i="5"/>
  <c r="G51" i="5"/>
  <c r="F51" i="5"/>
  <c r="E51" i="5"/>
  <c r="E60" i="5" s="1"/>
  <c r="D51" i="5"/>
  <c r="Q50" i="5"/>
  <c r="G40" i="5"/>
  <c r="F40" i="5"/>
  <c r="E47" i="5" s="1"/>
  <c r="E40" i="5"/>
  <c r="D40" i="5"/>
  <c r="C40" i="5"/>
  <c r="H39" i="5"/>
  <c r="F39" i="5"/>
  <c r="E46" i="5" s="1"/>
  <c r="E39" i="5"/>
  <c r="D39" i="5"/>
  <c r="C39" i="5"/>
  <c r="H38" i="5"/>
  <c r="D47" i="5" s="1"/>
  <c r="G38" i="5"/>
  <c r="D46" i="5" s="1"/>
  <c r="E38" i="5"/>
  <c r="D38" i="5"/>
  <c r="D44" i="5" s="1"/>
  <c r="C38" i="5"/>
  <c r="D43" i="5" s="1"/>
  <c r="H37" i="5"/>
  <c r="G37" i="5"/>
  <c r="F37" i="5"/>
  <c r="E45" i="5" s="1"/>
  <c r="D37" i="5"/>
  <c r="C37" i="5"/>
  <c r="H36" i="5"/>
  <c r="G36" i="5"/>
  <c r="F36" i="5"/>
  <c r="E44" i="5" s="1"/>
  <c r="E36" i="5"/>
  <c r="C36" i="5"/>
  <c r="Q35" i="5"/>
  <c r="H35" i="5"/>
  <c r="G35" i="5"/>
  <c r="F35" i="5"/>
  <c r="E43" i="5" s="1"/>
  <c r="E35" i="5"/>
  <c r="D35" i="5"/>
  <c r="G24" i="5"/>
  <c r="F24" i="5"/>
  <c r="E24" i="5"/>
  <c r="D24" i="5"/>
  <c r="C24" i="5"/>
  <c r="E31" i="5" s="1"/>
  <c r="H23" i="5"/>
  <c r="F23" i="5"/>
  <c r="E23" i="5"/>
  <c r="D23" i="5"/>
  <c r="C23" i="5"/>
  <c r="E30" i="5" s="1"/>
  <c r="H22" i="5"/>
  <c r="G22" i="5"/>
  <c r="E22" i="5"/>
  <c r="D22" i="5"/>
  <c r="C22" i="5"/>
  <c r="E29" i="5" s="1"/>
  <c r="H21" i="5"/>
  <c r="G21" i="5"/>
  <c r="F21" i="5"/>
  <c r="D21" i="5"/>
  <c r="C21" i="5"/>
  <c r="E28" i="5" s="1"/>
  <c r="H20" i="5"/>
  <c r="G20" i="5"/>
  <c r="F20" i="5"/>
  <c r="E20" i="5"/>
  <c r="C20" i="5"/>
  <c r="E27" i="5" s="1"/>
  <c r="Q19" i="5"/>
  <c r="H19" i="5"/>
  <c r="D31" i="5" s="1"/>
  <c r="G31" i="5" s="1"/>
  <c r="G19" i="5"/>
  <c r="D30" i="5" s="1"/>
  <c r="F19" i="5"/>
  <c r="D29" i="5" s="1"/>
  <c r="G29" i="5" s="1"/>
  <c r="E19" i="5"/>
  <c r="D19" i="5"/>
  <c r="D27" i="5" s="1"/>
  <c r="G8" i="5"/>
  <c r="F8" i="5"/>
  <c r="E15" i="5" s="1"/>
  <c r="E8" i="5"/>
  <c r="D8" i="5"/>
  <c r="C8" i="5"/>
  <c r="H7" i="5"/>
  <c r="F7" i="5"/>
  <c r="E14" i="5" s="1"/>
  <c r="E7" i="5"/>
  <c r="D7" i="5"/>
  <c r="C7" i="5"/>
  <c r="H6" i="5"/>
  <c r="D15" i="5" s="1"/>
  <c r="G6" i="5"/>
  <c r="D14" i="5" s="1"/>
  <c r="G14" i="5" s="1"/>
  <c r="E6" i="5"/>
  <c r="D13" i="5" s="1"/>
  <c r="D6" i="5"/>
  <c r="D12" i="5" s="1"/>
  <c r="C6" i="5"/>
  <c r="H5" i="5"/>
  <c r="G5" i="5"/>
  <c r="F5" i="5"/>
  <c r="E13" i="5" s="1"/>
  <c r="D5" i="5"/>
  <c r="C5" i="5"/>
  <c r="H4" i="5"/>
  <c r="G4" i="5"/>
  <c r="F4" i="5"/>
  <c r="E12" i="5" s="1"/>
  <c r="E4" i="5"/>
  <c r="C4" i="5"/>
  <c r="Q3" i="5"/>
  <c r="H3" i="5"/>
  <c r="G3" i="5"/>
  <c r="F3" i="5"/>
  <c r="E3" i="5"/>
  <c r="D3" i="5"/>
  <c r="DM133" i="4"/>
  <c r="CY133" i="4"/>
  <c r="DL132" i="4"/>
  <c r="DK131" i="4"/>
  <c r="CW131" i="4"/>
  <c r="DI129" i="4"/>
  <c r="CT128" i="4"/>
  <c r="BY124" i="4"/>
  <c r="AX123" i="4"/>
  <c r="BW122" i="4"/>
  <c r="BJ122" i="4"/>
  <c r="DH114" i="4"/>
  <c r="AL114" i="4"/>
  <c r="N114" i="4"/>
  <c r="Y113" i="4"/>
  <c r="CH111" i="4"/>
  <c r="K111" i="4"/>
  <c r="BH96" i="4"/>
  <c r="AI88" i="4"/>
  <c r="DH86" i="4"/>
  <c r="DI68" i="4"/>
  <c r="DI54" i="4"/>
  <c r="AJ47" i="4"/>
  <c r="DI38" i="4"/>
  <c r="DH36" i="4"/>
  <c r="AJ33" i="4"/>
  <c r="DJ21" i="4"/>
  <c r="DI19" i="4"/>
  <c r="DN10" i="4"/>
  <c r="DM134" i="4" s="1"/>
  <c r="DM10" i="4"/>
  <c r="DL134" i="4" s="1"/>
  <c r="DL10" i="4"/>
  <c r="DK134" i="4" s="1"/>
  <c r="DK10" i="4"/>
  <c r="DJ10" i="4"/>
  <c r="DI134" i="4" s="1"/>
  <c r="DI10" i="4"/>
  <c r="DH10" i="4"/>
  <c r="DE10" i="4"/>
  <c r="CZ10" i="4"/>
  <c r="CY134" i="4" s="1"/>
  <c r="CY10" i="4"/>
  <c r="CX134" i="4" s="1"/>
  <c r="CX10" i="4"/>
  <c r="CW134" i="4" s="1"/>
  <c r="CW10" i="4"/>
  <c r="CV10" i="4"/>
  <c r="CU10" i="4"/>
  <c r="CT134" i="4" s="1"/>
  <c r="CT10" i="4"/>
  <c r="CQ10" i="4"/>
  <c r="EA9" i="4"/>
  <c r="DZ125" i="4" s="1"/>
  <c r="DZ9" i="4"/>
  <c r="DY125" i="4" s="1"/>
  <c r="DY9" i="4"/>
  <c r="DX9" i="4"/>
  <c r="DW9" i="4"/>
  <c r="DV9" i="4"/>
  <c r="DU125" i="4" s="1"/>
  <c r="DS9" i="4"/>
  <c r="DO9" i="4"/>
  <c r="DN133" i="4" s="1"/>
  <c r="DM9" i="4"/>
  <c r="DL133" i="4" s="1"/>
  <c r="DL9" i="4"/>
  <c r="DK133" i="4" s="1"/>
  <c r="DK9" i="4"/>
  <c r="DH89" i="4" s="1"/>
  <c r="DJ9" i="4"/>
  <c r="DI133" i="4" s="1"/>
  <c r="DI9" i="4"/>
  <c r="DH9" i="4"/>
  <c r="DE9" i="4"/>
  <c r="DA9" i="4"/>
  <c r="CZ133" i="4" s="1"/>
  <c r="CY9" i="4"/>
  <c r="CX133" i="4" s="1"/>
  <c r="CX9" i="4"/>
  <c r="CW133" i="4" s="1"/>
  <c r="CW9" i="4"/>
  <c r="CV9" i="4"/>
  <c r="CU9" i="4"/>
  <c r="CT133" i="4" s="1"/>
  <c r="CT9" i="4"/>
  <c r="CT119" i="4" s="1"/>
  <c r="CQ9" i="4"/>
  <c r="BZ9" i="4"/>
  <c r="BY125" i="4" s="1"/>
  <c r="BY9" i="4"/>
  <c r="BX125" i="4" s="1"/>
  <c r="BX9" i="4"/>
  <c r="BW125" i="4" s="1"/>
  <c r="BW9" i="4"/>
  <c r="BV9" i="4"/>
  <c r="BU9" i="4"/>
  <c r="BR9" i="4"/>
  <c r="BM9" i="4"/>
  <c r="BL125" i="4" s="1"/>
  <c r="BL9" i="4"/>
  <c r="BK9" i="4"/>
  <c r="BJ125" i="4" s="1"/>
  <c r="BJ9" i="4"/>
  <c r="BI9" i="4"/>
  <c r="BH125" i="4" s="1"/>
  <c r="BH9" i="4"/>
  <c r="BE9" i="4"/>
  <c r="AZ9" i="4"/>
  <c r="AY125" i="4" s="1"/>
  <c r="AY9" i="4"/>
  <c r="AX9" i="4"/>
  <c r="AW9" i="4"/>
  <c r="AV9" i="4"/>
  <c r="AU125" i="4" s="1"/>
  <c r="AU9" i="4"/>
  <c r="AT125" i="4" s="1"/>
  <c r="AR9" i="4"/>
  <c r="EB8" i="4"/>
  <c r="EA124" i="4" s="1"/>
  <c r="DZ8" i="4"/>
  <c r="DY124" i="4" s="1"/>
  <c r="DY8" i="4"/>
  <c r="DX8" i="4"/>
  <c r="DW8" i="4"/>
  <c r="DV8" i="4"/>
  <c r="DU124" i="4" s="1"/>
  <c r="DS8" i="4"/>
  <c r="DO8" i="4"/>
  <c r="DN132" i="4" s="1"/>
  <c r="DN8" i="4"/>
  <c r="DM132" i="4" s="1"/>
  <c r="DL8" i="4"/>
  <c r="DK132" i="4" s="1"/>
  <c r="DK8" i="4"/>
  <c r="DJ8" i="4"/>
  <c r="DI132" i="4" s="1"/>
  <c r="DI8" i="4"/>
  <c r="DI23" i="4" s="1"/>
  <c r="DH8" i="4"/>
  <c r="DE8" i="4"/>
  <c r="DA8" i="4"/>
  <c r="CZ132" i="4" s="1"/>
  <c r="CZ8" i="4"/>
  <c r="CY132" i="4" s="1"/>
  <c r="CX8" i="4"/>
  <c r="CW132" i="4" s="1"/>
  <c r="CW8" i="4"/>
  <c r="CV8" i="4"/>
  <c r="CU8" i="4"/>
  <c r="CT132" i="4" s="1"/>
  <c r="CT8" i="4"/>
  <c r="CT118" i="4" s="1"/>
  <c r="CQ8" i="4"/>
  <c r="CL8" i="4"/>
  <c r="CK115" i="4" s="1"/>
  <c r="CK8" i="4"/>
  <c r="CJ8" i="4"/>
  <c r="CI115" i="4" s="1"/>
  <c r="CI8" i="4"/>
  <c r="CH115" i="4" s="1"/>
  <c r="CH8" i="4"/>
  <c r="CE8" i="4"/>
  <c r="CA8" i="4"/>
  <c r="BZ124" i="4" s="1"/>
  <c r="BY8" i="4"/>
  <c r="BX124" i="4" s="1"/>
  <c r="BX8" i="4"/>
  <c r="BW124" i="4" s="1"/>
  <c r="BW8" i="4"/>
  <c r="BV8" i="4"/>
  <c r="BU8" i="4"/>
  <c r="BR8" i="4"/>
  <c r="BN8" i="4"/>
  <c r="BM124" i="4" s="1"/>
  <c r="BL8" i="4"/>
  <c r="BK8" i="4"/>
  <c r="BJ124" i="4" s="1"/>
  <c r="BJ8" i="4"/>
  <c r="BI8" i="4"/>
  <c r="BH124" i="4" s="1"/>
  <c r="BH8" i="4"/>
  <c r="BE8" i="4"/>
  <c r="BA8" i="4"/>
  <c r="AY8" i="4"/>
  <c r="AX8" i="4"/>
  <c r="AW8" i="4"/>
  <c r="AV8" i="4"/>
  <c r="AU124" i="4" s="1"/>
  <c r="AU8" i="4"/>
  <c r="AT124" i="4" s="1"/>
  <c r="AR8" i="4"/>
  <c r="AM8" i="4"/>
  <c r="AL115" i="4" s="1"/>
  <c r="AL8" i="4"/>
  <c r="AK8" i="4"/>
  <c r="AJ8" i="4"/>
  <c r="AI8" i="4"/>
  <c r="AH115" i="4" s="1"/>
  <c r="AF8" i="4"/>
  <c r="AA8" i="4"/>
  <c r="Z115" i="4" s="1"/>
  <c r="Z8" i="4"/>
  <c r="Y115" i="4" s="1"/>
  <c r="Y8" i="4"/>
  <c r="X8" i="4"/>
  <c r="W8" i="4"/>
  <c r="T8" i="4"/>
  <c r="O8" i="4"/>
  <c r="N115" i="4" s="1"/>
  <c r="N8" i="4"/>
  <c r="M8" i="4"/>
  <c r="L8" i="4"/>
  <c r="K115" i="4" s="1"/>
  <c r="K8" i="4"/>
  <c r="H8" i="4"/>
  <c r="EB7" i="4"/>
  <c r="EA123" i="4" s="1"/>
  <c r="EA7" i="4"/>
  <c r="DZ123" i="4" s="1"/>
  <c r="DY7" i="4"/>
  <c r="DX7" i="4"/>
  <c r="DW7" i="4"/>
  <c r="DV7" i="4"/>
  <c r="DU123" i="4" s="1"/>
  <c r="DS7" i="4"/>
  <c r="DO7" i="4"/>
  <c r="DN131" i="4" s="1"/>
  <c r="DN7" i="4"/>
  <c r="DM131" i="4" s="1"/>
  <c r="DM7" i="4"/>
  <c r="DL131" i="4" s="1"/>
  <c r="DK7" i="4"/>
  <c r="DI39" i="4" s="1"/>
  <c r="DJ7" i="4"/>
  <c r="DI131" i="4" s="1"/>
  <c r="DI7" i="4"/>
  <c r="DH7" i="4"/>
  <c r="DE7" i="4"/>
  <c r="DA7" i="4"/>
  <c r="CZ131" i="4" s="1"/>
  <c r="CZ7" i="4"/>
  <c r="CY131" i="4" s="1"/>
  <c r="CY7" i="4"/>
  <c r="CX131" i="4" s="1"/>
  <c r="CW7" i="4"/>
  <c r="CV7" i="4"/>
  <c r="CU7" i="4"/>
  <c r="CT131" i="4" s="1"/>
  <c r="CT7" i="4"/>
  <c r="CT117" i="4" s="1"/>
  <c r="CQ7" i="4"/>
  <c r="CM7" i="4"/>
  <c r="CK7" i="4"/>
  <c r="CJ7" i="4"/>
  <c r="CI114" i="4" s="1"/>
  <c r="CI7" i="4"/>
  <c r="CH114" i="4" s="1"/>
  <c r="CH7" i="4"/>
  <c r="CE7" i="4"/>
  <c r="CA7" i="4"/>
  <c r="BZ123" i="4" s="1"/>
  <c r="BZ7" i="4"/>
  <c r="BY123" i="4" s="1"/>
  <c r="BX7" i="4"/>
  <c r="BW123" i="4" s="1"/>
  <c r="BW7" i="4"/>
  <c r="BV7" i="4"/>
  <c r="BU7" i="4"/>
  <c r="BR7" i="4"/>
  <c r="BN7" i="4"/>
  <c r="BM123" i="4" s="1"/>
  <c r="BM7" i="4"/>
  <c r="BL123" i="4" s="1"/>
  <c r="BK7" i="4"/>
  <c r="BJ123" i="4" s="1"/>
  <c r="BJ7" i="4"/>
  <c r="BI7" i="4"/>
  <c r="BH123" i="4" s="1"/>
  <c r="BH7" i="4"/>
  <c r="BE7" i="4"/>
  <c r="BA7" i="4"/>
  <c r="AZ7" i="4"/>
  <c r="AY123" i="4" s="1"/>
  <c r="AX7" i="4"/>
  <c r="AW7" i="4"/>
  <c r="AV7" i="4"/>
  <c r="AU123" i="4" s="1"/>
  <c r="AU7" i="4"/>
  <c r="AT123" i="4" s="1"/>
  <c r="AR7" i="4"/>
  <c r="AN7" i="4"/>
  <c r="AM114" i="4" s="1"/>
  <c r="AL7" i="4"/>
  <c r="AK19" i="4" s="1"/>
  <c r="AK7" i="4"/>
  <c r="AJ7" i="4"/>
  <c r="AI7" i="4"/>
  <c r="AH114" i="4" s="1"/>
  <c r="AF7" i="4"/>
  <c r="AB7" i="4"/>
  <c r="AA114" i="4" s="1"/>
  <c r="Z7" i="4"/>
  <c r="Y114" i="4" s="1"/>
  <c r="Y7" i="4"/>
  <c r="X7" i="4"/>
  <c r="W7" i="4"/>
  <c r="T7" i="4"/>
  <c r="P7" i="4"/>
  <c r="O114" i="4" s="1"/>
  <c r="N7" i="4"/>
  <c r="K89" i="4" s="1"/>
  <c r="M7" i="4"/>
  <c r="L7" i="4"/>
  <c r="K114" i="4" s="1"/>
  <c r="K7" i="4"/>
  <c r="K102" i="4" s="1"/>
  <c r="H7" i="4"/>
  <c r="EB6" i="4"/>
  <c r="EA122" i="4" s="1"/>
  <c r="EA6" i="4"/>
  <c r="DZ122" i="4" s="1"/>
  <c r="DZ6" i="4"/>
  <c r="DY122" i="4" s="1"/>
  <c r="DX6" i="4"/>
  <c r="DW6" i="4"/>
  <c r="DV6" i="4"/>
  <c r="DU122" i="4" s="1"/>
  <c r="DS6" i="4"/>
  <c r="DV57" i="4" s="1"/>
  <c r="DO6" i="4"/>
  <c r="DN130" i="4" s="1"/>
  <c r="DN6" i="4"/>
  <c r="DM130" i="4" s="1"/>
  <c r="DM6" i="4"/>
  <c r="DL130" i="4" s="1"/>
  <c r="DL6" i="4"/>
  <c r="DK130" i="4" s="1"/>
  <c r="DJ6" i="4"/>
  <c r="DI130" i="4" s="1"/>
  <c r="DI6" i="4"/>
  <c r="DI21" i="4" s="1"/>
  <c r="DH6" i="4"/>
  <c r="DE6" i="4"/>
  <c r="DA6" i="4"/>
  <c r="CZ130" i="4" s="1"/>
  <c r="CZ6" i="4"/>
  <c r="CY130" i="4" s="1"/>
  <c r="CY6" i="4"/>
  <c r="CX130" i="4" s="1"/>
  <c r="CX6" i="4"/>
  <c r="CW130" i="4" s="1"/>
  <c r="CV6" i="4"/>
  <c r="CU6" i="4"/>
  <c r="CT130" i="4" s="1"/>
  <c r="CT6" i="4"/>
  <c r="CT116" i="4" s="1"/>
  <c r="CQ6" i="4"/>
  <c r="CM6" i="4"/>
  <c r="CL6" i="4"/>
  <c r="CK113" i="4" s="1"/>
  <c r="CJ6" i="4"/>
  <c r="CI113" i="4" s="1"/>
  <c r="CI6" i="4"/>
  <c r="CH113" i="4" s="1"/>
  <c r="CH6" i="4"/>
  <c r="CE6" i="4"/>
  <c r="CA6" i="4"/>
  <c r="BZ122" i="4" s="1"/>
  <c r="BZ6" i="4"/>
  <c r="BY122" i="4" s="1"/>
  <c r="BY6" i="4"/>
  <c r="BX122" i="4" s="1"/>
  <c r="BW6" i="4"/>
  <c r="BV6" i="4"/>
  <c r="BU6" i="4"/>
  <c r="BR6" i="4"/>
  <c r="BN6" i="4"/>
  <c r="BM122" i="4" s="1"/>
  <c r="BM6" i="4"/>
  <c r="BL122" i="4" s="1"/>
  <c r="BL6" i="4"/>
  <c r="BJ6" i="4"/>
  <c r="BI6" i="4"/>
  <c r="BH122" i="4" s="1"/>
  <c r="BH6" i="4"/>
  <c r="BE6" i="4"/>
  <c r="BA6" i="4"/>
  <c r="AZ6" i="4"/>
  <c r="AY122" i="4" s="1"/>
  <c r="AY6" i="4"/>
  <c r="AW6" i="4"/>
  <c r="AV6" i="4"/>
  <c r="AU122" i="4" s="1"/>
  <c r="AU6" i="4"/>
  <c r="AT122" i="4" s="1"/>
  <c r="AR6" i="4"/>
  <c r="AN6" i="4"/>
  <c r="AM113" i="4" s="1"/>
  <c r="AM6" i="4"/>
  <c r="AL113" i="4" s="1"/>
  <c r="AK6" i="4"/>
  <c r="AJ6" i="4"/>
  <c r="AI6" i="4"/>
  <c r="AH113" i="4" s="1"/>
  <c r="AF6" i="4"/>
  <c r="AB6" i="4"/>
  <c r="AA113" i="4" s="1"/>
  <c r="AA6" i="4"/>
  <c r="Z113" i="4" s="1"/>
  <c r="Y6" i="4"/>
  <c r="X6" i="4"/>
  <c r="W6" i="4"/>
  <c r="T6" i="4"/>
  <c r="P6" i="4"/>
  <c r="O113" i="4" s="1"/>
  <c r="O6" i="4"/>
  <c r="N113" i="4" s="1"/>
  <c r="M6" i="4"/>
  <c r="L6" i="4"/>
  <c r="K113" i="4" s="1"/>
  <c r="K6" i="4"/>
  <c r="H6" i="4"/>
  <c r="EB5" i="4"/>
  <c r="EA121" i="4" s="1"/>
  <c r="EA5" i="4"/>
  <c r="DZ121" i="4" s="1"/>
  <c r="DZ5" i="4"/>
  <c r="DY121" i="4" s="1"/>
  <c r="DY5" i="4"/>
  <c r="DW5" i="4"/>
  <c r="DV5" i="4"/>
  <c r="DU121" i="4" s="1"/>
  <c r="DS5" i="4"/>
  <c r="DO5" i="4"/>
  <c r="DN129" i="4" s="1"/>
  <c r="DN5" i="4"/>
  <c r="DM129" i="4" s="1"/>
  <c r="DM5" i="4"/>
  <c r="DL129" i="4" s="1"/>
  <c r="DL5" i="4"/>
  <c r="DK129" i="4" s="1"/>
  <c r="DK5" i="4"/>
  <c r="DI5" i="4"/>
  <c r="DI20" i="4" s="1"/>
  <c r="DH5" i="4"/>
  <c r="DE5" i="4"/>
  <c r="DA5" i="4"/>
  <c r="CZ129" i="4" s="1"/>
  <c r="CZ5" i="4"/>
  <c r="CY129" i="4" s="1"/>
  <c r="CY5" i="4"/>
  <c r="CX129" i="4" s="1"/>
  <c r="CX5" i="4"/>
  <c r="CW129" i="4" s="1"/>
  <c r="CW5" i="4"/>
  <c r="CU5" i="4"/>
  <c r="CT129" i="4" s="1"/>
  <c r="CT5" i="4"/>
  <c r="CT115" i="4" s="1"/>
  <c r="CQ5" i="4"/>
  <c r="CM5" i="4"/>
  <c r="CL5" i="4"/>
  <c r="CK112" i="4" s="1"/>
  <c r="CK5" i="4"/>
  <c r="CI5" i="4"/>
  <c r="CH112" i="4" s="1"/>
  <c r="CH5" i="4"/>
  <c r="CE5" i="4"/>
  <c r="CA5" i="4"/>
  <c r="BZ121" i="4" s="1"/>
  <c r="BZ5" i="4"/>
  <c r="BY121" i="4" s="1"/>
  <c r="BY5" i="4"/>
  <c r="BX121" i="4" s="1"/>
  <c r="BX5" i="4"/>
  <c r="BW121" i="4" s="1"/>
  <c r="BV5" i="4"/>
  <c r="BU5" i="4"/>
  <c r="BR5" i="4"/>
  <c r="BN5" i="4"/>
  <c r="BM121" i="4" s="1"/>
  <c r="BM5" i="4"/>
  <c r="BL121" i="4" s="1"/>
  <c r="BL5" i="4"/>
  <c r="BK5" i="4"/>
  <c r="BJ121" i="4" s="1"/>
  <c r="BI5" i="4"/>
  <c r="BH121" i="4" s="1"/>
  <c r="BH5" i="4"/>
  <c r="BE5" i="4"/>
  <c r="BA5" i="4"/>
  <c r="AZ5" i="4"/>
  <c r="AY121" i="4" s="1"/>
  <c r="AY5" i="4"/>
  <c r="AX5" i="4"/>
  <c r="AV5" i="4"/>
  <c r="AU121" i="4" s="1"/>
  <c r="AU5" i="4"/>
  <c r="AT121" i="4" s="1"/>
  <c r="AR5" i="4"/>
  <c r="AN5" i="4"/>
  <c r="AM112" i="4" s="1"/>
  <c r="AM5" i="4"/>
  <c r="AL112" i="4" s="1"/>
  <c r="AL5" i="4"/>
  <c r="AJ5" i="4"/>
  <c r="AI5" i="4"/>
  <c r="AH112" i="4" s="1"/>
  <c r="AF5" i="4"/>
  <c r="AB5" i="4"/>
  <c r="AA112" i="4" s="1"/>
  <c r="AA5" i="4"/>
  <c r="Z112" i="4" s="1"/>
  <c r="Z5" i="4"/>
  <c r="Y112" i="4" s="1"/>
  <c r="X5" i="4"/>
  <c r="W5" i="4"/>
  <c r="T5" i="4"/>
  <c r="P5" i="4"/>
  <c r="O112" i="4" s="1"/>
  <c r="O5" i="4"/>
  <c r="N112" i="4" s="1"/>
  <c r="N5" i="4"/>
  <c r="L5" i="4"/>
  <c r="K112" i="4" s="1"/>
  <c r="K5" i="4"/>
  <c r="H5" i="4"/>
  <c r="EB4" i="4"/>
  <c r="EA120" i="4" s="1"/>
  <c r="EA4" i="4"/>
  <c r="DZ120" i="4" s="1"/>
  <c r="DZ4" i="4"/>
  <c r="DY120" i="4" s="1"/>
  <c r="DY4" i="4"/>
  <c r="DX4" i="4"/>
  <c r="DV4" i="4"/>
  <c r="DU120" i="4" s="1"/>
  <c r="DS4" i="4"/>
  <c r="DO4" i="4"/>
  <c r="DN128" i="4" s="1"/>
  <c r="DN4" i="4"/>
  <c r="DM128" i="4" s="1"/>
  <c r="DM4" i="4"/>
  <c r="DL128" i="4" s="1"/>
  <c r="DL4" i="4"/>
  <c r="DK128" i="4" s="1"/>
  <c r="DK4" i="4"/>
  <c r="DJ4" i="4"/>
  <c r="DI128" i="4" s="1"/>
  <c r="DH4" i="4"/>
  <c r="DE4" i="4"/>
  <c r="DA4" i="4"/>
  <c r="CZ128" i="4" s="1"/>
  <c r="CZ4" i="4"/>
  <c r="CY128" i="4" s="1"/>
  <c r="CY4" i="4"/>
  <c r="CX128" i="4" s="1"/>
  <c r="CX4" i="4"/>
  <c r="CW128" i="4" s="1"/>
  <c r="CW4" i="4"/>
  <c r="CV4" i="4"/>
  <c r="CT4" i="4"/>
  <c r="CT114" i="4" s="1"/>
  <c r="CQ4" i="4"/>
  <c r="CM4" i="4"/>
  <c r="CL4" i="4"/>
  <c r="CK111" i="4" s="1"/>
  <c r="CK4" i="4"/>
  <c r="CJ4" i="4"/>
  <c r="CI111" i="4" s="1"/>
  <c r="CH4" i="4"/>
  <c r="CE4" i="4"/>
  <c r="CA4" i="4"/>
  <c r="BZ120" i="4" s="1"/>
  <c r="BZ4" i="4"/>
  <c r="BY120" i="4" s="1"/>
  <c r="BY4" i="4"/>
  <c r="BX120" i="4" s="1"/>
  <c r="BX4" i="4"/>
  <c r="BW120" i="4" s="1"/>
  <c r="BW4" i="4"/>
  <c r="BU4" i="4"/>
  <c r="BR4" i="4"/>
  <c r="BN4" i="4"/>
  <c r="BM120" i="4" s="1"/>
  <c r="BM4" i="4"/>
  <c r="BL120" i="4" s="1"/>
  <c r="BL4" i="4"/>
  <c r="BK4" i="4"/>
  <c r="BJ120" i="4" s="1"/>
  <c r="BJ4" i="4"/>
  <c r="BH4" i="4"/>
  <c r="BE4" i="4"/>
  <c r="BA4" i="4"/>
  <c r="AZ4" i="4"/>
  <c r="AY120" i="4" s="1"/>
  <c r="AY4" i="4"/>
  <c r="AX4" i="4"/>
  <c r="AW4" i="4"/>
  <c r="AU4" i="4"/>
  <c r="AR4" i="4"/>
  <c r="AN4" i="4"/>
  <c r="AM111" i="4" s="1"/>
  <c r="AM4" i="4"/>
  <c r="AL111" i="4" s="1"/>
  <c r="AL4" i="4"/>
  <c r="AK4" i="4"/>
  <c r="AI4" i="4"/>
  <c r="AH111" i="4" s="1"/>
  <c r="AF4" i="4"/>
  <c r="AB4" i="4"/>
  <c r="AA111" i="4" s="1"/>
  <c r="AA4" i="4"/>
  <c r="Z111" i="4" s="1"/>
  <c r="Z4" i="4"/>
  <c r="Y111" i="4" s="1"/>
  <c r="Y4" i="4"/>
  <c r="W4" i="4"/>
  <c r="T4" i="4"/>
  <c r="P4" i="4"/>
  <c r="O111" i="4" s="1"/>
  <c r="O4" i="4"/>
  <c r="N111" i="4" s="1"/>
  <c r="N4" i="4"/>
  <c r="M4" i="4"/>
  <c r="K4" i="4"/>
  <c r="H4" i="4"/>
  <c r="EB3" i="4"/>
  <c r="EA3" i="4"/>
  <c r="DZ3" i="4"/>
  <c r="DY119" i="4" s="1"/>
  <c r="DY3" i="4"/>
  <c r="DX3" i="4"/>
  <c r="DW3" i="4"/>
  <c r="DS3" i="4"/>
  <c r="DO3" i="4"/>
  <c r="DN3" i="4"/>
  <c r="DM3" i="4"/>
  <c r="DL3" i="4"/>
  <c r="DK3" i="4"/>
  <c r="DJ3" i="4"/>
  <c r="DI3" i="4"/>
  <c r="DE3" i="4"/>
  <c r="DA3" i="4"/>
  <c r="CZ3" i="4"/>
  <c r="CY3" i="4"/>
  <c r="CX3" i="4"/>
  <c r="CW3" i="4"/>
  <c r="CV3" i="4"/>
  <c r="CU3" i="4"/>
  <c r="CQ3" i="4"/>
  <c r="CM3" i="4"/>
  <c r="CL3" i="4"/>
  <c r="CK110" i="4" s="1"/>
  <c r="CK3" i="4"/>
  <c r="CJ3" i="4"/>
  <c r="CI110" i="4" s="1"/>
  <c r="CI3" i="4"/>
  <c r="CE3" i="4"/>
  <c r="CA3" i="4"/>
  <c r="BZ3" i="4"/>
  <c r="BY3" i="4"/>
  <c r="BX3" i="4"/>
  <c r="BW3" i="4"/>
  <c r="BV3" i="4"/>
  <c r="BR3" i="4"/>
  <c r="BN3" i="4"/>
  <c r="BM3" i="4"/>
  <c r="BL3" i="4"/>
  <c r="BK3" i="4"/>
  <c r="BJ3" i="4"/>
  <c r="BI3" i="4"/>
  <c r="BE3" i="4"/>
  <c r="BA3" i="4"/>
  <c r="AZ3" i="4"/>
  <c r="AY119" i="4" s="1"/>
  <c r="AY3" i="4"/>
  <c r="AX3" i="4"/>
  <c r="AW3" i="4"/>
  <c r="AV3" i="4"/>
  <c r="AU119" i="4" s="1"/>
  <c r="AR3" i="4"/>
  <c r="AN3" i="4"/>
  <c r="AM3" i="4"/>
  <c r="AL3" i="4"/>
  <c r="AK3" i="4"/>
  <c r="AJ3" i="4"/>
  <c r="AF3" i="4"/>
  <c r="AB3" i="4"/>
  <c r="AA110" i="4" s="1"/>
  <c r="AA3" i="4"/>
  <c r="Z110" i="4" s="1"/>
  <c r="Z3" i="4"/>
  <c r="Y3" i="4"/>
  <c r="X3" i="4"/>
  <c r="T3" i="4"/>
  <c r="P3" i="4"/>
  <c r="O3" i="4"/>
  <c r="N3" i="4"/>
  <c r="M3" i="4"/>
  <c r="L3" i="4"/>
  <c r="H3" i="4"/>
  <c r="K22" i="4" s="1"/>
  <c r="IN72" i="1"/>
  <c r="HS72" i="1"/>
  <c r="HR72" i="1"/>
  <c r="GA72" i="1"/>
  <c r="FZ72" i="1"/>
  <c r="EI72" i="1"/>
  <c r="EH72" i="1"/>
  <c r="CQ72" i="1"/>
  <c r="CP72" i="1"/>
  <c r="AY72" i="1"/>
  <c r="AX72" i="1"/>
  <c r="HK71" i="1"/>
  <c r="HJ71" i="1"/>
  <c r="FS71" i="1"/>
  <c r="FR71" i="1"/>
  <c r="EA71" i="1"/>
  <c r="DZ71" i="1"/>
  <c r="CI71" i="1"/>
  <c r="CH71" i="1"/>
  <c r="AU71" i="1"/>
  <c r="AT71" i="1"/>
  <c r="HS70" i="1"/>
  <c r="HR70" i="1"/>
  <c r="GA70" i="1"/>
  <c r="FZ70" i="1"/>
  <c r="EI70" i="1"/>
  <c r="EH70" i="1"/>
  <c r="CQ70" i="1"/>
  <c r="CP70" i="1"/>
  <c r="AY70" i="1"/>
  <c r="AX70" i="1"/>
  <c r="HQ69" i="1"/>
  <c r="HP69" i="1"/>
  <c r="FY69" i="1"/>
  <c r="FX69" i="1"/>
  <c r="EG69" i="1"/>
  <c r="EF69" i="1"/>
  <c r="CO69" i="1"/>
  <c r="CN69" i="1"/>
  <c r="AW69" i="1"/>
  <c r="AV69" i="1"/>
  <c r="HK68" i="1"/>
  <c r="HJ68" i="1"/>
  <c r="FS68" i="1"/>
  <c r="FR68" i="1"/>
  <c r="EA68" i="1"/>
  <c r="DZ68" i="1"/>
  <c r="CI68" i="1"/>
  <c r="CH68" i="1"/>
  <c r="AQ68" i="1"/>
  <c r="AP68" i="1"/>
  <c r="HS67" i="1"/>
  <c r="HR67" i="1"/>
  <c r="GA67" i="1"/>
  <c r="FZ67" i="1"/>
  <c r="EI67" i="1"/>
  <c r="EH67" i="1"/>
  <c r="CQ67" i="1"/>
  <c r="CP67" i="1"/>
  <c r="AY67" i="1"/>
  <c r="AX67" i="1"/>
  <c r="HQ66" i="1"/>
  <c r="HP66" i="1"/>
  <c r="FY66" i="1"/>
  <c r="FX66" i="1"/>
  <c r="EG66" i="1"/>
  <c r="EF66" i="1"/>
  <c r="CO66" i="1"/>
  <c r="CN66" i="1"/>
  <c r="AW66" i="1"/>
  <c r="AV66" i="1"/>
  <c r="HQ65" i="1"/>
  <c r="HP65" i="1"/>
  <c r="FY65" i="1"/>
  <c r="FX65" i="1"/>
  <c r="EG65" i="1"/>
  <c r="EF65" i="1"/>
  <c r="CO65" i="1"/>
  <c r="CN65" i="1"/>
  <c r="AY65" i="1"/>
  <c r="AX65" i="1"/>
  <c r="HS64" i="1"/>
  <c r="HR64" i="1"/>
  <c r="GA64" i="1"/>
  <c r="FZ64" i="1"/>
  <c r="EI64" i="1"/>
  <c r="EH64" i="1"/>
  <c r="CQ64" i="1"/>
  <c r="CP64" i="1"/>
  <c r="AY64" i="1"/>
  <c r="AX64" i="1"/>
  <c r="II63" i="1"/>
  <c r="HQ63" i="1"/>
  <c r="HP63" i="1"/>
  <c r="FY63" i="1"/>
  <c r="FX63" i="1"/>
  <c r="EG63" i="1"/>
  <c r="EF63" i="1"/>
  <c r="CQ63" i="1"/>
  <c r="CP63" i="1"/>
  <c r="AY63" i="1"/>
  <c r="AX63" i="1"/>
  <c r="II62" i="1"/>
  <c r="HQ62" i="1"/>
  <c r="HP62" i="1"/>
  <c r="FY62" i="1"/>
  <c r="FX62" i="1"/>
  <c r="EG62" i="1"/>
  <c r="EF62" i="1"/>
  <c r="CO62" i="1"/>
  <c r="CN62" i="1"/>
  <c r="AW62" i="1"/>
  <c r="AV62" i="1"/>
  <c r="II61" i="1"/>
  <c r="HQ61" i="1"/>
  <c r="HP61" i="1"/>
  <c r="FY61" i="1"/>
  <c r="FX61" i="1"/>
  <c r="EG61" i="1"/>
  <c r="EF61" i="1"/>
  <c r="CO61" i="1"/>
  <c r="CN61" i="1"/>
  <c r="AW61" i="1"/>
  <c r="AV61" i="1"/>
  <c r="II60" i="1"/>
  <c r="HS60" i="1"/>
  <c r="HR60" i="1"/>
  <c r="GA60" i="1"/>
  <c r="FZ60" i="1"/>
  <c r="EI60" i="1"/>
  <c r="EH60" i="1"/>
  <c r="CM60" i="1"/>
  <c r="CL60" i="1"/>
  <c r="AU60" i="1"/>
  <c r="AT60" i="1"/>
  <c r="II59" i="1"/>
  <c r="HS59" i="1"/>
  <c r="HR59" i="1"/>
  <c r="GA59" i="1"/>
  <c r="FZ59" i="1"/>
  <c r="EI59" i="1"/>
  <c r="EH59" i="1"/>
  <c r="CQ59" i="1"/>
  <c r="CP59" i="1"/>
  <c r="AY59" i="1"/>
  <c r="AX59" i="1"/>
  <c r="HS58" i="1"/>
  <c r="HR58" i="1"/>
  <c r="GA58" i="1"/>
  <c r="FZ58" i="1"/>
  <c r="EI58" i="1"/>
  <c r="EH58" i="1"/>
  <c r="CQ58" i="1"/>
  <c r="CP58" i="1"/>
  <c r="AY58" i="1"/>
  <c r="AX58" i="1"/>
  <c r="HS57" i="1"/>
  <c r="HS73" i="1" s="1"/>
  <c r="HS75" i="1" s="1"/>
  <c r="HR57" i="1"/>
  <c r="HR73" i="1" s="1"/>
  <c r="HR75" i="1" s="1"/>
  <c r="GA57" i="1"/>
  <c r="GA73" i="1" s="1"/>
  <c r="GA75" i="1" s="1"/>
  <c r="FZ57" i="1"/>
  <c r="FZ73" i="1" s="1"/>
  <c r="FZ75" i="1" s="1"/>
  <c r="EE57" i="1"/>
  <c r="ED57" i="1"/>
  <c r="CM57" i="1"/>
  <c r="CL57" i="1"/>
  <c r="AU57" i="1"/>
  <c r="AT57" i="1"/>
  <c r="HQ56" i="1"/>
  <c r="HP56" i="1"/>
  <c r="FY56" i="1"/>
  <c r="FX56" i="1"/>
  <c r="EI56" i="1"/>
  <c r="EI73" i="1" s="1"/>
  <c r="EI75" i="1" s="1"/>
  <c r="EH56" i="1"/>
  <c r="EH73" i="1" s="1"/>
  <c r="EH75" i="1" s="1"/>
  <c r="CQ56" i="1"/>
  <c r="CP56" i="1"/>
  <c r="CP73" i="1" s="1"/>
  <c r="CP75" i="1" s="1"/>
  <c r="AY56" i="1"/>
  <c r="AY73" i="1" s="1"/>
  <c r="AY75" i="1" s="1"/>
  <c r="AX56" i="1"/>
  <c r="AX73" i="1" s="1"/>
  <c r="AX75" i="1" s="1"/>
  <c r="HQ55" i="1"/>
  <c r="HP55" i="1"/>
  <c r="FY55" i="1"/>
  <c r="FX55" i="1"/>
  <c r="EG55" i="1"/>
  <c r="EF55" i="1"/>
  <c r="CO55" i="1"/>
  <c r="CN55" i="1"/>
  <c r="AW55" i="1"/>
  <c r="AV55" i="1"/>
  <c r="AB55" i="1"/>
  <c r="AC55" i="1" s="1"/>
  <c r="IK54" i="1"/>
  <c r="HQ54" i="1"/>
  <c r="HP54" i="1"/>
  <c r="FY54" i="1"/>
  <c r="FX54" i="1"/>
  <c r="EG54" i="1"/>
  <c r="EF54" i="1"/>
  <c r="CO54" i="1"/>
  <c r="CN54" i="1"/>
  <c r="AW54" i="1"/>
  <c r="AV54" i="1"/>
  <c r="AB54" i="1"/>
  <c r="AC54" i="1" s="1"/>
  <c r="IK53" i="1"/>
  <c r="HQ53" i="1"/>
  <c r="HP53" i="1"/>
  <c r="FY53" i="1"/>
  <c r="FX53" i="1"/>
  <c r="EG53" i="1"/>
  <c r="EF53" i="1"/>
  <c r="CO53" i="1"/>
  <c r="CN53" i="1"/>
  <c r="AW53" i="1"/>
  <c r="AV53" i="1"/>
  <c r="IK52" i="1"/>
  <c r="HM52" i="1"/>
  <c r="HL52" i="1"/>
  <c r="FU52" i="1"/>
  <c r="FT52" i="1"/>
  <c r="EC52" i="1"/>
  <c r="EB52" i="1"/>
  <c r="CK52" i="1"/>
  <c r="CJ52" i="1"/>
  <c r="AS52" i="1"/>
  <c r="AR52" i="1"/>
  <c r="AC52" i="1"/>
  <c r="AB52" i="1"/>
  <c r="HI51" i="1"/>
  <c r="HH51" i="1"/>
  <c r="FQ51" i="1"/>
  <c r="FP51" i="1"/>
  <c r="DY51" i="1"/>
  <c r="DX51" i="1"/>
  <c r="CG51" i="1"/>
  <c r="CF51" i="1"/>
  <c r="AU51" i="1"/>
  <c r="AT51" i="1"/>
  <c r="AB51" i="1"/>
  <c r="AC51" i="1" s="1"/>
  <c r="HQ50" i="1"/>
  <c r="HP50" i="1"/>
  <c r="HP73" i="1" s="1"/>
  <c r="HP75" i="1" s="1"/>
  <c r="FY50" i="1"/>
  <c r="FY73" i="1" s="1"/>
  <c r="FY75" i="1" s="1"/>
  <c r="FX50" i="1"/>
  <c r="FX73" i="1" s="1"/>
  <c r="FX75" i="1" s="1"/>
  <c r="EG50" i="1"/>
  <c r="EF50" i="1"/>
  <c r="EF73" i="1" s="1"/>
  <c r="EF75" i="1" s="1"/>
  <c r="CO50" i="1"/>
  <c r="CN50" i="1"/>
  <c r="CN73" i="1" s="1"/>
  <c r="CN75" i="1" s="1"/>
  <c r="AW50" i="1"/>
  <c r="AV50" i="1"/>
  <c r="AV73" i="1" s="1"/>
  <c r="AV75" i="1" s="1"/>
  <c r="HO49" i="1"/>
  <c r="HN49" i="1"/>
  <c r="FW49" i="1"/>
  <c r="FV49" i="1"/>
  <c r="EE49" i="1"/>
  <c r="ED49" i="1"/>
  <c r="CM49" i="1"/>
  <c r="CL49" i="1"/>
  <c r="AU49" i="1"/>
  <c r="AT49" i="1"/>
  <c r="IK48" i="1"/>
  <c r="HM48" i="1"/>
  <c r="HL48" i="1"/>
  <c r="FU48" i="1"/>
  <c r="FT48" i="1"/>
  <c r="EC48" i="1"/>
  <c r="EB48" i="1"/>
  <c r="CK48" i="1"/>
  <c r="CJ48" i="1"/>
  <c r="AS48" i="1"/>
  <c r="AR48" i="1"/>
  <c r="IK47" i="1"/>
  <c r="HM47" i="1"/>
  <c r="HL47" i="1"/>
  <c r="FU47" i="1"/>
  <c r="FT47" i="1"/>
  <c r="EC47" i="1"/>
  <c r="EB47" i="1"/>
  <c r="CK47" i="1"/>
  <c r="CJ47" i="1"/>
  <c r="AS47" i="1"/>
  <c r="AR47" i="1"/>
  <c r="IK46" i="1"/>
  <c r="HO46" i="1"/>
  <c r="HN46" i="1"/>
  <c r="FW46" i="1"/>
  <c r="FV46" i="1"/>
  <c r="EE46" i="1"/>
  <c r="ED46" i="1"/>
  <c r="CM46" i="1"/>
  <c r="CL46" i="1"/>
  <c r="AU46" i="1"/>
  <c r="AT46" i="1"/>
  <c r="AB46" i="1"/>
  <c r="AC46" i="1" s="1"/>
  <c r="HO45" i="1"/>
  <c r="HN45" i="1"/>
  <c r="FW45" i="1"/>
  <c r="FV45" i="1"/>
  <c r="EC45" i="1"/>
  <c r="EB45" i="1"/>
  <c r="CK45" i="1"/>
  <c r="CJ45" i="1"/>
  <c r="AS45" i="1"/>
  <c r="AR45" i="1"/>
  <c r="AC45" i="1"/>
  <c r="AB45" i="1"/>
  <c r="HK44" i="1"/>
  <c r="HJ44" i="1"/>
  <c r="FS44" i="1"/>
  <c r="FR44" i="1"/>
  <c r="EA44" i="1"/>
  <c r="DZ44" i="1"/>
  <c r="CI44" i="1"/>
  <c r="CH44" i="1"/>
  <c r="AQ44" i="1"/>
  <c r="AP44" i="1"/>
  <c r="HO43" i="1"/>
  <c r="HN43" i="1"/>
  <c r="FW43" i="1"/>
  <c r="FV43" i="1"/>
  <c r="EE43" i="1"/>
  <c r="ED43" i="1"/>
  <c r="CM43" i="1"/>
  <c r="CL43" i="1"/>
  <c r="AU43" i="1"/>
  <c r="AT43" i="1"/>
  <c r="AB43" i="1"/>
  <c r="AC43" i="1" s="1"/>
  <c r="IK42" i="1"/>
  <c r="HO42" i="1"/>
  <c r="HN42" i="1"/>
  <c r="FW42" i="1"/>
  <c r="FV42" i="1"/>
  <c r="EE42" i="1"/>
  <c r="ED42" i="1"/>
  <c r="CM42" i="1"/>
  <c r="CL42" i="1"/>
  <c r="AU42" i="1"/>
  <c r="AT42" i="1"/>
  <c r="AB42" i="1"/>
  <c r="AC42" i="1" s="1"/>
  <c r="IK41" i="1"/>
  <c r="HO41" i="1"/>
  <c r="HN41" i="1"/>
  <c r="FW41" i="1"/>
  <c r="FV41" i="1"/>
  <c r="FV73" i="1" s="1"/>
  <c r="FV75" i="1" s="1"/>
  <c r="EE41" i="1"/>
  <c r="EE73" i="1" s="1"/>
  <c r="EE75" i="1" s="1"/>
  <c r="ED41" i="1"/>
  <c r="CM41" i="1"/>
  <c r="CM73" i="1" s="1"/>
  <c r="CM75" i="1" s="1"/>
  <c r="CL41" i="1"/>
  <c r="AU41" i="1"/>
  <c r="AT41" i="1"/>
  <c r="IK40" i="1"/>
  <c r="HM40" i="1"/>
  <c r="HL40" i="1"/>
  <c r="FU40" i="1"/>
  <c r="FT40" i="1"/>
  <c r="EC40" i="1"/>
  <c r="EB40" i="1"/>
  <c r="CK40" i="1"/>
  <c r="CJ40" i="1"/>
  <c r="AS40" i="1"/>
  <c r="AR40" i="1"/>
  <c r="AC40" i="1"/>
  <c r="AB40" i="1"/>
  <c r="IK39" i="1"/>
  <c r="HM39" i="1"/>
  <c r="HM73" i="1" s="1"/>
  <c r="HM75" i="1" s="1"/>
  <c r="HL39" i="1"/>
  <c r="FU39" i="1"/>
  <c r="FT39" i="1"/>
  <c r="EC39" i="1"/>
  <c r="EC73" i="1" s="1"/>
  <c r="EC75" i="1" s="1"/>
  <c r="EB39" i="1"/>
  <c r="EB73" i="1" s="1"/>
  <c r="EB75" i="1" s="1"/>
  <c r="CK39" i="1"/>
  <c r="CJ39" i="1"/>
  <c r="CJ73" i="1" s="1"/>
  <c r="CJ75" i="1" s="1"/>
  <c r="AS39" i="1"/>
  <c r="AR39" i="1"/>
  <c r="AC39" i="1"/>
  <c r="AB39" i="1"/>
  <c r="IK38" i="1"/>
  <c r="HI38" i="1"/>
  <c r="HH38" i="1"/>
  <c r="FQ38" i="1"/>
  <c r="FP38" i="1"/>
  <c r="DY38" i="1"/>
  <c r="DX38" i="1"/>
  <c r="CG38" i="1"/>
  <c r="CF38" i="1"/>
  <c r="AU38" i="1"/>
  <c r="AT38" i="1"/>
  <c r="IK37" i="1"/>
  <c r="HK37" i="1"/>
  <c r="HJ37" i="1"/>
  <c r="FS37" i="1"/>
  <c r="FR37" i="1"/>
  <c r="EY37" i="1"/>
  <c r="EA37" i="1"/>
  <c r="DZ37" i="1"/>
  <c r="CI37" i="1"/>
  <c r="CH37" i="1"/>
  <c r="AQ37" i="1"/>
  <c r="AP37" i="1"/>
  <c r="AC37" i="1"/>
  <c r="AB37" i="1"/>
  <c r="IK36" i="1"/>
  <c r="HG36" i="1"/>
  <c r="HF36" i="1"/>
  <c r="FO36" i="1"/>
  <c r="FN36" i="1"/>
  <c r="DW36" i="1"/>
  <c r="DV36" i="1"/>
  <c r="CE36" i="1"/>
  <c r="CD36" i="1"/>
  <c r="AM36" i="1"/>
  <c r="AL36" i="1"/>
  <c r="AC36" i="1"/>
  <c r="AB36" i="1"/>
  <c r="IK35" i="1"/>
  <c r="HG35" i="1"/>
  <c r="HF35" i="1"/>
  <c r="FO35" i="1"/>
  <c r="FN35" i="1"/>
  <c r="DW35" i="1"/>
  <c r="DV35" i="1"/>
  <c r="CE35" i="1"/>
  <c r="CD35" i="1"/>
  <c r="AM35" i="1"/>
  <c r="AL35" i="1"/>
  <c r="U35" i="1"/>
  <c r="IK34" i="1"/>
  <c r="HK34" i="1"/>
  <c r="HK73" i="1" s="1"/>
  <c r="HK75" i="1" s="1"/>
  <c r="HW10" i="1" s="1"/>
  <c r="HJ34" i="1"/>
  <c r="HJ73" i="1" s="1"/>
  <c r="HJ75" i="1" s="1"/>
  <c r="FS34" i="1"/>
  <c r="FS73" i="1" s="1"/>
  <c r="FS75" i="1" s="1"/>
  <c r="FR34" i="1"/>
  <c r="FR73" i="1" s="1"/>
  <c r="FR75" i="1" s="1"/>
  <c r="EA34" i="1"/>
  <c r="EA73" i="1" s="1"/>
  <c r="EA75" i="1" s="1"/>
  <c r="DZ34" i="1"/>
  <c r="DZ73" i="1" s="1"/>
  <c r="DZ75" i="1" s="1"/>
  <c r="CI34" i="1"/>
  <c r="CI73" i="1" s="1"/>
  <c r="CI75" i="1" s="1"/>
  <c r="CH34" i="1"/>
  <c r="CH73" i="1" s="1"/>
  <c r="CH75" i="1" s="1"/>
  <c r="AQ34" i="1"/>
  <c r="AQ73" i="1" s="1"/>
  <c r="AQ75" i="1" s="1"/>
  <c r="AP34" i="1"/>
  <c r="AP73" i="1" s="1"/>
  <c r="AP75" i="1" s="1"/>
  <c r="AC34" i="1"/>
  <c r="AB34" i="1"/>
  <c r="IK33" i="1"/>
  <c r="HI33" i="1"/>
  <c r="HH33" i="1"/>
  <c r="FQ33" i="1"/>
  <c r="FP33" i="1"/>
  <c r="DY33" i="1"/>
  <c r="DX33" i="1"/>
  <c r="CG33" i="1"/>
  <c r="CF33" i="1"/>
  <c r="AO33" i="1"/>
  <c r="AN33" i="1"/>
  <c r="AB33" i="1"/>
  <c r="AC33" i="1" s="1"/>
  <c r="S33" i="1"/>
  <c r="IK32" i="1"/>
  <c r="HE32" i="1"/>
  <c r="HD32" i="1"/>
  <c r="FM32" i="1"/>
  <c r="FL32" i="1"/>
  <c r="EU32" i="1"/>
  <c r="DU32" i="1"/>
  <c r="DT32" i="1"/>
  <c r="CC32" i="1"/>
  <c r="CB32" i="1"/>
  <c r="BO32" i="1"/>
  <c r="AK32" i="1"/>
  <c r="AJ32" i="1"/>
  <c r="IK31" i="1"/>
  <c r="IF31" i="1"/>
  <c r="HI31" i="1"/>
  <c r="HH31" i="1"/>
  <c r="FQ31" i="1"/>
  <c r="FP31" i="1"/>
  <c r="EY31" i="1"/>
  <c r="DY31" i="1"/>
  <c r="DX31" i="1"/>
  <c r="CG31" i="1"/>
  <c r="CF31" i="1"/>
  <c r="AO31" i="1"/>
  <c r="AN31" i="1"/>
  <c r="AB31" i="1"/>
  <c r="AC31" i="1" s="1"/>
  <c r="V31" i="1"/>
  <c r="HI30" i="1"/>
  <c r="HH30" i="1"/>
  <c r="FQ30" i="1"/>
  <c r="FP30" i="1"/>
  <c r="DY30" i="1"/>
  <c r="DX30" i="1"/>
  <c r="CG30" i="1"/>
  <c r="CF30" i="1"/>
  <c r="AO30" i="1"/>
  <c r="AN30" i="1"/>
  <c r="AB30" i="1"/>
  <c r="AC30" i="1" s="1"/>
  <c r="S30" i="1"/>
  <c r="IF29" i="1"/>
  <c r="HI29" i="1"/>
  <c r="HH29" i="1"/>
  <c r="FQ29" i="1"/>
  <c r="FP29" i="1"/>
  <c r="EY29" i="1"/>
  <c r="DY29" i="1"/>
  <c r="DX29" i="1"/>
  <c r="CG29" i="1"/>
  <c r="CF29" i="1"/>
  <c r="AO29" i="1"/>
  <c r="AN29" i="1"/>
  <c r="IF28" i="1"/>
  <c r="HG28" i="1"/>
  <c r="HF28" i="1"/>
  <c r="GM28" i="1"/>
  <c r="FO28" i="1"/>
  <c r="FN28" i="1"/>
  <c r="DW28" i="1"/>
  <c r="DV28" i="1"/>
  <c r="CE28" i="1"/>
  <c r="CD28" i="1"/>
  <c r="AM28" i="1"/>
  <c r="AL28" i="1"/>
  <c r="AB28" i="1"/>
  <c r="AC28" i="1" s="1"/>
  <c r="IK27" i="1"/>
  <c r="IF27" i="1"/>
  <c r="HG27" i="1"/>
  <c r="HF27" i="1"/>
  <c r="FO27" i="1"/>
  <c r="FN27" i="1"/>
  <c r="DW27" i="1"/>
  <c r="DV27" i="1"/>
  <c r="CE27" i="1"/>
  <c r="CD27" i="1"/>
  <c r="AM27" i="1"/>
  <c r="AL27" i="1"/>
  <c r="AB27" i="1"/>
  <c r="AC27" i="1" s="1"/>
  <c r="IK26" i="1"/>
  <c r="IF26" i="1"/>
  <c r="IC26" i="1"/>
  <c r="HI26" i="1"/>
  <c r="HH26" i="1"/>
  <c r="HH73" i="1" s="1"/>
  <c r="HH75" i="1" s="1"/>
  <c r="FQ26" i="1"/>
  <c r="FP26" i="1"/>
  <c r="FP73" i="1" s="1"/>
  <c r="FP75" i="1" s="1"/>
  <c r="DY26" i="1"/>
  <c r="DX26" i="1"/>
  <c r="DX73" i="1" s="1"/>
  <c r="DX75" i="1" s="1"/>
  <c r="CG26" i="1"/>
  <c r="CF26" i="1"/>
  <c r="AO26" i="1"/>
  <c r="AO73" i="1" s="1"/>
  <c r="AO75" i="1" s="1"/>
  <c r="AN26" i="1"/>
  <c r="IK25" i="1"/>
  <c r="IF25" i="1"/>
  <c r="IA25" i="1"/>
  <c r="HG25" i="1"/>
  <c r="HF25" i="1"/>
  <c r="FO25" i="1"/>
  <c r="FN25" i="1"/>
  <c r="DW25" i="1"/>
  <c r="DV25" i="1"/>
  <c r="CE25" i="1"/>
  <c r="CD25" i="1"/>
  <c r="BO25" i="1"/>
  <c r="AM25" i="1"/>
  <c r="AL25" i="1"/>
  <c r="AB25" i="1"/>
  <c r="AC25" i="1" s="1"/>
  <c r="T25" i="1"/>
  <c r="IK24" i="1"/>
  <c r="IF24" i="1"/>
  <c r="IA24" i="1"/>
  <c r="HG24" i="1"/>
  <c r="HF24" i="1"/>
  <c r="FO24" i="1"/>
  <c r="FN24" i="1"/>
  <c r="DW24" i="1"/>
  <c r="DV24" i="1"/>
  <c r="CE24" i="1"/>
  <c r="CD24" i="1"/>
  <c r="AM24" i="1"/>
  <c r="AL24" i="1"/>
  <c r="AC24" i="1"/>
  <c r="AB24" i="1"/>
  <c r="IK23" i="1"/>
  <c r="IF23" i="1"/>
  <c r="IA23" i="1"/>
  <c r="HE23" i="1"/>
  <c r="HD23" i="1"/>
  <c r="FM23" i="1"/>
  <c r="FL23" i="1"/>
  <c r="EY23" i="1"/>
  <c r="EU23" i="1"/>
  <c r="DU23" i="1"/>
  <c r="DT23" i="1"/>
  <c r="CC23" i="1"/>
  <c r="CB23" i="1"/>
  <c r="AK23" i="1"/>
  <c r="AJ23" i="1"/>
  <c r="IK22" i="1"/>
  <c r="IF22" i="1"/>
  <c r="IA22" i="1"/>
  <c r="HC22" i="1"/>
  <c r="HB22" i="1"/>
  <c r="FK22" i="1"/>
  <c r="FJ22" i="1"/>
  <c r="DS22" i="1"/>
  <c r="DR22" i="1"/>
  <c r="CA22" i="1"/>
  <c r="BZ22" i="1"/>
  <c r="AI22" i="1"/>
  <c r="AH22" i="1"/>
  <c r="AB22" i="1"/>
  <c r="AC22" i="1" s="1"/>
  <c r="IK21" i="1"/>
  <c r="IF21" i="1"/>
  <c r="IA21" i="1"/>
  <c r="HC21" i="1"/>
  <c r="HB21" i="1"/>
  <c r="GP21" i="1"/>
  <c r="FK21" i="1"/>
  <c r="FJ21" i="1"/>
  <c r="EY21" i="1"/>
  <c r="DS21" i="1"/>
  <c r="DR21" i="1"/>
  <c r="CA21" i="1"/>
  <c r="BZ21" i="1"/>
  <c r="AI21" i="1"/>
  <c r="AH21" i="1"/>
  <c r="AC21" i="1"/>
  <c r="AB21" i="1"/>
  <c r="R21" i="1"/>
  <c r="IF20" i="1"/>
  <c r="IA20" i="1"/>
  <c r="HG20" i="1"/>
  <c r="HF20" i="1"/>
  <c r="FO20" i="1"/>
  <c r="FN20" i="1"/>
  <c r="DW20" i="1"/>
  <c r="DV20" i="1"/>
  <c r="CE20" i="1"/>
  <c r="CD20" i="1"/>
  <c r="AM20" i="1"/>
  <c r="AL20" i="1"/>
  <c r="IF19" i="1"/>
  <c r="IA19" i="1"/>
  <c r="HE19" i="1"/>
  <c r="HD19" i="1"/>
  <c r="FM19" i="1"/>
  <c r="FL19" i="1"/>
  <c r="DU19" i="1"/>
  <c r="DT19" i="1"/>
  <c r="CC19" i="1"/>
  <c r="CB19" i="1"/>
  <c r="AK19" i="1"/>
  <c r="AJ19" i="1"/>
  <c r="AB19" i="1"/>
  <c r="AC19" i="1" s="1"/>
  <c r="V19" i="1"/>
  <c r="IF18" i="1"/>
  <c r="IA18" i="1"/>
  <c r="HE18" i="1"/>
  <c r="HD18" i="1"/>
  <c r="GQ18" i="1"/>
  <c r="FM18" i="1"/>
  <c r="FL18" i="1"/>
  <c r="EU18" i="1"/>
  <c r="DU18" i="1"/>
  <c r="DT18" i="1"/>
  <c r="CC18" i="1"/>
  <c r="CB18" i="1"/>
  <c r="AK18" i="1"/>
  <c r="AJ18" i="1"/>
  <c r="AB18" i="1"/>
  <c r="AC18" i="1" s="1"/>
  <c r="IK17" i="1"/>
  <c r="IA17" i="1"/>
  <c r="HG17" i="1"/>
  <c r="HF17" i="1"/>
  <c r="FO17" i="1"/>
  <c r="FN17" i="1"/>
  <c r="EU17" i="1"/>
  <c r="DW17" i="1"/>
  <c r="DV17" i="1"/>
  <c r="CE17" i="1"/>
  <c r="CD17" i="1"/>
  <c r="AM17" i="1"/>
  <c r="AL17" i="1"/>
  <c r="AL73" i="1" s="1"/>
  <c r="AL75" i="1" s="1"/>
  <c r="W17" i="1"/>
  <c r="IK16" i="1"/>
  <c r="IA16" i="1"/>
  <c r="IA26" i="1" s="1"/>
  <c r="HC16" i="1"/>
  <c r="HB16" i="1"/>
  <c r="FK16" i="1"/>
  <c r="FJ16" i="1"/>
  <c r="EY16" i="1"/>
  <c r="DS16" i="1"/>
  <c r="DR16" i="1"/>
  <c r="CA16" i="1"/>
  <c r="BZ16" i="1"/>
  <c r="BO16" i="1"/>
  <c r="AI16" i="1"/>
  <c r="AH16" i="1"/>
  <c r="U16" i="1"/>
  <c r="T16" i="1"/>
  <c r="N16" i="1"/>
  <c r="IK15" i="1"/>
  <c r="HE15" i="1"/>
  <c r="HD15" i="1"/>
  <c r="FM15" i="1"/>
  <c r="FL15" i="1"/>
  <c r="EU15" i="1"/>
  <c r="DU15" i="1"/>
  <c r="DT15" i="1"/>
  <c r="CC15" i="1"/>
  <c r="CB15" i="1"/>
  <c r="AK15" i="1"/>
  <c r="AJ15" i="1"/>
  <c r="U15" i="1"/>
  <c r="R15" i="1"/>
  <c r="IK14" i="1"/>
  <c r="HW14" i="1"/>
  <c r="HV14" i="1"/>
  <c r="HE14" i="1"/>
  <c r="HE73" i="1" s="1"/>
  <c r="HE75" i="1" s="1"/>
  <c r="HD14" i="1"/>
  <c r="GE14" i="1"/>
  <c r="GD14" i="1"/>
  <c r="GQ19" i="1" s="1"/>
  <c r="FM14" i="1"/>
  <c r="FL14" i="1"/>
  <c r="EU14" i="1"/>
  <c r="EM14" i="1"/>
  <c r="EL14" i="1"/>
  <c r="DU14" i="1"/>
  <c r="DU73" i="1" s="1"/>
  <c r="DU75" i="1" s="1"/>
  <c r="EM7" i="1" s="1"/>
  <c r="DT14" i="1"/>
  <c r="CT14" i="1"/>
  <c r="CC14" i="1"/>
  <c r="CB14" i="1"/>
  <c r="CB73" i="1" s="1"/>
  <c r="CB75" i="1" s="1"/>
  <c r="BO14" i="1"/>
  <c r="BC14" i="1"/>
  <c r="BB14" i="1"/>
  <c r="BO15" i="1" s="1"/>
  <c r="AK14" i="1"/>
  <c r="AJ14" i="1"/>
  <c r="AC14" i="1"/>
  <c r="W14" i="1"/>
  <c r="K14" i="1"/>
  <c r="J14" i="1"/>
  <c r="W20" i="1" s="1"/>
  <c r="IK13" i="1"/>
  <c r="HV13" i="1"/>
  <c r="HG13" i="1"/>
  <c r="HF13" i="1"/>
  <c r="HF73" i="1" s="1"/>
  <c r="HF75" i="1" s="1"/>
  <c r="GW13" i="1"/>
  <c r="GQ13" i="1"/>
  <c r="GE13" i="1"/>
  <c r="GD13" i="1"/>
  <c r="GP16" i="1" s="1"/>
  <c r="FO13" i="1"/>
  <c r="FN13" i="1"/>
  <c r="FE13" i="1"/>
  <c r="EY13" i="1"/>
  <c r="EL13" i="1"/>
  <c r="DW13" i="1"/>
  <c r="DV13" i="1"/>
  <c r="DV73" i="1" s="1"/>
  <c r="DV75" i="1" s="1"/>
  <c r="EL8" i="1" s="1"/>
  <c r="DM13" i="1"/>
  <c r="CT13" i="1"/>
  <c r="CE13" i="1"/>
  <c r="CD13" i="1"/>
  <c r="CD73" i="1" s="1"/>
  <c r="CD75" i="1" s="1"/>
  <c r="BU13" i="1"/>
  <c r="BO13" i="1"/>
  <c r="BB13" i="1"/>
  <c r="AG13" i="1"/>
  <c r="AF13" i="1"/>
  <c r="U13" i="1"/>
  <c r="T13" i="1"/>
  <c r="K13" i="1"/>
  <c r="V16" i="1" s="1"/>
  <c r="J13" i="1"/>
  <c r="V29" i="1" s="1"/>
  <c r="IK12" i="1"/>
  <c r="IA12" i="1"/>
  <c r="IB51" i="1" s="1"/>
  <c r="HA12" i="1"/>
  <c r="GZ12" i="1"/>
  <c r="GQ12" i="1"/>
  <c r="GM12" i="1"/>
  <c r="GD12" i="1"/>
  <c r="FI12" i="1"/>
  <c r="FH12" i="1"/>
  <c r="EY12" i="1"/>
  <c r="EU12" i="1"/>
  <c r="EM12" i="1"/>
  <c r="DQ12" i="1"/>
  <c r="DP12" i="1"/>
  <c r="CU12" i="1"/>
  <c r="BY12" i="1"/>
  <c r="BX12" i="1"/>
  <c r="BO12" i="1"/>
  <c r="AG12" i="1"/>
  <c r="AF12" i="1"/>
  <c r="W12" i="1"/>
  <c r="V12" i="1"/>
  <c r="S12" i="1"/>
  <c r="K12" i="1"/>
  <c r="J12" i="1"/>
  <c r="U26" i="1" s="1"/>
  <c r="IK11" i="1"/>
  <c r="IC11" i="1"/>
  <c r="IM46" i="1" s="1"/>
  <c r="IA11" i="1"/>
  <c r="HW11" i="1"/>
  <c r="HC11" i="1"/>
  <c r="HB11" i="1"/>
  <c r="GP11" i="1"/>
  <c r="FK11" i="1"/>
  <c r="FJ11" i="1"/>
  <c r="EY11" i="1"/>
  <c r="EU11" i="1"/>
  <c r="EM11" i="1"/>
  <c r="EL11" i="1"/>
  <c r="EV11" i="1" s="1"/>
  <c r="DS11" i="1"/>
  <c r="DR11" i="1"/>
  <c r="DC11" i="1"/>
  <c r="CT11" i="1"/>
  <c r="CA11" i="1"/>
  <c r="BZ11" i="1"/>
  <c r="AI11" i="1"/>
  <c r="AH11" i="1"/>
  <c r="U11" i="1"/>
  <c r="R11" i="1"/>
  <c r="K11" i="1"/>
  <c r="T21" i="1" s="1"/>
  <c r="J11" i="1"/>
  <c r="T29" i="1" s="1"/>
  <c r="IK10" i="1"/>
  <c r="IC10" i="1"/>
  <c r="IM31" i="1" s="1"/>
  <c r="IA10" i="1"/>
  <c r="HV10" i="1"/>
  <c r="HC10" i="1"/>
  <c r="HB10" i="1"/>
  <c r="HA10" i="1"/>
  <c r="GZ10" i="1"/>
  <c r="GE10" i="1"/>
  <c r="GD10" i="1"/>
  <c r="GM16" i="1" s="1"/>
  <c r="FK10" i="1"/>
  <c r="FJ10" i="1"/>
  <c r="FI10" i="1"/>
  <c r="FH10" i="1"/>
  <c r="EY10" i="1"/>
  <c r="EU10" i="1"/>
  <c r="EM10" i="1"/>
  <c r="EL10" i="1"/>
  <c r="DS10" i="1"/>
  <c r="DR10" i="1"/>
  <c r="DQ10" i="1"/>
  <c r="DP10" i="1"/>
  <c r="DC10" i="1"/>
  <c r="CU10" i="1"/>
  <c r="CT10" i="1"/>
  <c r="DC22" i="1" s="1"/>
  <c r="CA10" i="1"/>
  <c r="BZ10" i="1"/>
  <c r="BY10" i="1"/>
  <c r="BX10" i="1"/>
  <c r="BC10" i="1"/>
  <c r="BB10" i="1"/>
  <c r="BK11" i="1" s="1"/>
  <c r="AG10" i="1"/>
  <c r="AF10" i="1"/>
  <c r="W10" i="1"/>
  <c r="U10" i="1"/>
  <c r="T10" i="1"/>
  <c r="S10" i="1"/>
  <c r="R10" i="1"/>
  <c r="O10" i="1"/>
  <c r="K10" i="1"/>
  <c r="J10" i="1"/>
  <c r="IM9" i="1"/>
  <c r="IK9" i="1"/>
  <c r="IF9" i="1"/>
  <c r="IA9" i="1"/>
  <c r="IM25" i="1" s="1"/>
  <c r="HV9" i="1"/>
  <c r="HC9" i="1"/>
  <c r="HC73" i="1" s="1"/>
  <c r="HC75" i="1" s="1"/>
  <c r="HW6" i="1" s="1"/>
  <c r="HB9" i="1"/>
  <c r="GQ9" i="1"/>
  <c r="GM9" i="1"/>
  <c r="GD9" i="1"/>
  <c r="FK9" i="1"/>
  <c r="FK73" i="1" s="1"/>
  <c r="FK75" i="1" s="1"/>
  <c r="GE6" i="1" s="1"/>
  <c r="FJ9" i="1"/>
  <c r="EY9" i="1"/>
  <c r="EU9" i="1"/>
  <c r="EL9" i="1"/>
  <c r="DS9" i="1"/>
  <c r="DR9" i="1"/>
  <c r="DR73" i="1" s="1"/>
  <c r="DR75" i="1" s="1"/>
  <c r="CA9" i="1"/>
  <c r="BZ9" i="1"/>
  <c r="BO9" i="1"/>
  <c r="BC9" i="1"/>
  <c r="AI9" i="1"/>
  <c r="AH9" i="1"/>
  <c r="W9" i="1"/>
  <c r="V9" i="1"/>
  <c r="U9" i="1"/>
  <c r="S9" i="1"/>
  <c r="K9" i="1"/>
  <c r="J9" i="1"/>
  <c r="R19" i="1" s="1"/>
  <c r="IM8" i="1"/>
  <c r="IK8" i="1"/>
  <c r="IF8" i="1"/>
  <c r="IA8" i="1"/>
  <c r="IF32" i="1" s="1"/>
  <c r="HV8" i="1"/>
  <c r="HA8" i="1"/>
  <c r="GZ8" i="1"/>
  <c r="GQ8" i="1"/>
  <c r="GP8" i="1"/>
  <c r="FI8" i="1"/>
  <c r="FH8" i="1"/>
  <c r="EY8" i="1"/>
  <c r="EU8" i="1"/>
  <c r="DQ8" i="1"/>
  <c r="DP8" i="1"/>
  <c r="CT8" i="1"/>
  <c r="BY8" i="1"/>
  <c r="BX8" i="1"/>
  <c r="BB8" i="1"/>
  <c r="AG8" i="1"/>
  <c r="AF8" i="1"/>
  <c r="W8" i="1"/>
  <c r="U8" i="1"/>
  <c r="T8" i="1"/>
  <c r="S8" i="1"/>
  <c r="R8" i="1"/>
  <c r="O8" i="1"/>
  <c r="K8" i="1"/>
  <c r="Q7" i="1" s="1"/>
  <c r="J8" i="1"/>
  <c r="IM7" i="1"/>
  <c r="IK7" i="1"/>
  <c r="IF7" i="1"/>
  <c r="IC7" i="1"/>
  <c r="IM11" i="1" s="1"/>
  <c r="IA7" i="1"/>
  <c r="HW7" i="1"/>
  <c r="HA7" i="1"/>
  <c r="GZ7" i="1"/>
  <c r="GP7" i="1"/>
  <c r="GM7" i="1"/>
  <c r="FI7" i="1"/>
  <c r="FH7" i="1"/>
  <c r="EY7" i="1"/>
  <c r="EV7" i="1"/>
  <c r="EU7" i="1"/>
  <c r="DQ7" i="1"/>
  <c r="DP7" i="1"/>
  <c r="DC7" i="1"/>
  <c r="CT7" i="1"/>
  <c r="BY7" i="1"/>
  <c r="BX7" i="1"/>
  <c r="AG7" i="1"/>
  <c r="AF7" i="1"/>
  <c r="W7" i="1"/>
  <c r="U7" i="1"/>
  <c r="T7" i="1"/>
  <c r="R7" i="1"/>
  <c r="P7" i="1"/>
  <c r="K7" i="1"/>
  <c r="P15" i="1" s="1"/>
  <c r="J7" i="1"/>
  <c r="P20" i="1" s="1"/>
  <c r="IK6" i="1"/>
  <c r="IF6" i="1"/>
  <c r="IC6" i="1"/>
  <c r="IA6" i="1"/>
  <c r="HA6" i="1"/>
  <c r="GZ6" i="1"/>
  <c r="GP6" i="1"/>
  <c r="GM6" i="1"/>
  <c r="FI6" i="1"/>
  <c r="FH6" i="1"/>
  <c r="EY6" i="1"/>
  <c r="EU6" i="1"/>
  <c r="EL6" i="1"/>
  <c r="DQ6" i="1"/>
  <c r="DP6" i="1"/>
  <c r="DC6" i="1"/>
  <c r="BY6" i="1"/>
  <c r="BX6" i="1"/>
  <c r="BO6" i="1"/>
  <c r="AG6" i="1"/>
  <c r="AF6" i="1"/>
  <c r="W6" i="1"/>
  <c r="U6" i="1"/>
  <c r="T6" i="1"/>
  <c r="R6" i="1"/>
  <c r="K6" i="1"/>
  <c r="O12" i="1" s="1"/>
  <c r="J6" i="1"/>
  <c r="O22" i="1" s="1"/>
  <c r="IK5" i="1"/>
  <c r="IL19" i="1" s="1"/>
  <c r="IF5" i="1"/>
  <c r="IA5" i="1"/>
  <c r="HA5" i="1"/>
  <c r="HA73" i="1" s="1"/>
  <c r="HA75" i="1" s="1"/>
  <c r="HW5" i="1" s="1"/>
  <c r="GZ5" i="1"/>
  <c r="GZ73" i="1" s="1"/>
  <c r="GZ75" i="1" s="1"/>
  <c r="HV5" i="1" s="1"/>
  <c r="GQ5" i="1"/>
  <c r="GP5" i="1"/>
  <c r="FI5" i="1"/>
  <c r="FH5" i="1"/>
  <c r="EY5" i="1"/>
  <c r="EV5" i="1"/>
  <c r="EU5" i="1"/>
  <c r="DQ5" i="1"/>
  <c r="DP5" i="1"/>
  <c r="DC5" i="1"/>
  <c r="BY5" i="1"/>
  <c r="BX5" i="1"/>
  <c r="BO5" i="1"/>
  <c r="BK5" i="1"/>
  <c r="AG5" i="1"/>
  <c r="AF5" i="1"/>
  <c r="AF73" i="1" s="1"/>
  <c r="AF75" i="1" s="1"/>
  <c r="BB5" i="1" s="1"/>
  <c r="W5" i="1"/>
  <c r="U5" i="1"/>
  <c r="T5" i="1"/>
  <c r="S5" i="1"/>
  <c r="R5" i="1"/>
  <c r="P5" i="1"/>
  <c r="N5" i="1"/>
  <c r="K5" i="1"/>
  <c r="J5" i="1"/>
  <c r="IK4" i="1"/>
  <c r="IF4" i="1"/>
  <c r="IA4" i="1"/>
  <c r="IA3" i="1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K9" i="4" l="1"/>
  <c r="G82" i="5"/>
  <c r="G43" i="5"/>
  <c r="G83" i="5"/>
  <c r="G172" i="5"/>
  <c r="G114" i="5"/>
  <c r="G137" i="5"/>
  <c r="BF109" i="1"/>
  <c r="BF92" i="1"/>
  <c r="BF81" i="1"/>
  <c r="BF90" i="1"/>
  <c r="BF68" i="1"/>
  <c r="BF54" i="1"/>
  <c r="BF51" i="1"/>
  <c r="BF40" i="1"/>
  <c r="BF34" i="1"/>
  <c r="BF36" i="1"/>
  <c r="BF18" i="1"/>
  <c r="BF17" i="1"/>
  <c r="BF8" i="1"/>
  <c r="IH9" i="1"/>
  <c r="IH7" i="1"/>
  <c r="IH5" i="1"/>
  <c r="IA13" i="1"/>
  <c r="N107" i="1"/>
  <c r="N103" i="1"/>
  <c r="N99" i="1"/>
  <c r="N106" i="1"/>
  <c r="N102" i="1"/>
  <c r="N98" i="1"/>
  <c r="N108" i="1"/>
  <c r="N104" i="1"/>
  <c r="N100" i="1"/>
  <c r="N105" i="1"/>
  <c r="N97" i="1"/>
  <c r="N93" i="1"/>
  <c r="N101" i="1"/>
  <c r="N96" i="1"/>
  <c r="N92" i="1"/>
  <c r="N88" i="1"/>
  <c r="N109" i="1"/>
  <c r="N94" i="1"/>
  <c r="N90" i="1"/>
  <c r="N95" i="1"/>
  <c r="N86" i="1"/>
  <c r="N82" i="1"/>
  <c r="N78" i="1"/>
  <c r="N89" i="1"/>
  <c r="N91" i="1"/>
  <c r="N85" i="1"/>
  <c r="N81" i="1"/>
  <c r="N83" i="1"/>
  <c r="N79" i="1"/>
  <c r="N87" i="1"/>
  <c r="N71" i="1"/>
  <c r="N70" i="1"/>
  <c r="N80" i="1"/>
  <c r="N77" i="1"/>
  <c r="N66" i="1"/>
  <c r="N61" i="1"/>
  <c r="N84" i="1"/>
  <c r="N65" i="1"/>
  <c r="N64" i="1"/>
  <c r="N72" i="1"/>
  <c r="N63" i="1"/>
  <c r="N68" i="1"/>
  <c r="N62" i="1"/>
  <c r="N69" i="1"/>
  <c r="N67" i="1"/>
  <c r="N52" i="1"/>
  <c r="N55" i="1"/>
  <c r="N53" i="1"/>
  <c r="N59" i="1"/>
  <c r="N57" i="1"/>
  <c r="N56" i="1"/>
  <c r="N58" i="1"/>
  <c r="N47" i="1"/>
  <c r="N40" i="1"/>
  <c r="N45" i="1"/>
  <c r="N54" i="1"/>
  <c r="N44" i="1"/>
  <c r="N42" i="1"/>
  <c r="N51" i="1"/>
  <c r="N50" i="1"/>
  <c r="N48" i="1"/>
  <c r="N43" i="1"/>
  <c r="N41" i="1"/>
  <c r="N46" i="1"/>
  <c r="N60" i="1"/>
  <c r="N49" i="1"/>
  <c r="N33" i="1"/>
  <c r="N30" i="1"/>
  <c r="N28" i="1"/>
  <c r="N27" i="1"/>
  <c r="N26" i="1"/>
  <c r="N36" i="1"/>
  <c r="N32" i="1"/>
  <c r="N39" i="1"/>
  <c r="N37" i="1"/>
  <c r="N35" i="1"/>
  <c r="N24" i="1"/>
  <c r="N22" i="1"/>
  <c r="N38" i="1"/>
  <c r="N34" i="1"/>
  <c r="N17" i="1"/>
  <c r="N14" i="1"/>
  <c r="N7" i="1"/>
  <c r="N21" i="1"/>
  <c r="N20" i="1"/>
  <c r="N15" i="1"/>
  <c r="N11" i="1"/>
  <c r="N25" i="1"/>
  <c r="N10" i="1"/>
  <c r="N8" i="1"/>
  <c r="N23" i="1"/>
  <c r="N18" i="1"/>
  <c r="FH73" i="1"/>
  <c r="FH75" i="1" s="1"/>
  <c r="GD5" i="1" s="1"/>
  <c r="EQ103" i="1"/>
  <c r="EQ104" i="1"/>
  <c r="EQ109" i="1"/>
  <c r="EQ97" i="1"/>
  <c r="EQ91" i="1"/>
  <c r="EQ85" i="1"/>
  <c r="EQ83" i="1"/>
  <c r="EQ70" i="1"/>
  <c r="EQ84" i="1"/>
  <c r="EQ68" i="1"/>
  <c r="EQ87" i="1"/>
  <c r="EQ53" i="1"/>
  <c r="EQ59" i="1"/>
  <c r="EQ50" i="1"/>
  <c r="EQ47" i="1"/>
  <c r="EQ48" i="1"/>
  <c r="EQ40" i="1"/>
  <c r="EQ25" i="1"/>
  <c r="EQ24" i="1"/>
  <c r="EQ36" i="1"/>
  <c r="EQ18" i="1"/>
  <c r="EQ12" i="1"/>
  <c r="EQ9" i="1"/>
  <c r="P9" i="1"/>
  <c r="Q11" i="1"/>
  <c r="V18" i="1"/>
  <c r="BY73" i="1"/>
  <c r="BY75" i="1" s="1"/>
  <c r="CU5" i="1" s="1"/>
  <c r="Q6" i="1"/>
  <c r="BZ73" i="1"/>
  <c r="BZ75" i="1" s="1"/>
  <c r="CT6" i="1" s="1"/>
  <c r="V5" i="1"/>
  <c r="GO5" i="1"/>
  <c r="IB50" i="1"/>
  <c r="IB49" i="1"/>
  <c r="O7" i="1"/>
  <c r="Q109" i="1"/>
  <c r="Q105" i="1"/>
  <c r="Q101" i="1"/>
  <c r="Q108" i="1"/>
  <c r="Q104" i="1"/>
  <c r="Q100" i="1"/>
  <c r="Q106" i="1"/>
  <c r="Q102" i="1"/>
  <c r="Q98" i="1"/>
  <c r="Q107" i="1"/>
  <c r="Q96" i="1"/>
  <c r="Q92" i="1"/>
  <c r="Q88" i="1"/>
  <c r="Q103" i="1"/>
  <c r="Q95" i="1"/>
  <c r="Q91" i="1"/>
  <c r="Q97" i="1"/>
  <c r="Q93" i="1"/>
  <c r="Q89" i="1"/>
  <c r="Q84" i="1"/>
  <c r="Q80" i="1"/>
  <c r="Q94" i="1"/>
  <c r="Q83" i="1"/>
  <c r="Q79" i="1"/>
  <c r="Q85" i="1"/>
  <c r="Q81" i="1"/>
  <c r="Q70" i="1"/>
  <c r="Q99" i="1"/>
  <c r="Q90" i="1"/>
  <c r="Q86" i="1"/>
  <c r="Q77" i="1"/>
  <c r="Q82" i="1"/>
  <c r="Q78" i="1"/>
  <c r="Q72" i="1"/>
  <c r="Q87" i="1"/>
  <c r="Q71" i="1"/>
  <c r="Q63" i="1"/>
  <c r="Q68" i="1"/>
  <c r="Q62" i="1"/>
  <c r="Q67" i="1"/>
  <c r="Q69" i="1"/>
  <c r="Q65" i="1"/>
  <c r="Q64" i="1"/>
  <c r="Q58" i="1"/>
  <c r="Q59" i="1"/>
  <c r="Q57" i="1"/>
  <c r="Q60" i="1"/>
  <c r="Q52" i="1"/>
  <c r="Q66" i="1"/>
  <c r="Q61" i="1"/>
  <c r="Q55" i="1"/>
  <c r="Q44" i="1"/>
  <c r="Q42" i="1"/>
  <c r="Q39" i="1"/>
  <c r="Q54" i="1"/>
  <c r="Q51" i="1"/>
  <c r="Q49" i="1"/>
  <c r="Q38" i="1"/>
  <c r="Q53" i="1"/>
  <c r="Q50" i="1"/>
  <c r="Q48" i="1"/>
  <c r="Q43" i="1"/>
  <c r="Q41" i="1"/>
  <c r="Q46" i="1"/>
  <c r="Q47" i="1"/>
  <c r="Q40" i="1"/>
  <c r="Q56" i="1"/>
  <c r="Q45" i="1"/>
  <c r="Q36" i="1"/>
  <c r="Q32" i="1"/>
  <c r="Q35" i="1"/>
  <c r="Q24" i="1"/>
  <c r="Q37" i="1"/>
  <c r="Q29" i="1"/>
  <c r="Q21" i="1"/>
  <c r="Q34" i="1"/>
  <c r="Q31" i="1"/>
  <c r="Q20" i="1"/>
  <c r="Q33" i="1"/>
  <c r="Q28" i="1"/>
  <c r="Q10" i="1"/>
  <c r="Q8" i="1"/>
  <c r="Q25" i="1"/>
  <c r="Q23" i="1"/>
  <c r="Q16" i="1"/>
  <c r="Q27" i="1"/>
  <c r="Q19" i="1"/>
  <c r="Q18" i="1"/>
  <c r="Q26" i="1"/>
  <c r="Q22" i="1"/>
  <c r="Q12" i="1"/>
  <c r="Q9" i="1"/>
  <c r="Q30" i="1"/>
  <c r="Q15" i="1"/>
  <c r="IH8" i="1"/>
  <c r="DS73" i="1"/>
  <c r="DS75" i="1" s="1"/>
  <c r="EM6" i="1" s="1"/>
  <c r="EQ107" i="1" s="1"/>
  <c r="FJ73" i="1"/>
  <c r="FJ75" i="1" s="1"/>
  <c r="GD6" i="1" s="1"/>
  <c r="S108" i="1"/>
  <c r="S104" i="1"/>
  <c r="S100" i="1"/>
  <c r="S107" i="1"/>
  <c r="S103" i="1"/>
  <c r="S99" i="1"/>
  <c r="S109" i="1"/>
  <c r="S105" i="1"/>
  <c r="S101" i="1"/>
  <c r="S98" i="1"/>
  <c r="S95" i="1"/>
  <c r="S91" i="1"/>
  <c r="S87" i="1"/>
  <c r="S94" i="1"/>
  <c r="S90" i="1"/>
  <c r="S102" i="1"/>
  <c r="S96" i="1"/>
  <c r="S92" i="1"/>
  <c r="S88" i="1"/>
  <c r="S83" i="1"/>
  <c r="S79" i="1"/>
  <c r="S86" i="1"/>
  <c r="S82" i="1"/>
  <c r="S78" i="1"/>
  <c r="S89" i="1"/>
  <c r="S106" i="1"/>
  <c r="S93" i="1"/>
  <c r="S84" i="1"/>
  <c r="S80" i="1"/>
  <c r="S85" i="1"/>
  <c r="S81" i="1"/>
  <c r="S77" i="1"/>
  <c r="S72" i="1"/>
  <c r="S97" i="1"/>
  <c r="S70" i="1"/>
  <c r="S69" i="1"/>
  <c r="S68" i="1"/>
  <c r="S62" i="1"/>
  <c r="S67" i="1"/>
  <c r="S71" i="1"/>
  <c r="S66" i="1"/>
  <c r="S61" i="1"/>
  <c r="S65" i="1"/>
  <c r="S64" i="1"/>
  <c r="S57" i="1"/>
  <c r="S59" i="1"/>
  <c r="S56" i="1"/>
  <c r="S54" i="1"/>
  <c r="S52" i="1"/>
  <c r="S55" i="1"/>
  <c r="S53" i="1"/>
  <c r="S63" i="1"/>
  <c r="S58" i="1"/>
  <c r="S49" i="1"/>
  <c r="S51" i="1"/>
  <c r="S48" i="1"/>
  <c r="S43" i="1"/>
  <c r="S41" i="1"/>
  <c r="S50" i="1"/>
  <c r="S46" i="1"/>
  <c r="S37" i="1"/>
  <c r="S60" i="1"/>
  <c r="S47" i="1"/>
  <c r="S40" i="1"/>
  <c r="S44" i="1"/>
  <c r="S42" i="1"/>
  <c r="S39" i="1"/>
  <c r="S29" i="1"/>
  <c r="S34" i="1"/>
  <c r="S31" i="1"/>
  <c r="S18" i="1"/>
  <c r="S45" i="1"/>
  <c r="S38" i="1"/>
  <c r="S20" i="1"/>
  <c r="S36" i="1"/>
  <c r="S32" i="1"/>
  <c r="S25" i="1"/>
  <c r="S23" i="1"/>
  <c r="S35" i="1"/>
  <c r="S16" i="1"/>
  <c r="S13" i="1"/>
  <c r="S6" i="1"/>
  <c r="S19" i="1"/>
  <c r="S27" i="1"/>
  <c r="S22" i="1"/>
  <c r="S26" i="1"/>
  <c r="S24" i="1"/>
  <c r="S17" i="1"/>
  <c r="S14" i="1"/>
  <c r="S7" i="1"/>
  <c r="S15" i="1"/>
  <c r="S11" i="1"/>
  <c r="S21" i="1"/>
  <c r="P12" i="1"/>
  <c r="N13" i="1"/>
  <c r="EQ13" i="1"/>
  <c r="GP10" i="1"/>
  <c r="GP12" i="1"/>
  <c r="GP9" i="1"/>
  <c r="GP23" i="1"/>
  <c r="GP18" i="1"/>
  <c r="GP17" i="1"/>
  <c r="GP13" i="1"/>
  <c r="GQ17" i="1"/>
  <c r="N19" i="1"/>
  <c r="V23" i="1"/>
  <c r="GP25" i="1"/>
  <c r="N31" i="1"/>
  <c r="BK107" i="1"/>
  <c r="BK103" i="1"/>
  <c r="BK99" i="1"/>
  <c r="BK106" i="1"/>
  <c r="BK102" i="1"/>
  <c r="BK98" i="1"/>
  <c r="BK108" i="1"/>
  <c r="BK104" i="1"/>
  <c r="BK100" i="1"/>
  <c r="BK101" i="1"/>
  <c r="BK94" i="1"/>
  <c r="BK90" i="1"/>
  <c r="BK93" i="1"/>
  <c r="BK89" i="1"/>
  <c r="BK97" i="1"/>
  <c r="BK105" i="1"/>
  <c r="BK95" i="1"/>
  <c r="BK91" i="1"/>
  <c r="BK92" i="1"/>
  <c r="BK86" i="1"/>
  <c r="BK82" i="1"/>
  <c r="BK78" i="1"/>
  <c r="BK88" i="1"/>
  <c r="BK87" i="1"/>
  <c r="BK85" i="1"/>
  <c r="BK81" i="1"/>
  <c r="BK96" i="1"/>
  <c r="BK83" i="1"/>
  <c r="BK77" i="1"/>
  <c r="BK71" i="1"/>
  <c r="BK84" i="1"/>
  <c r="BK79" i="1"/>
  <c r="BK69" i="1"/>
  <c r="BK109" i="1"/>
  <c r="BK80" i="1"/>
  <c r="BK72" i="1"/>
  <c r="BK64" i="1"/>
  <c r="BK60" i="1"/>
  <c r="BK70" i="1"/>
  <c r="BK63" i="1"/>
  <c r="BK68" i="1"/>
  <c r="BK62" i="1"/>
  <c r="BK66" i="1"/>
  <c r="BK61" i="1"/>
  <c r="BK65" i="1"/>
  <c r="BK53" i="1"/>
  <c r="BK51" i="1"/>
  <c r="BK67" i="1"/>
  <c r="BK58" i="1"/>
  <c r="BK54" i="1"/>
  <c r="BK59" i="1"/>
  <c r="BK56" i="1"/>
  <c r="BK55" i="1"/>
  <c r="BK50" i="1"/>
  <c r="BK44" i="1"/>
  <c r="BK43" i="1"/>
  <c r="BK57" i="1"/>
  <c r="BK46" i="1"/>
  <c r="BK38" i="1"/>
  <c r="BK48" i="1"/>
  <c r="BK41" i="1"/>
  <c r="BK45" i="1"/>
  <c r="BK52" i="1"/>
  <c r="BK47" i="1"/>
  <c r="BK42" i="1"/>
  <c r="BK36" i="1"/>
  <c r="BK26" i="1"/>
  <c r="BK32" i="1"/>
  <c r="BK39" i="1"/>
  <c r="BK35" i="1"/>
  <c r="BK34" i="1"/>
  <c r="BK31" i="1"/>
  <c r="BK29" i="1"/>
  <c r="BK49" i="1"/>
  <c r="BK33" i="1"/>
  <c r="BK30" i="1"/>
  <c r="BK28" i="1"/>
  <c r="BK27" i="1"/>
  <c r="BK40" i="1"/>
  <c r="BK22" i="1"/>
  <c r="BK23" i="1"/>
  <c r="BK13" i="1"/>
  <c r="BK24" i="1"/>
  <c r="BK37" i="1"/>
  <c r="BK18" i="1"/>
  <c r="BK16" i="1"/>
  <c r="BK14" i="1"/>
  <c r="BK12" i="1"/>
  <c r="BK9" i="1"/>
  <c r="BK21" i="1"/>
  <c r="BK20" i="1"/>
  <c r="BK17" i="1"/>
  <c r="IH4" i="1"/>
  <c r="Q5" i="1"/>
  <c r="DQ73" i="1"/>
  <c r="DQ75" i="1" s="1"/>
  <c r="EM5" i="1" s="1"/>
  <c r="O106" i="1"/>
  <c r="O102" i="1"/>
  <c r="O98" i="1"/>
  <c r="O109" i="1"/>
  <c r="O105" i="1"/>
  <c r="O101" i="1"/>
  <c r="O107" i="1"/>
  <c r="O103" i="1"/>
  <c r="O99" i="1"/>
  <c r="O100" i="1"/>
  <c r="O97" i="1"/>
  <c r="O93" i="1"/>
  <c r="O89" i="1"/>
  <c r="O96" i="1"/>
  <c r="O92" i="1"/>
  <c r="O88" i="1"/>
  <c r="O104" i="1"/>
  <c r="O94" i="1"/>
  <c r="O90" i="1"/>
  <c r="O108" i="1"/>
  <c r="O91" i="1"/>
  <c r="O85" i="1"/>
  <c r="O81" i="1"/>
  <c r="O84" i="1"/>
  <c r="O80" i="1"/>
  <c r="O87" i="1"/>
  <c r="O95" i="1"/>
  <c r="O86" i="1"/>
  <c r="O82" i="1"/>
  <c r="O78" i="1"/>
  <c r="O72" i="1"/>
  <c r="O83" i="1"/>
  <c r="O70" i="1"/>
  <c r="O69" i="1"/>
  <c r="O77" i="1"/>
  <c r="O79" i="1"/>
  <c r="O65" i="1"/>
  <c r="O64" i="1"/>
  <c r="O63" i="1"/>
  <c r="O71" i="1"/>
  <c r="O67" i="1"/>
  <c r="O66" i="1"/>
  <c r="O62" i="1"/>
  <c r="O61" i="1"/>
  <c r="O55" i="1"/>
  <c r="O53" i="1"/>
  <c r="O58" i="1"/>
  <c r="O68" i="1"/>
  <c r="O59" i="1"/>
  <c r="O57" i="1"/>
  <c r="O60" i="1"/>
  <c r="O56" i="1"/>
  <c r="O54" i="1"/>
  <c r="O47" i="1"/>
  <c r="O52" i="1"/>
  <c r="O45" i="1"/>
  <c r="O44" i="1"/>
  <c r="O42" i="1"/>
  <c r="O51" i="1"/>
  <c r="O39" i="1"/>
  <c r="O49" i="1"/>
  <c r="O46" i="1"/>
  <c r="O37" i="1"/>
  <c r="O33" i="1"/>
  <c r="O30" i="1"/>
  <c r="O28" i="1"/>
  <c r="O27" i="1"/>
  <c r="O26" i="1"/>
  <c r="O50" i="1"/>
  <c r="O41" i="1"/>
  <c r="O36" i="1"/>
  <c r="O32" i="1"/>
  <c r="O25" i="1"/>
  <c r="O23" i="1"/>
  <c r="O35" i="1"/>
  <c r="O48" i="1"/>
  <c r="O29" i="1"/>
  <c r="O21" i="1"/>
  <c r="O34" i="1"/>
  <c r="O31" i="1"/>
  <c r="O43" i="1"/>
  <c r="O40" i="1"/>
  <c r="O20" i="1"/>
  <c r="O15" i="1"/>
  <c r="O11" i="1"/>
  <c r="O5" i="1"/>
  <c r="Y5" i="1" s="1"/>
  <c r="O19" i="1"/>
  <c r="O16" i="1"/>
  <c r="O13" i="1"/>
  <c r="O38" i="1"/>
  <c r="V6" i="1"/>
  <c r="IH6" i="1"/>
  <c r="CZ103" i="1"/>
  <c r="CZ90" i="1"/>
  <c r="CZ83" i="1"/>
  <c r="CZ88" i="1"/>
  <c r="CZ81" i="1"/>
  <c r="CZ64" i="1"/>
  <c r="CZ56" i="1"/>
  <c r="CZ37" i="1"/>
  <c r="CZ36" i="1"/>
  <c r="CZ30" i="1"/>
  <c r="CZ23" i="1"/>
  <c r="CZ17" i="1"/>
  <c r="ES38" i="1"/>
  <c r="S28" i="1"/>
  <c r="N29" i="1"/>
  <c r="GO90" i="1"/>
  <c r="GO25" i="1"/>
  <c r="Q13" i="1"/>
  <c r="BK6" i="1"/>
  <c r="IM12" i="1"/>
  <c r="IM5" i="1"/>
  <c r="IM16" i="1"/>
  <c r="IM14" i="1"/>
  <c r="IM13" i="1"/>
  <c r="IM6" i="1"/>
  <c r="IM10" i="1"/>
  <c r="IM15" i="1"/>
  <c r="DD82" i="1"/>
  <c r="EV109" i="1"/>
  <c r="EV105" i="1"/>
  <c r="EV101" i="1"/>
  <c r="EV97" i="1"/>
  <c r="EV108" i="1"/>
  <c r="EV104" i="1"/>
  <c r="EV100" i="1"/>
  <c r="EV106" i="1"/>
  <c r="EV102" i="1"/>
  <c r="EV98" i="1"/>
  <c r="EV103" i="1"/>
  <c r="EV95" i="1"/>
  <c r="EV91" i="1"/>
  <c r="EV99" i="1"/>
  <c r="EV94" i="1"/>
  <c r="EV90" i="1"/>
  <c r="EV107" i="1"/>
  <c r="EV96" i="1"/>
  <c r="EV92" i="1"/>
  <c r="EV88" i="1"/>
  <c r="EV93" i="1"/>
  <c r="EV84" i="1"/>
  <c r="EV80" i="1"/>
  <c r="EV87" i="1"/>
  <c r="EV89" i="1"/>
  <c r="EV83" i="1"/>
  <c r="EV79" i="1"/>
  <c r="EV85" i="1"/>
  <c r="EV81" i="1"/>
  <c r="EV77" i="1"/>
  <c r="EV68" i="1"/>
  <c r="EV86" i="1"/>
  <c r="EV72" i="1"/>
  <c r="EV70" i="1"/>
  <c r="EV69" i="1"/>
  <c r="EV62" i="1"/>
  <c r="EV67" i="1"/>
  <c r="EV78" i="1"/>
  <c r="EV66" i="1"/>
  <c r="EV61" i="1"/>
  <c r="EV65" i="1"/>
  <c r="EV63" i="1"/>
  <c r="EV71" i="1"/>
  <c r="EV59" i="1"/>
  <c r="EV58" i="1"/>
  <c r="EV54" i="1"/>
  <c r="EV57" i="1"/>
  <c r="EV52" i="1"/>
  <c r="EV60" i="1"/>
  <c r="EV56" i="1"/>
  <c r="EV55" i="1"/>
  <c r="EV82" i="1"/>
  <c r="EV53" i="1"/>
  <c r="EV51" i="1"/>
  <c r="EV64" i="1"/>
  <c r="EV46" i="1"/>
  <c r="EV48" i="1"/>
  <c r="EV41" i="1"/>
  <c r="EV37" i="1"/>
  <c r="EV40" i="1"/>
  <c r="EV45" i="1"/>
  <c r="EV47" i="1"/>
  <c r="EV42" i="1"/>
  <c r="EV49" i="1"/>
  <c r="EV44" i="1"/>
  <c r="EV50" i="1"/>
  <c r="EV43" i="1"/>
  <c r="EV34" i="1"/>
  <c r="EV31" i="1"/>
  <c r="EV29" i="1"/>
  <c r="EV38" i="1"/>
  <c r="EV36" i="1"/>
  <c r="EV33" i="1"/>
  <c r="EV30" i="1"/>
  <c r="EV28" i="1"/>
  <c r="EV27" i="1"/>
  <c r="EV25" i="1"/>
  <c r="EV20" i="1"/>
  <c r="EV39" i="1"/>
  <c r="EV32" i="1"/>
  <c r="EV23" i="1"/>
  <c r="EV21" i="1"/>
  <c r="EV35" i="1"/>
  <c r="EV26" i="1"/>
  <c r="EV16" i="1"/>
  <c r="EV13" i="1"/>
  <c r="EV8" i="1"/>
  <c r="EV24" i="1"/>
  <c r="EV19" i="1"/>
  <c r="EV18" i="1"/>
  <c r="EV17" i="1"/>
  <c r="EV15" i="1"/>
  <c r="EV14" i="1"/>
  <c r="EV12" i="1"/>
  <c r="EV10" i="1"/>
  <c r="EV9" i="1"/>
  <c r="V13" i="1"/>
  <c r="FL73" i="1"/>
  <c r="FL75" i="1" s="1"/>
  <c r="GD7" i="1" s="1"/>
  <c r="O17" i="1"/>
  <c r="AG73" i="1"/>
  <c r="AG75" i="1" s="1"/>
  <c r="BC5" i="1" s="1"/>
  <c r="BF105" i="1" s="1"/>
  <c r="N6" i="1"/>
  <c r="DA65" i="1"/>
  <c r="DA27" i="1"/>
  <c r="N9" i="1"/>
  <c r="BK10" i="1"/>
  <c r="DC106" i="1"/>
  <c r="DC102" i="1"/>
  <c r="DC98" i="1"/>
  <c r="DC109" i="1"/>
  <c r="DC105" i="1"/>
  <c r="DC101" i="1"/>
  <c r="DC97" i="1"/>
  <c r="DC107" i="1"/>
  <c r="DC103" i="1"/>
  <c r="DC99" i="1"/>
  <c r="DC104" i="1"/>
  <c r="DC93" i="1"/>
  <c r="DC89" i="1"/>
  <c r="DC100" i="1"/>
  <c r="DC96" i="1"/>
  <c r="DC92" i="1"/>
  <c r="DC88" i="1"/>
  <c r="DC108" i="1"/>
  <c r="DC94" i="1"/>
  <c r="DC90" i="1"/>
  <c r="DC95" i="1"/>
  <c r="DC87" i="1"/>
  <c r="DC85" i="1"/>
  <c r="DC81" i="1"/>
  <c r="DC77" i="1"/>
  <c r="DC91" i="1"/>
  <c r="DC84" i="1"/>
  <c r="DC80" i="1"/>
  <c r="DC86" i="1"/>
  <c r="DC82" i="1"/>
  <c r="DC72" i="1"/>
  <c r="DC71" i="1"/>
  <c r="DC83" i="1"/>
  <c r="DC78" i="1"/>
  <c r="DC79" i="1"/>
  <c r="DC68" i="1"/>
  <c r="DC67" i="1"/>
  <c r="DC66" i="1"/>
  <c r="DC61" i="1"/>
  <c r="DC70" i="1"/>
  <c r="DC69" i="1"/>
  <c r="DC65" i="1"/>
  <c r="DC64" i="1"/>
  <c r="DC60" i="1"/>
  <c r="DC56" i="1"/>
  <c r="DC55" i="1"/>
  <c r="DC59" i="1"/>
  <c r="DC63" i="1"/>
  <c r="DC53" i="1"/>
  <c r="DC51" i="1"/>
  <c r="DC62" i="1"/>
  <c r="DC58" i="1"/>
  <c r="DC54" i="1"/>
  <c r="DC52" i="1"/>
  <c r="DC45" i="1"/>
  <c r="DC49" i="1"/>
  <c r="DC47" i="1"/>
  <c r="DC42" i="1"/>
  <c r="DC39" i="1"/>
  <c r="DC44" i="1"/>
  <c r="DC57" i="1"/>
  <c r="DC46" i="1"/>
  <c r="DC38" i="1"/>
  <c r="DC50" i="1"/>
  <c r="DC48" i="1"/>
  <c r="DC41" i="1"/>
  <c r="DC37" i="1"/>
  <c r="DC33" i="1"/>
  <c r="DC30" i="1"/>
  <c r="DC28" i="1"/>
  <c r="DC27" i="1"/>
  <c r="DC40" i="1"/>
  <c r="DC25" i="1"/>
  <c r="DC20" i="1"/>
  <c r="DC32" i="1"/>
  <c r="DC23" i="1"/>
  <c r="DC21" i="1"/>
  <c r="DC43" i="1"/>
  <c r="DC36" i="1"/>
  <c r="DC34" i="1"/>
  <c r="DC31" i="1"/>
  <c r="DC29" i="1"/>
  <c r="DC18" i="1"/>
  <c r="DC8" i="1"/>
  <c r="DC24" i="1"/>
  <c r="DC17" i="1"/>
  <c r="DC13" i="1"/>
  <c r="DC19" i="1"/>
  <c r="DC15" i="1"/>
  <c r="DC14" i="1"/>
  <c r="DC12" i="1"/>
  <c r="DC9" i="1"/>
  <c r="DC35" i="1"/>
  <c r="DC26" i="1"/>
  <c r="DC16" i="1"/>
  <c r="GM5" i="1"/>
  <c r="GM10" i="1"/>
  <c r="GM14" i="1"/>
  <c r="T12" i="1"/>
  <c r="T9" i="1"/>
  <c r="T17" i="1"/>
  <c r="T14" i="1"/>
  <c r="O14" i="1"/>
  <c r="BK15" i="1"/>
  <c r="GP15" i="1"/>
  <c r="Q17" i="1"/>
  <c r="IM17" i="1"/>
  <c r="EV22" i="1"/>
  <c r="O24" i="1"/>
  <c r="BK25" i="1"/>
  <c r="GP32" i="1"/>
  <c r="BI99" i="1"/>
  <c r="BI94" i="1"/>
  <c r="BI79" i="1"/>
  <c r="BI64" i="1"/>
  <c r="BI53" i="1"/>
  <c r="BI45" i="1"/>
  <c r="BI27" i="1"/>
  <c r="BI35" i="1"/>
  <c r="BI15" i="1"/>
  <c r="IM4" i="1"/>
  <c r="BX73" i="1"/>
  <c r="BX75" i="1" s="1"/>
  <c r="CT5" i="1" s="1"/>
  <c r="O6" i="1"/>
  <c r="EV6" i="1"/>
  <c r="P106" i="1"/>
  <c r="P102" i="1"/>
  <c r="P98" i="1"/>
  <c r="P109" i="1"/>
  <c r="P105" i="1"/>
  <c r="P101" i="1"/>
  <c r="P107" i="1"/>
  <c r="P103" i="1"/>
  <c r="P99" i="1"/>
  <c r="P96" i="1"/>
  <c r="P92" i="1"/>
  <c r="P108" i="1"/>
  <c r="P95" i="1"/>
  <c r="P91" i="1"/>
  <c r="P100" i="1"/>
  <c r="P97" i="1"/>
  <c r="P93" i="1"/>
  <c r="P89" i="1"/>
  <c r="P85" i="1"/>
  <c r="P81" i="1"/>
  <c r="P88" i="1"/>
  <c r="P84" i="1"/>
  <c r="P80" i="1"/>
  <c r="P104" i="1"/>
  <c r="P90" i="1"/>
  <c r="P86" i="1"/>
  <c r="P82" i="1"/>
  <c r="P87" i="1"/>
  <c r="P71" i="1"/>
  <c r="P69" i="1"/>
  <c r="P79" i="1"/>
  <c r="P94" i="1"/>
  <c r="P78" i="1"/>
  <c r="P72" i="1"/>
  <c r="P64" i="1"/>
  <c r="P60" i="1"/>
  <c r="P77" i="1"/>
  <c r="P70" i="1"/>
  <c r="P63" i="1"/>
  <c r="P83" i="1"/>
  <c r="P68" i="1"/>
  <c r="P62" i="1"/>
  <c r="P66" i="1"/>
  <c r="P61" i="1"/>
  <c r="P65" i="1"/>
  <c r="P55" i="1"/>
  <c r="P53" i="1"/>
  <c r="P58" i="1"/>
  <c r="P51" i="1"/>
  <c r="P56" i="1"/>
  <c r="P54" i="1"/>
  <c r="P67" i="1"/>
  <c r="P52" i="1"/>
  <c r="P45" i="1"/>
  <c r="P57" i="1"/>
  <c r="P44" i="1"/>
  <c r="P42" i="1"/>
  <c r="P59" i="1"/>
  <c r="P39" i="1"/>
  <c r="P49" i="1"/>
  <c r="P38" i="1"/>
  <c r="P50" i="1"/>
  <c r="P48" i="1"/>
  <c r="P43" i="1"/>
  <c r="P41" i="1"/>
  <c r="P47" i="1"/>
  <c r="P40" i="1"/>
  <c r="P33" i="1"/>
  <c r="P30" i="1"/>
  <c r="P28" i="1"/>
  <c r="P27" i="1"/>
  <c r="P46" i="1"/>
  <c r="P36" i="1"/>
  <c r="P32" i="1"/>
  <c r="P25" i="1"/>
  <c r="P35" i="1"/>
  <c r="P24" i="1"/>
  <c r="P22" i="1"/>
  <c r="P37" i="1"/>
  <c r="P29" i="1"/>
  <c r="P19" i="1"/>
  <c r="P21" i="1"/>
  <c r="P34" i="1"/>
  <c r="P10" i="1"/>
  <c r="P8" i="1"/>
  <c r="P23" i="1"/>
  <c r="P16" i="1"/>
  <c r="Y16" i="1" s="1"/>
  <c r="P13" i="1"/>
  <c r="P6" i="1"/>
  <c r="P18" i="1"/>
  <c r="P31" i="1"/>
  <c r="P17" i="1"/>
  <c r="P14" i="1"/>
  <c r="BK7" i="1"/>
  <c r="EQ7" i="1"/>
  <c r="BK8" i="1"/>
  <c r="GM8" i="1"/>
  <c r="O9" i="1"/>
  <c r="P11" i="1"/>
  <c r="N12" i="1"/>
  <c r="V107" i="1"/>
  <c r="V103" i="1"/>
  <c r="V99" i="1"/>
  <c r="V106" i="1"/>
  <c r="V102" i="1"/>
  <c r="V98" i="1"/>
  <c r="V108" i="1"/>
  <c r="V104" i="1"/>
  <c r="V100" i="1"/>
  <c r="V101" i="1"/>
  <c r="V97" i="1"/>
  <c r="V93" i="1"/>
  <c r="V96" i="1"/>
  <c r="V92" i="1"/>
  <c r="V88" i="1"/>
  <c r="V105" i="1"/>
  <c r="V94" i="1"/>
  <c r="V90" i="1"/>
  <c r="V91" i="1"/>
  <c r="V87" i="1"/>
  <c r="V86" i="1"/>
  <c r="V82" i="1"/>
  <c r="V78" i="1"/>
  <c r="V85" i="1"/>
  <c r="V81" i="1"/>
  <c r="V109" i="1"/>
  <c r="V95" i="1"/>
  <c r="V83" i="1"/>
  <c r="V79" i="1"/>
  <c r="V89" i="1"/>
  <c r="V71" i="1"/>
  <c r="V84" i="1"/>
  <c r="V70" i="1"/>
  <c r="V77" i="1"/>
  <c r="V66" i="1"/>
  <c r="V61" i="1"/>
  <c r="V65" i="1"/>
  <c r="V72" i="1"/>
  <c r="V64" i="1"/>
  <c r="V69" i="1"/>
  <c r="V63" i="1"/>
  <c r="V68" i="1"/>
  <c r="V62" i="1"/>
  <c r="V67" i="1"/>
  <c r="V52" i="1"/>
  <c r="V60" i="1"/>
  <c r="V55" i="1"/>
  <c r="V53" i="1"/>
  <c r="V80" i="1"/>
  <c r="V57" i="1"/>
  <c r="V51" i="1"/>
  <c r="V50" i="1"/>
  <c r="V59" i="1"/>
  <c r="V54" i="1"/>
  <c r="V47" i="1"/>
  <c r="V40" i="1"/>
  <c r="V45" i="1"/>
  <c r="V44" i="1"/>
  <c r="V42" i="1"/>
  <c r="V56" i="1"/>
  <c r="V49" i="1"/>
  <c r="V48" i="1"/>
  <c r="V43" i="1"/>
  <c r="V41" i="1"/>
  <c r="V58" i="1"/>
  <c r="V46" i="1"/>
  <c r="V39" i="1"/>
  <c r="V33" i="1"/>
  <c r="V30" i="1"/>
  <c r="V28" i="1"/>
  <c r="V27" i="1"/>
  <c r="V26" i="1"/>
  <c r="V38" i="1"/>
  <c r="V36" i="1"/>
  <c r="V32" i="1"/>
  <c r="V35" i="1"/>
  <c r="V24" i="1"/>
  <c r="V22" i="1"/>
  <c r="V37" i="1"/>
  <c r="V34" i="1"/>
  <c r="V17" i="1"/>
  <c r="V14" i="1"/>
  <c r="V7" i="1"/>
  <c r="V15" i="1"/>
  <c r="V11" i="1"/>
  <c r="V10" i="1"/>
  <c r="V8" i="1"/>
  <c r="V21" i="1"/>
  <c r="V20" i="1"/>
  <c r="V25" i="1"/>
  <c r="Q14" i="1"/>
  <c r="GQ106" i="1"/>
  <c r="GQ102" i="1"/>
  <c r="GQ98" i="1"/>
  <c r="GQ109" i="1"/>
  <c r="GQ105" i="1"/>
  <c r="GQ101" i="1"/>
  <c r="GQ97" i="1"/>
  <c r="GQ107" i="1"/>
  <c r="GQ103" i="1"/>
  <c r="GQ99" i="1"/>
  <c r="GQ108" i="1"/>
  <c r="GQ93" i="1"/>
  <c r="GQ89" i="1"/>
  <c r="GQ104" i="1"/>
  <c r="GQ96" i="1"/>
  <c r="GQ92" i="1"/>
  <c r="GQ88" i="1"/>
  <c r="GQ94" i="1"/>
  <c r="GQ90" i="1"/>
  <c r="GQ86" i="1"/>
  <c r="GQ85" i="1"/>
  <c r="GQ81" i="1"/>
  <c r="GQ77" i="1"/>
  <c r="GQ87" i="1"/>
  <c r="GQ95" i="1"/>
  <c r="GQ84" i="1"/>
  <c r="GQ80" i="1"/>
  <c r="GQ100" i="1"/>
  <c r="GQ82" i="1"/>
  <c r="GQ79" i="1"/>
  <c r="GQ78" i="1"/>
  <c r="GQ68" i="1"/>
  <c r="GQ72" i="1"/>
  <c r="GQ91" i="1"/>
  <c r="GQ83" i="1"/>
  <c r="GQ70" i="1"/>
  <c r="GQ69" i="1"/>
  <c r="GQ62" i="1"/>
  <c r="GQ67" i="1"/>
  <c r="GQ66" i="1"/>
  <c r="GQ61" i="1"/>
  <c r="GQ65" i="1"/>
  <c r="IJ54" i="1" s="1"/>
  <c r="GQ71" i="1"/>
  <c r="GQ63" i="1"/>
  <c r="IJ53" i="1" s="1"/>
  <c r="GQ54" i="1"/>
  <c r="GQ57" i="1"/>
  <c r="GQ52" i="1"/>
  <c r="GQ64" i="1"/>
  <c r="GQ58" i="1"/>
  <c r="GQ56" i="1"/>
  <c r="IJ52" i="1" s="1"/>
  <c r="GQ60" i="1"/>
  <c r="GQ55" i="1"/>
  <c r="GQ53" i="1"/>
  <c r="GQ51" i="1"/>
  <c r="GQ46" i="1"/>
  <c r="GQ59" i="1"/>
  <c r="GQ41" i="1"/>
  <c r="GQ37" i="1"/>
  <c r="GQ49" i="1"/>
  <c r="GQ48" i="1"/>
  <c r="GQ40" i="1"/>
  <c r="GQ45" i="1"/>
  <c r="GQ47" i="1"/>
  <c r="GQ42" i="1"/>
  <c r="GQ44" i="1"/>
  <c r="GQ50" i="1"/>
  <c r="GQ43" i="1"/>
  <c r="GQ34" i="1"/>
  <c r="GQ31" i="1"/>
  <c r="GQ29" i="1"/>
  <c r="GQ38" i="1"/>
  <c r="GQ33" i="1"/>
  <c r="GQ30" i="1"/>
  <c r="GQ28" i="1"/>
  <c r="GQ27" i="1"/>
  <c r="GQ25" i="1"/>
  <c r="GQ20" i="1"/>
  <c r="GQ32" i="1"/>
  <c r="GQ23" i="1"/>
  <c r="GQ21" i="1"/>
  <c r="GQ39" i="1"/>
  <c r="GQ35" i="1"/>
  <c r="GQ16" i="1"/>
  <c r="GQ10" i="1"/>
  <c r="GQ6" i="1"/>
  <c r="GQ24" i="1"/>
  <c r="GQ14" i="1"/>
  <c r="GQ26" i="1"/>
  <c r="GQ22" i="1"/>
  <c r="GQ7" i="1"/>
  <c r="GQ36" i="1"/>
  <c r="GQ15" i="1"/>
  <c r="GQ11" i="1"/>
  <c r="O18" i="1"/>
  <c r="BK19" i="1"/>
  <c r="T20" i="1"/>
  <c r="P26" i="1"/>
  <c r="DT73" i="1"/>
  <c r="DT75" i="1" s="1"/>
  <c r="EL7" i="1" s="1"/>
  <c r="FM73" i="1"/>
  <c r="FM75" i="1" s="1"/>
  <c r="GE7" i="1" s="1"/>
  <c r="W18" i="1"/>
  <c r="IH18" i="1"/>
  <c r="W19" i="1"/>
  <c r="R20" i="1"/>
  <c r="IM21" i="1"/>
  <c r="GM22" i="1"/>
  <c r="BO23" i="1"/>
  <c r="IM23" i="1"/>
  <c r="FQ73" i="1"/>
  <c r="FQ75" i="1" s="1"/>
  <c r="GE9" i="1" s="1"/>
  <c r="GL50" i="1" s="1"/>
  <c r="BO31" i="1"/>
  <c r="AH73" i="1"/>
  <c r="AH75" i="1" s="1"/>
  <c r="BB6" i="1" s="1"/>
  <c r="CA73" i="1"/>
  <c r="CA75" i="1" s="1"/>
  <c r="CU6" i="1" s="1"/>
  <c r="IM27" i="1"/>
  <c r="IM26" i="1"/>
  <c r="IM24" i="1"/>
  <c r="IM22" i="1"/>
  <c r="EU109" i="1"/>
  <c r="EU105" i="1"/>
  <c r="EU101" i="1"/>
  <c r="EU97" i="1"/>
  <c r="EU108" i="1"/>
  <c r="EU104" i="1"/>
  <c r="EU100" i="1"/>
  <c r="EU106" i="1"/>
  <c r="EU102" i="1"/>
  <c r="EU98" i="1"/>
  <c r="EU107" i="1"/>
  <c r="EU96" i="1"/>
  <c r="EU92" i="1"/>
  <c r="EU88" i="1"/>
  <c r="EU103" i="1"/>
  <c r="EU95" i="1"/>
  <c r="EU91" i="1"/>
  <c r="EU87" i="1"/>
  <c r="EU93" i="1"/>
  <c r="EU89" i="1"/>
  <c r="EU84" i="1"/>
  <c r="EU80" i="1"/>
  <c r="EU99" i="1"/>
  <c r="EU94" i="1"/>
  <c r="EU83" i="1"/>
  <c r="EU79" i="1"/>
  <c r="EU85" i="1"/>
  <c r="EU81" i="1"/>
  <c r="EU69" i="1"/>
  <c r="EU90" i="1"/>
  <c r="EU86" i="1"/>
  <c r="EU82" i="1"/>
  <c r="EU78" i="1"/>
  <c r="EU71" i="1"/>
  <c r="EU70" i="1"/>
  <c r="EU63" i="1"/>
  <c r="EU59" i="1"/>
  <c r="EU77" i="1"/>
  <c r="EU68" i="1"/>
  <c r="EU62" i="1"/>
  <c r="EU67" i="1"/>
  <c r="EU66" i="1"/>
  <c r="EU61" i="1"/>
  <c r="EU64" i="1"/>
  <c r="EU60" i="1"/>
  <c r="EU58" i="1"/>
  <c r="EU54" i="1"/>
  <c r="EU57" i="1"/>
  <c r="EU52" i="1"/>
  <c r="EU50" i="1"/>
  <c r="EU56" i="1"/>
  <c r="EU65" i="1"/>
  <c r="EU53" i="1"/>
  <c r="EU51" i="1"/>
  <c r="EU43" i="1"/>
  <c r="EU55" i="1"/>
  <c r="EU46" i="1"/>
  <c r="EU38" i="1"/>
  <c r="EU72" i="1"/>
  <c r="EU48" i="1"/>
  <c r="EU41" i="1"/>
  <c r="EU37" i="1"/>
  <c r="EU40" i="1"/>
  <c r="EU45" i="1"/>
  <c r="EU39" i="1"/>
  <c r="EU49" i="1"/>
  <c r="EU44" i="1"/>
  <c r="EU35" i="1"/>
  <c r="EU34" i="1"/>
  <c r="EU31" i="1"/>
  <c r="EU29" i="1"/>
  <c r="EU19" i="1"/>
  <c r="EU36" i="1"/>
  <c r="EU47" i="1"/>
  <c r="EU33" i="1"/>
  <c r="EU30" i="1"/>
  <c r="EU28" i="1"/>
  <c r="EU27" i="1"/>
  <c r="EU26" i="1"/>
  <c r="EU24" i="1"/>
  <c r="EU22" i="1"/>
  <c r="EU42" i="1"/>
  <c r="W13" i="1"/>
  <c r="R14" i="1"/>
  <c r="AJ73" i="1"/>
  <c r="AJ75" i="1" s="1"/>
  <c r="BB7" i="1" s="1"/>
  <c r="CC73" i="1"/>
  <c r="CC75" i="1" s="1"/>
  <c r="CU7" i="1" s="1"/>
  <c r="CZ104" i="1" s="1"/>
  <c r="EY107" i="1"/>
  <c r="EY103" i="1"/>
  <c r="EY99" i="1"/>
  <c r="EY106" i="1"/>
  <c r="EY102" i="1"/>
  <c r="EY98" i="1"/>
  <c r="EY108" i="1"/>
  <c r="EY104" i="1"/>
  <c r="EY100" i="1"/>
  <c r="EY105" i="1"/>
  <c r="EY94" i="1"/>
  <c r="EY90" i="1"/>
  <c r="EY101" i="1"/>
  <c r="EY93" i="1"/>
  <c r="EY89" i="1"/>
  <c r="EY109" i="1"/>
  <c r="EY95" i="1"/>
  <c r="EY91" i="1"/>
  <c r="EY87" i="1"/>
  <c r="EY97" i="1"/>
  <c r="EY96" i="1"/>
  <c r="EY86" i="1"/>
  <c r="EY82" i="1"/>
  <c r="EY78" i="1"/>
  <c r="EY92" i="1"/>
  <c r="EY85" i="1"/>
  <c r="EY81" i="1"/>
  <c r="EY88" i="1"/>
  <c r="EY83" i="1"/>
  <c r="EY79" i="1"/>
  <c r="EY71" i="1"/>
  <c r="EY70" i="1"/>
  <c r="EY84" i="1"/>
  <c r="EY80" i="1"/>
  <c r="EY66" i="1"/>
  <c r="EY61" i="1"/>
  <c r="EY77" i="1"/>
  <c r="EY69" i="1"/>
  <c r="EY68" i="1"/>
  <c r="EY65" i="1"/>
  <c r="EY64" i="1"/>
  <c r="EY60" i="1"/>
  <c r="EY72" i="1"/>
  <c r="EY63" i="1"/>
  <c r="EY62" i="1"/>
  <c r="EY67" i="1"/>
  <c r="EY55" i="1"/>
  <c r="EY49" i="1"/>
  <c r="EY53" i="1"/>
  <c r="EY51" i="1"/>
  <c r="EY59" i="1"/>
  <c r="EY54" i="1"/>
  <c r="EY58" i="1"/>
  <c r="EY57" i="1"/>
  <c r="EY52" i="1"/>
  <c r="EY50" i="1"/>
  <c r="EY56" i="1"/>
  <c r="EY45" i="1"/>
  <c r="EY47" i="1"/>
  <c r="EY42" i="1"/>
  <c r="EY39" i="1"/>
  <c r="EY44" i="1"/>
  <c r="EY43" i="1"/>
  <c r="EY48" i="1"/>
  <c r="EY41" i="1"/>
  <c r="EY40" i="1"/>
  <c r="EY36" i="1"/>
  <c r="EY33" i="1"/>
  <c r="EY30" i="1"/>
  <c r="EY28" i="1"/>
  <c r="EY27" i="1"/>
  <c r="EY38" i="1"/>
  <c r="EY25" i="1"/>
  <c r="EY26" i="1"/>
  <c r="EY24" i="1"/>
  <c r="EY22" i="1"/>
  <c r="EY32" i="1"/>
  <c r="EY35" i="1"/>
  <c r="EY19" i="1"/>
  <c r="W16" i="1"/>
  <c r="R17" i="1"/>
  <c r="AM73" i="1"/>
  <c r="AM75" i="1" s="1"/>
  <c r="BC8" i="1" s="1"/>
  <c r="BI77" i="1" s="1"/>
  <c r="R24" i="1"/>
  <c r="EY34" i="1"/>
  <c r="BO8" i="1"/>
  <c r="R9" i="1"/>
  <c r="AI73" i="1"/>
  <c r="AI75" i="1" s="1"/>
  <c r="BC6" i="1" s="1"/>
  <c r="BO10" i="1"/>
  <c r="GM108" i="1"/>
  <c r="GM104" i="1"/>
  <c r="GM100" i="1"/>
  <c r="GM107" i="1"/>
  <c r="GM103" i="1"/>
  <c r="GM99" i="1"/>
  <c r="GM109" i="1"/>
  <c r="GM105" i="1"/>
  <c r="GM101" i="1"/>
  <c r="GM97" i="1"/>
  <c r="GM95" i="1"/>
  <c r="GM91" i="1"/>
  <c r="GM87" i="1"/>
  <c r="GM106" i="1"/>
  <c r="GM94" i="1"/>
  <c r="GM90" i="1"/>
  <c r="GM98" i="1"/>
  <c r="GM96" i="1"/>
  <c r="GM92" i="1"/>
  <c r="GM102" i="1"/>
  <c r="GM83" i="1"/>
  <c r="GM79" i="1"/>
  <c r="GM86" i="1"/>
  <c r="GM82" i="1"/>
  <c r="GM78" i="1"/>
  <c r="GM89" i="1"/>
  <c r="GM84" i="1"/>
  <c r="GM80" i="1"/>
  <c r="GM93" i="1"/>
  <c r="GM81" i="1"/>
  <c r="GM72" i="1"/>
  <c r="GM77" i="1"/>
  <c r="GM70" i="1"/>
  <c r="GM69" i="1"/>
  <c r="GM85" i="1"/>
  <c r="GM71" i="1"/>
  <c r="GM65" i="1"/>
  <c r="GM64" i="1"/>
  <c r="GM68" i="1"/>
  <c r="GM63" i="1"/>
  <c r="GM59" i="1"/>
  <c r="GM88" i="1"/>
  <c r="GM67" i="1"/>
  <c r="GM66" i="1"/>
  <c r="GM53" i="1"/>
  <c r="GM62" i="1"/>
  <c r="GM48" i="1"/>
  <c r="GM60" i="1"/>
  <c r="IE29" i="1" s="1"/>
  <c r="GM57" i="1"/>
  <c r="IE28" i="1" s="1"/>
  <c r="GM52" i="1"/>
  <c r="GM50" i="1"/>
  <c r="GM58" i="1"/>
  <c r="GM56" i="1"/>
  <c r="GM47" i="1"/>
  <c r="GM42" i="1"/>
  <c r="IE24" i="1" s="1"/>
  <c r="GM39" i="1"/>
  <c r="GM44" i="1"/>
  <c r="GM61" i="1"/>
  <c r="GM43" i="1"/>
  <c r="IE25" i="1" s="1"/>
  <c r="GM55" i="1"/>
  <c r="GM46" i="1"/>
  <c r="GM54" i="1"/>
  <c r="GM49" i="1"/>
  <c r="IE26" i="1" s="1"/>
  <c r="GM40" i="1"/>
  <c r="GM51" i="1"/>
  <c r="IE27" i="1" s="1"/>
  <c r="GM45" i="1"/>
  <c r="GM36" i="1"/>
  <c r="IE22" i="1" s="1"/>
  <c r="GM26" i="1"/>
  <c r="GM24" i="1"/>
  <c r="GM32" i="1"/>
  <c r="GM23" i="1"/>
  <c r="GM21" i="1"/>
  <c r="GM38" i="1"/>
  <c r="IE23" i="1" s="1"/>
  <c r="GM35" i="1"/>
  <c r="IE21" i="1" s="1"/>
  <c r="GM34" i="1"/>
  <c r="GM31" i="1"/>
  <c r="GM29" i="1"/>
  <c r="IE19" i="1" s="1"/>
  <c r="GM41" i="1"/>
  <c r="GM37" i="1"/>
  <c r="GM33" i="1"/>
  <c r="IE20" i="1" s="1"/>
  <c r="T108" i="1"/>
  <c r="T104" i="1"/>
  <c r="T100" i="1"/>
  <c r="T107" i="1"/>
  <c r="T103" i="1"/>
  <c r="T99" i="1"/>
  <c r="T109" i="1"/>
  <c r="T105" i="1"/>
  <c r="T101" i="1"/>
  <c r="T94" i="1"/>
  <c r="T90" i="1"/>
  <c r="T106" i="1"/>
  <c r="T97" i="1"/>
  <c r="T93" i="1"/>
  <c r="T89" i="1"/>
  <c r="T98" i="1"/>
  <c r="T95" i="1"/>
  <c r="T91" i="1"/>
  <c r="T83" i="1"/>
  <c r="T79" i="1"/>
  <c r="T96" i="1"/>
  <c r="T87" i="1"/>
  <c r="T86" i="1"/>
  <c r="T82" i="1"/>
  <c r="T78" i="1"/>
  <c r="T84" i="1"/>
  <c r="T80" i="1"/>
  <c r="T88" i="1"/>
  <c r="T72" i="1"/>
  <c r="T71" i="1"/>
  <c r="T69" i="1"/>
  <c r="T85" i="1"/>
  <c r="T77" i="1"/>
  <c r="T70" i="1"/>
  <c r="T68" i="1"/>
  <c r="T62" i="1"/>
  <c r="T92" i="1"/>
  <c r="T67" i="1"/>
  <c r="T81" i="1"/>
  <c r="T66" i="1"/>
  <c r="T61" i="1"/>
  <c r="T65" i="1"/>
  <c r="T102" i="1"/>
  <c r="T64" i="1"/>
  <c r="T63" i="1"/>
  <c r="T57" i="1"/>
  <c r="T50" i="1"/>
  <c r="T59" i="1"/>
  <c r="T56" i="1"/>
  <c r="T54" i="1"/>
  <c r="T52" i="1"/>
  <c r="T49" i="1"/>
  <c r="T60" i="1"/>
  <c r="T58" i="1"/>
  <c r="T51" i="1"/>
  <c r="T48" i="1"/>
  <c r="T43" i="1"/>
  <c r="T46" i="1"/>
  <c r="T53" i="1"/>
  <c r="T47" i="1"/>
  <c r="T40" i="1"/>
  <c r="T45" i="1"/>
  <c r="T39" i="1"/>
  <c r="T55" i="1"/>
  <c r="T38" i="1"/>
  <c r="T37" i="1"/>
  <c r="T41" i="1"/>
  <c r="T34" i="1"/>
  <c r="T31" i="1"/>
  <c r="T42" i="1"/>
  <c r="T19" i="1"/>
  <c r="T44" i="1"/>
  <c r="T33" i="1"/>
  <c r="T30" i="1"/>
  <c r="T28" i="1"/>
  <c r="T27" i="1"/>
  <c r="T26" i="1"/>
  <c r="T35" i="1"/>
  <c r="T24" i="1"/>
  <c r="T22" i="1"/>
  <c r="T11" i="1"/>
  <c r="R12" i="1"/>
  <c r="IC12" i="1"/>
  <c r="IM52" i="1" s="1"/>
  <c r="AK73" i="1"/>
  <c r="AK75" i="1" s="1"/>
  <c r="BC7" i="1" s="1"/>
  <c r="DG109" i="1"/>
  <c r="DG98" i="1"/>
  <c r="DG79" i="1"/>
  <c r="DG85" i="1"/>
  <c r="DG63" i="1"/>
  <c r="DG54" i="1"/>
  <c r="DG51" i="1"/>
  <c r="DG47" i="1"/>
  <c r="DG31" i="1"/>
  <c r="GP14" i="1"/>
  <c r="T15" i="1"/>
  <c r="BN17" i="1"/>
  <c r="BN19" i="1"/>
  <c r="EU20" i="1"/>
  <c r="R22" i="1"/>
  <c r="GM30" i="1"/>
  <c r="R32" i="1"/>
  <c r="ID32" i="1"/>
  <c r="IC33" i="1"/>
  <c r="IB40" i="1"/>
  <c r="FN73" i="1"/>
  <c r="FN75" i="1" s="1"/>
  <c r="GD8" i="1" s="1"/>
  <c r="W106" i="1"/>
  <c r="W102" i="1"/>
  <c r="W98" i="1"/>
  <c r="W109" i="1"/>
  <c r="W105" i="1"/>
  <c r="W101" i="1"/>
  <c r="W107" i="1"/>
  <c r="W103" i="1"/>
  <c r="W99" i="1"/>
  <c r="W97" i="1"/>
  <c r="W93" i="1"/>
  <c r="W89" i="1"/>
  <c r="W108" i="1"/>
  <c r="W96" i="1"/>
  <c r="W92" i="1"/>
  <c r="W88" i="1"/>
  <c r="W100" i="1"/>
  <c r="W94" i="1"/>
  <c r="W90" i="1"/>
  <c r="W85" i="1"/>
  <c r="W81" i="1"/>
  <c r="W84" i="1"/>
  <c r="W80" i="1"/>
  <c r="W91" i="1"/>
  <c r="W87" i="1"/>
  <c r="W86" i="1"/>
  <c r="W82" i="1"/>
  <c r="W104" i="1"/>
  <c r="W83" i="1"/>
  <c r="W72" i="1"/>
  <c r="W70" i="1"/>
  <c r="W69" i="1"/>
  <c r="W95" i="1"/>
  <c r="W79" i="1"/>
  <c r="W78" i="1"/>
  <c r="W77" i="1"/>
  <c r="W65" i="1"/>
  <c r="W64" i="1"/>
  <c r="W71" i="1"/>
  <c r="W63" i="1"/>
  <c r="W67" i="1"/>
  <c r="W66" i="1"/>
  <c r="W60" i="1"/>
  <c r="W55" i="1"/>
  <c r="W53" i="1"/>
  <c r="W58" i="1"/>
  <c r="W62" i="1"/>
  <c r="W61" i="1"/>
  <c r="W57" i="1"/>
  <c r="W59" i="1"/>
  <c r="W56" i="1"/>
  <c r="W54" i="1"/>
  <c r="W47" i="1"/>
  <c r="W45" i="1"/>
  <c r="W44" i="1"/>
  <c r="W42" i="1"/>
  <c r="W68" i="1"/>
  <c r="W39" i="1"/>
  <c r="W52" i="1"/>
  <c r="W46" i="1"/>
  <c r="W51" i="1"/>
  <c r="W50" i="1"/>
  <c r="W37" i="1"/>
  <c r="W41" i="1"/>
  <c r="W49" i="1"/>
  <c r="W33" i="1"/>
  <c r="W30" i="1"/>
  <c r="W28" i="1"/>
  <c r="W27" i="1"/>
  <c r="W26" i="1"/>
  <c r="W38" i="1"/>
  <c r="W36" i="1"/>
  <c r="W32" i="1"/>
  <c r="W25" i="1"/>
  <c r="W23" i="1"/>
  <c r="W48" i="1"/>
  <c r="W35" i="1"/>
  <c r="W29" i="1"/>
  <c r="W21" i="1"/>
  <c r="W43" i="1"/>
  <c r="W34" i="1"/>
  <c r="W31" i="1"/>
  <c r="BO109" i="1"/>
  <c r="BO105" i="1"/>
  <c r="BO101" i="1"/>
  <c r="BO97" i="1"/>
  <c r="BO108" i="1"/>
  <c r="BO104" i="1"/>
  <c r="BO100" i="1"/>
  <c r="BO106" i="1"/>
  <c r="BO102" i="1"/>
  <c r="BO98" i="1"/>
  <c r="BO99" i="1"/>
  <c r="BO96" i="1"/>
  <c r="BO92" i="1"/>
  <c r="BO88" i="1"/>
  <c r="BO95" i="1"/>
  <c r="BO91" i="1"/>
  <c r="BO103" i="1"/>
  <c r="BO93" i="1"/>
  <c r="BO89" i="1"/>
  <c r="BO90" i="1"/>
  <c r="BO84" i="1"/>
  <c r="BO80" i="1"/>
  <c r="BO107" i="1"/>
  <c r="BO83" i="1"/>
  <c r="BO79" i="1"/>
  <c r="BO87" i="1"/>
  <c r="BO94" i="1"/>
  <c r="BO85" i="1"/>
  <c r="BO81" i="1"/>
  <c r="BO86" i="1"/>
  <c r="BO82" i="1"/>
  <c r="BO72" i="1"/>
  <c r="BO77" i="1"/>
  <c r="BO71" i="1"/>
  <c r="BO78" i="1"/>
  <c r="BO69" i="1"/>
  <c r="BO68" i="1"/>
  <c r="BO70" i="1"/>
  <c r="BO62" i="1"/>
  <c r="BO67" i="1"/>
  <c r="BO66" i="1"/>
  <c r="BO61" i="1"/>
  <c r="BO65" i="1"/>
  <c r="BO64" i="1"/>
  <c r="BO63" i="1"/>
  <c r="BO60" i="1"/>
  <c r="BO57" i="1"/>
  <c r="BO52" i="1"/>
  <c r="BO50" i="1"/>
  <c r="BO56" i="1"/>
  <c r="BO59" i="1"/>
  <c r="BO55" i="1"/>
  <c r="BO49" i="1"/>
  <c r="BO58" i="1"/>
  <c r="BO48" i="1"/>
  <c r="BO40" i="1"/>
  <c r="BO45" i="1"/>
  <c r="BO54" i="1"/>
  <c r="BO47" i="1"/>
  <c r="BO42" i="1"/>
  <c r="BO36" i="1"/>
  <c r="BO43" i="1"/>
  <c r="BO51" i="1"/>
  <c r="BO46" i="1"/>
  <c r="BO38" i="1"/>
  <c r="BO44" i="1"/>
  <c r="BO39" i="1"/>
  <c r="BO33" i="1"/>
  <c r="BO30" i="1"/>
  <c r="BO28" i="1"/>
  <c r="BO27" i="1"/>
  <c r="BO41" i="1"/>
  <c r="BO37" i="1"/>
  <c r="BO26" i="1"/>
  <c r="BO24" i="1"/>
  <c r="BO22" i="1"/>
  <c r="BO35" i="1"/>
  <c r="BO53" i="1"/>
  <c r="BO34" i="1"/>
  <c r="BO17" i="1"/>
  <c r="R18" i="1"/>
  <c r="BO19" i="1"/>
  <c r="BO20" i="1"/>
  <c r="GM20" i="1"/>
  <c r="U24" i="1"/>
  <c r="T32" i="1"/>
  <c r="T36" i="1"/>
  <c r="R109" i="1"/>
  <c r="R105" i="1"/>
  <c r="R101" i="1"/>
  <c r="R108" i="1"/>
  <c r="R104" i="1"/>
  <c r="R100" i="1"/>
  <c r="R106" i="1"/>
  <c r="R102" i="1"/>
  <c r="R98" i="1"/>
  <c r="R103" i="1"/>
  <c r="R95" i="1"/>
  <c r="R91" i="1"/>
  <c r="R99" i="1"/>
  <c r="R94" i="1"/>
  <c r="R90" i="1"/>
  <c r="R107" i="1"/>
  <c r="R96" i="1"/>
  <c r="R92" i="1"/>
  <c r="R88" i="1"/>
  <c r="R93" i="1"/>
  <c r="R84" i="1"/>
  <c r="R80" i="1"/>
  <c r="R83" i="1"/>
  <c r="R79" i="1"/>
  <c r="R87" i="1"/>
  <c r="R97" i="1"/>
  <c r="R85" i="1"/>
  <c r="R81" i="1"/>
  <c r="R89" i="1"/>
  <c r="R69" i="1"/>
  <c r="R86" i="1"/>
  <c r="R77" i="1"/>
  <c r="R71" i="1"/>
  <c r="R70" i="1"/>
  <c r="R63" i="1"/>
  <c r="R59" i="1"/>
  <c r="R68" i="1"/>
  <c r="R62" i="1"/>
  <c r="R72" i="1"/>
  <c r="R67" i="1"/>
  <c r="R66" i="1"/>
  <c r="R61" i="1"/>
  <c r="R64" i="1"/>
  <c r="R60" i="1"/>
  <c r="R82" i="1"/>
  <c r="R78" i="1"/>
  <c r="R65" i="1"/>
  <c r="R58" i="1"/>
  <c r="R51" i="1"/>
  <c r="R57" i="1"/>
  <c r="R50" i="1"/>
  <c r="R56" i="1"/>
  <c r="R54" i="1"/>
  <c r="R55" i="1"/>
  <c r="R53" i="1"/>
  <c r="R52" i="1"/>
  <c r="R49" i="1"/>
  <c r="R38" i="1"/>
  <c r="R48" i="1"/>
  <c r="R43" i="1"/>
  <c r="R41" i="1"/>
  <c r="R46" i="1"/>
  <c r="R45" i="1"/>
  <c r="R44" i="1"/>
  <c r="R42" i="1"/>
  <c r="R35" i="1"/>
  <c r="R37" i="1"/>
  <c r="R29" i="1"/>
  <c r="R39" i="1"/>
  <c r="R34" i="1"/>
  <c r="R31" i="1"/>
  <c r="R47" i="1"/>
  <c r="R40" i="1"/>
  <c r="R33" i="1"/>
  <c r="R30" i="1"/>
  <c r="R28" i="1"/>
  <c r="R27" i="1"/>
  <c r="R26" i="1"/>
  <c r="R36" i="1"/>
  <c r="BO11" i="1"/>
  <c r="U107" i="1"/>
  <c r="U103" i="1"/>
  <c r="U99" i="1"/>
  <c r="U106" i="1"/>
  <c r="U102" i="1"/>
  <c r="U98" i="1"/>
  <c r="U108" i="1"/>
  <c r="U104" i="1"/>
  <c r="U100" i="1"/>
  <c r="U105" i="1"/>
  <c r="U94" i="1"/>
  <c r="U90" i="1"/>
  <c r="U101" i="1"/>
  <c r="U97" i="1"/>
  <c r="U93" i="1"/>
  <c r="U89" i="1"/>
  <c r="U109" i="1"/>
  <c r="U95" i="1"/>
  <c r="U91" i="1"/>
  <c r="U96" i="1"/>
  <c r="U87" i="1"/>
  <c r="U86" i="1"/>
  <c r="U82" i="1"/>
  <c r="U78" i="1"/>
  <c r="U92" i="1"/>
  <c r="U85" i="1"/>
  <c r="U81" i="1"/>
  <c r="U88" i="1"/>
  <c r="U83" i="1"/>
  <c r="U77" i="1"/>
  <c r="U72" i="1"/>
  <c r="U71" i="1"/>
  <c r="U84" i="1"/>
  <c r="U80" i="1"/>
  <c r="U67" i="1"/>
  <c r="U79" i="1"/>
  <c r="U66" i="1"/>
  <c r="U61" i="1"/>
  <c r="U65" i="1"/>
  <c r="U64" i="1"/>
  <c r="U60" i="1"/>
  <c r="U70" i="1"/>
  <c r="U68" i="1"/>
  <c r="U59" i="1"/>
  <c r="U56" i="1"/>
  <c r="U54" i="1"/>
  <c r="U55" i="1"/>
  <c r="U53" i="1"/>
  <c r="U63" i="1"/>
  <c r="U58" i="1"/>
  <c r="U51" i="1"/>
  <c r="U69" i="1"/>
  <c r="U62" i="1"/>
  <c r="U57" i="1"/>
  <c r="U46" i="1"/>
  <c r="U50" i="1"/>
  <c r="U47" i="1"/>
  <c r="U40" i="1"/>
  <c r="U45" i="1"/>
  <c r="U44" i="1"/>
  <c r="U42" i="1"/>
  <c r="U38" i="1"/>
  <c r="U52" i="1"/>
  <c r="U49" i="1"/>
  <c r="U48" i="1"/>
  <c r="U43" i="1"/>
  <c r="U41" i="1"/>
  <c r="U34" i="1"/>
  <c r="U31" i="1"/>
  <c r="U39" i="1"/>
  <c r="U20" i="1"/>
  <c r="U33" i="1"/>
  <c r="U30" i="1"/>
  <c r="U28" i="1"/>
  <c r="U27" i="1"/>
  <c r="U36" i="1"/>
  <c r="U32" i="1"/>
  <c r="U25" i="1"/>
  <c r="U23" i="1"/>
  <c r="U29" i="1"/>
  <c r="U21" i="1"/>
  <c r="U37" i="1"/>
  <c r="R13" i="1"/>
  <c r="CE73" i="1"/>
  <c r="CE75" i="1" s="1"/>
  <c r="CU8" i="1" s="1"/>
  <c r="DA79" i="1" s="1"/>
  <c r="DW73" i="1"/>
  <c r="DW75" i="1" s="1"/>
  <c r="EM8" i="1" s="1"/>
  <c r="ES56" i="1" s="1"/>
  <c r="EU13" i="1"/>
  <c r="FO73" i="1"/>
  <c r="FO75" i="1" s="1"/>
  <c r="GE8" i="1" s="1"/>
  <c r="GM13" i="1"/>
  <c r="HG73" i="1"/>
  <c r="HG75" i="1" s="1"/>
  <c r="HW8" i="1" s="1"/>
  <c r="U14" i="1"/>
  <c r="EY14" i="1"/>
  <c r="EY15" i="1"/>
  <c r="R16" i="1"/>
  <c r="EU16" i="1"/>
  <c r="U17" i="1"/>
  <c r="EY17" i="1"/>
  <c r="T18" i="1"/>
  <c r="EY18" i="1"/>
  <c r="GM19" i="1"/>
  <c r="EY20" i="1"/>
  <c r="BO21" i="1"/>
  <c r="EU21" i="1"/>
  <c r="U22" i="1"/>
  <c r="R23" i="1"/>
  <c r="W24" i="1"/>
  <c r="GM25" i="1"/>
  <c r="AN73" i="1"/>
  <c r="AN75" i="1" s="1"/>
  <c r="BB9" i="1" s="1"/>
  <c r="W40" i="1"/>
  <c r="DP73" i="1"/>
  <c r="DP75" i="1" s="1"/>
  <c r="EL5" i="1" s="1"/>
  <c r="FI73" i="1"/>
  <c r="FI75" i="1" s="1"/>
  <c r="GE5" i="1" s="1"/>
  <c r="BO7" i="1"/>
  <c r="II57" i="1"/>
  <c r="IF40" i="1"/>
  <c r="IA39" i="1"/>
  <c r="ID38" i="1"/>
  <c r="IE37" i="1"/>
  <c r="IE40" i="1"/>
  <c r="IC38" i="1"/>
  <c r="ID37" i="1"/>
  <c r="II58" i="1"/>
  <c r="ID40" i="1"/>
  <c r="IB38" i="1"/>
  <c r="IC37" i="1"/>
  <c r="IF36" i="1"/>
  <c r="IC40" i="1"/>
  <c r="IA40" i="1"/>
  <c r="ID39" i="1"/>
  <c r="IC39" i="1"/>
  <c r="IF38" i="1"/>
  <c r="IB36" i="1"/>
  <c r="IF37" i="1"/>
  <c r="ID36" i="1"/>
  <c r="ID35" i="1"/>
  <c r="IE34" i="1"/>
  <c r="IC32" i="1"/>
  <c r="IE31" i="1"/>
  <c r="IF39" i="1"/>
  <c r="IB37" i="1"/>
  <c r="IC36" i="1"/>
  <c r="IC35" i="1"/>
  <c r="ID34" i="1"/>
  <c r="IB32" i="1"/>
  <c r="ID31" i="1"/>
  <c r="IE39" i="1"/>
  <c r="IA37" i="1"/>
  <c r="IA36" i="1"/>
  <c r="IB35" i="1"/>
  <c r="IC34" i="1"/>
  <c r="IF33" i="1"/>
  <c r="IA32" i="1"/>
  <c r="IC31" i="1"/>
  <c r="IB39" i="1"/>
  <c r="IA35" i="1"/>
  <c r="IB34" i="1"/>
  <c r="IE33" i="1"/>
  <c r="IB31" i="1"/>
  <c r="IA34" i="1"/>
  <c r="ID33" i="1"/>
  <c r="IA31" i="1"/>
  <c r="IE38" i="1"/>
  <c r="IF35" i="1"/>
  <c r="IB33" i="1"/>
  <c r="IE32" i="1"/>
  <c r="IA38" i="1"/>
  <c r="IE36" i="1"/>
  <c r="IE35" i="1"/>
  <c r="IF34" i="1"/>
  <c r="IA33" i="1"/>
  <c r="HB73" i="1"/>
  <c r="HB75" i="1" s="1"/>
  <c r="HV6" i="1" s="1"/>
  <c r="W11" i="1"/>
  <c r="GM11" i="1"/>
  <c r="U12" i="1"/>
  <c r="BN106" i="1"/>
  <c r="BN102" i="1"/>
  <c r="BN109" i="1"/>
  <c r="BN101" i="1"/>
  <c r="BN97" i="1"/>
  <c r="BN103" i="1"/>
  <c r="BN99" i="1"/>
  <c r="BN96" i="1"/>
  <c r="BN100" i="1"/>
  <c r="BN95" i="1"/>
  <c r="BN108" i="1"/>
  <c r="BN93" i="1"/>
  <c r="BN94" i="1"/>
  <c r="BN81" i="1"/>
  <c r="BN88" i="1"/>
  <c r="BN84" i="1"/>
  <c r="BN80" i="1"/>
  <c r="BN82" i="1"/>
  <c r="BN79" i="1"/>
  <c r="BN72" i="1"/>
  <c r="BN78" i="1"/>
  <c r="BN69" i="1"/>
  <c r="BN62" i="1"/>
  <c r="BN83" i="1"/>
  <c r="BN66" i="1"/>
  <c r="BN65" i="1"/>
  <c r="BN77" i="1"/>
  <c r="BN54" i="1"/>
  <c r="BN57" i="1"/>
  <c r="BN56" i="1"/>
  <c r="BN55" i="1"/>
  <c r="BN53" i="1"/>
  <c r="BN46" i="1"/>
  <c r="BN48" i="1"/>
  <c r="BN41" i="1"/>
  <c r="BN58" i="1"/>
  <c r="BN49" i="1"/>
  <c r="BN45" i="1"/>
  <c r="BN47" i="1"/>
  <c r="BN42" i="1"/>
  <c r="BN50" i="1"/>
  <c r="BN44" i="1"/>
  <c r="BN34" i="1"/>
  <c r="BN29" i="1"/>
  <c r="BN39" i="1"/>
  <c r="BN30" i="1"/>
  <c r="BN28" i="1"/>
  <c r="BN38" i="1"/>
  <c r="BN20" i="1"/>
  <c r="BN32" i="1"/>
  <c r="BN21" i="1"/>
  <c r="BN35" i="1"/>
  <c r="DF108" i="1"/>
  <c r="DF91" i="1"/>
  <c r="DF80" i="1"/>
  <c r="DF69" i="1"/>
  <c r="DF70" i="1"/>
  <c r="DF65" i="1"/>
  <c r="DF55" i="1"/>
  <c r="DF41" i="1"/>
  <c r="DF40" i="1"/>
  <c r="DF19" i="1"/>
  <c r="EX107" i="1"/>
  <c r="EX109" i="1"/>
  <c r="EX90" i="1"/>
  <c r="EX89" i="1"/>
  <c r="EX83" i="1"/>
  <c r="EX96" i="1"/>
  <c r="EX80" i="1"/>
  <c r="EX92" i="1"/>
  <c r="EX85" i="1"/>
  <c r="EX66" i="1"/>
  <c r="EX60" i="1"/>
  <c r="EX56" i="1"/>
  <c r="EX54" i="1"/>
  <c r="EX58" i="1"/>
  <c r="EX44" i="1"/>
  <c r="EX38" i="1"/>
  <c r="EX36" i="1"/>
  <c r="EX28" i="1"/>
  <c r="EX26" i="1"/>
  <c r="EX23" i="1"/>
  <c r="GP107" i="1"/>
  <c r="GP103" i="1"/>
  <c r="GP99" i="1"/>
  <c r="GP106" i="1"/>
  <c r="GP102" i="1"/>
  <c r="GP98" i="1"/>
  <c r="GP108" i="1"/>
  <c r="GP104" i="1"/>
  <c r="GP100" i="1"/>
  <c r="GP97" i="1"/>
  <c r="GP93" i="1"/>
  <c r="GP89" i="1"/>
  <c r="GP109" i="1"/>
  <c r="GP96" i="1"/>
  <c r="GP92" i="1"/>
  <c r="GP88" i="1"/>
  <c r="GP101" i="1"/>
  <c r="GP94" i="1"/>
  <c r="GP90" i="1"/>
  <c r="GP105" i="1"/>
  <c r="GP82" i="1"/>
  <c r="GP78" i="1"/>
  <c r="GP86" i="1"/>
  <c r="GP85" i="1"/>
  <c r="GP81" i="1"/>
  <c r="GP77" i="1"/>
  <c r="GP87" i="1"/>
  <c r="GP91" i="1"/>
  <c r="GP83" i="1"/>
  <c r="GP79" i="1"/>
  <c r="GP69" i="1"/>
  <c r="GP80" i="1"/>
  <c r="GP71" i="1"/>
  <c r="GP70" i="1"/>
  <c r="IJ47" i="1" s="1"/>
  <c r="GP63" i="1"/>
  <c r="GP59" i="1"/>
  <c r="GP68" i="1"/>
  <c r="GP62" i="1"/>
  <c r="GP67" i="1"/>
  <c r="GP66" i="1"/>
  <c r="GP61" i="1"/>
  <c r="GP95" i="1"/>
  <c r="GP84" i="1"/>
  <c r="GP64" i="1"/>
  <c r="IJ46" i="1" s="1"/>
  <c r="GP60" i="1"/>
  <c r="GP72" i="1"/>
  <c r="IJ48" i="1" s="1"/>
  <c r="GP65" i="1"/>
  <c r="GP54" i="1"/>
  <c r="GP57" i="1"/>
  <c r="GP52" i="1"/>
  <c r="GP50" i="1"/>
  <c r="GP58" i="1"/>
  <c r="GP56" i="1"/>
  <c r="GP53" i="1"/>
  <c r="GP51" i="1"/>
  <c r="GP43" i="1"/>
  <c r="GP46" i="1"/>
  <c r="GP38" i="1"/>
  <c r="GP41" i="1"/>
  <c r="GP37" i="1"/>
  <c r="GP55" i="1"/>
  <c r="GP49" i="1"/>
  <c r="GP48" i="1"/>
  <c r="GP40" i="1"/>
  <c r="GP45" i="1"/>
  <c r="GP39" i="1"/>
  <c r="GP44" i="1"/>
  <c r="GP47" i="1"/>
  <c r="GP35" i="1"/>
  <c r="GP34" i="1"/>
  <c r="GP31" i="1"/>
  <c r="GP29" i="1"/>
  <c r="GP19" i="1"/>
  <c r="GP42" i="1"/>
  <c r="GP33" i="1"/>
  <c r="GP30" i="1"/>
  <c r="GP28" i="1"/>
  <c r="GP27" i="1"/>
  <c r="GP36" i="1"/>
  <c r="GP26" i="1"/>
  <c r="GP24" i="1"/>
  <c r="GP22" i="1"/>
  <c r="BN14" i="1"/>
  <c r="DG14" i="1"/>
  <c r="HD73" i="1"/>
  <c r="HD75" i="1" s="1"/>
  <c r="HV7" i="1" s="1"/>
  <c r="W15" i="1"/>
  <c r="GM15" i="1"/>
  <c r="BN16" i="1"/>
  <c r="GM17" i="1"/>
  <c r="U18" i="1"/>
  <c r="BO18" i="1"/>
  <c r="GM18" i="1"/>
  <c r="U19" i="1"/>
  <c r="GP20" i="1"/>
  <c r="DG21" i="1"/>
  <c r="W22" i="1"/>
  <c r="T23" i="1"/>
  <c r="R25" i="1"/>
  <c r="EU25" i="1"/>
  <c r="GM27" i="1"/>
  <c r="IE18" i="1" s="1"/>
  <c r="BO29" i="1"/>
  <c r="EY46" i="1"/>
  <c r="J172" i="5"/>
  <c r="D171" i="5"/>
  <c r="G171" i="5" s="1"/>
  <c r="DY73" i="1"/>
  <c r="DY75" i="1" s="1"/>
  <c r="EM9" i="1" s="1"/>
  <c r="FT73" i="1"/>
  <c r="FT75" i="1" s="1"/>
  <c r="GD11" i="1" s="1"/>
  <c r="CF73" i="1"/>
  <c r="CF75" i="1" s="1"/>
  <c r="CT9" i="1" s="1"/>
  <c r="HI73" i="1"/>
  <c r="HI75" i="1" s="1"/>
  <c r="HW9" i="1" s="1"/>
  <c r="CG73" i="1"/>
  <c r="CG75" i="1" s="1"/>
  <c r="CU9" i="1" s="1"/>
  <c r="AR73" i="1"/>
  <c r="AR75" i="1" s="1"/>
  <c r="BB11" i="1" s="1"/>
  <c r="FU73" i="1"/>
  <c r="FU75" i="1" s="1"/>
  <c r="GE11" i="1" s="1"/>
  <c r="HN73" i="1"/>
  <c r="HN75" i="1" s="1"/>
  <c r="HV12" i="1" s="1"/>
  <c r="AS73" i="1"/>
  <c r="AS75" i="1" s="1"/>
  <c r="BC11" i="1" s="1"/>
  <c r="CL73" i="1"/>
  <c r="CL75" i="1" s="1"/>
  <c r="CT12" i="1" s="1"/>
  <c r="HO73" i="1"/>
  <c r="HO75" i="1" s="1"/>
  <c r="HW12" i="1" s="1"/>
  <c r="HL73" i="1"/>
  <c r="HL75" i="1" s="1"/>
  <c r="HV11" i="1" s="1"/>
  <c r="FW73" i="1"/>
  <c r="FW75" i="1" s="1"/>
  <c r="GE12" i="1" s="1"/>
  <c r="GO53" i="1" s="1"/>
  <c r="IJ36" i="1" s="1"/>
  <c r="AT73" i="1"/>
  <c r="AT75" i="1" s="1"/>
  <c r="BB12" i="1" s="1"/>
  <c r="AU73" i="1"/>
  <c r="AU75" i="1" s="1"/>
  <c r="BC12" i="1" s="1"/>
  <c r="CK73" i="1"/>
  <c r="CK75" i="1" s="1"/>
  <c r="CU11" i="1" s="1"/>
  <c r="DD69" i="1" s="1"/>
  <c r="ED73" i="1"/>
  <c r="ED75" i="1" s="1"/>
  <c r="EL12" i="1" s="1"/>
  <c r="HQ73" i="1"/>
  <c r="HQ75" i="1" s="1"/>
  <c r="HW13" i="1" s="1"/>
  <c r="CQ73" i="1"/>
  <c r="CQ75" i="1" s="1"/>
  <c r="CU14" i="1" s="1"/>
  <c r="CO73" i="1"/>
  <c r="CO75" i="1" s="1"/>
  <c r="CU13" i="1" s="1"/>
  <c r="DF109" i="1" s="1"/>
  <c r="AW73" i="1"/>
  <c r="AW75" i="1" s="1"/>
  <c r="BC13" i="1" s="1"/>
  <c r="BN105" i="1" s="1"/>
  <c r="EG73" i="1"/>
  <c r="EG75" i="1" s="1"/>
  <c r="EM13" i="1" s="1"/>
  <c r="EX104" i="1" s="1"/>
  <c r="G133" i="5"/>
  <c r="AU126" i="4"/>
  <c r="G61" i="5"/>
  <c r="H61" i="5" s="1"/>
  <c r="G99" i="5"/>
  <c r="G15" i="5"/>
  <c r="H15" i="5" s="1"/>
  <c r="J62" i="5"/>
  <c r="R50" i="5" s="1"/>
  <c r="D62" i="5"/>
  <c r="G62" i="5" s="1"/>
  <c r="G81" i="5"/>
  <c r="H81" i="5" s="1"/>
  <c r="G131" i="5"/>
  <c r="AY126" i="4"/>
  <c r="G27" i="5"/>
  <c r="G44" i="5"/>
  <c r="G65" i="5"/>
  <c r="D134" i="5"/>
  <c r="G134" i="5" s="1"/>
  <c r="G152" i="5"/>
  <c r="H152" i="5" s="1"/>
  <c r="DK11" i="4"/>
  <c r="J29" i="5"/>
  <c r="D28" i="5"/>
  <c r="G28" i="5" s="1"/>
  <c r="H28" i="5" s="1"/>
  <c r="G96" i="5"/>
  <c r="D115" i="5"/>
  <c r="G115" i="5" s="1"/>
  <c r="H115" i="5" s="1"/>
  <c r="J115" i="5"/>
  <c r="G135" i="5"/>
  <c r="G153" i="5"/>
  <c r="H153" i="5" s="1"/>
  <c r="G12" i="5"/>
  <c r="H12" i="5" s="1"/>
  <c r="G46" i="5"/>
  <c r="G78" i="5"/>
  <c r="H78" i="5" s="1"/>
  <c r="D97" i="5"/>
  <c r="G97" i="5" s="1"/>
  <c r="J98" i="5"/>
  <c r="G116" i="5"/>
  <c r="H116" i="5" s="1"/>
  <c r="G154" i="5"/>
  <c r="G175" i="5"/>
  <c r="H175" i="5" s="1"/>
  <c r="G13" i="5"/>
  <c r="H13" i="5" s="1"/>
  <c r="G30" i="5"/>
  <c r="G47" i="5"/>
  <c r="H47" i="5" s="1"/>
  <c r="G60" i="5"/>
  <c r="G79" i="5"/>
  <c r="H79" i="5" s="1"/>
  <c r="AU106" i="4"/>
  <c r="AV63" i="4"/>
  <c r="AV17" i="4"/>
  <c r="AU26" i="4" s="1"/>
  <c r="AU33" i="4"/>
  <c r="AU107" i="4"/>
  <c r="AV18" i="4"/>
  <c r="AV64" i="4"/>
  <c r="AU34" i="4"/>
  <c r="AU108" i="4"/>
  <c r="AV65" i="4"/>
  <c r="AU35" i="4"/>
  <c r="AV19" i="4"/>
  <c r="AU95" i="4"/>
  <c r="AU20" i="4"/>
  <c r="AU51" i="4"/>
  <c r="AU66" i="4"/>
  <c r="AU52" i="4"/>
  <c r="AU96" i="4"/>
  <c r="AU67" i="4"/>
  <c r="AU21" i="4"/>
  <c r="AU97" i="4"/>
  <c r="AU53" i="4"/>
  <c r="AW53" i="4" s="1"/>
  <c r="AU68" i="4"/>
  <c r="AU22" i="4"/>
  <c r="AU98" i="4"/>
  <c r="AU69" i="4"/>
  <c r="AU23" i="4"/>
  <c r="AU54" i="4"/>
  <c r="R19" i="5"/>
  <c r="H27" i="5"/>
  <c r="H63" i="5"/>
  <c r="H65" i="5"/>
  <c r="J80" i="5"/>
  <c r="D80" i="5"/>
  <c r="G80" i="5" s="1"/>
  <c r="H82" i="5"/>
  <c r="H97" i="5"/>
  <c r="H99" i="5"/>
  <c r="H101" i="5"/>
  <c r="H131" i="5"/>
  <c r="H133" i="5"/>
  <c r="H135" i="5"/>
  <c r="H137" i="5"/>
  <c r="H154" i="5"/>
  <c r="H156" i="5"/>
  <c r="M9" i="4"/>
  <c r="AU92" i="4"/>
  <c r="AU100" i="4" s="1"/>
  <c r="AU63" i="4"/>
  <c r="AU48" i="4"/>
  <c r="AU17" i="4"/>
  <c r="AU78" i="4"/>
  <c r="AV48" i="4"/>
  <c r="AV33" i="4"/>
  <c r="AW17" i="4"/>
  <c r="DI11" i="4"/>
  <c r="AU93" i="4"/>
  <c r="AU49" i="4"/>
  <c r="AU64" i="4"/>
  <c r="AU18" i="4"/>
  <c r="AU25" i="4" s="1"/>
  <c r="AU79" i="4"/>
  <c r="AV49" i="4"/>
  <c r="AV34" i="4"/>
  <c r="AW18" i="4"/>
  <c r="AU80" i="4"/>
  <c r="AV50" i="4"/>
  <c r="AV35" i="4"/>
  <c r="AW19" i="4"/>
  <c r="AU81" i="4"/>
  <c r="AV51" i="4"/>
  <c r="AV36" i="4"/>
  <c r="AW20" i="4"/>
  <c r="AU110" i="4"/>
  <c r="AV67" i="4"/>
  <c r="AU37" i="4"/>
  <c r="AV21" i="4"/>
  <c r="AU82" i="4"/>
  <c r="AV52" i="4"/>
  <c r="AV37" i="4"/>
  <c r="AW21" i="4"/>
  <c r="AU111" i="4"/>
  <c r="AV68" i="4"/>
  <c r="AU38" i="4"/>
  <c r="AV22" i="4"/>
  <c r="AU83" i="4"/>
  <c r="AV53" i="4"/>
  <c r="AU57" i="4" s="1"/>
  <c r="AV38" i="4"/>
  <c r="AU42" i="4" s="1"/>
  <c r="AW22" i="4"/>
  <c r="AU27" i="4" s="1"/>
  <c r="AU112" i="4"/>
  <c r="AV69" i="4"/>
  <c r="AU39" i="4"/>
  <c r="AV23" i="4"/>
  <c r="E11" i="5"/>
  <c r="R3" i="5"/>
  <c r="D11" i="5"/>
  <c r="H14" i="5"/>
  <c r="H30" i="5"/>
  <c r="H29" i="5"/>
  <c r="H31" i="5"/>
  <c r="H44" i="5"/>
  <c r="H43" i="5"/>
  <c r="J45" i="5"/>
  <c r="D45" i="5"/>
  <c r="H46" i="5"/>
  <c r="H60" i="5"/>
  <c r="H62" i="5"/>
  <c r="H64" i="5"/>
  <c r="H80" i="5"/>
  <c r="H83" i="5"/>
  <c r="H96" i="5"/>
  <c r="H98" i="5"/>
  <c r="H100" i="5"/>
  <c r="H114" i="5"/>
  <c r="H113" i="5"/>
  <c r="H117" i="5"/>
  <c r="H132" i="5"/>
  <c r="H134" i="5"/>
  <c r="H136" i="5"/>
  <c r="D151" i="5"/>
  <c r="G151" i="5" s="1"/>
  <c r="H151" i="5" s="1"/>
  <c r="J153" i="5"/>
  <c r="R141" i="5" s="1"/>
  <c r="H155" i="5"/>
  <c r="H157" i="5"/>
  <c r="H171" i="5"/>
  <c r="H173" i="5"/>
  <c r="H170" i="5"/>
  <c r="H172" i="5"/>
  <c r="H174" i="5"/>
  <c r="DV106" i="4"/>
  <c r="DV63" i="4"/>
  <c r="DV78" i="4"/>
  <c r="DW48" i="4"/>
  <c r="EA10" i="4"/>
  <c r="DZ119" i="4"/>
  <c r="DV93" i="4"/>
  <c r="DW64" i="4"/>
  <c r="DW50" i="4"/>
  <c r="DV80" i="4"/>
  <c r="DV109" i="4"/>
  <c r="DV66" i="4"/>
  <c r="DV96" i="4"/>
  <c r="DW67" i="4"/>
  <c r="DV111" i="4"/>
  <c r="DV68" i="4"/>
  <c r="DV83" i="4"/>
  <c r="DW53" i="4"/>
  <c r="DV98" i="4"/>
  <c r="DW69" i="4"/>
  <c r="AV10" i="4"/>
  <c r="DY126" i="4"/>
  <c r="DU126" i="4"/>
  <c r="DZ126" i="4"/>
  <c r="DV92" i="4"/>
  <c r="DW63" i="4"/>
  <c r="DV79" i="4"/>
  <c r="DW49" i="4"/>
  <c r="DV108" i="4"/>
  <c r="DV65" i="4"/>
  <c r="DV95" i="4"/>
  <c r="DW66" i="4"/>
  <c r="DV110" i="4"/>
  <c r="DV67" i="4"/>
  <c r="DV71" i="4" s="1"/>
  <c r="DW52" i="4"/>
  <c r="DV82" i="4"/>
  <c r="DV97" i="4"/>
  <c r="DW68" i="4"/>
  <c r="DV112" i="4"/>
  <c r="DV69" i="4"/>
  <c r="DW54" i="4"/>
  <c r="DV84" i="4"/>
  <c r="X58" i="4"/>
  <c r="W30" i="4"/>
  <c r="X15" i="4"/>
  <c r="W98" i="4"/>
  <c r="AJ9" i="4"/>
  <c r="AI15" i="4"/>
  <c r="AI22" i="4" s="1"/>
  <c r="AI72" i="4"/>
  <c r="AI58" i="4"/>
  <c r="AI44" i="4"/>
  <c r="AI85" i="4"/>
  <c r="AJ44" i="4"/>
  <c r="AK44" i="4" s="1"/>
  <c r="AJ30" i="4"/>
  <c r="AK15" i="4"/>
  <c r="BH33" i="4"/>
  <c r="BI63" i="4"/>
  <c r="BI17" i="4"/>
  <c r="BH106" i="4"/>
  <c r="BH92" i="4"/>
  <c r="BI33" i="4"/>
  <c r="BI48" i="4"/>
  <c r="BJ17" i="4"/>
  <c r="BV10" i="4"/>
  <c r="BV63" i="4"/>
  <c r="BU33" i="4"/>
  <c r="BV17" i="4"/>
  <c r="BU106" i="4"/>
  <c r="CI116" i="4"/>
  <c r="CK116" i="4"/>
  <c r="CT27" i="4"/>
  <c r="CT83" i="4"/>
  <c r="CU67" i="4"/>
  <c r="CT35" i="4"/>
  <c r="CU18" i="4"/>
  <c r="DV33" i="4"/>
  <c r="DW17" i="4"/>
  <c r="W66" i="4"/>
  <c r="W23" i="4"/>
  <c r="W37" i="4"/>
  <c r="W73" i="4"/>
  <c r="X31" i="4"/>
  <c r="Y31" i="4" s="1"/>
  <c r="Y16" i="4"/>
  <c r="X45" i="4"/>
  <c r="AJ59" i="4"/>
  <c r="AK59" i="4" s="1"/>
  <c r="AI31" i="4"/>
  <c r="AI99" i="4"/>
  <c r="AJ16" i="4"/>
  <c r="AL16" i="4" s="1"/>
  <c r="AX120" i="4"/>
  <c r="BH64" i="4"/>
  <c r="BH49" i="4"/>
  <c r="BH79" i="4"/>
  <c r="BH18" i="4"/>
  <c r="BU41" i="4"/>
  <c r="BU26" i="4"/>
  <c r="BU93" i="4"/>
  <c r="BV49" i="4"/>
  <c r="BW18" i="4"/>
  <c r="BV34" i="4"/>
  <c r="CH86" i="4"/>
  <c r="CH59" i="4"/>
  <c r="CJ59" i="4" s="1"/>
  <c r="CH45" i="4"/>
  <c r="CH16" i="4"/>
  <c r="CH99" i="4"/>
  <c r="CI59" i="4"/>
  <c r="CH31" i="4"/>
  <c r="CI16" i="4"/>
  <c r="CH73" i="4"/>
  <c r="CJ16" i="4"/>
  <c r="CU52" i="4"/>
  <c r="CU36" i="4"/>
  <c r="CT99" i="4"/>
  <c r="CV19" i="4"/>
  <c r="DW34" i="4"/>
  <c r="DX18" i="4"/>
  <c r="W87" i="4"/>
  <c r="W46" i="4"/>
  <c r="Y46" i="4" s="1"/>
  <c r="W17" i="4"/>
  <c r="W60" i="4"/>
  <c r="AI87" i="4"/>
  <c r="AK17" i="4"/>
  <c r="BH26" i="4"/>
  <c r="BJ19" i="4"/>
  <c r="BI50" i="4"/>
  <c r="BI35" i="4"/>
  <c r="BU80" i="4"/>
  <c r="BU65" i="4"/>
  <c r="BU19" i="4"/>
  <c r="BU50" i="4"/>
  <c r="DV50" i="4"/>
  <c r="DX50" i="4" s="1"/>
  <c r="DV19" i="4"/>
  <c r="W101" i="4"/>
  <c r="X61" i="4"/>
  <c r="W33" i="4"/>
  <c r="X18" i="4"/>
  <c r="AI75" i="4"/>
  <c r="AI61" i="4"/>
  <c r="AI47" i="4"/>
  <c r="AK47" i="4" s="1"/>
  <c r="AI18" i="4"/>
  <c r="AX122" i="4"/>
  <c r="BH66" i="4"/>
  <c r="BH51" i="4"/>
  <c r="BH81" i="4"/>
  <c r="BH20" i="4"/>
  <c r="BH109" i="4"/>
  <c r="BI66" i="4"/>
  <c r="BH36" i="4"/>
  <c r="BI20" i="4"/>
  <c r="BU109" i="4"/>
  <c r="BV66" i="4"/>
  <c r="BU36" i="4"/>
  <c r="BV20" i="4"/>
  <c r="CH88" i="4"/>
  <c r="CH61" i="4"/>
  <c r="CH47" i="4"/>
  <c r="CH18" i="4"/>
  <c r="CH75" i="4"/>
  <c r="CJ18" i="4"/>
  <c r="CT38" i="4"/>
  <c r="CT86" i="4"/>
  <c r="CU70" i="4"/>
  <c r="CU21" i="4"/>
  <c r="DW20" i="4"/>
  <c r="DV36" i="4"/>
  <c r="W89" i="4"/>
  <c r="W48" i="4"/>
  <c r="W19" i="4"/>
  <c r="W62" i="4"/>
  <c r="Y62" i="4" s="1"/>
  <c r="X48" i="4"/>
  <c r="Y19" i="4"/>
  <c r="W24" i="4" s="1"/>
  <c r="X34" i="4"/>
  <c r="W76" i="4"/>
  <c r="AI102" i="4"/>
  <c r="AJ19" i="4"/>
  <c r="AJ62" i="4"/>
  <c r="AI34" i="4"/>
  <c r="BU82" i="4"/>
  <c r="BU67" i="4"/>
  <c r="BU21" i="4"/>
  <c r="BU52" i="4"/>
  <c r="BV37" i="4"/>
  <c r="BU96" i="4"/>
  <c r="BV52" i="4"/>
  <c r="BW21" i="4"/>
  <c r="CH102" i="4"/>
  <c r="CI62" i="4"/>
  <c r="CH34" i="4"/>
  <c r="CI19" i="4"/>
  <c r="CT102" i="4"/>
  <c r="CV22" i="4"/>
  <c r="CU55" i="4"/>
  <c r="CU39" i="4"/>
  <c r="DV52" i="4"/>
  <c r="DV21" i="4"/>
  <c r="DW37" i="4"/>
  <c r="DX21" i="4"/>
  <c r="W103" i="4"/>
  <c r="X63" i="4"/>
  <c r="X20" i="4"/>
  <c r="W35" i="4"/>
  <c r="Y35" i="4" s="1"/>
  <c r="AI77" i="4"/>
  <c r="AI63" i="4"/>
  <c r="AI49" i="4"/>
  <c r="AI20" i="4"/>
  <c r="AJ49" i="4"/>
  <c r="AJ35" i="4"/>
  <c r="AI90" i="4"/>
  <c r="AK20" i="4"/>
  <c r="AI24" i="4" s="1"/>
  <c r="BH68" i="4"/>
  <c r="BH53" i="4"/>
  <c r="BJ53" i="4" s="1"/>
  <c r="BH83" i="4"/>
  <c r="BH22" i="4"/>
  <c r="BH111" i="4"/>
  <c r="BI68" i="4"/>
  <c r="BH38" i="4"/>
  <c r="BI22" i="4"/>
  <c r="BI53" i="4"/>
  <c r="BI38" i="4"/>
  <c r="BJ22" i="4"/>
  <c r="BU111" i="4"/>
  <c r="BV68" i="4"/>
  <c r="BU38" i="4"/>
  <c r="BV22" i="4"/>
  <c r="CH63" i="4"/>
  <c r="CH90" i="4"/>
  <c r="CH49" i="4"/>
  <c r="CH20" i="4"/>
  <c r="CT40" i="4"/>
  <c r="CT88" i="4"/>
  <c r="CU72" i="4"/>
  <c r="CU23" i="4"/>
  <c r="DW22" i="4"/>
  <c r="DV38" i="4"/>
  <c r="AX125" i="4"/>
  <c r="BU84" i="4"/>
  <c r="BU69" i="4"/>
  <c r="BU23" i="4"/>
  <c r="BU54" i="4"/>
  <c r="BV39" i="4"/>
  <c r="BU98" i="4"/>
  <c r="BV54" i="4"/>
  <c r="BW23" i="4"/>
  <c r="CT104" i="4"/>
  <c r="CV24" i="4"/>
  <c r="CU57" i="4"/>
  <c r="CU41" i="4"/>
  <c r="DV54" i="4"/>
  <c r="DV23" i="4"/>
  <c r="DW39" i="4"/>
  <c r="DX23" i="4"/>
  <c r="CU58" i="4"/>
  <c r="CU42" i="4"/>
  <c r="CT105" i="4"/>
  <c r="CV25" i="4"/>
  <c r="T9" i="4"/>
  <c r="Q21" i="8" s="1"/>
  <c r="AA116" i="4"/>
  <c r="Z116" i="4"/>
  <c r="X30" i="4"/>
  <c r="Y15" i="4"/>
  <c r="W72" i="4"/>
  <c r="X44" i="4"/>
  <c r="Y44" i="4" s="1"/>
  <c r="AH116" i="4"/>
  <c r="AI51" i="4"/>
  <c r="AI98" i="4"/>
  <c r="AJ58" i="4"/>
  <c r="AI30" i="4"/>
  <c r="AI37" i="4" s="1"/>
  <c r="AJ15" i="4"/>
  <c r="AR10" i="4"/>
  <c r="Q44" i="8" s="1"/>
  <c r="BI10" i="4"/>
  <c r="BH119" i="4"/>
  <c r="BH126" i="4" s="1"/>
  <c r="BM10" i="4"/>
  <c r="BL119" i="4"/>
  <c r="BL126" i="4" s="1"/>
  <c r="BR10" i="4"/>
  <c r="Q63" i="8" s="1"/>
  <c r="BU56" i="4"/>
  <c r="BU25" i="4"/>
  <c r="BV48" i="4"/>
  <c r="BU92" i="4"/>
  <c r="BV33" i="4"/>
  <c r="BW17" i="4"/>
  <c r="BY10" i="4"/>
  <c r="BX119" i="4"/>
  <c r="BX126" i="4" s="1"/>
  <c r="CA10" i="4"/>
  <c r="BZ119" i="4"/>
  <c r="BZ126" i="4" s="1"/>
  <c r="CH98" i="4"/>
  <c r="CH30" i="4"/>
  <c r="CI58" i="4"/>
  <c r="CI15" i="4"/>
  <c r="CM9" i="4"/>
  <c r="CH72" i="4"/>
  <c r="CI30" i="4"/>
  <c r="CJ15" i="4"/>
  <c r="CI44" i="4"/>
  <c r="CU35" i="4"/>
  <c r="CV18" i="4"/>
  <c r="CT98" i="4"/>
  <c r="CU51" i="4"/>
  <c r="CV51" i="4" s="1"/>
  <c r="CY11" i="4"/>
  <c r="CX127" i="4"/>
  <c r="CX135" i="4" s="1"/>
  <c r="DA11" i="4"/>
  <c r="CZ127" i="4"/>
  <c r="CZ135" i="4" s="1"/>
  <c r="DV17" i="4"/>
  <c r="DV48" i="4"/>
  <c r="DW33" i="4"/>
  <c r="DX17" i="4"/>
  <c r="DY17" i="4" s="1"/>
  <c r="W59" i="4"/>
  <c r="W16" i="4"/>
  <c r="W86" i="4"/>
  <c r="W45" i="4"/>
  <c r="AI86" i="4"/>
  <c r="AK16" i="4"/>
  <c r="BH107" i="4"/>
  <c r="BI64" i="4"/>
  <c r="BH34" i="4"/>
  <c r="BH41" i="4" s="1"/>
  <c r="BI18" i="4"/>
  <c r="BI49" i="4"/>
  <c r="BI34" i="4"/>
  <c r="BJ18" i="4"/>
  <c r="BU49" i="4"/>
  <c r="BU79" i="4"/>
  <c r="BU64" i="4"/>
  <c r="BW64" i="4" s="1"/>
  <c r="BU18" i="4"/>
  <c r="CT36" i="4"/>
  <c r="CT84" i="4"/>
  <c r="CU68" i="4"/>
  <c r="CU19" i="4"/>
  <c r="DW18" i="4"/>
  <c r="DV34" i="4"/>
  <c r="DX34" i="4" s="1"/>
  <c r="X17" i="4"/>
  <c r="W32" i="4"/>
  <c r="W100" i="4"/>
  <c r="X60" i="4"/>
  <c r="AI23" i="4"/>
  <c r="AI17" i="4"/>
  <c r="AI74" i="4"/>
  <c r="AI60" i="4"/>
  <c r="AI46" i="4"/>
  <c r="AX121" i="4"/>
  <c r="BH80" i="4"/>
  <c r="BH19" i="4"/>
  <c r="BH65" i="4"/>
  <c r="BH50" i="4"/>
  <c r="BU108" i="4"/>
  <c r="BV65" i="4"/>
  <c r="BU35" i="4"/>
  <c r="BW35" i="4" s="1"/>
  <c r="BV19" i="4"/>
  <c r="CH87" i="4"/>
  <c r="CH60" i="4"/>
  <c r="CJ60" i="4" s="1"/>
  <c r="CH46" i="4"/>
  <c r="CH17" i="4"/>
  <c r="CH100" i="4"/>
  <c r="CI60" i="4"/>
  <c r="CH32" i="4"/>
  <c r="CI17" i="4"/>
  <c r="CH74" i="4"/>
  <c r="CJ17" i="4"/>
  <c r="CT100" i="4"/>
  <c r="CV20" i="4"/>
  <c r="CU53" i="4"/>
  <c r="CU37" i="4"/>
  <c r="DW35" i="4"/>
  <c r="DX35" i="4" s="1"/>
  <c r="DX19" i="4"/>
  <c r="W61" i="4"/>
  <c r="W18" i="4"/>
  <c r="W88" i="4"/>
  <c r="W47" i="4"/>
  <c r="W75" i="4"/>
  <c r="X33" i="4"/>
  <c r="Y18" i="4"/>
  <c r="X47" i="4"/>
  <c r="AJ61" i="4"/>
  <c r="AI33" i="4"/>
  <c r="AK33" i="4" s="1"/>
  <c r="AI101" i="4"/>
  <c r="AJ18" i="4"/>
  <c r="BI51" i="4"/>
  <c r="BJ51" i="4" s="1"/>
  <c r="BI36" i="4"/>
  <c r="BJ20" i="4"/>
  <c r="BU51" i="4"/>
  <c r="BU81" i="4"/>
  <c r="BU66" i="4"/>
  <c r="BU71" i="4" s="1"/>
  <c r="BU20" i="4"/>
  <c r="BU95" i="4"/>
  <c r="BV51" i="4"/>
  <c r="BW20" i="4"/>
  <c r="BV36" i="4"/>
  <c r="CH66" i="4"/>
  <c r="CH23" i="4"/>
  <c r="DV42" i="4"/>
  <c r="DV27" i="4"/>
  <c r="DV20" i="4"/>
  <c r="DV51" i="4"/>
  <c r="X19" i="4"/>
  <c r="W34" i="4"/>
  <c r="Y34" i="4" s="1"/>
  <c r="W102" i="4"/>
  <c r="X62" i="4"/>
  <c r="AI19" i="4"/>
  <c r="AI76" i="4"/>
  <c r="AI62" i="4"/>
  <c r="AI48" i="4"/>
  <c r="BH82" i="4"/>
  <c r="BH21" i="4"/>
  <c r="BK21" i="4" s="1"/>
  <c r="BH67" i="4"/>
  <c r="BJ67" i="4" s="1"/>
  <c r="BH52" i="4"/>
  <c r="BH110" i="4"/>
  <c r="BI67" i="4"/>
  <c r="BH37" i="4"/>
  <c r="BI21" i="4"/>
  <c r="BU110" i="4"/>
  <c r="BV67" i="4"/>
  <c r="BU37" i="4"/>
  <c r="BV21" i="4"/>
  <c r="CH89" i="4"/>
  <c r="CH62" i="4"/>
  <c r="CH48" i="4"/>
  <c r="CH19" i="4"/>
  <c r="CH76" i="4"/>
  <c r="CJ19" i="4"/>
  <c r="CT87" i="4"/>
  <c r="CU71" i="4"/>
  <c r="CU22" i="4"/>
  <c r="CT39" i="4"/>
  <c r="DV37" i="4"/>
  <c r="DW21" i="4"/>
  <c r="W49" i="4"/>
  <c r="W20" i="4"/>
  <c r="W90" i="4"/>
  <c r="W63" i="4"/>
  <c r="W77" i="4"/>
  <c r="X49" i="4"/>
  <c r="X35" i="4"/>
  <c r="Y20" i="4"/>
  <c r="AJ63" i="4"/>
  <c r="AJ20" i="4"/>
  <c r="AI103" i="4"/>
  <c r="AI35" i="4"/>
  <c r="AX124" i="4"/>
  <c r="BU53" i="4"/>
  <c r="BU83" i="4"/>
  <c r="BU68" i="4"/>
  <c r="BU22" i="4"/>
  <c r="BU97" i="4"/>
  <c r="BV53" i="4"/>
  <c r="BW22" i="4"/>
  <c r="BV38" i="4"/>
  <c r="CH24" i="4"/>
  <c r="CH52" i="4"/>
  <c r="CH103" i="4"/>
  <c r="CI63" i="4"/>
  <c r="CH35" i="4"/>
  <c r="CJ35" i="4" s="1"/>
  <c r="CI20" i="4"/>
  <c r="CU56" i="4"/>
  <c r="CU40" i="4"/>
  <c r="CT45" i="4" s="1"/>
  <c r="CT103" i="4"/>
  <c r="CV23" i="4"/>
  <c r="DV22" i="4"/>
  <c r="DV53" i="4"/>
  <c r="DW38" i="4"/>
  <c r="DX38" i="4" s="1"/>
  <c r="DX22" i="4"/>
  <c r="BH84" i="4"/>
  <c r="BH23" i="4"/>
  <c r="BH69" i="4"/>
  <c r="BH54" i="4"/>
  <c r="BH112" i="4"/>
  <c r="BI69" i="4"/>
  <c r="BH39" i="4"/>
  <c r="BJ39" i="4" s="1"/>
  <c r="BI23" i="4"/>
  <c r="BJ23" i="4"/>
  <c r="BI54" i="4"/>
  <c r="BI39" i="4"/>
  <c r="BU112" i="4"/>
  <c r="BV69" i="4"/>
  <c r="BW69" i="4" s="1"/>
  <c r="BU39" i="4"/>
  <c r="BV23" i="4"/>
  <c r="CT89" i="4"/>
  <c r="CU73" i="4"/>
  <c r="CU24" i="4"/>
  <c r="CT41" i="4"/>
  <c r="DV39" i="4"/>
  <c r="DW23" i="4"/>
  <c r="CT120" i="4"/>
  <c r="CT122" i="4" s="1"/>
  <c r="CT25" i="4"/>
  <c r="CW25" i="4" s="1"/>
  <c r="CU25" i="4"/>
  <c r="CT90" i="4"/>
  <c r="CU74" i="4"/>
  <c r="CT42" i="4"/>
  <c r="N110" i="4"/>
  <c r="O9" i="4"/>
  <c r="Y9" i="4"/>
  <c r="AA9" i="4"/>
  <c r="AK9" i="4"/>
  <c r="AL110" i="4"/>
  <c r="AL116" i="4" s="1"/>
  <c r="AM9" i="4"/>
  <c r="AW10" i="4"/>
  <c r="AX119" i="4"/>
  <c r="AY10" i="4"/>
  <c r="BA10" i="4"/>
  <c r="BJ119" i="4"/>
  <c r="BJ126" i="4" s="1"/>
  <c r="BK10" i="4"/>
  <c r="BW10" i="4"/>
  <c r="CH110" i="4"/>
  <c r="CH116" i="4" s="1"/>
  <c r="CI9" i="4"/>
  <c r="CK9" i="4"/>
  <c r="CT127" i="4"/>
  <c r="CT135" i="4" s="1"/>
  <c r="CU11" i="4"/>
  <c r="CW11" i="4"/>
  <c r="DL127" i="4"/>
  <c r="DL135" i="4" s="1"/>
  <c r="DM11" i="4"/>
  <c r="DN127" i="4"/>
  <c r="DN135" i="4" s="1"/>
  <c r="DO11" i="4"/>
  <c r="DW10" i="4"/>
  <c r="DY10" i="4"/>
  <c r="W9" i="4"/>
  <c r="AI9" i="4"/>
  <c r="AT120" i="4"/>
  <c r="AT126" i="4" s="1"/>
  <c r="AU10" i="4"/>
  <c r="BU10" i="4"/>
  <c r="K110" i="4"/>
  <c r="K116" i="4" s="1"/>
  <c r="L9" i="4"/>
  <c r="N9" i="4"/>
  <c r="O110" i="4"/>
  <c r="O116" i="4" s="1"/>
  <c r="P9" i="4"/>
  <c r="X9" i="4"/>
  <c r="Y110" i="4"/>
  <c r="Y116" i="4" s="1"/>
  <c r="Z9" i="4"/>
  <c r="AB9" i="4"/>
  <c r="AL9" i="4"/>
  <c r="AM110" i="4"/>
  <c r="AM116" i="4" s="1"/>
  <c r="AN9" i="4"/>
  <c r="AX10" i="4"/>
  <c r="AZ10" i="4"/>
  <c r="BE10" i="4"/>
  <c r="Q62" i="8" s="1"/>
  <c r="BJ10" i="4"/>
  <c r="BL10" i="4"/>
  <c r="BM119" i="4"/>
  <c r="BM126" i="4" s="1"/>
  <c r="BN10" i="4"/>
  <c r="BW119" i="4"/>
  <c r="BW126" i="4" s="1"/>
  <c r="BX10" i="4"/>
  <c r="BY119" i="4"/>
  <c r="BY126" i="4" s="1"/>
  <c r="BZ10" i="4"/>
  <c r="CE9" i="4"/>
  <c r="Q76" i="8" s="1"/>
  <c r="CJ9" i="4"/>
  <c r="CL9" i="4"/>
  <c r="CQ11" i="4"/>
  <c r="Q77" i="8" s="1"/>
  <c r="CV11" i="4"/>
  <c r="CW127" i="4"/>
  <c r="CW135" i="4" s="1"/>
  <c r="CX11" i="4"/>
  <c r="CY127" i="4"/>
  <c r="CY135" i="4" s="1"/>
  <c r="CZ11" i="4"/>
  <c r="DE11" i="4"/>
  <c r="Q87" i="8" s="1"/>
  <c r="DI127" i="4"/>
  <c r="DI135" i="4" s="1"/>
  <c r="DJ11" i="4"/>
  <c r="DK127" i="4"/>
  <c r="DK135" i="4" s="1"/>
  <c r="DL11" i="4"/>
  <c r="DM127" i="4"/>
  <c r="DM135" i="4" s="1"/>
  <c r="DN11" i="4"/>
  <c r="DX10" i="4"/>
  <c r="DZ10" i="4"/>
  <c r="EA119" i="4"/>
  <c r="EA126" i="4" s="1"/>
  <c r="EB10" i="4"/>
  <c r="BH10" i="4"/>
  <c r="CH9" i="4"/>
  <c r="CT11" i="4"/>
  <c r="DH11" i="4"/>
  <c r="DV10" i="4"/>
  <c r="DH28" i="4"/>
  <c r="K72" i="4"/>
  <c r="L58" i="4"/>
  <c r="M58" i="4" s="1"/>
  <c r="L15" i="4"/>
  <c r="K30" i="4"/>
  <c r="N116" i="4"/>
  <c r="DI67" i="4"/>
  <c r="DJ67" i="4" s="1"/>
  <c r="DH35" i="4"/>
  <c r="DH113" i="4"/>
  <c r="DI18" i="4"/>
  <c r="DI35" i="4"/>
  <c r="DJ18" i="4"/>
  <c r="DH83" i="4"/>
  <c r="DI51" i="4"/>
  <c r="K99" i="4"/>
  <c r="K16" i="4"/>
  <c r="N16" i="4" s="1"/>
  <c r="M16" i="4"/>
  <c r="K86" i="4"/>
  <c r="K101" i="4"/>
  <c r="K18" i="4"/>
  <c r="K75" i="4"/>
  <c r="L18" i="4"/>
  <c r="K103" i="4"/>
  <c r="K49" i="4"/>
  <c r="K20" i="4"/>
  <c r="K63" i="4"/>
  <c r="K77" i="4"/>
  <c r="K35" i="4"/>
  <c r="L20" i="4"/>
  <c r="L63" i="4"/>
  <c r="BH98" i="4"/>
  <c r="CT74" i="4"/>
  <c r="CT58" i="4"/>
  <c r="DH58" i="4"/>
  <c r="DH105" i="4"/>
  <c r="DH74" i="4"/>
  <c r="DH25" i="4"/>
  <c r="K85" i="4"/>
  <c r="L44" i="4"/>
  <c r="L30" i="4"/>
  <c r="M15" i="4"/>
  <c r="L16" i="4"/>
  <c r="K23" i="4" s="1"/>
  <c r="K73" i="4"/>
  <c r="K17" i="4"/>
  <c r="K100" i="4"/>
  <c r="M17" i="4"/>
  <c r="K87" i="4"/>
  <c r="L19" i="4"/>
  <c r="K76" i="4"/>
  <c r="K90" i="4"/>
  <c r="L35" i="4"/>
  <c r="M20" i="4"/>
  <c r="L49" i="4"/>
  <c r="M49" i="4" s="1"/>
  <c r="DH120" i="4"/>
  <c r="DI25" i="4"/>
  <c r="DI74" i="4"/>
  <c r="DH42" i="4"/>
  <c r="DH90" i="4"/>
  <c r="DI58" i="4"/>
  <c r="DJ58" i="4" s="1"/>
  <c r="DI42" i="4"/>
  <c r="DJ25" i="4"/>
  <c r="K31" i="4"/>
  <c r="K37" i="4" s="1"/>
  <c r="L59" i="4"/>
  <c r="K66" i="4" s="1"/>
  <c r="L46" i="4"/>
  <c r="L32" i="4"/>
  <c r="M32" i="4" s="1"/>
  <c r="L62" i="4"/>
  <c r="K34" i="4"/>
  <c r="L45" i="4"/>
  <c r="L31" i="4"/>
  <c r="K33" i="4"/>
  <c r="L61" i="4"/>
  <c r="L48" i="4"/>
  <c r="L34" i="4"/>
  <c r="M19" i="4"/>
  <c r="H9" i="4"/>
  <c r="Q20" i="8" s="1"/>
  <c r="AF9" i="4"/>
  <c r="Q43" i="8" s="1"/>
  <c r="Q45" i="8" s="1"/>
  <c r="DS10" i="4"/>
  <c r="Q88" i="8" s="1"/>
  <c r="AJ31" i="4"/>
  <c r="DI41" i="4"/>
  <c r="DI57" i="4"/>
  <c r="R35" i="5"/>
  <c r="R69" i="5"/>
  <c r="R161" i="5"/>
  <c r="DJ22" i="4"/>
  <c r="AJ45" i="4"/>
  <c r="AK45" i="4" s="1"/>
  <c r="R105" i="5"/>
  <c r="R121" i="5"/>
  <c r="CV67" i="4"/>
  <c r="Y59" i="4"/>
  <c r="BW49" i="4"/>
  <c r="CI45" i="4"/>
  <c r="CI31" i="4"/>
  <c r="CT68" i="4"/>
  <c r="CT19" i="4"/>
  <c r="DH99" i="4"/>
  <c r="DH68" i="4"/>
  <c r="DJ68" i="4" s="1"/>
  <c r="DH52" i="4"/>
  <c r="DH19" i="4"/>
  <c r="DH84" i="4"/>
  <c r="DJ19" i="4"/>
  <c r="BJ50" i="4"/>
  <c r="CI46" i="4"/>
  <c r="CI32" i="4"/>
  <c r="CT69" i="4"/>
  <c r="CT20" i="4"/>
  <c r="DH100" i="4"/>
  <c r="DH69" i="4"/>
  <c r="DH53" i="4"/>
  <c r="DH20" i="4"/>
  <c r="DH85" i="4"/>
  <c r="DJ20" i="4"/>
  <c r="AW66" i="4"/>
  <c r="BJ36" i="4"/>
  <c r="CI47" i="4"/>
  <c r="CT70" i="4"/>
  <c r="CT21" i="4"/>
  <c r="DH101" i="4"/>
  <c r="DH70" i="4"/>
  <c r="DH54" i="4"/>
  <c r="DJ54" i="4" s="1"/>
  <c r="DH21" i="4"/>
  <c r="DK21" i="4" s="1"/>
  <c r="AI89" i="4"/>
  <c r="BW37" i="4"/>
  <c r="CT71" i="4"/>
  <c r="CT55" i="4"/>
  <c r="DH102" i="4"/>
  <c r="DH71" i="4"/>
  <c r="DX37" i="4"/>
  <c r="BH97" i="4"/>
  <c r="BW38" i="4"/>
  <c r="CJ49" i="4"/>
  <c r="CT72" i="4"/>
  <c r="CV72" i="4" s="1"/>
  <c r="CT23" i="4"/>
  <c r="DH103" i="4"/>
  <c r="DH72" i="4"/>
  <c r="DH56" i="4"/>
  <c r="DH23" i="4"/>
  <c r="BW39" i="4"/>
  <c r="CT73" i="4"/>
  <c r="CV41" i="4"/>
  <c r="DH104" i="4"/>
  <c r="DH73" i="4"/>
  <c r="DH57" i="4"/>
  <c r="DJ57" i="4" s="1"/>
  <c r="CW18" i="4"/>
  <c r="CT24" i="4"/>
  <c r="DH24" i="4"/>
  <c r="CI33" i="4"/>
  <c r="CJ33" i="4" s="1"/>
  <c r="AJ34" i="4"/>
  <c r="AI38" i="4" s="1"/>
  <c r="DI36" i="4"/>
  <c r="CV37" i="4"/>
  <c r="DI37" i="4"/>
  <c r="AW38" i="4"/>
  <c r="CV38" i="4"/>
  <c r="AJ48" i="4"/>
  <c r="CI48" i="4"/>
  <c r="Y49" i="4"/>
  <c r="DJ51" i="4"/>
  <c r="DX52" i="4"/>
  <c r="CT54" i="4"/>
  <c r="DH55" i="4"/>
  <c r="CT57" i="4"/>
  <c r="CJ44" i="4"/>
  <c r="CJ58" i="4"/>
  <c r="K59" i="4"/>
  <c r="K45" i="4"/>
  <c r="Y45" i="4"/>
  <c r="AW64" i="4"/>
  <c r="AW49" i="4"/>
  <c r="BH93" i="4"/>
  <c r="K60" i="4"/>
  <c r="K46" i="4"/>
  <c r="M46" i="4" s="1"/>
  <c r="AK60" i="4"/>
  <c r="BH94" i="4"/>
  <c r="DH115" i="4"/>
  <c r="DI69" i="4"/>
  <c r="DH37" i="4"/>
  <c r="DJ37" i="4" s="1"/>
  <c r="K61" i="4"/>
  <c r="K47" i="4"/>
  <c r="M47" i="4" s="1"/>
  <c r="AK61" i="4"/>
  <c r="BH95" i="4"/>
  <c r="DH116" i="4"/>
  <c r="DI70" i="4"/>
  <c r="DH38" i="4"/>
  <c r="DJ38" i="4" s="1"/>
  <c r="K62" i="4"/>
  <c r="M62" i="4" s="1"/>
  <c r="K48" i="4"/>
  <c r="K19" i="4"/>
  <c r="AK62" i="4"/>
  <c r="DH117" i="4"/>
  <c r="DI71" i="4"/>
  <c r="DH77" i="4" s="1"/>
  <c r="DH39" i="4"/>
  <c r="DJ39" i="4" s="1"/>
  <c r="DI22" i="4"/>
  <c r="DH87" i="4"/>
  <c r="DI55" i="4"/>
  <c r="M63" i="4"/>
  <c r="BJ68" i="4"/>
  <c r="DH118" i="4"/>
  <c r="DI72" i="4"/>
  <c r="DH88" i="4"/>
  <c r="DI40" i="4"/>
  <c r="DH45" i="4" s="1"/>
  <c r="DJ23" i="4"/>
  <c r="AW39" i="4"/>
  <c r="AW54" i="4"/>
  <c r="DH119" i="4"/>
  <c r="DI73" i="4"/>
  <c r="DH41" i="4"/>
  <c r="DJ41" i="4" s="1"/>
  <c r="DI24" i="4"/>
  <c r="CV74" i="4"/>
  <c r="CV58" i="4"/>
  <c r="Z16" i="4"/>
  <c r="N17" i="4"/>
  <c r="AL17" i="4"/>
  <c r="AX17" i="4"/>
  <c r="BX17" i="4"/>
  <c r="DK18" i="4"/>
  <c r="CT22" i="4"/>
  <c r="DH22" i="4"/>
  <c r="BK23" i="4"/>
  <c r="DJ24" i="4"/>
  <c r="AK31" i="4"/>
  <c r="Y32" i="4"/>
  <c r="AJ32" i="4"/>
  <c r="M33" i="4"/>
  <c r="CI34" i="4"/>
  <c r="CJ34" i="4" s="1"/>
  <c r="AW36" i="4"/>
  <c r="DJ36" i="4"/>
  <c r="BJ37" i="4"/>
  <c r="DX39" i="4"/>
  <c r="DH40" i="4"/>
  <c r="CJ45" i="4"/>
  <c r="AJ46" i="4"/>
  <c r="CJ46" i="4"/>
  <c r="BW48" i="4"/>
  <c r="BJ49" i="4"/>
  <c r="DX49" i="4"/>
  <c r="DX51" i="4"/>
  <c r="CT52" i="4"/>
  <c r="DI52" i="4"/>
  <c r="CT53" i="4"/>
  <c r="DI53" i="4"/>
  <c r="BW54" i="4"/>
  <c r="DX54" i="4"/>
  <c r="CT56" i="4"/>
  <c r="CV56" i="4" s="1"/>
  <c r="DI56" i="4"/>
  <c r="Y58" i="4"/>
  <c r="M44" i="4"/>
  <c r="R87" i="5"/>
  <c r="DJ74" i="4" l="1"/>
  <c r="AI66" i="4"/>
  <c r="BJ38" i="4"/>
  <c r="Z20" i="4"/>
  <c r="AX18" i="4"/>
  <c r="CK17" i="4"/>
  <c r="BX23" i="4"/>
  <c r="BK18" i="4"/>
  <c r="Z15" i="4"/>
  <c r="N15" i="4"/>
  <c r="CV42" i="4"/>
  <c r="CV40" i="4"/>
  <c r="DX48" i="4"/>
  <c r="K52" i="4"/>
  <c r="AL15" i="4"/>
  <c r="AI52" i="4"/>
  <c r="DK22" i="4"/>
  <c r="AK63" i="4"/>
  <c r="CJ62" i="4"/>
  <c r="BW67" i="4"/>
  <c r="BX18" i="4"/>
  <c r="BJ64" i="4"/>
  <c r="AK58" i="4"/>
  <c r="DX53" i="4"/>
  <c r="DX63" i="4"/>
  <c r="ET5" i="1"/>
  <c r="ET13" i="1"/>
  <c r="ET6" i="1"/>
  <c r="ET10" i="1"/>
  <c r="ET9" i="1"/>
  <c r="ET8" i="1"/>
  <c r="ET30" i="1"/>
  <c r="ET12" i="1"/>
  <c r="ET7" i="1"/>
  <c r="ET101" i="1"/>
  <c r="ET95" i="1"/>
  <c r="ET77" i="1"/>
  <c r="ET68" i="1"/>
  <c r="ET69" i="1"/>
  <c r="ET58" i="1"/>
  <c r="ET44" i="1"/>
  <c r="ET37" i="1"/>
  <c r="ET34" i="1"/>
  <c r="ET45" i="1"/>
  <c r="ET22" i="1"/>
  <c r="ET97" i="1"/>
  <c r="ET91" i="1"/>
  <c r="ET88" i="1"/>
  <c r="ET79" i="1"/>
  <c r="ET62" i="1"/>
  <c r="ET54" i="1"/>
  <c r="ET56" i="1"/>
  <c r="ET40" i="1"/>
  <c r="ET31" i="1"/>
  <c r="ET107" i="1"/>
  <c r="ET87" i="1"/>
  <c r="ET84" i="1"/>
  <c r="ET72" i="1"/>
  <c r="ET67" i="1"/>
  <c r="ET60" i="1"/>
  <c r="ET43" i="1"/>
  <c r="ET47" i="1"/>
  <c r="ET29" i="1"/>
  <c r="ET14" i="1"/>
  <c r="ET106" i="1"/>
  <c r="ET103" i="1"/>
  <c r="ET100" i="1"/>
  <c r="ET80" i="1"/>
  <c r="ET104" i="1"/>
  <c r="ET65" i="1"/>
  <c r="ET57" i="1"/>
  <c r="ET66" i="1"/>
  <c r="ET42" i="1"/>
  <c r="ET18" i="1"/>
  <c r="ET15" i="1"/>
  <c r="ET98" i="1"/>
  <c r="ET96" i="1"/>
  <c r="ET89" i="1"/>
  <c r="ET86" i="1"/>
  <c r="ET71" i="1"/>
  <c r="ET64" i="1"/>
  <c r="ET55" i="1"/>
  <c r="ET38" i="1"/>
  <c r="ET32" i="1"/>
  <c r="ET51" i="1"/>
  <c r="M35" i="4"/>
  <c r="DG12" i="1"/>
  <c r="DG9" i="1"/>
  <c r="DG7" i="1"/>
  <c r="DG16" i="1"/>
  <c r="DG33" i="1"/>
  <c r="DG15" i="1"/>
  <c r="DG26" i="1"/>
  <c r="DG24" i="1"/>
  <c r="DG8" i="1"/>
  <c r="DG28" i="1"/>
  <c r="DG10" i="1"/>
  <c r="DG6" i="1"/>
  <c r="DG5" i="1"/>
  <c r="DG11" i="1"/>
  <c r="DG23" i="1"/>
  <c r="DG17" i="1"/>
  <c r="DG13" i="1"/>
  <c r="DG22" i="1"/>
  <c r="DB107" i="1"/>
  <c r="DB103" i="1"/>
  <c r="DB99" i="1"/>
  <c r="DB106" i="1"/>
  <c r="DB102" i="1"/>
  <c r="DB98" i="1"/>
  <c r="DB108" i="1"/>
  <c r="DB104" i="1"/>
  <c r="DB100" i="1"/>
  <c r="DB109" i="1"/>
  <c r="DB93" i="1"/>
  <c r="DB89" i="1"/>
  <c r="DB105" i="1"/>
  <c r="DB96" i="1"/>
  <c r="DB92" i="1"/>
  <c r="DB88" i="1"/>
  <c r="DB97" i="1"/>
  <c r="DB94" i="1"/>
  <c r="DB90" i="1"/>
  <c r="DB86" i="1"/>
  <c r="DB82" i="1"/>
  <c r="DB78" i="1"/>
  <c r="DB95" i="1"/>
  <c r="DB87" i="1"/>
  <c r="DB85" i="1"/>
  <c r="DB81" i="1"/>
  <c r="DB101" i="1"/>
  <c r="DB83" i="1"/>
  <c r="DB79" i="1"/>
  <c r="DB72" i="1"/>
  <c r="DB71" i="1"/>
  <c r="DB69" i="1"/>
  <c r="DB91" i="1"/>
  <c r="DB84" i="1"/>
  <c r="DB77" i="1"/>
  <c r="DB68" i="1"/>
  <c r="DB62" i="1"/>
  <c r="DB58" i="1"/>
  <c r="DB67" i="1"/>
  <c r="DB66" i="1"/>
  <c r="DB61" i="1"/>
  <c r="DB70" i="1"/>
  <c r="DB65" i="1"/>
  <c r="DB80" i="1"/>
  <c r="DB64" i="1"/>
  <c r="DB63" i="1"/>
  <c r="DB57" i="1"/>
  <c r="DB52" i="1"/>
  <c r="DB50" i="1"/>
  <c r="DB56" i="1"/>
  <c r="DB55" i="1"/>
  <c r="DB49" i="1"/>
  <c r="DB60" i="1"/>
  <c r="DB59" i="1"/>
  <c r="DB54" i="1"/>
  <c r="DB48" i="1"/>
  <c r="DB53" i="1"/>
  <c r="DB40" i="1"/>
  <c r="DB45" i="1"/>
  <c r="DB51" i="1"/>
  <c r="DB47" i="1"/>
  <c r="DB42" i="1"/>
  <c r="DB36" i="1"/>
  <c r="DB43" i="1"/>
  <c r="DB46" i="1"/>
  <c r="DB38" i="1"/>
  <c r="DB41" i="1"/>
  <c r="DB33" i="1"/>
  <c r="DB30" i="1"/>
  <c r="DB28" i="1"/>
  <c r="DB27" i="1"/>
  <c r="DB39" i="1"/>
  <c r="DB26" i="1"/>
  <c r="DB24" i="1"/>
  <c r="DB22" i="1"/>
  <c r="DB35" i="1"/>
  <c r="DB37" i="1"/>
  <c r="DB34" i="1"/>
  <c r="DB25" i="1"/>
  <c r="DB23" i="1"/>
  <c r="DB32" i="1"/>
  <c r="DB18" i="1"/>
  <c r="DB8" i="1"/>
  <c r="DB44" i="1"/>
  <c r="DB17" i="1"/>
  <c r="DB31" i="1"/>
  <c r="DB21" i="1"/>
  <c r="DB19" i="1"/>
  <c r="DB15" i="1"/>
  <c r="DB6" i="1"/>
  <c r="DB20" i="1"/>
  <c r="DB13" i="1"/>
  <c r="DB11" i="1"/>
  <c r="DB7" i="1"/>
  <c r="DB29" i="1"/>
  <c r="DB5" i="1"/>
  <c r="DB16" i="1"/>
  <c r="DB14" i="1"/>
  <c r="DB9" i="1"/>
  <c r="DB12" i="1"/>
  <c r="DB10" i="1"/>
  <c r="EX32" i="1"/>
  <c r="EX30" i="1"/>
  <c r="EX46" i="1"/>
  <c r="EX45" i="1"/>
  <c r="EX62" i="1"/>
  <c r="EX67" i="1"/>
  <c r="EX72" i="1"/>
  <c r="EX102" i="1"/>
  <c r="EX93" i="1"/>
  <c r="EX99" i="1"/>
  <c r="DF30" i="1"/>
  <c r="DF39" i="1"/>
  <c r="DF45" i="1"/>
  <c r="DF49" i="1"/>
  <c r="DF53" i="1"/>
  <c r="DF89" i="1"/>
  <c r="DF82" i="1"/>
  <c r="DF83" i="1"/>
  <c r="DF94" i="1"/>
  <c r="DF100" i="1"/>
  <c r="DG18" i="1"/>
  <c r="DG49" i="1"/>
  <c r="DG46" i="1"/>
  <c r="DG52" i="1"/>
  <c r="DG67" i="1"/>
  <c r="DG88" i="1"/>
  <c r="DG86" i="1"/>
  <c r="DG90" i="1"/>
  <c r="DG101" i="1"/>
  <c r="DG108" i="1"/>
  <c r="ET48" i="1"/>
  <c r="ET83" i="1"/>
  <c r="ET93" i="1"/>
  <c r="DD23" i="1"/>
  <c r="DA35" i="1"/>
  <c r="DA51" i="1"/>
  <c r="DA94" i="1"/>
  <c r="GL43" i="1"/>
  <c r="IJ13" i="1" s="1"/>
  <c r="DD67" i="1"/>
  <c r="GO15" i="1"/>
  <c r="GO96" i="1"/>
  <c r="ES19" i="1"/>
  <c r="ES93" i="1"/>
  <c r="BN18" i="1"/>
  <c r="Y11" i="1"/>
  <c r="Y38" i="1"/>
  <c r="Y26" i="1"/>
  <c r="Y41" i="1"/>
  <c r="Y45" i="1"/>
  <c r="Y55" i="1"/>
  <c r="Y64" i="1"/>
  <c r="Y71" i="1"/>
  <c r="CT76" i="4"/>
  <c r="CV57" i="4"/>
  <c r="DX67" i="4"/>
  <c r="DV86" i="4"/>
  <c r="DE109" i="1"/>
  <c r="DE105" i="1"/>
  <c r="DE101" i="1"/>
  <c r="DE97" i="1"/>
  <c r="DE108" i="1"/>
  <c r="DE104" i="1"/>
  <c r="DE100" i="1"/>
  <c r="DE106" i="1"/>
  <c r="DE102" i="1"/>
  <c r="DE98" i="1"/>
  <c r="DE96" i="1"/>
  <c r="DE92" i="1"/>
  <c r="DE88" i="1"/>
  <c r="DE107" i="1"/>
  <c r="DE95" i="1"/>
  <c r="DE91" i="1"/>
  <c r="DE99" i="1"/>
  <c r="DE93" i="1"/>
  <c r="DE84" i="1"/>
  <c r="DE80" i="1"/>
  <c r="DE83" i="1"/>
  <c r="DE79" i="1"/>
  <c r="DE103" i="1"/>
  <c r="DE90" i="1"/>
  <c r="DE87" i="1"/>
  <c r="DE85" i="1"/>
  <c r="DE81" i="1"/>
  <c r="DE82" i="1"/>
  <c r="DE72" i="1"/>
  <c r="DE78" i="1"/>
  <c r="DE70" i="1"/>
  <c r="DE69" i="1"/>
  <c r="DE94" i="1"/>
  <c r="DE89" i="1"/>
  <c r="DE86" i="1"/>
  <c r="DE77" i="1"/>
  <c r="DE65" i="1"/>
  <c r="DE71" i="1"/>
  <c r="DE68" i="1"/>
  <c r="DE64" i="1"/>
  <c r="DE63" i="1"/>
  <c r="DE59" i="1"/>
  <c r="DE67" i="1"/>
  <c r="DE66" i="1"/>
  <c r="DE60" i="1"/>
  <c r="DE53" i="1"/>
  <c r="DE61" i="1"/>
  <c r="DE57" i="1"/>
  <c r="DE52" i="1"/>
  <c r="DE50" i="1"/>
  <c r="DE56" i="1"/>
  <c r="DE47" i="1"/>
  <c r="DE42" i="1"/>
  <c r="DE49" i="1"/>
  <c r="DE39" i="1"/>
  <c r="DE51" i="1"/>
  <c r="DE44" i="1"/>
  <c r="DE62" i="1"/>
  <c r="DE43" i="1"/>
  <c r="DE46" i="1"/>
  <c r="DE58" i="1"/>
  <c r="DE55" i="1"/>
  <c r="DE40" i="1"/>
  <c r="DE54" i="1"/>
  <c r="DE45" i="1"/>
  <c r="DE26" i="1"/>
  <c r="DE24" i="1"/>
  <c r="DE32" i="1"/>
  <c r="DE23" i="1"/>
  <c r="DE21" i="1"/>
  <c r="DE35" i="1"/>
  <c r="DE36" i="1"/>
  <c r="DE34" i="1"/>
  <c r="DE31" i="1"/>
  <c r="DE29" i="1"/>
  <c r="DE41" i="1"/>
  <c r="DE38" i="1"/>
  <c r="DE37" i="1"/>
  <c r="DE15" i="1"/>
  <c r="DE6" i="1"/>
  <c r="DE27" i="1"/>
  <c r="DE19" i="1"/>
  <c r="DE14" i="1"/>
  <c r="DE48" i="1"/>
  <c r="DE20" i="1"/>
  <c r="DE7" i="1"/>
  <c r="DE30" i="1"/>
  <c r="DE16" i="1"/>
  <c r="DE11" i="1"/>
  <c r="DE10" i="1"/>
  <c r="DE33" i="1"/>
  <c r="DE28" i="1"/>
  <c r="DE22" i="1"/>
  <c r="DE18" i="1"/>
  <c r="DE17" i="1"/>
  <c r="DE9" i="1"/>
  <c r="DE12" i="1"/>
  <c r="DE8" i="1"/>
  <c r="DE13" i="1"/>
  <c r="DE5" i="1"/>
  <c r="DE25" i="1"/>
  <c r="GN108" i="1"/>
  <c r="GN104" i="1"/>
  <c r="GN100" i="1"/>
  <c r="GN107" i="1"/>
  <c r="GN103" i="1"/>
  <c r="GN99" i="1"/>
  <c r="GN109" i="1"/>
  <c r="GN105" i="1"/>
  <c r="GN101" i="1"/>
  <c r="GN97" i="1"/>
  <c r="GN106" i="1"/>
  <c r="GN94" i="1"/>
  <c r="GN90" i="1"/>
  <c r="GN102" i="1"/>
  <c r="GN93" i="1"/>
  <c r="GN89" i="1"/>
  <c r="GN95" i="1"/>
  <c r="GN91" i="1"/>
  <c r="GN87" i="1"/>
  <c r="GN96" i="1"/>
  <c r="GN83" i="1"/>
  <c r="GN79" i="1"/>
  <c r="GN92" i="1"/>
  <c r="GN86" i="1"/>
  <c r="GN82" i="1"/>
  <c r="GN78" i="1"/>
  <c r="GN88" i="1"/>
  <c r="GN98" i="1"/>
  <c r="GN84" i="1"/>
  <c r="GN80" i="1"/>
  <c r="GN71" i="1"/>
  <c r="GN69" i="1"/>
  <c r="GN68" i="1"/>
  <c r="GN81" i="1"/>
  <c r="GN72" i="1"/>
  <c r="GN77" i="1"/>
  <c r="GN70" i="1"/>
  <c r="GN64" i="1"/>
  <c r="GN60" i="1"/>
  <c r="GN63" i="1"/>
  <c r="GN85" i="1"/>
  <c r="GN62" i="1"/>
  <c r="GN66" i="1"/>
  <c r="GN61" i="1"/>
  <c r="IJ27" i="1" s="1"/>
  <c r="GN65" i="1"/>
  <c r="GN67" i="1"/>
  <c r="GN53" i="1"/>
  <c r="GN51" i="1"/>
  <c r="GN54" i="1"/>
  <c r="GN58" i="1"/>
  <c r="GN56" i="1"/>
  <c r="GN59" i="1"/>
  <c r="GN55" i="1"/>
  <c r="GN50" i="1"/>
  <c r="GN44" i="1"/>
  <c r="GN43" i="1"/>
  <c r="GN46" i="1"/>
  <c r="GN38" i="1"/>
  <c r="GN57" i="1"/>
  <c r="GN41" i="1"/>
  <c r="GN45" i="1"/>
  <c r="IJ26" i="1" s="1"/>
  <c r="GN52" i="1"/>
  <c r="GN47" i="1"/>
  <c r="GN42" i="1"/>
  <c r="GN36" i="1"/>
  <c r="GN40" i="1"/>
  <c r="GN39" i="1"/>
  <c r="GN26" i="1"/>
  <c r="IJ22" i="1" s="1"/>
  <c r="GN32" i="1"/>
  <c r="IJ25" i="1" s="1"/>
  <c r="GN23" i="1"/>
  <c r="IJ21" i="1" s="1"/>
  <c r="GN35" i="1"/>
  <c r="GN17" i="1"/>
  <c r="GN34" i="1"/>
  <c r="GN31" i="1"/>
  <c r="IJ24" i="1" s="1"/>
  <c r="GN29" i="1"/>
  <c r="GN19" i="1"/>
  <c r="GN48" i="1"/>
  <c r="GN37" i="1"/>
  <c r="GN33" i="1"/>
  <c r="GN30" i="1"/>
  <c r="IJ23" i="1" s="1"/>
  <c r="GN28" i="1"/>
  <c r="GN27" i="1"/>
  <c r="GN25" i="1"/>
  <c r="GN13" i="1"/>
  <c r="GN21" i="1"/>
  <c r="GN20" i="1"/>
  <c r="GN8" i="1"/>
  <c r="GN49" i="1"/>
  <c r="GN24" i="1"/>
  <c r="GN16" i="1"/>
  <c r="GN10" i="1"/>
  <c r="GN6" i="1"/>
  <c r="GN9" i="1"/>
  <c r="GN22" i="1"/>
  <c r="GN12" i="1"/>
  <c r="GN15" i="1"/>
  <c r="GN11" i="1"/>
  <c r="GN14" i="1"/>
  <c r="GN7" i="1"/>
  <c r="GN5" i="1"/>
  <c r="GN18" i="1"/>
  <c r="DG27" i="1"/>
  <c r="EX40" i="1"/>
  <c r="EX33" i="1"/>
  <c r="EX50" i="1"/>
  <c r="EX57" i="1"/>
  <c r="EX63" i="1"/>
  <c r="EX81" i="1"/>
  <c r="EX88" i="1"/>
  <c r="EX79" i="1"/>
  <c r="EX106" i="1"/>
  <c r="EX103" i="1"/>
  <c r="DF33" i="1"/>
  <c r="DF32" i="1"/>
  <c r="DF50" i="1"/>
  <c r="DF52" i="1"/>
  <c r="DF59" i="1"/>
  <c r="DF63" i="1"/>
  <c r="DF99" i="1"/>
  <c r="DF93" i="1"/>
  <c r="DF103" i="1"/>
  <c r="DF104" i="1"/>
  <c r="BN23" i="1"/>
  <c r="BN33" i="1"/>
  <c r="BN52" i="1"/>
  <c r="BN37" i="1"/>
  <c r="BN59" i="1"/>
  <c r="BN61" i="1"/>
  <c r="BN70" i="1"/>
  <c r="BN90" i="1"/>
  <c r="BN91" i="1"/>
  <c r="BN107" i="1"/>
  <c r="EP108" i="1"/>
  <c r="EP104" i="1"/>
  <c r="EP100" i="1"/>
  <c r="EP107" i="1"/>
  <c r="EP103" i="1"/>
  <c r="EP99" i="1"/>
  <c r="EP109" i="1"/>
  <c r="EP105" i="1"/>
  <c r="EP101" i="1"/>
  <c r="EP97" i="1"/>
  <c r="EP98" i="1"/>
  <c r="EP94" i="1"/>
  <c r="EP90" i="1"/>
  <c r="EP93" i="1"/>
  <c r="EP89" i="1"/>
  <c r="EP102" i="1"/>
  <c r="EP95" i="1"/>
  <c r="EP91" i="1"/>
  <c r="EP83" i="1"/>
  <c r="EP79" i="1"/>
  <c r="EP86" i="1"/>
  <c r="EP82" i="1"/>
  <c r="EP78" i="1"/>
  <c r="EP88" i="1"/>
  <c r="EP106" i="1"/>
  <c r="EP92" i="1"/>
  <c r="EP84" i="1"/>
  <c r="EP80" i="1"/>
  <c r="EP87" i="1"/>
  <c r="EP72" i="1"/>
  <c r="EP81" i="1"/>
  <c r="EP77" i="1"/>
  <c r="EP71" i="1"/>
  <c r="EP68" i="1"/>
  <c r="EP96" i="1"/>
  <c r="EP67" i="1"/>
  <c r="EP66" i="1"/>
  <c r="EP61" i="1"/>
  <c r="EP65" i="1"/>
  <c r="EP64" i="1"/>
  <c r="EP60" i="1"/>
  <c r="EP85" i="1"/>
  <c r="EP70" i="1"/>
  <c r="EP69" i="1"/>
  <c r="EP63" i="1"/>
  <c r="EP56" i="1"/>
  <c r="EP62" i="1"/>
  <c r="EP55" i="1"/>
  <c r="EP53" i="1"/>
  <c r="EP51" i="1"/>
  <c r="EP58" i="1"/>
  <c r="EP54" i="1"/>
  <c r="EP45" i="1"/>
  <c r="EP57" i="1"/>
  <c r="EP50" i="1"/>
  <c r="EP47" i="1"/>
  <c r="EP42" i="1"/>
  <c r="EP49" i="1"/>
  <c r="EP39" i="1"/>
  <c r="EP44" i="1"/>
  <c r="EP59" i="1"/>
  <c r="EP46" i="1"/>
  <c r="EP38" i="1"/>
  <c r="EP48" i="1"/>
  <c r="EP41" i="1"/>
  <c r="EP37" i="1"/>
  <c r="EP33" i="1"/>
  <c r="EP30" i="1"/>
  <c r="EP28" i="1"/>
  <c r="EP27" i="1"/>
  <c r="EP25" i="1"/>
  <c r="EP20" i="1"/>
  <c r="EP43" i="1"/>
  <c r="EP32" i="1"/>
  <c r="EP23" i="1"/>
  <c r="EP21" i="1"/>
  <c r="EP40" i="1"/>
  <c r="EP34" i="1"/>
  <c r="EP31" i="1"/>
  <c r="EP29" i="1"/>
  <c r="EP52" i="1"/>
  <c r="EP36" i="1"/>
  <c r="EP6" i="1"/>
  <c r="EP22" i="1"/>
  <c r="EP18" i="1"/>
  <c r="EP17" i="1"/>
  <c r="EP26" i="1"/>
  <c r="EP15" i="1"/>
  <c r="EP14" i="1"/>
  <c r="EP35" i="1"/>
  <c r="EP7" i="1"/>
  <c r="EP24" i="1"/>
  <c r="EP11" i="1"/>
  <c r="EP16" i="1"/>
  <c r="EP5" i="1"/>
  <c r="EP8" i="1"/>
  <c r="EP12" i="1"/>
  <c r="EP19" i="1"/>
  <c r="EP13" i="1"/>
  <c r="EP10" i="1"/>
  <c r="EP9" i="1"/>
  <c r="DF16" i="1"/>
  <c r="DG29" i="1"/>
  <c r="DG42" i="1"/>
  <c r="DG43" i="1"/>
  <c r="DG57" i="1"/>
  <c r="DG62" i="1"/>
  <c r="DG68" i="1"/>
  <c r="DG89" i="1"/>
  <c r="DG94" i="1"/>
  <c r="DG105" i="1"/>
  <c r="ET20" i="1"/>
  <c r="ET46" i="1"/>
  <c r="ET63" i="1"/>
  <c r="ET108" i="1"/>
  <c r="BI14" i="1"/>
  <c r="BI32" i="1"/>
  <c r="BI55" i="1"/>
  <c r="BI87" i="1"/>
  <c r="DA21" i="1"/>
  <c r="DA55" i="1"/>
  <c r="DA99" i="1"/>
  <c r="GO16" i="1"/>
  <c r="GO92" i="1"/>
  <c r="ES26" i="1"/>
  <c r="ES109" i="1"/>
  <c r="EW108" i="1"/>
  <c r="EW104" i="1"/>
  <c r="EW100" i="1"/>
  <c r="EW107" i="1"/>
  <c r="EW103" i="1"/>
  <c r="EW99" i="1"/>
  <c r="EW109" i="1"/>
  <c r="EW105" i="1"/>
  <c r="EW101" i="1"/>
  <c r="EW97" i="1"/>
  <c r="EW98" i="1"/>
  <c r="EW95" i="1"/>
  <c r="EW91" i="1"/>
  <c r="EW87" i="1"/>
  <c r="EW94" i="1"/>
  <c r="EW90" i="1"/>
  <c r="EW102" i="1"/>
  <c r="EW96" i="1"/>
  <c r="EW92" i="1"/>
  <c r="EW88" i="1"/>
  <c r="EW89" i="1"/>
  <c r="EW83" i="1"/>
  <c r="EW79" i="1"/>
  <c r="EW86" i="1"/>
  <c r="EW82" i="1"/>
  <c r="EW78" i="1"/>
  <c r="EW93" i="1"/>
  <c r="EW84" i="1"/>
  <c r="EW80" i="1"/>
  <c r="EW85" i="1"/>
  <c r="EW81" i="1"/>
  <c r="EW72" i="1"/>
  <c r="EW71" i="1"/>
  <c r="EW106" i="1"/>
  <c r="EW69" i="1"/>
  <c r="EW77" i="1"/>
  <c r="EW68" i="1"/>
  <c r="EW62" i="1"/>
  <c r="EW58" i="1"/>
  <c r="EW67" i="1"/>
  <c r="EW66" i="1"/>
  <c r="EW61" i="1"/>
  <c r="EW65" i="1"/>
  <c r="EW70" i="1"/>
  <c r="EW64" i="1"/>
  <c r="EW60" i="1"/>
  <c r="EW63" i="1"/>
  <c r="EW57" i="1"/>
  <c r="EW52" i="1"/>
  <c r="EW50" i="1"/>
  <c r="EW56" i="1"/>
  <c r="EW55" i="1"/>
  <c r="EW49" i="1"/>
  <c r="EW48" i="1"/>
  <c r="EW40" i="1"/>
  <c r="EW45" i="1"/>
  <c r="EW54" i="1"/>
  <c r="EW47" i="1"/>
  <c r="EW42" i="1"/>
  <c r="EW36" i="1"/>
  <c r="EW53" i="1"/>
  <c r="EW51" i="1"/>
  <c r="EW43" i="1"/>
  <c r="EW46" i="1"/>
  <c r="EW38" i="1"/>
  <c r="EW59" i="1"/>
  <c r="EW44" i="1"/>
  <c r="EW33" i="1"/>
  <c r="EW30" i="1"/>
  <c r="EW28" i="1"/>
  <c r="EW27" i="1"/>
  <c r="EW41" i="1"/>
  <c r="EW26" i="1"/>
  <c r="EW24" i="1"/>
  <c r="EW22" i="1"/>
  <c r="EW37" i="1"/>
  <c r="EW35" i="1"/>
  <c r="EW34" i="1"/>
  <c r="EW29" i="1"/>
  <c r="EW21" i="1"/>
  <c r="EW19" i="1"/>
  <c r="EW20" i="1"/>
  <c r="EW18" i="1"/>
  <c r="EW17" i="1"/>
  <c r="EW15" i="1"/>
  <c r="EW14" i="1"/>
  <c r="EW12" i="1"/>
  <c r="EW10" i="1"/>
  <c r="EW9" i="1"/>
  <c r="EW32" i="1"/>
  <c r="EW31" i="1"/>
  <c r="EW23" i="1"/>
  <c r="EW8" i="1"/>
  <c r="EW7" i="1"/>
  <c r="EW25" i="1"/>
  <c r="EW13" i="1"/>
  <c r="EW5" i="1"/>
  <c r="EW39" i="1"/>
  <c r="EW6" i="1"/>
  <c r="EW16" i="1"/>
  <c r="EW11" i="1"/>
  <c r="ET27" i="1"/>
  <c r="ET25" i="1"/>
  <c r="ET49" i="1"/>
  <c r="ET78" i="1"/>
  <c r="ET92" i="1"/>
  <c r="GL6" i="1"/>
  <c r="GL104" i="1"/>
  <c r="GL94" i="1"/>
  <c r="GL80" i="1"/>
  <c r="GL71" i="1"/>
  <c r="GL65" i="1"/>
  <c r="GL55" i="1"/>
  <c r="GL69" i="1"/>
  <c r="GL48" i="1"/>
  <c r="GL28" i="1"/>
  <c r="IJ7" i="1" s="1"/>
  <c r="GL32" i="1"/>
  <c r="GL18" i="1"/>
  <c r="GL8" i="1"/>
  <c r="GL100" i="1"/>
  <c r="GL90" i="1"/>
  <c r="GL107" i="1"/>
  <c r="GL82" i="1"/>
  <c r="GL78" i="1"/>
  <c r="GL49" i="1"/>
  <c r="GL45" i="1"/>
  <c r="IJ15" i="1" s="1"/>
  <c r="GL41" i="1"/>
  <c r="IJ11" i="1" s="1"/>
  <c r="GL27" i="1"/>
  <c r="IJ6" i="1" s="1"/>
  <c r="GL38" i="1"/>
  <c r="GL17" i="1"/>
  <c r="GL5" i="1"/>
  <c r="GL106" i="1"/>
  <c r="GL103" i="1"/>
  <c r="GL83" i="1"/>
  <c r="GL77" i="1"/>
  <c r="GL64" i="1"/>
  <c r="GL53" i="1"/>
  <c r="GL47" i="1"/>
  <c r="IJ17" i="1" s="1"/>
  <c r="GL58" i="1"/>
  <c r="GL36" i="1"/>
  <c r="GL35" i="1"/>
  <c r="GL15" i="1"/>
  <c r="GL9" i="1"/>
  <c r="GL10" i="1"/>
  <c r="GL12" i="1"/>
  <c r="GL109" i="1"/>
  <c r="GL102" i="1"/>
  <c r="GL96" i="1"/>
  <c r="GL79" i="1"/>
  <c r="GL70" i="1"/>
  <c r="GL60" i="1"/>
  <c r="GL51" i="1"/>
  <c r="GL42" i="1"/>
  <c r="IJ12" i="1" s="1"/>
  <c r="GL40" i="1"/>
  <c r="IJ10" i="1" s="1"/>
  <c r="GL25" i="1"/>
  <c r="GL19" i="1"/>
  <c r="GL11" i="1"/>
  <c r="GL16" i="1"/>
  <c r="GL105" i="1"/>
  <c r="GL98" i="1"/>
  <c r="GL92" i="1"/>
  <c r="GL93" i="1"/>
  <c r="GL86" i="1"/>
  <c r="GL68" i="1"/>
  <c r="GL54" i="1"/>
  <c r="GL59" i="1"/>
  <c r="GL56" i="1"/>
  <c r="GL46" i="1"/>
  <c r="IJ16" i="1" s="1"/>
  <c r="GL23" i="1"/>
  <c r="IJ4" i="1" s="1"/>
  <c r="GL21" i="1"/>
  <c r="GL101" i="1"/>
  <c r="GL99" i="1"/>
  <c r="GL88" i="1"/>
  <c r="GL85" i="1"/>
  <c r="GL72" i="1"/>
  <c r="GL63" i="1"/>
  <c r="GL57" i="1"/>
  <c r="GL39" i="1"/>
  <c r="IJ9" i="1" s="1"/>
  <c r="GL37" i="1"/>
  <c r="IJ8" i="1" s="1"/>
  <c r="GL26" i="1"/>
  <c r="GL7" i="1"/>
  <c r="GL13" i="1"/>
  <c r="GL14" i="1"/>
  <c r="GL97" i="1"/>
  <c r="GL95" i="1"/>
  <c r="GL89" i="1"/>
  <c r="GL81" i="1"/>
  <c r="GL66" i="1"/>
  <c r="GL62" i="1"/>
  <c r="GL52" i="1"/>
  <c r="GL44" i="1"/>
  <c r="IJ14" i="1" s="1"/>
  <c r="GL33" i="1"/>
  <c r="GL24" i="1"/>
  <c r="IJ5" i="1" s="1"/>
  <c r="GL34" i="1"/>
  <c r="GL29" i="1"/>
  <c r="GL67" i="1"/>
  <c r="AX126" i="4"/>
  <c r="CT29" i="4"/>
  <c r="AI65" i="4"/>
  <c r="DD18" i="1"/>
  <c r="DD10" i="1"/>
  <c r="DD8" i="1"/>
  <c r="DD6" i="1"/>
  <c r="DD101" i="1"/>
  <c r="DD95" i="1"/>
  <c r="DD85" i="1"/>
  <c r="DD71" i="1"/>
  <c r="DD65" i="1"/>
  <c r="DD55" i="1"/>
  <c r="DD57" i="1"/>
  <c r="DD43" i="1"/>
  <c r="DD28" i="1"/>
  <c r="DD35" i="1"/>
  <c r="DD31" i="1"/>
  <c r="DD16" i="1"/>
  <c r="DD5" i="1"/>
  <c r="DD11" i="1"/>
  <c r="DD97" i="1"/>
  <c r="DD91" i="1"/>
  <c r="DD81" i="1"/>
  <c r="DD83" i="1"/>
  <c r="DD72" i="1"/>
  <c r="DD49" i="1"/>
  <c r="DD52" i="1"/>
  <c r="DD56" i="1"/>
  <c r="DD27" i="1"/>
  <c r="DD37" i="1"/>
  <c r="DD21" i="1"/>
  <c r="DD107" i="1"/>
  <c r="DD104" i="1"/>
  <c r="DD77" i="1"/>
  <c r="DD78" i="1"/>
  <c r="DD68" i="1"/>
  <c r="DD59" i="1"/>
  <c r="DD50" i="1"/>
  <c r="DD48" i="1"/>
  <c r="DD46" i="1"/>
  <c r="DD19" i="1"/>
  <c r="DD14" i="1"/>
  <c r="DD106" i="1"/>
  <c r="DD103" i="1"/>
  <c r="DD93" i="1"/>
  <c r="DD84" i="1"/>
  <c r="DD70" i="1"/>
  <c r="DD64" i="1"/>
  <c r="DD60" i="1"/>
  <c r="DD45" i="1"/>
  <c r="DD41" i="1"/>
  <c r="DD25" i="1"/>
  <c r="DD34" i="1"/>
  <c r="DD12" i="1"/>
  <c r="DD7" i="1"/>
  <c r="DD102" i="1"/>
  <c r="DD99" i="1"/>
  <c r="DD89" i="1"/>
  <c r="DD80" i="1"/>
  <c r="DD88" i="1"/>
  <c r="DD63" i="1"/>
  <c r="DD53" i="1"/>
  <c r="DD47" i="1"/>
  <c r="DD40" i="1"/>
  <c r="DD26" i="1"/>
  <c r="DD17" i="1"/>
  <c r="DD9" i="1"/>
  <c r="DD98" i="1"/>
  <c r="DD100" i="1"/>
  <c r="DD108" i="1"/>
  <c r="DD94" i="1"/>
  <c r="DD66" i="1"/>
  <c r="DD62" i="1"/>
  <c r="DD51" i="1"/>
  <c r="DD42" i="1"/>
  <c r="DD38" i="1"/>
  <c r="DD24" i="1"/>
  <c r="DD13" i="1"/>
  <c r="DD29" i="1"/>
  <c r="DD109" i="1"/>
  <c r="DD96" i="1"/>
  <c r="DD90" i="1"/>
  <c r="DD86" i="1"/>
  <c r="DD61" i="1"/>
  <c r="DD79" i="1"/>
  <c r="DD58" i="1"/>
  <c r="DD39" i="1"/>
  <c r="DD33" i="1"/>
  <c r="DD22" i="1"/>
  <c r="DD15" i="1"/>
  <c r="DD20" i="1"/>
  <c r="EX29" i="1"/>
  <c r="EX20" i="1"/>
  <c r="EX49" i="1"/>
  <c r="EX39" i="1"/>
  <c r="EX59" i="1"/>
  <c r="EX64" i="1"/>
  <c r="EX68" i="1"/>
  <c r="EX84" i="1"/>
  <c r="EX87" i="1"/>
  <c r="EX94" i="1"/>
  <c r="EX100" i="1"/>
  <c r="DF37" i="1"/>
  <c r="DF57" i="1"/>
  <c r="DF48" i="1"/>
  <c r="DF67" i="1"/>
  <c r="DF61" i="1"/>
  <c r="DF86" i="1"/>
  <c r="DF71" i="1"/>
  <c r="DF84" i="1"/>
  <c r="DF95" i="1"/>
  <c r="DF97" i="1"/>
  <c r="ET11" i="1"/>
  <c r="ET33" i="1"/>
  <c r="ET24" i="1"/>
  <c r="ET16" i="1"/>
  <c r="DG30" i="1"/>
  <c r="DG34" i="1"/>
  <c r="DG40" i="1"/>
  <c r="DG59" i="1"/>
  <c r="DG58" i="1"/>
  <c r="DG69" i="1"/>
  <c r="DG70" i="1"/>
  <c r="DG83" i="1"/>
  <c r="DG87" i="1"/>
  <c r="DG99" i="1"/>
  <c r="BN26" i="1"/>
  <c r="ET36" i="1"/>
  <c r="ET50" i="1"/>
  <c r="ET70" i="1"/>
  <c r="ET99" i="1"/>
  <c r="ET17" i="1"/>
  <c r="CX109" i="1"/>
  <c r="CX105" i="1"/>
  <c r="CX101" i="1"/>
  <c r="CX97" i="1"/>
  <c r="CX108" i="1"/>
  <c r="CX104" i="1"/>
  <c r="CX100" i="1"/>
  <c r="CX106" i="1"/>
  <c r="CX102" i="1"/>
  <c r="CX98" i="1"/>
  <c r="CX95" i="1"/>
  <c r="CX91" i="1"/>
  <c r="CX107" i="1"/>
  <c r="CX94" i="1"/>
  <c r="CX90" i="1"/>
  <c r="CX99" i="1"/>
  <c r="CX96" i="1"/>
  <c r="CX92" i="1"/>
  <c r="CX88" i="1"/>
  <c r="CX103" i="1"/>
  <c r="CX84" i="1"/>
  <c r="CX80" i="1"/>
  <c r="CX83" i="1"/>
  <c r="CX79" i="1"/>
  <c r="CX85" i="1"/>
  <c r="CX81" i="1"/>
  <c r="CX89" i="1"/>
  <c r="CX71" i="1"/>
  <c r="CX69" i="1"/>
  <c r="CX77" i="1"/>
  <c r="CX87" i="1"/>
  <c r="CX86" i="1"/>
  <c r="CX72" i="1"/>
  <c r="CX93" i="1"/>
  <c r="CX64" i="1"/>
  <c r="CX60" i="1"/>
  <c r="CX63" i="1"/>
  <c r="CX70" i="1"/>
  <c r="CX62" i="1"/>
  <c r="CX82" i="1"/>
  <c r="CX66" i="1"/>
  <c r="CX61" i="1"/>
  <c r="CX65" i="1"/>
  <c r="CX78" i="1"/>
  <c r="CX67" i="1"/>
  <c r="CX53" i="1"/>
  <c r="CX51" i="1"/>
  <c r="CX58" i="1"/>
  <c r="CX54" i="1"/>
  <c r="CX56" i="1"/>
  <c r="CX68" i="1"/>
  <c r="CX59" i="1"/>
  <c r="CX55" i="1"/>
  <c r="CX44" i="1"/>
  <c r="CX52" i="1"/>
  <c r="CX50" i="1"/>
  <c r="CX43" i="1"/>
  <c r="CX46" i="1"/>
  <c r="CX38" i="1"/>
  <c r="CX48" i="1"/>
  <c r="CX41" i="1"/>
  <c r="CX49" i="1"/>
  <c r="CX45" i="1"/>
  <c r="CX57" i="1"/>
  <c r="CX47" i="1"/>
  <c r="CX42" i="1"/>
  <c r="CX36" i="1"/>
  <c r="CX37" i="1"/>
  <c r="CX26" i="1"/>
  <c r="CX32" i="1"/>
  <c r="CX35" i="1"/>
  <c r="CX40" i="1"/>
  <c r="CX34" i="1"/>
  <c r="CX31" i="1"/>
  <c r="CX29" i="1"/>
  <c r="CX33" i="1"/>
  <c r="CX30" i="1"/>
  <c r="CX28" i="1"/>
  <c r="CX27" i="1"/>
  <c r="CX14" i="1"/>
  <c r="CX12" i="1"/>
  <c r="CX9" i="1"/>
  <c r="CX39" i="1"/>
  <c r="CX25" i="1"/>
  <c r="CX22" i="1"/>
  <c r="CX23" i="1"/>
  <c r="CX16" i="1"/>
  <c r="CX11" i="1"/>
  <c r="CX10" i="1"/>
  <c r="CX5" i="1"/>
  <c r="CX24" i="1"/>
  <c r="CX18" i="1"/>
  <c r="CX21" i="1"/>
  <c r="CX19" i="1"/>
  <c r="CX17" i="1"/>
  <c r="CX20" i="1"/>
  <c r="CX6" i="1"/>
  <c r="CX15" i="1"/>
  <c r="CX13" i="1"/>
  <c r="CX7" i="1"/>
  <c r="CX8" i="1"/>
  <c r="BI30" i="1"/>
  <c r="BI61" i="1"/>
  <c r="BI107" i="1"/>
  <c r="DA30" i="1"/>
  <c r="DA66" i="1"/>
  <c r="GL61" i="1"/>
  <c r="DD36" i="1"/>
  <c r="DD87" i="1"/>
  <c r="GO39" i="1"/>
  <c r="GO106" i="1"/>
  <c r="M31" i="4"/>
  <c r="G45" i="5"/>
  <c r="H45" i="5" s="1"/>
  <c r="AU71" i="4"/>
  <c r="EX24" i="1"/>
  <c r="EX19" i="1"/>
  <c r="EX31" i="1"/>
  <c r="EX25" i="1"/>
  <c r="EX37" i="1"/>
  <c r="EX52" i="1"/>
  <c r="EX51" i="1"/>
  <c r="EX65" i="1"/>
  <c r="EX77" i="1"/>
  <c r="EX78" i="1"/>
  <c r="EX91" i="1"/>
  <c r="EX97" i="1"/>
  <c r="DF29" i="1"/>
  <c r="DF26" i="1"/>
  <c r="DF38" i="1"/>
  <c r="DF56" i="1"/>
  <c r="DF66" i="1"/>
  <c r="DF60" i="1"/>
  <c r="DF81" i="1"/>
  <c r="DF88" i="1"/>
  <c r="DF107" i="1"/>
  <c r="DF101" i="1"/>
  <c r="BN25" i="1"/>
  <c r="BN31" i="1"/>
  <c r="BN64" i="1"/>
  <c r="BN71" i="1"/>
  <c r="BN60" i="1"/>
  <c r="BN67" i="1"/>
  <c r="BN87" i="1"/>
  <c r="BN85" i="1"/>
  <c r="BN92" i="1"/>
  <c r="ET28" i="1"/>
  <c r="ES12" i="1"/>
  <c r="ES10" i="1"/>
  <c r="ES9" i="1"/>
  <c r="ES6" i="1"/>
  <c r="ES14" i="1"/>
  <c r="ES5" i="1"/>
  <c r="ES15" i="1"/>
  <c r="ES105" i="1"/>
  <c r="ES89" i="1"/>
  <c r="ES85" i="1"/>
  <c r="ES86" i="1"/>
  <c r="ES72" i="1"/>
  <c r="ES53" i="1"/>
  <c r="ES55" i="1"/>
  <c r="ES52" i="1"/>
  <c r="ES32" i="1"/>
  <c r="ES33" i="1"/>
  <c r="ES25" i="1"/>
  <c r="ES18" i="1"/>
  <c r="ES101" i="1"/>
  <c r="ES96" i="1"/>
  <c r="ES81" i="1"/>
  <c r="ES82" i="1"/>
  <c r="ES64" i="1"/>
  <c r="ES51" i="1"/>
  <c r="ES57" i="1"/>
  <c r="ES48" i="1"/>
  <c r="ES23" i="1"/>
  <c r="ES30" i="1"/>
  <c r="ES11" i="1"/>
  <c r="ES97" i="1"/>
  <c r="ES92" i="1"/>
  <c r="ES77" i="1"/>
  <c r="ES78" i="1"/>
  <c r="ES60" i="1"/>
  <c r="ES59" i="1"/>
  <c r="ES50" i="1"/>
  <c r="ES41" i="1"/>
  <c r="ES35" i="1"/>
  <c r="ES28" i="1"/>
  <c r="ES24" i="1"/>
  <c r="ES22" i="1"/>
  <c r="ES107" i="1"/>
  <c r="ES88" i="1"/>
  <c r="ES87" i="1"/>
  <c r="ES71" i="1"/>
  <c r="ES63" i="1"/>
  <c r="ES70" i="1"/>
  <c r="ES49" i="1"/>
  <c r="ES45" i="1"/>
  <c r="ES17" i="1"/>
  <c r="ES27" i="1"/>
  <c r="ES21" i="1"/>
  <c r="ES106" i="1"/>
  <c r="ES103" i="1"/>
  <c r="ES104" i="1"/>
  <c r="ES84" i="1"/>
  <c r="ES83" i="1"/>
  <c r="ES62" i="1"/>
  <c r="ES67" i="1"/>
  <c r="ES44" i="1"/>
  <c r="ES47" i="1"/>
  <c r="ES34" i="1"/>
  <c r="ES39" i="1"/>
  <c r="ES16" i="1"/>
  <c r="ES102" i="1"/>
  <c r="ES99" i="1"/>
  <c r="ES94" i="1"/>
  <c r="ES80" i="1"/>
  <c r="ES69" i="1"/>
  <c r="ES66" i="1"/>
  <c r="ES58" i="1"/>
  <c r="ES43" i="1"/>
  <c r="ES42" i="1"/>
  <c r="ES31" i="1"/>
  <c r="ES37" i="1"/>
  <c r="ES13" i="1"/>
  <c r="ES98" i="1"/>
  <c r="ES100" i="1"/>
  <c r="ES90" i="1"/>
  <c r="ES108" i="1"/>
  <c r="ES68" i="1"/>
  <c r="ES61" i="1"/>
  <c r="ES54" i="1"/>
  <c r="ES46" i="1"/>
  <c r="ES36" i="1"/>
  <c r="ES29" i="1"/>
  <c r="ES40" i="1"/>
  <c r="ES8" i="1"/>
  <c r="DG20" i="1"/>
  <c r="DG45" i="1"/>
  <c r="DG37" i="1"/>
  <c r="DG44" i="1"/>
  <c r="DG60" i="1"/>
  <c r="DG71" i="1"/>
  <c r="DG80" i="1"/>
  <c r="DG93" i="1"/>
  <c r="DG91" i="1"/>
  <c r="DG103" i="1"/>
  <c r="ET53" i="1"/>
  <c r="ET52" i="1"/>
  <c r="ET82" i="1"/>
  <c r="ET105" i="1"/>
  <c r="BI59" i="1"/>
  <c r="DA43" i="1"/>
  <c r="GL20" i="1"/>
  <c r="GL87" i="1"/>
  <c r="DD32" i="1"/>
  <c r="DD92" i="1"/>
  <c r="GO56" i="1"/>
  <c r="IJ38" i="1" s="1"/>
  <c r="ES65" i="1"/>
  <c r="EX6" i="1"/>
  <c r="EX18" i="1"/>
  <c r="EX17" i="1"/>
  <c r="EX15" i="1"/>
  <c r="EX14" i="1"/>
  <c r="EX7" i="1"/>
  <c r="EX11" i="1"/>
  <c r="EX16" i="1"/>
  <c r="EX10" i="1"/>
  <c r="EX9" i="1"/>
  <c r="EX12" i="1"/>
  <c r="EX5" i="1"/>
  <c r="EX13" i="1"/>
  <c r="EX8" i="1"/>
  <c r="EX35" i="1"/>
  <c r="EX22" i="1"/>
  <c r="BM106" i="1"/>
  <c r="BM102" i="1"/>
  <c r="BM98" i="1"/>
  <c r="BM109" i="1"/>
  <c r="BM105" i="1"/>
  <c r="BM101" i="1"/>
  <c r="BM97" i="1"/>
  <c r="BM107" i="1"/>
  <c r="BM103" i="1"/>
  <c r="BM99" i="1"/>
  <c r="BM108" i="1"/>
  <c r="BM93" i="1"/>
  <c r="BM89" i="1"/>
  <c r="BM104" i="1"/>
  <c r="BM96" i="1"/>
  <c r="BM92" i="1"/>
  <c r="BM88" i="1"/>
  <c r="BM94" i="1"/>
  <c r="BM90" i="1"/>
  <c r="BM87" i="1"/>
  <c r="BM100" i="1"/>
  <c r="BM85" i="1"/>
  <c r="BM81" i="1"/>
  <c r="BM95" i="1"/>
  <c r="BM84" i="1"/>
  <c r="BM80" i="1"/>
  <c r="BM86" i="1"/>
  <c r="BM82" i="1"/>
  <c r="BM91" i="1"/>
  <c r="BM78" i="1"/>
  <c r="BM69" i="1"/>
  <c r="BM83" i="1"/>
  <c r="BM77" i="1"/>
  <c r="BM71" i="1"/>
  <c r="BM70" i="1"/>
  <c r="BM79" i="1"/>
  <c r="BM63" i="1"/>
  <c r="BM59" i="1"/>
  <c r="BM68" i="1"/>
  <c r="BM62" i="1"/>
  <c r="BM67" i="1"/>
  <c r="BM66" i="1"/>
  <c r="BM61" i="1"/>
  <c r="BM72" i="1"/>
  <c r="BM64" i="1"/>
  <c r="BM60" i="1"/>
  <c r="BM58" i="1"/>
  <c r="BM54" i="1"/>
  <c r="BM57" i="1"/>
  <c r="BM52" i="1"/>
  <c r="BM50" i="1"/>
  <c r="BM56" i="1"/>
  <c r="BM53" i="1"/>
  <c r="BM51" i="1"/>
  <c r="BM43" i="1"/>
  <c r="BM65" i="1"/>
  <c r="BM46" i="1"/>
  <c r="BM38" i="1"/>
  <c r="BM55" i="1"/>
  <c r="BM48" i="1"/>
  <c r="BM41" i="1"/>
  <c r="BM49" i="1"/>
  <c r="BM40" i="1"/>
  <c r="BM45" i="1"/>
  <c r="BM39" i="1"/>
  <c r="BM44" i="1"/>
  <c r="BM35" i="1"/>
  <c r="BM34" i="1"/>
  <c r="BM31" i="1"/>
  <c r="BM29" i="1"/>
  <c r="BM19" i="1"/>
  <c r="BM47" i="1"/>
  <c r="BM37" i="1"/>
  <c r="BM33" i="1"/>
  <c r="BM30" i="1"/>
  <c r="BM28" i="1"/>
  <c r="BM27" i="1"/>
  <c r="BM42" i="1"/>
  <c r="BM36" i="1"/>
  <c r="BM26" i="1"/>
  <c r="BM24" i="1"/>
  <c r="BM22" i="1"/>
  <c r="BM16" i="1"/>
  <c r="BM14" i="1"/>
  <c r="BM12" i="1"/>
  <c r="BM9" i="1"/>
  <c r="BM21" i="1"/>
  <c r="BM18" i="1"/>
  <c r="BM20" i="1"/>
  <c r="BM11" i="1"/>
  <c r="BM5" i="1"/>
  <c r="BM17" i="1"/>
  <c r="BM32" i="1"/>
  <c r="BM25" i="1"/>
  <c r="BM15" i="1"/>
  <c r="BM6" i="1"/>
  <c r="BM13" i="1"/>
  <c r="BM23" i="1"/>
  <c r="BM8" i="1"/>
  <c r="BM7" i="1"/>
  <c r="BM10" i="1"/>
  <c r="BL107" i="1"/>
  <c r="BL103" i="1"/>
  <c r="BL99" i="1"/>
  <c r="BL106" i="1"/>
  <c r="BL102" i="1"/>
  <c r="BL98" i="1"/>
  <c r="BL108" i="1"/>
  <c r="BL104" i="1"/>
  <c r="BL100" i="1"/>
  <c r="BL93" i="1"/>
  <c r="BL97" i="1"/>
  <c r="BL109" i="1"/>
  <c r="BL96" i="1"/>
  <c r="BL92" i="1"/>
  <c r="BL88" i="1"/>
  <c r="BL101" i="1"/>
  <c r="BL94" i="1"/>
  <c r="BL90" i="1"/>
  <c r="BL86" i="1"/>
  <c r="BL82" i="1"/>
  <c r="BL78" i="1"/>
  <c r="BL89" i="1"/>
  <c r="BL87" i="1"/>
  <c r="BL105" i="1"/>
  <c r="BL85" i="1"/>
  <c r="BL81" i="1"/>
  <c r="BL91" i="1"/>
  <c r="BL83" i="1"/>
  <c r="BL79" i="1"/>
  <c r="BL70" i="1"/>
  <c r="BL95" i="1"/>
  <c r="BL80" i="1"/>
  <c r="BL72" i="1"/>
  <c r="BL77" i="1"/>
  <c r="BL71" i="1"/>
  <c r="BL84" i="1"/>
  <c r="BL63" i="1"/>
  <c r="BL68" i="1"/>
  <c r="BL62" i="1"/>
  <c r="BL67" i="1"/>
  <c r="BL65" i="1"/>
  <c r="BL69" i="1"/>
  <c r="BL64" i="1"/>
  <c r="BL61" i="1"/>
  <c r="BL58" i="1"/>
  <c r="BL60" i="1"/>
  <c r="BL54" i="1"/>
  <c r="BL66" i="1"/>
  <c r="BL57" i="1"/>
  <c r="BL52" i="1"/>
  <c r="BL55" i="1"/>
  <c r="BL51" i="1"/>
  <c r="BL44" i="1"/>
  <c r="BL43" i="1"/>
  <c r="BL56" i="1"/>
  <c r="BL46" i="1"/>
  <c r="BL38" i="1"/>
  <c r="BL48" i="1"/>
  <c r="BL41" i="1"/>
  <c r="BL37" i="1"/>
  <c r="BL49" i="1"/>
  <c r="BL40" i="1"/>
  <c r="BL53" i="1"/>
  <c r="BL47" i="1"/>
  <c r="BL42" i="1"/>
  <c r="BL50" i="1"/>
  <c r="BL39" i="1"/>
  <c r="BL32" i="1"/>
  <c r="BL35" i="1"/>
  <c r="BL34" i="1"/>
  <c r="BL31" i="1"/>
  <c r="BL29" i="1"/>
  <c r="BL18" i="1"/>
  <c r="BL45" i="1"/>
  <c r="BL25" i="1"/>
  <c r="BL20" i="1"/>
  <c r="BL36" i="1"/>
  <c r="BL30" i="1"/>
  <c r="BL23" i="1"/>
  <c r="BL13" i="1"/>
  <c r="BL6" i="1"/>
  <c r="BL24" i="1"/>
  <c r="BL33" i="1"/>
  <c r="BL28" i="1"/>
  <c r="BL16" i="1"/>
  <c r="BL14" i="1"/>
  <c r="BL59" i="1"/>
  <c r="BL21" i="1"/>
  <c r="BL7" i="1"/>
  <c r="BL19" i="1"/>
  <c r="BL11" i="1"/>
  <c r="BL15" i="1"/>
  <c r="BL27" i="1"/>
  <c r="BL10" i="1"/>
  <c r="BL26" i="1"/>
  <c r="BL22" i="1"/>
  <c r="BL9" i="1"/>
  <c r="BL12" i="1"/>
  <c r="BL5" i="1"/>
  <c r="BL17" i="1"/>
  <c r="BL8" i="1"/>
  <c r="DG56" i="1"/>
  <c r="DF24" i="1"/>
  <c r="DG19" i="1"/>
  <c r="EX34" i="1"/>
  <c r="EX43" i="1"/>
  <c r="EX41" i="1"/>
  <c r="EX42" i="1"/>
  <c r="EX53" i="1"/>
  <c r="EX69" i="1"/>
  <c r="EX70" i="1"/>
  <c r="EX82" i="1"/>
  <c r="EX95" i="1"/>
  <c r="EX101" i="1"/>
  <c r="EX108" i="1"/>
  <c r="DF31" i="1"/>
  <c r="DF36" i="1"/>
  <c r="DF46" i="1"/>
  <c r="DF54" i="1"/>
  <c r="DF62" i="1"/>
  <c r="DF64" i="1"/>
  <c r="DF85" i="1"/>
  <c r="DF92" i="1"/>
  <c r="DF98" i="1"/>
  <c r="DF105" i="1"/>
  <c r="ET26" i="1"/>
  <c r="DA7" i="1"/>
  <c r="DA9" i="1"/>
  <c r="DA6" i="1"/>
  <c r="DA12" i="1"/>
  <c r="DA8" i="1"/>
  <c r="DA106" i="1"/>
  <c r="DA90" i="1"/>
  <c r="DA86" i="1"/>
  <c r="DA83" i="1"/>
  <c r="DA69" i="1"/>
  <c r="DA54" i="1"/>
  <c r="DA50" i="1"/>
  <c r="DA45" i="1"/>
  <c r="DA34" i="1"/>
  <c r="DA39" i="1"/>
  <c r="DA22" i="1"/>
  <c r="DA13" i="1"/>
  <c r="DA102" i="1"/>
  <c r="DA109" i="1"/>
  <c r="DA82" i="1"/>
  <c r="DA96" i="1"/>
  <c r="DA62" i="1"/>
  <c r="DA64" i="1"/>
  <c r="DA46" i="1"/>
  <c r="DA47" i="1"/>
  <c r="DA31" i="1"/>
  <c r="DA25" i="1"/>
  <c r="DA16" i="1"/>
  <c r="DA19" i="1"/>
  <c r="DA98" i="1"/>
  <c r="DA93" i="1"/>
  <c r="DA78" i="1"/>
  <c r="DA84" i="1"/>
  <c r="DA71" i="1"/>
  <c r="DA57" i="1"/>
  <c r="DA48" i="1"/>
  <c r="DA42" i="1"/>
  <c r="DA29" i="1"/>
  <c r="DA20" i="1"/>
  <c r="DA11" i="1"/>
  <c r="DA15" i="1"/>
  <c r="DA108" i="1"/>
  <c r="DA89" i="1"/>
  <c r="DA87" i="1"/>
  <c r="DA77" i="1"/>
  <c r="DA67" i="1"/>
  <c r="DA52" i="1"/>
  <c r="DA41" i="1"/>
  <c r="DA60" i="1"/>
  <c r="DA38" i="1"/>
  <c r="DA32" i="1"/>
  <c r="DA10" i="1"/>
  <c r="DA14" i="1"/>
  <c r="DA104" i="1"/>
  <c r="DA101" i="1"/>
  <c r="DA85" i="1"/>
  <c r="DA80" i="1"/>
  <c r="DA68" i="1"/>
  <c r="DA56" i="1"/>
  <c r="DA37" i="1"/>
  <c r="DA44" i="1"/>
  <c r="DA33" i="1"/>
  <c r="DA23" i="1"/>
  <c r="DA5" i="1"/>
  <c r="DA107" i="1"/>
  <c r="DA100" i="1"/>
  <c r="DA95" i="1"/>
  <c r="DA81" i="1"/>
  <c r="DA103" i="1"/>
  <c r="DA97" i="1"/>
  <c r="DA91" i="1"/>
  <c r="DA88" i="1"/>
  <c r="DA70" i="1"/>
  <c r="DA61" i="1"/>
  <c r="DA53" i="1"/>
  <c r="DA40" i="1"/>
  <c r="DA58" i="1"/>
  <c r="DA28" i="1"/>
  <c r="DA36" i="1"/>
  <c r="DA18" i="1"/>
  <c r="ET21" i="1"/>
  <c r="GK109" i="1"/>
  <c r="GK105" i="1"/>
  <c r="GK101" i="1"/>
  <c r="GK97" i="1"/>
  <c r="GK108" i="1"/>
  <c r="GK104" i="1"/>
  <c r="GK100" i="1"/>
  <c r="GK106" i="1"/>
  <c r="GK102" i="1"/>
  <c r="GK98" i="1"/>
  <c r="GK103" i="1"/>
  <c r="GK96" i="1"/>
  <c r="GK92" i="1"/>
  <c r="GK88" i="1"/>
  <c r="GK99" i="1"/>
  <c r="GK95" i="1"/>
  <c r="GK91" i="1"/>
  <c r="GK87" i="1"/>
  <c r="GK107" i="1"/>
  <c r="GK93" i="1"/>
  <c r="GK89" i="1"/>
  <c r="GK94" i="1"/>
  <c r="GK84" i="1"/>
  <c r="GK80" i="1"/>
  <c r="GK90" i="1"/>
  <c r="GK83" i="1"/>
  <c r="GK79" i="1"/>
  <c r="GK85" i="1"/>
  <c r="GK81" i="1"/>
  <c r="GK86" i="1"/>
  <c r="GK78" i="1"/>
  <c r="GK72" i="1"/>
  <c r="GK71" i="1"/>
  <c r="GK82" i="1"/>
  <c r="GK77" i="1"/>
  <c r="GK70" i="1"/>
  <c r="GK68" i="1"/>
  <c r="GK67" i="1"/>
  <c r="GK66" i="1"/>
  <c r="GK61" i="1"/>
  <c r="GK65" i="1"/>
  <c r="GK64" i="1"/>
  <c r="GK60" i="1"/>
  <c r="GK69" i="1"/>
  <c r="GK59" i="1"/>
  <c r="GK58" i="1"/>
  <c r="GK56" i="1"/>
  <c r="GK55" i="1"/>
  <c r="GK62" i="1"/>
  <c r="GK53" i="1"/>
  <c r="GK51" i="1"/>
  <c r="GK54" i="1"/>
  <c r="GK52" i="1"/>
  <c r="GK45" i="1"/>
  <c r="GK63" i="1"/>
  <c r="GK50" i="1"/>
  <c r="GK47" i="1"/>
  <c r="GK42" i="1"/>
  <c r="GK39" i="1"/>
  <c r="GK44" i="1"/>
  <c r="GK46" i="1"/>
  <c r="GK38" i="1"/>
  <c r="GK49" i="1"/>
  <c r="GK48" i="1"/>
  <c r="GK41" i="1"/>
  <c r="GK37" i="1"/>
  <c r="GK40" i="1"/>
  <c r="GK33" i="1"/>
  <c r="GK30" i="1"/>
  <c r="GK28" i="1"/>
  <c r="GK27" i="1"/>
  <c r="GK36" i="1"/>
  <c r="GK25" i="1"/>
  <c r="GK20" i="1"/>
  <c r="GK26" i="1"/>
  <c r="GK57" i="1"/>
  <c r="GK32" i="1"/>
  <c r="GK23" i="1"/>
  <c r="GK21" i="1"/>
  <c r="GK34" i="1"/>
  <c r="GK31" i="1"/>
  <c r="GK29" i="1"/>
  <c r="GK43" i="1"/>
  <c r="GK14" i="1"/>
  <c r="GK12" i="1"/>
  <c r="GK9" i="1"/>
  <c r="GK7" i="1"/>
  <c r="GK19" i="1"/>
  <c r="GK18" i="1"/>
  <c r="GK17" i="1"/>
  <c r="GK15" i="1"/>
  <c r="GK13" i="1"/>
  <c r="GK24" i="1"/>
  <c r="GK8" i="1"/>
  <c r="GK16" i="1"/>
  <c r="GK11" i="1"/>
  <c r="GK35" i="1"/>
  <c r="GK5" i="1"/>
  <c r="GK22" i="1"/>
  <c r="GK6" i="1"/>
  <c r="GK10" i="1"/>
  <c r="DG25" i="1"/>
  <c r="DG35" i="1"/>
  <c r="DG41" i="1"/>
  <c r="DG53" i="1"/>
  <c r="DG66" i="1"/>
  <c r="DG72" i="1"/>
  <c r="DG84" i="1"/>
  <c r="DG92" i="1"/>
  <c r="DG95" i="1"/>
  <c r="DG107" i="1"/>
  <c r="BI109" i="1"/>
  <c r="BI90" i="1"/>
  <c r="BI86" i="1"/>
  <c r="BI71" i="1"/>
  <c r="BI63" i="1"/>
  <c r="BI51" i="1"/>
  <c r="BI47" i="1"/>
  <c r="BI48" i="1"/>
  <c r="BI25" i="1"/>
  <c r="BI38" i="1"/>
  <c r="BI23" i="1"/>
  <c r="BI11" i="1"/>
  <c r="BI31" i="1"/>
  <c r="BI105" i="1"/>
  <c r="BI98" i="1"/>
  <c r="BI82" i="1"/>
  <c r="BI70" i="1"/>
  <c r="BI68" i="1"/>
  <c r="BI88" i="1"/>
  <c r="BI42" i="1"/>
  <c r="BI41" i="1"/>
  <c r="BI36" i="1"/>
  <c r="BI19" i="1"/>
  <c r="BI34" i="1"/>
  <c r="BI9" i="1"/>
  <c r="BI108" i="1"/>
  <c r="BI101" i="1"/>
  <c r="BI96" i="1"/>
  <c r="BI78" i="1"/>
  <c r="BI85" i="1"/>
  <c r="BI62" i="1"/>
  <c r="BI54" i="1"/>
  <c r="BI39" i="1"/>
  <c r="BI49" i="1"/>
  <c r="BI26" i="1"/>
  <c r="BI37" i="1"/>
  <c r="BI13" i="1"/>
  <c r="BI21" i="1"/>
  <c r="BI12" i="1"/>
  <c r="BI7" i="1"/>
  <c r="BI18" i="1"/>
  <c r="BI104" i="1"/>
  <c r="BI95" i="1"/>
  <c r="BI92" i="1"/>
  <c r="BI84" i="1"/>
  <c r="BI69" i="1"/>
  <c r="BI72" i="1"/>
  <c r="BI57" i="1"/>
  <c r="BI58" i="1"/>
  <c r="BI40" i="1"/>
  <c r="BI24" i="1"/>
  <c r="BI17" i="1"/>
  <c r="BI6" i="1"/>
  <c r="BI100" i="1"/>
  <c r="BI91" i="1"/>
  <c r="BI83" i="1"/>
  <c r="BI80" i="1"/>
  <c r="BI66" i="1"/>
  <c r="BI67" i="1"/>
  <c r="BI52" i="1"/>
  <c r="BI56" i="1"/>
  <c r="BI33" i="1"/>
  <c r="BI22" i="1"/>
  <c r="BI29" i="1"/>
  <c r="BI20" i="1"/>
  <c r="BI5" i="1"/>
  <c r="BI103" i="1"/>
  <c r="BI106" i="1"/>
  <c r="BI89" i="1"/>
  <c r="BI93" i="1"/>
  <c r="BI65" i="1"/>
  <c r="BI97" i="1"/>
  <c r="BI60" i="1"/>
  <c r="BI43" i="1"/>
  <c r="BI28" i="1"/>
  <c r="BI46" i="1"/>
  <c r="BI10" i="1"/>
  <c r="ET35" i="1"/>
  <c r="ET59" i="1"/>
  <c r="ET90" i="1"/>
  <c r="ET109" i="1"/>
  <c r="GO13" i="1"/>
  <c r="BI44" i="1"/>
  <c r="BI81" i="1"/>
  <c r="DA26" i="1"/>
  <c r="DA63" i="1"/>
  <c r="DA72" i="1"/>
  <c r="GL31" i="1"/>
  <c r="GL84" i="1"/>
  <c r="DD30" i="1"/>
  <c r="DD105" i="1"/>
  <c r="ES79" i="1"/>
  <c r="DV25" i="4"/>
  <c r="CH37" i="4"/>
  <c r="CV53" i="4"/>
  <c r="CJ32" i="4"/>
  <c r="CT61" i="4"/>
  <c r="DV72" i="4"/>
  <c r="BN12" i="1"/>
  <c r="BN9" i="1"/>
  <c r="BN7" i="1"/>
  <c r="BN15" i="1"/>
  <c r="BN10" i="1"/>
  <c r="BN36" i="1"/>
  <c r="BN22" i="1"/>
  <c r="BN6" i="1"/>
  <c r="BN13" i="1"/>
  <c r="BN5" i="1"/>
  <c r="BN8" i="1"/>
  <c r="BN11" i="1"/>
  <c r="GO10" i="1"/>
  <c r="GO17" i="1"/>
  <c r="GO102" i="1"/>
  <c r="GO86" i="1"/>
  <c r="GO82" i="1"/>
  <c r="GO83" i="1"/>
  <c r="GO71" i="1"/>
  <c r="GO54" i="1"/>
  <c r="GO50" i="1"/>
  <c r="IJ34" i="1" s="1"/>
  <c r="GO49" i="1"/>
  <c r="GO32" i="1"/>
  <c r="GO20" i="1"/>
  <c r="GO28" i="1"/>
  <c r="GO98" i="1"/>
  <c r="GO97" i="1"/>
  <c r="GO78" i="1"/>
  <c r="GO79" i="1"/>
  <c r="GO63" i="1"/>
  <c r="GO61" i="1"/>
  <c r="IJ41" i="1" s="1"/>
  <c r="GO44" i="1"/>
  <c r="IJ33" i="1" s="1"/>
  <c r="GO48" i="1"/>
  <c r="GO35" i="1"/>
  <c r="GO36" i="1"/>
  <c r="GO26" i="1"/>
  <c r="GO11" i="1"/>
  <c r="GO108" i="1"/>
  <c r="GO93" i="1"/>
  <c r="GO88" i="1"/>
  <c r="GO70" i="1"/>
  <c r="GO62" i="1"/>
  <c r="IJ42" i="1" s="1"/>
  <c r="GO57" i="1"/>
  <c r="IJ39" i="1" s="1"/>
  <c r="GO43" i="1"/>
  <c r="GO40" i="1"/>
  <c r="GO34" i="1"/>
  <c r="GO21" i="1"/>
  <c r="GO22" i="1"/>
  <c r="GO7" i="1"/>
  <c r="GO27" i="1"/>
  <c r="GO6" i="1"/>
  <c r="GO104" i="1"/>
  <c r="GO89" i="1"/>
  <c r="GO109" i="1"/>
  <c r="GO84" i="1"/>
  <c r="GO69" i="1"/>
  <c r="GO52" i="1"/>
  <c r="GO46" i="1"/>
  <c r="GO58" i="1"/>
  <c r="GO31" i="1"/>
  <c r="GO19" i="1"/>
  <c r="GO14" i="1"/>
  <c r="GO107" i="1"/>
  <c r="GO100" i="1"/>
  <c r="GO105" i="1"/>
  <c r="GO85" i="1"/>
  <c r="GO68" i="1"/>
  <c r="GO67" i="1"/>
  <c r="GO59" i="1"/>
  <c r="GO38" i="1"/>
  <c r="IJ32" i="1" s="1"/>
  <c r="GO51" i="1"/>
  <c r="IJ35" i="1" s="1"/>
  <c r="GO29" i="1"/>
  <c r="GO8" i="1"/>
  <c r="GO12" i="1"/>
  <c r="GO103" i="1"/>
  <c r="GO101" i="1"/>
  <c r="GO95" i="1"/>
  <c r="GO81" i="1"/>
  <c r="GO80" i="1"/>
  <c r="GO65" i="1"/>
  <c r="GO55" i="1"/>
  <c r="IJ37" i="1" s="1"/>
  <c r="GO41" i="1"/>
  <c r="GO47" i="1"/>
  <c r="GO18" i="1"/>
  <c r="GO30" i="1"/>
  <c r="GO9" i="1"/>
  <c r="GO99" i="1"/>
  <c r="GO94" i="1"/>
  <c r="GO91" i="1"/>
  <c r="GO77" i="1"/>
  <c r="GO72" i="1"/>
  <c r="GO64" i="1"/>
  <c r="GO60" i="1"/>
  <c r="IJ40" i="1" s="1"/>
  <c r="GO37" i="1"/>
  <c r="IJ31" i="1" s="1"/>
  <c r="GO42" i="1"/>
  <c r="GO45" i="1"/>
  <c r="GO24" i="1"/>
  <c r="GO33" i="1"/>
  <c r="BN24" i="1"/>
  <c r="EX21" i="1"/>
  <c r="EX27" i="1"/>
  <c r="EX48" i="1"/>
  <c r="EX47" i="1"/>
  <c r="EX55" i="1"/>
  <c r="EX61" i="1"/>
  <c r="EX71" i="1"/>
  <c r="EX86" i="1"/>
  <c r="EX98" i="1"/>
  <c r="EX105" i="1"/>
  <c r="DF27" i="1"/>
  <c r="DF34" i="1"/>
  <c r="DF42" i="1"/>
  <c r="DF43" i="1"/>
  <c r="DF58" i="1"/>
  <c r="DF78" i="1"/>
  <c r="DF68" i="1"/>
  <c r="DF87" i="1"/>
  <c r="DF96" i="1"/>
  <c r="DF102" i="1"/>
  <c r="BN27" i="1"/>
  <c r="BN43" i="1"/>
  <c r="BN40" i="1"/>
  <c r="BN51" i="1"/>
  <c r="BN63" i="1"/>
  <c r="BN68" i="1"/>
  <c r="BN86" i="1"/>
  <c r="BN89" i="1"/>
  <c r="BN104" i="1"/>
  <c r="BN98" i="1"/>
  <c r="BJ108" i="1"/>
  <c r="BJ104" i="1"/>
  <c r="BJ100" i="1"/>
  <c r="BJ107" i="1"/>
  <c r="BJ103" i="1"/>
  <c r="BJ99" i="1"/>
  <c r="BJ109" i="1"/>
  <c r="BJ105" i="1"/>
  <c r="BJ101" i="1"/>
  <c r="BJ106" i="1"/>
  <c r="BJ94" i="1"/>
  <c r="BJ90" i="1"/>
  <c r="BJ102" i="1"/>
  <c r="BJ93" i="1"/>
  <c r="BJ89" i="1"/>
  <c r="BJ95" i="1"/>
  <c r="BJ91" i="1"/>
  <c r="BJ98" i="1"/>
  <c r="BJ96" i="1"/>
  <c r="BJ83" i="1"/>
  <c r="BJ79" i="1"/>
  <c r="BJ92" i="1"/>
  <c r="BJ86" i="1"/>
  <c r="BJ82" i="1"/>
  <c r="BJ78" i="1"/>
  <c r="BJ97" i="1"/>
  <c r="BJ88" i="1"/>
  <c r="BJ87" i="1"/>
  <c r="BJ84" i="1"/>
  <c r="BJ80" i="1"/>
  <c r="BJ72" i="1"/>
  <c r="BJ70" i="1"/>
  <c r="BJ69" i="1"/>
  <c r="BJ81" i="1"/>
  <c r="BJ65" i="1"/>
  <c r="BJ64" i="1"/>
  <c r="BJ63" i="1"/>
  <c r="BJ77" i="1"/>
  <c r="BJ71" i="1"/>
  <c r="BJ67" i="1"/>
  <c r="BJ66" i="1"/>
  <c r="BJ68" i="1"/>
  <c r="BJ62" i="1"/>
  <c r="BJ53" i="1"/>
  <c r="BJ61" i="1"/>
  <c r="BJ60" i="1"/>
  <c r="BJ58" i="1"/>
  <c r="BJ57" i="1"/>
  <c r="BJ52" i="1"/>
  <c r="BJ50" i="1"/>
  <c r="BJ59" i="1"/>
  <c r="BJ56" i="1"/>
  <c r="BJ47" i="1"/>
  <c r="BJ42" i="1"/>
  <c r="BJ51" i="1"/>
  <c r="BJ39" i="1"/>
  <c r="BJ44" i="1"/>
  <c r="BJ85" i="1"/>
  <c r="BJ55" i="1"/>
  <c r="BJ43" i="1"/>
  <c r="BJ54" i="1"/>
  <c r="BJ46" i="1"/>
  <c r="BJ49" i="1"/>
  <c r="BJ40" i="1"/>
  <c r="BJ45" i="1"/>
  <c r="BJ48" i="1"/>
  <c r="BJ36" i="1"/>
  <c r="BJ26" i="1"/>
  <c r="BJ24" i="1"/>
  <c r="BJ32" i="1"/>
  <c r="BJ23" i="1"/>
  <c r="BJ21" i="1"/>
  <c r="BJ35" i="1"/>
  <c r="BJ41" i="1"/>
  <c r="BJ34" i="1"/>
  <c r="BJ31" i="1"/>
  <c r="BJ29" i="1"/>
  <c r="BJ37" i="1"/>
  <c r="BJ25" i="1"/>
  <c r="BJ15" i="1"/>
  <c r="BJ10" i="1"/>
  <c r="BJ8" i="1"/>
  <c r="BJ30" i="1"/>
  <c r="BJ22" i="1"/>
  <c r="BJ38" i="1"/>
  <c r="BJ33" i="1"/>
  <c r="BJ28" i="1"/>
  <c r="BJ18" i="1"/>
  <c r="BJ16" i="1"/>
  <c r="BJ14" i="1"/>
  <c r="BJ12" i="1"/>
  <c r="BJ9" i="1"/>
  <c r="BJ27" i="1"/>
  <c r="BJ19" i="1"/>
  <c r="BJ17" i="1"/>
  <c r="BJ7" i="1"/>
  <c r="BJ20" i="1"/>
  <c r="BJ13" i="1"/>
  <c r="BJ6" i="1"/>
  <c r="BJ5" i="1"/>
  <c r="BJ11" i="1"/>
  <c r="ET19" i="1"/>
  <c r="DG50" i="1"/>
  <c r="DG32" i="1"/>
  <c r="DG48" i="1"/>
  <c r="DG61" i="1"/>
  <c r="DG64" i="1"/>
  <c r="DG77" i="1"/>
  <c r="DG78" i="1"/>
  <c r="DG96" i="1"/>
  <c r="DG102" i="1"/>
  <c r="DG100" i="1"/>
  <c r="ET39" i="1"/>
  <c r="ET61" i="1"/>
  <c r="ET81" i="1"/>
  <c r="ET102" i="1"/>
  <c r="BI8" i="1"/>
  <c r="BI50" i="1"/>
  <c r="BI102" i="1"/>
  <c r="DA17" i="1"/>
  <c r="DA49" i="1"/>
  <c r="DA92" i="1"/>
  <c r="GL22" i="1"/>
  <c r="GL91" i="1"/>
  <c r="DD44" i="1"/>
  <c r="GO66" i="1"/>
  <c r="ES20" i="1"/>
  <c r="ES95" i="1"/>
  <c r="BI16" i="1"/>
  <c r="G11" i="5"/>
  <c r="DF14" i="1"/>
  <c r="DF12" i="1"/>
  <c r="DF9" i="1"/>
  <c r="DF20" i="1"/>
  <c r="DF11" i="1"/>
  <c r="DF10" i="1"/>
  <c r="DF5" i="1"/>
  <c r="DF25" i="1"/>
  <c r="DF23" i="1"/>
  <c r="DF17" i="1"/>
  <c r="DF18" i="1"/>
  <c r="DF8" i="1"/>
  <c r="DF22" i="1"/>
  <c r="DF15" i="1"/>
  <c r="DF7" i="1"/>
  <c r="DF13" i="1"/>
  <c r="DF6" i="1"/>
  <c r="DF21" i="1"/>
  <c r="ET23" i="1"/>
  <c r="DF28" i="1"/>
  <c r="DF35" i="1"/>
  <c r="DF47" i="1"/>
  <c r="DF44" i="1"/>
  <c r="DF51" i="1"/>
  <c r="DF77" i="1"/>
  <c r="DF72" i="1"/>
  <c r="DF79" i="1"/>
  <c r="DF90" i="1"/>
  <c r="DF106" i="1"/>
  <c r="DG36" i="1"/>
  <c r="DG39" i="1"/>
  <c r="DG38" i="1"/>
  <c r="DG55" i="1"/>
  <c r="DG65" i="1"/>
  <c r="DG81" i="1"/>
  <c r="DG82" i="1"/>
  <c r="DG106" i="1"/>
  <c r="DG97" i="1"/>
  <c r="DG104" i="1"/>
  <c r="ET41" i="1"/>
  <c r="ET94" i="1"/>
  <c r="ET85" i="1"/>
  <c r="GO23" i="1"/>
  <c r="DA24" i="1"/>
  <c r="DA59" i="1"/>
  <c r="DA105" i="1"/>
  <c r="GL30" i="1"/>
  <c r="GL108" i="1"/>
  <c r="DD54" i="1"/>
  <c r="GO87" i="1"/>
  <c r="ES7" i="1"/>
  <c r="ES91" i="1"/>
  <c r="BQ34" i="1"/>
  <c r="CZ21" i="1"/>
  <c r="CZ25" i="1"/>
  <c r="CZ33" i="1"/>
  <c r="CZ47" i="1"/>
  <c r="CZ41" i="1"/>
  <c r="CZ50" i="1"/>
  <c r="CZ61" i="1"/>
  <c r="CZ59" i="1"/>
  <c r="CZ80" i="1"/>
  <c r="CZ92" i="1"/>
  <c r="CZ94" i="1"/>
  <c r="CZ107" i="1"/>
  <c r="Y31" i="1"/>
  <c r="EQ10" i="1"/>
  <c r="EQ19" i="1"/>
  <c r="EQ26" i="1"/>
  <c r="EQ41" i="1"/>
  <c r="EQ45" i="1"/>
  <c r="EQ51" i="1"/>
  <c r="EQ63" i="1"/>
  <c r="EQ92" i="1"/>
  <c r="EQ81" i="1"/>
  <c r="EQ95" i="1"/>
  <c r="EQ100" i="1"/>
  <c r="Y15" i="1"/>
  <c r="Y22" i="1"/>
  <c r="Y27" i="1"/>
  <c r="Y43" i="1"/>
  <c r="Y40" i="1"/>
  <c r="Y52" i="1"/>
  <c r="Y65" i="1"/>
  <c r="BF13" i="1"/>
  <c r="BF22" i="1"/>
  <c r="BF35" i="1"/>
  <c r="BF39" i="1"/>
  <c r="BF43" i="1"/>
  <c r="BF37" i="1"/>
  <c r="BF53" i="1"/>
  <c r="BF71" i="1"/>
  <c r="BF69" i="1"/>
  <c r="BQ69" i="1" s="1"/>
  <c r="BF82" i="1"/>
  <c r="BF85" i="1"/>
  <c r="BF96" i="1"/>
  <c r="BF98" i="1"/>
  <c r="CZ8" i="1"/>
  <c r="CZ7" i="1"/>
  <c r="CZ42" i="1"/>
  <c r="CZ44" i="1"/>
  <c r="CZ48" i="1"/>
  <c r="CZ52" i="1"/>
  <c r="CZ66" i="1"/>
  <c r="CZ63" i="1"/>
  <c r="CZ84" i="1"/>
  <c r="CZ91" i="1"/>
  <c r="CZ102" i="1"/>
  <c r="CZ100" i="1"/>
  <c r="Y13" i="1"/>
  <c r="GI106" i="1"/>
  <c r="GI102" i="1"/>
  <c r="GI98" i="1"/>
  <c r="GI109" i="1"/>
  <c r="GI105" i="1"/>
  <c r="GI101" i="1"/>
  <c r="GI97" i="1"/>
  <c r="GI107" i="1"/>
  <c r="GI103" i="1"/>
  <c r="GI99" i="1"/>
  <c r="GI93" i="1"/>
  <c r="GI89" i="1"/>
  <c r="GI108" i="1"/>
  <c r="GI96" i="1"/>
  <c r="GI92" i="1"/>
  <c r="GI88" i="1"/>
  <c r="GI100" i="1"/>
  <c r="GI94" i="1"/>
  <c r="GI90" i="1"/>
  <c r="GI85" i="1"/>
  <c r="GI81" i="1"/>
  <c r="GI77" i="1"/>
  <c r="GI104" i="1"/>
  <c r="GI84" i="1"/>
  <c r="GI80" i="1"/>
  <c r="GI87" i="1"/>
  <c r="GI91" i="1"/>
  <c r="GI86" i="1"/>
  <c r="GI82" i="1"/>
  <c r="GI83" i="1"/>
  <c r="GI68" i="1"/>
  <c r="GI95" i="1"/>
  <c r="GI79" i="1"/>
  <c r="GI78" i="1"/>
  <c r="GI72" i="1"/>
  <c r="GI70" i="1"/>
  <c r="GI69" i="1"/>
  <c r="GI71" i="1"/>
  <c r="GI62" i="1"/>
  <c r="GI67" i="1"/>
  <c r="GI66" i="1"/>
  <c r="GI61" i="1"/>
  <c r="GI65" i="1"/>
  <c r="GI63" i="1"/>
  <c r="GI54" i="1"/>
  <c r="GI58" i="1"/>
  <c r="GI57" i="1"/>
  <c r="GI52" i="1"/>
  <c r="GI59" i="1"/>
  <c r="GI56" i="1"/>
  <c r="GI64" i="1"/>
  <c r="GI55" i="1"/>
  <c r="GI53" i="1"/>
  <c r="GI51" i="1"/>
  <c r="GI60" i="1"/>
  <c r="GI49" i="1"/>
  <c r="GI46" i="1"/>
  <c r="GI48" i="1"/>
  <c r="GI41" i="1"/>
  <c r="GI37" i="1"/>
  <c r="GI40" i="1"/>
  <c r="GI50" i="1"/>
  <c r="GI45" i="1"/>
  <c r="GI47" i="1"/>
  <c r="GI42" i="1"/>
  <c r="GI44" i="1"/>
  <c r="GI43" i="1"/>
  <c r="GI34" i="1"/>
  <c r="GI31" i="1"/>
  <c r="GI29" i="1"/>
  <c r="GI39" i="1"/>
  <c r="GI36" i="1"/>
  <c r="GI33" i="1"/>
  <c r="GI30" i="1"/>
  <c r="GI28" i="1"/>
  <c r="GI27" i="1"/>
  <c r="GI25" i="1"/>
  <c r="GI20" i="1"/>
  <c r="GI32" i="1"/>
  <c r="GI23" i="1"/>
  <c r="GI21" i="1"/>
  <c r="GI35" i="1"/>
  <c r="GI22" i="1"/>
  <c r="GI16" i="1"/>
  <c r="GI10" i="1"/>
  <c r="GI6" i="1"/>
  <c r="GI14" i="1"/>
  <c r="GI7" i="1"/>
  <c r="GI38" i="1"/>
  <c r="GI19" i="1"/>
  <c r="GI18" i="1"/>
  <c r="GI17" i="1"/>
  <c r="GI15" i="1"/>
  <c r="GI11" i="1"/>
  <c r="GI24" i="1"/>
  <c r="GI5" i="1"/>
  <c r="GI8" i="1"/>
  <c r="GI12" i="1"/>
  <c r="GI26" i="1"/>
  <c r="GI9" i="1"/>
  <c r="GI13" i="1"/>
  <c r="GH107" i="1"/>
  <c r="GH103" i="1"/>
  <c r="GH99" i="1"/>
  <c r="GH106" i="1"/>
  <c r="GH102" i="1"/>
  <c r="GH98" i="1"/>
  <c r="GH108" i="1"/>
  <c r="GH104" i="1"/>
  <c r="GH100" i="1"/>
  <c r="GH101" i="1"/>
  <c r="GH93" i="1"/>
  <c r="GH89" i="1"/>
  <c r="GH97" i="1"/>
  <c r="GH96" i="1"/>
  <c r="GH92" i="1"/>
  <c r="GH88" i="1"/>
  <c r="GH105" i="1"/>
  <c r="GH94" i="1"/>
  <c r="GH90" i="1"/>
  <c r="GH91" i="1"/>
  <c r="GH86" i="1"/>
  <c r="GH82" i="1"/>
  <c r="GH78" i="1"/>
  <c r="GH85" i="1"/>
  <c r="GH81" i="1"/>
  <c r="GH77" i="1"/>
  <c r="GH95" i="1"/>
  <c r="GH83" i="1"/>
  <c r="GH79" i="1"/>
  <c r="GH87" i="1"/>
  <c r="GH69" i="1"/>
  <c r="GH109" i="1"/>
  <c r="GH84" i="1"/>
  <c r="GH71" i="1"/>
  <c r="GH70" i="1"/>
  <c r="GH63" i="1"/>
  <c r="GH59" i="1"/>
  <c r="GH72" i="1"/>
  <c r="GH62" i="1"/>
  <c r="GH80" i="1"/>
  <c r="GH67" i="1"/>
  <c r="GH66" i="1"/>
  <c r="GS66" i="1" s="1"/>
  <c r="GH61" i="1"/>
  <c r="GH64" i="1"/>
  <c r="GS64" i="1" s="1"/>
  <c r="GH60" i="1"/>
  <c r="GH68" i="1"/>
  <c r="GH54" i="1"/>
  <c r="GH65" i="1"/>
  <c r="GH58" i="1"/>
  <c r="GH57" i="1"/>
  <c r="GH52" i="1"/>
  <c r="GH50" i="1"/>
  <c r="GS50" i="1" s="1"/>
  <c r="GH56" i="1"/>
  <c r="GH53" i="1"/>
  <c r="GH51" i="1"/>
  <c r="GH43" i="1"/>
  <c r="GH49" i="1"/>
  <c r="GH46" i="1"/>
  <c r="GS46" i="1" s="1"/>
  <c r="GH38" i="1"/>
  <c r="GH48" i="1"/>
  <c r="GH41" i="1"/>
  <c r="GH37" i="1"/>
  <c r="GH40" i="1"/>
  <c r="GH45" i="1"/>
  <c r="GH39" i="1"/>
  <c r="GH44" i="1"/>
  <c r="GS44" i="1" s="1"/>
  <c r="GH35" i="1"/>
  <c r="GH47" i="1"/>
  <c r="GH34" i="1"/>
  <c r="GH31" i="1"/>
  <c r="GH29" i="1"/>
  <c r="GH19" i="1"/>
  <c r="GH55" i="1"/>
  <c r="GH42" i="1"/>
  <c r="GS42" i="1" s="1"/>
  <c r="GH36" i="1"/>
  <c r="GH33" i="1"/>
  <c r="GS33" i="1" s="1"/>
  <c r="GH30" i="1"/>
  <c r="GH28" i="1"/>
  <c r="GH27" i="1"/>
  <c r="GH26" i="1"/>
  <c r="GH24" i="1"/>
  <c r="GH22" i="1"/>
  <c r="GS22" i="1" s="1"/>
  <c r="GH32" i="1"/>
  <c r="GH16" i="1"/>
  <c r="GH10" i="1"/>
  <c r="GH23" i="1"/>
  <c r="GH25" i="1"/>
  <c r="GH14" i="1"/>
  <c r="GH12" i="1"/>
  <c r="GH9" i="1"/>
  <c r="GH21" i="1"/>
  <c r="GH13" i="1"/>
  <c r="GH17" i="1"/>
  <c r="GH6" i="1"/>
  <c r="GH18" i="1"/>
  <c r="GH20" i="1"/>
  <c r="GH15" i="1"/>
  <c r="GH8" i="1"/>
  <c r="GS8" i="1" s="1"/>
  <c r="GH5" i="1"/>
  <c r="GH11" i="1"/>
  <c r="GH7" i="1"/>
  <c r="Y20" i="1"/>
  <c r="Y24" i="1"/>
  <c r="Y28" i="1"/>
  <c r="Y48" i="1"/>
  <c r="Y47" i="1"/>
  <c r="Y67" i="1"/>
  <c r="BF11" i="1"/>
  <c r="BQ11" i="1" s="1"/>
  <c r="BF7" i="1"/>
  <c r="BF38" i="1"/>
  <c r="BF27" i="1"/>
  <c r="BF44" i="1"/>
  <c r="BF41" i="1"/>
  <c r="BF64" i="1"/>
  <c r="BQ64" i="1" s="1"/>
  <c r="BF77" i="1"/>
  <c r="BF83" i="1"/>
  <c r="BF86" i="1"/>
  <c r="BF89" i="1"/>
  <c r="BF108" i="1"/>
  <c r="BF102" i="1"/>
  <c r="Y9" i="1"/>
  <c r="Y6" i="1"/>
  <c r="CZ18" i="1"/>
  <c r="CZ22" i="1"/>
  <c r="CZ19" i="1"/>
  <c r="CZ55" i="1"/>
  <c r="CZ38" i="1"/>
  <c r="CZ57" i="1"/>
  <c r="CZ68" i="1"/>
  <c r="CZ70" i="1"/>
  <c r="CZ96" i="1"/>
  <c r="CZ95" i="1"/>
  <c r="CZ97" i="1"/>
  <c r="EQ8" i="1"/>
  <c r="EQ31" i="1"/>
  <c r="EQ6" i="1"/>
  <c r="CY108" i="1"/>
  <c r="CY104" i="1"/>
  <c r="CY100" i="1"/>
  <c r="CY107" i="1"/>
  <c r="CY103" i="1"/>
  <c r="CY99" i="1"/>
  <c r="CY109" i="1"/>
  <c r="CY105" i="1"/>
  <c r="CY101" i="1"/>
  <c r="CY106" i="1"/>
  <c r="CY95" i="1"/>
  <c r="CY91" i="1"/>
  <c r="CY87" i="1"/>
  <c r="CY97" i="1"/>
  <c r="CY102" i="1"/>
  <c r="CY94" i="1"/>
  <c r="CY90" i="1"/>
  <c r="CY96" i="1"/>
  <c r="CY92" i="1"/>
  <c r="CY88" i="1"/>
  <c r="CY83" i="1"/>
  <c r="CY79" i="1"/>
  <c r="CY93" i="1"/>
  <c r="CY86" i="1"/>
  <c r="CY82" i="1"/>
  <c r="CY78" i="1"/>
  <c r="CY89" i="1"/>
  <c r="CY98" i="1"/>
  <c r="CY84" i="1"/>
  <c r="CY80" i="1"/>
  <c r="CY70" i="1"/>
  <c r="CY77" i="1"/>
  <c r="CY68" i="1"/>
  <c r="CY85" i="1"/>
  <c r="CY81" i="1"/>
  <c r="CY72" i="1"/>
  <c r="CY71" i="1"/>
  <c r="CY63" i="1"/>
  <c r="CY69" i="1"/>
  <c r="CY62" i="1"/>
  <c r="CY67" i="1"/>
  <c r="CY65" i="1"/>
  <c r="CY64" i="1"/>
  <c r="CY66" i="1"/>
  <c r="CY58" i="1"/>
  <c r="CY54" i="1"/>
  <c r="CY57" i="1"/>
  <c r="CY52" i="1"/>
  <c r="CY60" i="1"/>
  <c r="CY59" i="1"/>
  <c r="CY55" i="1"/>
  <c r="CY61" i="1"/>
  <c r="CY44" i="1"/>
  <c r="CY50" i="1"/>
  <c r="CY43" i="1"/>
  <c r="CY53" i="1"/>
  <c r="CY46" i="1"/>
  <c r="CY38" i="1"/>
  <c r="CY48" i="1"/>
  <c r="CY41" i="1"/>
  <c r="CY37" i="1"/>
  <c r="CY51" i="1"/>
  <c r="CY40" i="1"/>
  <c r="CY47" i="1"/>
  <c r="CY42" i="1"/>
  <c r="CY56" i="1"/>
  <c r="CY39" i="1"/>
  <c r="CY32" i="1"/>
  <c r="CY36" i="1"/>
  <c r="CY35" i="1"/>
  <c r="CY34" i="1"/>
  <c r="CY31" i="1"/>
  <c r="CY29" i="1"/>
  <c r="CY18" i="1"/>
  <c r="CY49" i="1"/>
  <c r="CY45" i="1"/>
  <c r="CY25" i="1"/>
  <c r="CY20" i="1"/>
  <c r="CY26" i="1"/>
  <c r="CY14" i="1"/>
  <c r="CY12" i="1"/>
  <c r="CY9" i="1"/>
  <c r="CY22" i="1"/>
  <c r="CY7" i="1"/>
  <c r="CY27" i="1"/>
  <c r="CY23" i="1"/>
  <c r="CY16" i="1"/>
  <c r="CY24" i="1"/>
  <c r="CY15" i="1"/>
  <c r="CY17" i="1"/>
  <c r="CY13" i="1"/>
  <c r="CY11" i="1"/>
  <c r="CY6" i="1"/>
  <c r="CY19" i="1"/>
  <c r="CY21" i="1"/>
  <c r="CY30" i="1"/>
  <c r="CY8" i="1"/>
  <c r="CY33" i="1"/>
  <c r="CY10" i="1"/>
  <c r="CY5" i="1"/>
  <c r="CY28" i="1"/>
  <c r="EQ20" i="1"/>
  <c r="EQ14" i="1"/>
  <c r="EQ46" i="1"/>
  <c r="EQ37" i="1"/>
  <c r="EQ43" i="1"/>
  <c r="EQ52" i="1"/>
  <c r="EQ49" i="1"/>
  <c r="EQ69" i="1"/>
  <c r="EQ71" i="1"/>
  <c r="EQ96" i="1"/>
  <c r="EQ89" i="1"/>
  <c r="EQ108" i="1"/>
  <c r="Y18" i="1"/>
  <c r="Y21" i="1"/>
  <c r="Y35" i="1"/>
  <c r="Y30" i="1"/>
  <c r="Y50" i="1"/>
  <c r="Y58" i="1"/>
  <c r="Y69" i="1"/>
  <c r="Y61" i="1"/>
  <c r="BF26" i="1"/>
  <c r="BQ26" i="1" s="1"/>
  <c r="BF19" i="1"/>
  <c r="BF21" i="1"/>
  <c r="BF28" i="1"/>
  <c r="BF42" i="1"/>
  <c r="BF48" i="1"/>
  <c r="BQ48" i="1" s="1"/>
  <c r="BF55" i="1"/>
  <c r="BF65" i="1"/>
  <c r="BF70" i="1"/>
  <c r="BF87" i="1"/>
  <c r="BF93" i="1"/>
  <c r="BF99" i="1"/>
  <c r="BF106" i="1"/>
  <c r="CZ9" i="1"/>
  <c r="CZ15" i="1"/>
  <c r="CZ5" i="1"/>
  <c r="CZ12" i="1"/>
  <c r="ER107" i="1"/>
  <c r="ER103" i="1"/>
  <c r="ER99" i="1"/>
  <c r="ER106" i="1"/>
  <c r="ER102" i="1"/>
  <c r="ER98" i="1"/>
  <c r="ER108" i="1"/>
  <c r="ER104" i="1"/>
  <c r="ER100" i="1"/>
  <c r="ER105" i="1"/>
  <c r="ER93" i="1"/>
  <c r="ER89" i="1"/>
  <c r="ER101" i="1"/>
  <c r="ER96" i="1"/>
  <c r="ER92" i="1"/>
  <c r="ER88" i="1"/>
  <c r="ER109" i="1"/>
  <c r="ER94" i="1"/>
  <c r="ER90" i="1"/>
  <c r="ER95" i="1"/>
  <c r="ER86" i="1"/>
  <c r="ER82" i="1"/>
  <c r="ER78" i="1"/>
  <c r="ER97" i="1"/>
  <c r="ER91" i="1"/>
  <c r="ER85" i="1"/>
  <c r="ER81" i="1"/>
  <c r="ER77" i="1"/>
  <c r="ER87" i="1"/>
  <c r="ER83" i="1"/>
  <c r="ER79" i="1"/>
  <c r="ER72" i="1"/>
  <c r="ER70" i="1"/>
  <c r="ER69" i="1"/>
  <c r="ER80" i="1"/>
  <c r="ER65" i="1"/>
  <c r="ER64" i="1"/>
  <c r="ER68" i="1"/>
  <c r="ER63" i="1"/>
  <c r="ER59" i="1"/>
  <c r="ER71" i="1"/>
  <c r="ER67" i="1"/>
  <c r="ER84" i="1"/>
  <c r="ER66" i="1"/>
  <c r="ER62" i="1"/>
  <c r="ER61" i="1"/>
  <c r="ER53" i="1"/>
  <c r="ER57" i="1"/>
  <c r="ER52" i="1"/>
  <c r="ER50" i="1"/>
  <c r="ER56" i="1"/>
  <c r="ER47" i="1"/>
  <c r="ER42" i="1"/>
  <c r="ER39" i="1"/>
  <c r="ER55" i="1"/>
  <c r="ER49" i="1"/>
  <c r="ER44" i="1"/>
  <c r="ER60" i="1"/>
  <c r="ER58" i="1"/>
  <c r="ER43" i="1"/>
  <c r="ER54" i="1"/>
  <c r="ER46" i="1"/>
  <c r="ER51" i="1"/>
  <c r="ER40" i="1"/>
  <c r="ER45" i="1"/>
  <c r="ER37" i="1"/>
  <c r="ER26" i="1"/>
  <c r="ER24" i="1"/>
  <c r="ER48" i="1"/>
  <c r="ER32" i="1"/>
  <c r="ER23" i="1"/>
  <c r="ER21" i="1"/>
  <c r="ER38" i="1"/>
  <c r="ER35" i="1"/>
  <c r="ER41" i="1"/>
  <c r="ER34" i="1"/>
  <c r="ER31" i="1"/>
  <c r="ER29" i="1"/>
  <c r="ER30" i="1"/>
  <c r="ER22" i="1"/>
  <c r="ER15" i="1"/>
  <c r="ER14" i="1"/>
  <c r="ER12" i="1"/>
  <c r="ER10" i="1"/>
  <c r="ER9" i="1"/>
  <c r="ER7" i="1"/>
  <c r="ER33" i="1"/>
  <c r="ER28" i="1"/>
  <c r="ER25" i="1"/>
  <c r="ER19" i="1"/>
  <c r="ER16" i="1"/>
  <c r="ER13" i="1"/>
  <c r="ER11" i="1"/>
  <c r="ER17" i="1"/>
  <c r="ER6" i="1"/>
  <c r="ER18" i="1"/>
  <c r="ER27" i="1"/>
  <c r="ER8" i="1"/>
  <c r="ER5" i="1"/>
  <c r="ER36" i="1"/>
  <c r="ER20" i="1"/>
  <c r="CZ6" i="1"/>
  <c r="Y29" i="1"/>
  <c r="CZ32" i="1"/>
  <c r="CZ24" i="1"/>
  <c r="CZ29" i="1"/>
  <c r="CZ39" i="1"/>
  <c r="CZ46" i="1"/>
  <c r="CZ54" i="1"/>
  <c r="CZ77" i="1"/>
  <c r="CZ71" i="1"/>
  <c r="CZ78" i="1"/>
  <c r="CZ106" i="1"/>
  <c r="CZ101" i="1"/>
  <c r="CZ108" i="1"/>
  <c r="EQ34" i="1"/>
  <c r="EQ15" i="1"/>
  <c r="EQ35" i="1"/>
  <c r="EQ27" i="1"/>
  <c r="EQ44" i="1"/>
  <c r="EQ57" i="1"/>
  <c r="EQ55" i="1"/>
  <c r="EQ64" i="1"/>
  <c r="EQ77" i="1"/>
  <c r="EQ88" i="1"/>
  <c r="EQ93" i="1"/>
  <c r="EQ98" i="1"/>
  <c r="Y23" i="1"/>
  <c r="Y7" i="1"/>
  <c r="Y37" i="1"/>
  <c r="Y33" i="1"/>
  <c r="Y51" i="1"/>
  <c r="Y56" i="1"/>
  <c r="Y62" i="1"/>
  <c r="Y66" i="1"/>
  <c r="BF5" i="1"/>
  <c r="BQ5" i="1" s="1"/>
  <c r="BF9" i="1"/>
  <c r="BF23" i="1"/>
  <c r="BQ23" i="1" s="1"/>
  <c r="BF30" i="1"/>
  <c r="BF47" i="1"/>
  <c r="BF49" i="1"/>
  <c r="BQ49" i="1" s="1"/>
  <c r="BF56" i="1"/>
  <c r="BF61" i="1"/>
  <c r="BF88" i="1"/>
  <c r="BF80" i="1"/>
  <c r="BF97" i="1"/>
  <c r="BF103" i="1"/>
  <c r="BH109" i="1"/>
  <c r="BH105" i="1"/>
  <c r="BH101" i="1"/>
  <c r="BH97" i="1"/>
  <c r="BH108" i="1"/>
  <c r="BH104" i="1"/>
  <c r="BH100" i="1"/>
  <c r="BH106" i="1"/>
  <c r="BH102" i="1"/>
  <c r="BH98" i="1"/>
  <c r="BH99" i="1"/>
  <c r="BH95" i="1"/>
  <c r="BH91" i="1"/>
  <c r="BH94" i="1"/>
  <c r="BH90" i="1"/>
  <c r="BH103" i="1"/>
  <c r="BH96" i="1"/>
  <c r="BH92" i="1"/>
  <c r="BH88" i="1"/>
  <c r="BH84" i="1"/>
  <c r="BH80" i="1"/>
  <c r="BH83" i="1"/>
  <c r="BH79" i="1"/>
  <c r="BH89" i="1"/>
  <c r="BH93" i="1"/>
  <c r="BH85" i="1"/>
  <c r="BH81" i="1"/>
  <c r="BH72" i="1"/>
  <c r="BH82" i="1"/>
  <c r="BH77" i="1"/>
  <c r="BH71" i="1"/>
  <c r="BH67" i="1"/>
  <c r="BH69" i="1"/>
  <c r="BH66" i="1"/>
  <c r="BH61" i="1"/>
  <c r="BH86" i="1"/>
  <c r="BH70" i="1"/>
  <c r="BH65" i="1"/>
  <c r="BH107" i="1"/>
  <c r="BH64" i="1"/>
  <c r="BH60" i="1"/>
  <c r="BH78" i="1"/>
  <c r="BH87" i="1"/>
  <c r="BH68" i="1"/>
  <c r="BH59" i="1"/>
  <c r="BH56" i="1"/>
  <c r="BH63" i="1"/>
  <c r="BH55" i="1"/>
  <c r="BH62" i="1"/>
  <c r="BH53" i="1"/>
  <c r="BH58" i="1"/>
  <c r="BH54" i="1"/>
  <c r="BH52" i="1"/>
  <c r="BH49" i="1"/>
  <c r="BH45" i="1"/>
  <c r="BH51" i="1"/>
  <c r="BH50" i="1"/>
  <c r="BH47" i="1"/>
  <c r="BH42" i="1"/>
  <c r="BH39" i="1"/>
  <c r="BH57" i="1"/>
  <c r="BH44" i="1"/>
  <c r="BH46" i="1"/>
  <c r="BH38" i="1"/>
  <c r="BH48" i="1"/>
  <c r="BH41" i="1"/>
  <c r="BH37" i="1"/>
  <c r="BH40" i="1"/>
  <c r="BH33" i="1"/>
  <c r="BH30" i="1"/>
  <c r="BH28" i="1"/>
  <c r="BH27" i="1"/>
  <c r="BH43" i="1"/>
  <c r="BH25" i="1"/>
  <c r="BH20" i="1"/>
  <c r="BH36" i="1"/>
  <c r="BH32" i="1"/>
  <c r="BH23" i="1"/>
  <c r="BH21" i="1"/>
  <c r="BH34" i="1"/>
  <c r="BH31" i="1"/>
  <c r="BH29" i="1"/>
  <c r="BH11" i="1"/>
  <c r="BH5" i="1"/>
  <c r="BH17" i="1"/>
  <c r="BH35" i="1"/>
  <c r="BH22" i="1"/>
  <c r="BH15" i="1"/>
  <c r="BH24" i="1"/>
  <c r="BH13" i="1"/>
  <c r="BH26" i="1"/>
  <c r="BH18" i="1"/>
  <c r="BH16" i="1"/>
  <c r="BH14" i="1"/>
  <c r="BH19" i="1"/>
  <c r="BH8" i="1"/>
  <c r="BH10" i="1"/>
  <c r="BH6" i="1"/>
  <c r="BH7" i="1"/>
  <c r="BH9" i="1"/>
  <c r="BH12" i="1"/>
  <c r="BG109" i="1"/>
  <c r="BG105" i="1"/>
  <c r="BG101" i="1"/>
  <c r="BG108" i="1"/>
  <c r="BG104" i="1"/>
  <c r="BG100" i="1"/>
  <c r="BG106" i="1"/>
  <c r="BG102" i="1"/>
  <c r="BG98" i="1"/>
  <c r="BG103" i="1"/>
  <c r="BG96" i="1"/>
  <c r="BG92" i="1"/>
  <c r="BG88" i="1"/>
  <c r="BG99" i="1"/>
  <c r="BG95" i="1"/>
  <c r="BG91" i="1"/>
  <c r="BG107" i="1"/>
  <c r="BG97" i="1"/>
  <c r="BG93" i="1"/>
  <c r="BG94" i="1"/>
  <c r="BG84" i="1"/>
  <c r="BG80" i="1"/>
  <c r="BG90" i="1"/>
  <c r="BG83" i="1"/>
  <c r="BG79" i="1"/>
  <c r="BG85" i="1"/>
  <c r="BG81" i="1"/>
  <c r="BG86" i="1"/>
  <c r="BG78" i="1"/>
  <c r="BG72" i="1"/>
  <c r="BG82" i="1"/>
  <c r="BG77" i="1"/>
  <c r="BG71" i="1"/>
  <c r="BG87" i="1"/>
  <c r="BG69" i="1"/>
  <c r="BG89" i="1"/>
  <c r="BG68" i="1"/>
  <c r="BQ68" i="1" s="1"/>
  <c r="BG62" i="1"/>
  <c r="BG67" i="1"/>
  <c r="BG66" i="1"/>
  <c r="BG61" i="1"/>
  <c r="BG70" i="1"/>
  <c r="BG65" i="1"/>
  <c r="BG64" i="1"/>
  <c r="BG63" i="1"/>
  <c r="BG57" i="1"/>
  <c r="BG52" i="1"/>
  <c r="BG50" i="1"/>
  <c r="BG59" i="1"/>
  <c r="BG56" i="1"/>
  <c r="BG55" i="1"/>
  <c r="BG49" i="1"/>
  <c r="BG60" i="1"/>
  <c r="BG58" i="1"/>
  <c r="BG48" i="1"/>
  <c r="BG40" i="1"/>
  <c r="BQ40" i="1" s="1"/>
  <c r="BG45" i="1"/>
  <c r="BG51" i="1"/>
  <c r="BQ51" i="1" s="1"/>
  <c r="BG47" i="1"/>
  <c r="BG42" i="1"/>
  <c r="BG36" i="1"/>
  <c r="BQ36" i="1" s="1"/>
  <c r="BG43" i="1"/>
  <c r="BG53" i="1"/>
  <c r="BG46" i="1"/>
  <c r="BG38" i="1"/>
  <c r="BG37" i="1"/>
  <c r="BG54" i="1"/>
  <c r="BQ54" i="1" s="1"/>
  <c r="BG44" i="1"/>
  <c r="BG33" i="1"/>
  <c r="BG30" i="1"/>
  <c r="BG28" i="1"/>
  <c r="BG27" i="1"/>
  <c r="BG39" i="1"/>
  <c r="BG26" i="1"/>
  <c r="BG24" i="1"/>
  <c r="BG22" i="1"/>
  <c r="BG35" i="1"/>
  <c r="BG34" i="1"/>
  <c r="BG31" i="1"/>
  <c r="BG19" i="1"/>
  <c r="BG7" i="1"/>
  <c r="BG25" i="1"/>
  <c r="BG11" i="1"/>
  <c r="BG29" i="1"/>
  <c r="BG17" i="1"/>
  <c r="BQ17" i="1" s="1"/>
  <c r="BG23" i="1"/>
  <c r="BG15" i="1"/>
  <c r="BG10" i="1"/>
  <c r="BG8" i="1"/>
  <c r="BQ8" i="1" s="1"/>
  <c r="BG21" i="1"/>
  <c r="BG20" i="1"/>
  <c r="BG6" i="1"/>
  <c r="BG41" i="1"/>
  <c r="BG14" i="1"/>
  <c r="BG32" i="1"/>
  <c r="BG18" i="1"/>
  <c r="BQ18" i="1" s="1"/>
  <c r="BG9" i="1"/>
  <c r="BG13" i="1"/>
  <c r="BG12" i="1"/>
  <c r="BG16" i="1"/>
  <c r="BG5" i="1"/>
  <c r="CZ10" i="1"/>
  <c r="CZ26" i="1"/>
  <c r="CZ31" i="1"/>
  <c r="CZ45" i="1"/>
  <c r="CZ43" i="1"/>
  <c r="CZ65" i="1"/>
  <c r="CZ67" i="1"/>
  <c r="CZ85" i="1"/>
  <c r="CZ82" i="1"/>
  <c r="CZ89" i="1"/>
  <c r="CZ105" i="1"/>
  <c r="Y19" i="1"/>
  <c r="EQ21" i="1"/>
  <c r="EQ23" i="1"/>
  <c r="EQ38" i="1"/>
  <c r="EQ28" i="1"/>
  <c r="EQ39" i="1"/>
  <c r="EQ54" i="1"/>
  <c r="EQ67" i="1"/>
  <c r="EQ65" i="1"/>
  <c r="EQ101" i="1"/>
  <c r="EQ78" i="1"/>
  <c r="EQ105" i="1"/>
  <c r="EQ102" i="1"/>
  <c r="Y8" i="1"/>
  <c r="Y14" i="1"/>
  <c r="Y39" i="1"/>
  <c r="Y49" i="1"/>
  <c r="Y42" i="1"/>
  <c r="Y57" i="1"/>
  <c r="Y68" i="1"/>
  <c r="BF10" i="1"/>
  <c r="BF12" i="1"/>
  <c r="BF32" i="1"/>
  <c r="BF33" i="1"/>
  <c r="BQ33" i="1" s="1"/>
  <c r="BF58" i="1"/>
  <c r="BQ58" i="1" s="1"/>
  <c r="BF52" i="1"/>
  <c r="BF59" i="1"/>
  <c r="BF66" i="1"/>
  <c r="BF72" i="1"/>
  <c r="BQ72" i="1" s="1"/>
  <c r="BF84" i="1"/>
  <c r="BF91" i="1"/>
  <c r="BF107" i="1"/>
  <c r="Y12" i="1"/>
  <c r="CZ14" i="1"/>
  <c r="CZ20" i="1"/>
  <c r="CZ11" i="1"/>
  <c r="CZ27" i="1"/>
  <c r="CZ34" i="1"/>
  <c r="CZ49" i="1"/>
  <c r="CZ51" i="1"/>
  <c r="CZ58" i="1"/>
  <c r="CZ72" i="1"/>
  <c r="CZ87" i="1"/>
  <c r="CZ86" i="1"/>
  <c r="CZ93" i="1"/>
  <c r="CZ109" i="1"/>
  <c r="EQ5" i="1"/>
  <c r="EQ29" i="1"/>
  <c r="EQ32" i="1"/>
  <c r="EQ30" i="1"/>
  <c r="EQ56" i="1"/>
  <c r="EQ58" i="1"/>
  <c r="EQ62" i="1"/>
  <c r="EQ61" i="1"/>
  <c r="EQ80" i="1"/>
  <c r="EQ82" i="1"/>
  <c r="EQ90" i="1"/>
  <c r="EQ106" i="1"/>
  <c r="Y10" i="1"/>
  <c r="Y17" i="1"/>
  <c r="Y32" i="1"/>
  <c r="Y60" i="1"/>
  <c r="Y44" i="1"/>
  <c r="Y59" i="1"/>
  <c r="Y63" i="1"/>
  <c r="BF15" i="1"/>
  <c r="BQ15" i="1" s="1"/>
  <c r="BF14" i="1"/>
  <c r="BQ14" i="1" s="1"/>
  <c r="BF20" i="1"/>
  <c r="BQ20" i="1" s="1"/>
  <c r="BF29" i="1"/>
  <c r="BQ29" i="1" s="1"/>
  <c r="BF45" i="1"/>
  <c r="BF46" i="1"/>
  <c r="BF63" i="1"/>
  <c r="BQ63" i="1" s="1"/>
  <c r="BF67" i="1"/>
  <c r="BF78" i="1"/>
  <c r="BF94" i="1"/>
  <c r="BF95" i="1"/>
  <c r="BF101" i="1"/>
  <c r="GJ106" i="1"/>
  <c r="GJ102" i="1"/>
  <c r="GJ98" i="1"/>
  <c r="GJ109" i="1"/>
  <c r="GJ105" i="1"/>
  <c r="GJ101" i="1"/>
  <c r="GJ97" i="1"/>
  <c r="GJ107" i="1"/>
  <c r="GJ103" i="1"/>
  <c r="GJ99" i="1"/>
  <c r="GJ108" i="1"/>
  <c r="GJ96" i="1"/>
  <c r="GJ92" i="1"/>
  <c r="GJ104" i="1"/>
  <c r="GJ95" i="1"/>
  <c r="GJ91" i="1"/>
  <c r="GJ87" i="1"/>
  <c r="GJ93" i="1"/>
  <c r="GJ89" i="1"/>
  <c r="GJ100" i="1"/>
  <c r="GJ85" i="1"/>
  <c r="GJ81" i="1"/>
  <c r="GJ77" i="1"/>
  <c r="GJ94" i="1"/>
  <c r="GJ84" i="1"/>
  <c r="GJ80" i="1"/>
  <c r="GJ86" i="1"/>
  <c r="GJ82" i="1"/>
  <c r="GJ88" i="1"/>
  <c r="GJ78" i="1"/>
  <c r="GJ72" i="1"/>
  <c r="GJ71" i="1"/>
  <c r="GJ69" i="1"/>
  <c r="GJ83" i="1"/>
  <c r="GJ68" i="1"/>
  <c r="GJ62" i="1"/>
  <c r="GJ58" i="1"/>
  <c r="GJ70" i="1"/>
  <c r="GJ67" i="1"/>
  <c r="GJ90" i="1"/>
  <c r="GJ66" i="1"/>
  <c r="GJ61" i="1"/>
  <c r="GJ65" i="1"/>
  <c r="GJ64" i="1"/>
  <c r="GJ60" i="1"/>
  <c r="GJ79" i="1"/>
  <c r="GJ63" i="1"/>
  <c r="GJ57" i="1"/>
  <c r="GJ52" i="1"/>
  <c r="GJ50" i="1"/>
  <c r="GJ59" i="1"/>
  <c r="GJ56" i="1"/>
  <c r="GJ55" i="1"/>
  <c r="GJ49" i="1"/>
  <c r="GJ51" i="1"/>
  <c r="GJ48" i="1"/>
  <c r="GJ41" i="1"/>
  <c r="GJ53" i="1"/>
  <c r="GJ40" i="1"/>
  <c r="GJ45" i="1"/>
  <c r="GJ47" i="1"/>
  <c r="GJ42" i="1"/>
  <c r="GJ36" i="1"/>
  <c r="GJ43" i="1"/>
  <c r="GJ54" i="1"/>
  <c r="GJ46" i="1"/>
  <c r="GJ38" i="1"/>
  <c r="GJ39" i="1"/>
  <c r="GJ37" i="1"/>
  <c r="GJ33" i="1"/>
  <c r="GJ30" i="1"/>
  <c r="GJ28" i="1"/>
  <c r="GJ27" i="1"/>
  <c r="GJ26" i="1"/>
  <c r="GJ24" i="1"/>
  <c r="GJ22" i="1"/>
  <c r="GJ35" i="1"/>
  <c r="GJ44" i="1"/>
  <c r="GJ34" i="1"/>
  <c r="GJ32" i="1"/>
  <c r="GJ23" i="1"/>
  <c r="GJ14" i="1"/>
  <c r="GJ12" i="1"/>
  <c r="GJ9" i="1"/>
  <c r="GJ31" i="1"/>
  <c r="GJ25" i="1"/>
  <c r="GJ21" i="1"/>
  <c r="GJ19" i="1"/>
  <c r="GJ18" i="1"/>
  <c r="GJ17" i="1"/>
  <c r="GJ15" i="1"/>
  <c r="GJ11" i="1"/>
  <c r="GJ5" i="1"/>
  <c r="GJ29" i="1"/>
  <c r="GJ20" i="1"/>
  <c r="GJ13" i="1"/>
  <c r="GJ10" i="1"/>
  <c r="GJ6" i="1"/>
  <c r="GJ16" i="1"/>
  <c r="GJ8" i="1"/>
  <c r="GJ7" i="1"/>
  <c r="CZ13" i="1"/>
  <c r="CZ16" i="1"/>
  <c r="CZ28" i="1"/>
  <c r="CZ35" i="1"/>
  <c r="CZ40" i="1"/>
  <c r="CZ53" i="1"/>
  <c r="CZ60" i="1"/>
  <c r="CZ62" i="1"/>
  <c r="CZ69" i="1"/>
  <c r="CZ79" i="1"/>
  <c r="CZ98" i="1"/>
  <c r="CZ99" i="1"/>
  <c r="EQ16" i="1"/>
  <c r="EQ11" i="1"/>
  <c r="EQ17" i="1"/>
  <c r="EQ22" i="1"/>
  <c r="EQ33" i="1"/>
  <c r="EQ42" i="1"/>
  <c r="EQ60" i="1"/>
  <c r="EQ72" i="1"/>
  <c r="EQ66" i="1"/>
  <c r="EQ79" i="1"/>
  <c r="EQ86" i="1"/>
  <c r="EQ94" i="1"/>
  <c r="EQ99" i="1"/>
  <c r="Y25" i="1"/>
  <c r="Y34" i="1"/>
  <c r="Y36" i="1"/>
  <c r="Y46" i="1"/>
  <c r="Y54" i="1"/>
  <c r="Y53" i="1"/>
  <c r="Y72" i="1"/>
  <c r="Y70" i="1"/>
  <c r="BF6" i="1"/>
  <c r="BF24" i="1"/>
  <c r="BQ24" i="1" s="1"/>
  <c r="BF16" i="1"/>
  <c r="BF25" i="1"/>
  <c r="BF31" i="1"/>
  <c r="BQ31" i="1" s="1"/>
  <c r="BF50" i="1"/>
  <c r="BF60" i="1"/>
  <c r="BQ60" i="1" s="1"/>
  <c r="BF57" i="1"/>
  <c r="BF62" i="1"/>
  <c r="BQ62" i="1" s="1"/>
  <c r="BF79" i="1"/>
  <c r="BF100" i="1"/>
  <c r="BF104" i="1"/>
  <c r="DV114" i="4"/>
  <c r="DW116" i="4" s="1"/>
  <c r="DV126" i="4" s="1"/>
  <c r="DV100" i="4"/>
  <c r="AU86" i="4"/>
  <c r="AU56" i="4"/>
  <c r="AV59" i="4" s="1"/>
  <c r="AU41" i="4"/>
  <c r="AV44" i="4" s="1"/>
  <c r="AU72" i="4"/>
  <c r="AV74" i="4" s="1"/>
  <c r="CT60" i="4"/>
  <c r="DJ40" i="4"/>
  <c r="DV56" i="4"/>
  <c r="DW59" i="4" s="1"/>
  <c r="H11" i="5"/>
  <c r="AU114" i="4"/>
  <c r="Q22" i="8"/>
  <c r="Q78" i="8"/>
  <c r="BU86" i="4"/>
  <c r="AI105" i="4"/>
  <c r="W79" i="4"/>
  <c r="X81" i="4" s="1"/>
  <c r="X116" i="4" s="1"/>
  <c r="W65" i="4"/>
  <c r="BU114" i="4"/>
  <c r="BV116" i="4" s="1"/>
  <c r="BU126" i="4" s="1"/>
  <c r="AI79" i="4"/>
  <c r="W105" i="4"/>
  <c r="X107" i="4" s="1"/>
  <c r="W116" i="4" s="1"/>
  <c r="CT28" i="4"/>
  <c r="CU31" i="4" s="1"/>
  <c r="CH105" i="4"/>
  <c r="BU42" i="4"/>
  <c r="W38" i="4"/>
  <c r="X40" i="4" s="1"/>
  <c r="BH27" i="4"/>
  <c r="BH57" i="4"/>
  <c r="CH51" i="4"/>
  <c r="CH92" i="4"/>
  <c r="CI94" i="4" s="1"/>
  <c r="CG116" i="4" s="1"/>
  <c r="BH86" i="4"/>
  <c r="BI88" i="4" s="1"/>
  <c r="BG126" i="4" s="1"/>
  <c r="BH71" i="4"/>
  <c r="BH42" i="4"/>
  <c r="BH114" i="4"/>
  <c r="BI116" i="4" s="1"/>
  <c r="BI126" i="4" s="1"/>
  <c r="BH72" i="4"/>
  <c r="BU27" i="4"/>
  <c r="BV29" i="4" s="1"/>
  <c r="W51" i="4"/>
  <c r="W22" i="4"/>
  <c r="BU72" i="4"/>
  <c r="BV74" i="4" s="1"/>
  <c r="CT77" i="4"/>
  <c r="AI92" i="4"/>
  <c r="W92" i="4"/>
  <c r="X94" i="4" s="1"/>
  <c r="V116" i="4" s="1"/>
  <c r="CT107" i="4"/>
  <c r="CH79" i="4"/>
  <c r="CI81" i="4" s="1"/>
  <c r="CL116" i="4" s="1"/>
  <c r="BU100" i="4"/>
  <c r="DV26" i="4"/>
  <c r="DW29" i="4" s="1"/>
  <c r="CH22" i="4"/>
  <c r="CI26" i="4" s="1"/>
  <c r="CH65" i="4"/>
  <c r="CI68" i="4" s="1"/>
  <c r="BU57" i="4"/>
  <c r="BH25" i="4"/>
  <c r="BI29" i="4" s="1"/>
  <c r="BH56" i="4"/>
  <c r="W52" i="4"/>
  <c r="DV41" i="4"/>
  <c r="CT44" i="4"/>
  <c r="CT92" i="4"/>
  <c r="CU94" i="4" s="1"/>
  <c r="CU135" i="4" s="1"/>
  <c r="BI74" i="4"/>
  <c r="CH38" i="4"/>
  <c r="CI40" i="4" s="1"/>
  <c r="BV44" i="4"/>
  <c r="DH61" i="4"/>
  <c r="Q89" i="8"/>
  <c r="Q64" i="8"/>
  <c r="CU63" i="4"/>
  <c r="DH29" i="4"/>
  <c r="DH27" i="4"/>
  <c r="DH76" i="4"/>
  <c r="DI79" i="4" s="1"/>
  <c r="DH60" i="4"/>
  <c r="DH107" i="4"/>
  <c r="CU79" i="4"/>
  <c r="AV116" i="4"/>
  <c r="AW126" i="4" s="1"/>
  <c r="AJ94" i="4"/>
  <c r="AK116" i="4" s="1"/>
  <c r="AJ107" i="4"/>
  <c r="AJ116" i="4" s="1"/>
  <c r="X68" i="4"/>
  <c r="K38" i="4"/>
  <c r="L40" i="4" s="1"/>
  <c r="S121" i="4" s="1"/>
  <c r="K92" i="4"/>
  <c r="L94" i="4" s="1"/>
  <c r="M116" i="4" s="1"/>
  <c r="K105" i="4"/>
  <c r="DH92" i="4"/>
  <c r="DH122" i="4"/>
  <c r="CU47" i="4"/>
  <c r="Y47" i="4"/>
  <c r="AW35" i="4"/>
  <c r="M61" i="4"/>
  <c r="K65" i="4"/>
  <c r="L68" i="4" s="1"/>
  <c r="S123" i="4" s="1"/>
  <c r="K51" i="4"/>
  <c r="L54" i="4" s="1"/>
  <c r="CJ47" i="4"/>
  <c r="CV39" i="4"/>
  <c r="DW74" i="4"/>
  <c r="AJ54" i="4"/>
  <c r="AJ26" i="4"/>
  <c r="K24" i="4"/>
  <c r="L26" i="4" s="1"/>
  <c r="S120" i="4" s="1"/>
  <c r="BV59" i="4"/>
  <c r="BI44" i="4"/>
  <c r="BH100" i="4"/>
  <c r="BI102" i="4" s="1"/>
  <c r="BK126" i="4" s="1"/>
  <c r="AV29" i="4"/>
  <c r="AJ40" i="4"/>
  <c r="X26" i="4"/>
  <c r="DW44" i="4"/>
  <c r="DH44" i="4"/>
  <c r="DI47" i="4" s="1"/>
  <c r="CI54" i="4"/>
  <c r="K79" i="4"/>
  <c r="L81" i="4" s="1"/>
  <c r="L116" i="4" s="1"/>
  <c r="AW51" i="4"/>
  <c r="AW37" i="4"/>
  <c r="Z17" i="4"/>
  <c r="AL20" i="4"/>
  <c r="BJ66" i="4"/>
  <c r="BJ35" i="4"/>
  <c r="BJ65" i="4"/>
  <c r="AJ81" i="4"/>
  <c r="AI116" i="4" s="1"/>
  <c r="AV88" i="4"/>
  <c r="AZ126" i="4" s="1"/>
  <c r="DJ56" i="4"/>
  <c r="CW23" i="4"/>
  <c r="BW68" i="4"/>
  <c r="AX22" i="4"/>
  <c r="AK35" i="4"/>
  <c r="CV71" i="4"/>
  <c r="AW67" i="4"/>
  <c r="DJ70" i="4"/>
  <c r="BW66" i="4"/>
  <c r="Y61" i="4"/>
  <c r="CV69" i="4"/>
  <c r="BX19" i="4"/>
  <c r="AW50" i="4"/>
  <c r="AW65" i="4"/>
  <c r="AJ68" i="4"/>
  <c r="CV52" i="4"/>
  <c r="CV35" i="4"/>
  <c r="AW69" i="4"/>
  <c r="N20" i="4"/>
  <c r="AL19" i="4"/>
  <c r="N19" i="4"/>
  <c r="BK20" i="4"/>
  <c r="M60" i="4"/>
  <c r="BJ34" i="4"/>
  <c r="M45" i="4"/>
  <c r="DW102" i="4"/>
  <c r="DW126" i="4" s="1"/>
  <c r="BV102" i="4"/>
  <c r="BV126" i="4" s="1"/>
  <c r="L107" i="4"/>
  <c r="J116" i="4" s="1"/>
  <c r="BW33" i="4"/>
  <c r="CW24" i="4"/>
  <c r="DY23" i="4"/>
  <c r="DJ73" i="4"/>
  <c r="BJ69" i="4"/>
  <c r="CK20" i="4"/>
  <c r="CJ63" i="4"/>
  <c r="BW53" i="4"/>
  <c r="Y63" i="4"/>
  <c r="DJ71" i="4"/>
  <c r="CK19" i="4"/>
  <c r="BX21" i="4"/>
  <c r="AK34" i="4"/>
  <c r="M34" i="4"/>
  <c r="DX66" i="4"/>
  <c r="CW21" i="4"/>
  <c r="CK18" i="4"/>
  <c r="BW36" i="4"/>
  <c r="DY19" i="4"/>
  <c r="DJ53" i="4"/>
  <c r="Y60" i="4"/>
  <c r="DY18" i="4"/>
  <c r="DJ52" i="4"/>
  <c r="DI109" i="4"/>
  <c r="DG135" i="4" s="1"/>
  <c r="CV68" i="4"/>
  <c r="DW88" i="4"/>
  <c r="DX126" i="4" s="1"/>
  <c r="DI94" i="4"/>
  <c r="DJ135" i="4" s="1"/>
  <c r="BV88" i="4"/>
  <c r="BT126" i="4" s="1"/>
  <c r="BJ48" i="4"/>
  <c r="CK15" i="4"/>
  <c r="CJ30" i="4"/>
  <c r="BW52" i="4"/>
  <c r="BW51" i="4"/>
  <c r="AW48" i="4"/>
  <c r="DX36" i="4"/>
  <c r="CV36" i="4"/>
  <c r="AW34" i="4"/>
  <c r="DX33" i="4"/>
  <c r="AW33" i="4"/>
  <c r="CJ31" i="4"/>
  <c r="Y30" i="4"/>
  <c r="AX23" i="4"/>
  <c r="DY22" i="4"/>
  <c r="CW22" i="4"/>
  <c r="DK25" i="4"/>
  <c r="BK22" i="4"/>
  <c r="AK49" i="4"/>
  <c r="BJ52" i="4"/>
  <c r="AK48" i="4"/>
  <c r="M48" i="4"/>
  <c r="AL18" i="4"/>
  <c r="N18" i="4"/>
  <c r="BK19" i="4"/>
  <c r="AK46" i="4"/>
  <c r="M59" i="4"/>
  <c r="CI107" i="4"/>
  <c r="CJ116" i="4" s="1"/>
  <c r="BW63" i="4"/>
  <c r="BJ33" i="4"/>
  <c r="AV102" i="4"/>
  <c r="AV126" i="4" s="1"/>
  <c r="AW63" i="4"/>
  <c r="AK30" i="4"/>
  <c r="M30" i="4"/>
  <c r="DJ55" i="4"/>
  <c r="CV54" i="4"/>
  <c r="AW52" i="4"/>
  <c r="Y48" i="4"/>
  <c r="S122" i="4"/>
  <c r="BW34" i="4"/>
  <c r="Y33" i="4"/>
  <c r="DK24" i="4"/>
  <c r="BK17" i="4"/>
  <c r="DJ42" i="4"/>
  <c r="DX69" i="4"/>
  <c r="CV73" i="4"/>
  <c r="BJ54" i="4"/>
  <c r="DX68" i="4"/>
  <c r="DK23" i="4"/>
  <c r="DJ72" i="4"/>
  <c r="BX22" i="4"/>
  <c r="AW68" i="4"/>
  <c r="DY21" i="4"/>
  <c r="CV55" i="4"/>
  <c r="CJ48" i="4"/>
  <c r="AX21" i="4"/>
  <c r="Z19" i="4"/>
  <c r="DY20" i="4"/>
  <c r="CV70" i="4"/>
  <c r="CJ61" i="4"/>
  <c r="BX20" i="4"/>
  <c r="AX20" i="4"/>
  <c r="Z18" i="4"/>
  <c r="DX65" i="4"/>
  <c r="DK20" i="4"/>
  <c r="DJ69" i="4"/>
  <c r="CW20" i="4"/>
  <c r="BW50" i="4"/>
  <c r="BW65" i="4"/>
  <c r="AX19" i="4"/>
  <c r="AK32" i="4"/>
  <c r="DX64" i="4"/>
  <c r="DK19" i="4"/>
  <c r="CW19" i="4"/>
  <c r="CU109" i="4"/>
  <c r="CV135" i="4" s="1"/>
  <c r="DJ35" i="4"/>
  <c r="DI124" i="4"/>
  <c r="DH135" i="4" s="1"/>
  <c r="CU124" i="4"/>
  <c r="CS135" i="4" s="1"/>
  <c r="BJ63" i="4"/>
  <c r="CK16" i="4"/>
  <c r="BI59" i="4" l="1"/>
  <c r="BQ10" i="1"/>
  <c r="BQ27" i="1"/>
  <c r="GS18" i="1"/>
  <c r="GS25" i="1"/>
  <c r="GS27" i="1"/>
  <c r="GS29" i="1"/>
  <c r="GS40" i="1"/>
  <c r="GS51" i="1"/>
  <c r="GS54" i="1"/>
  <c r="GS62" i="1"/>
  <c r="GS69" i="1"/>
  <c r="BQ37" i="1"/>
  <c r="DI6" i="1"/>
  <c r="DI10" i="1"/>
  <c r="DI12" i="1"/>
  <c r="DI34" i="1"/>
  <c r="DI47" i="1"/>
  <c r="DI43" i="1"/>
  <c r="DI54" i="1"/>
  <c r="DI66" i="1"/>
  <c r="DI72" i="1"/>
  <c r="FA19" i="1"/>
  <c r="FA35" i="1"/>
  <c r="FA36" i="1"/>
  <c r="FA32" i="1"/>
  <c r="FA37" i="1"/>
  <c r="FA49" i="1"/>
  <c r="FA51" i="1"/>
  <c r="FA68" i="1"/>
  <c r="BQ6" i="1"/>
  <c r="BQ66" i="1"/>
  <c r="BQ47" i="1"/>
  <c r="BQ42" i="1"/>
  <c r="BQ38" i="1"/>
  <c r="GS6" i="1"/>
  <c r="GS23" i="1"/>
  <c r="GS28" i="1"/>
  <c r="GS31" i="1"/>
  <c r="GS37" i="1"/>
  <c r="GS53" i="1"/>
  <c r="GS68" i="1"/>
  <c r="GS72" i="1"/>
  <c r="BQ43" i="1"/>
  <c r="DI20" i="1"/>
  <c r="DI11" i="1"/>
  <c r="DI14" i="1"/>
  <c r="DI40" i="1"/>
  <c r="DI57" i="1"/>
  <c r="DI50" i="1"/>
  <c r="DI58" i="1"/>
  <c r="FA12" i="1"/>
  <c r="FA14" i="1"/>
  <c r="FA52" i="1"/>
  <c r="FA43" i="1"/>
  <c r="FA41" i="1"/>
  <c r="FA42" i="1"/>
  <c r="FA53" i="1"/>
  <c r="FA60" i="1"/>
  <c r="FA71" i="1"/>
  <c r="DI63" i="4"/>
  <c r="BQ57" i="1"/>
  <c r="BQ59" i="1"/>
  <c r="BQ30" i="1"/>
  <c r="BQ28" i="1"/>
  <c r="BQ7" i="1"/>
  <c r="GS7" i="1"/>
  <c r="GS17" i="1"/>
  <c r="GS10" i="1"/>
  <c r="IE5" i="1"/>
  <c r="GS30" i="1"/>
  <c r="GS34" i="1"/>
  <c r="GS41" i="1"/>
  <c r="GS56" i="1"/>
  <c r="GS60" i="1"/>
  <c r="GS59" i="1"/>
  <c r="BQ39" i="1"/>
  <c r="DI17" i="1"/>
  <c r="DI16" i="1"/>
  <c r="DI27" i="1"/>
  <c r="DI35" i="1"/>
  <c r="DI45" i="1"/>
  <c r="DI52" i="1"/>
  <c r="DI51" i="1"/>
  <c r="DI62" i="1"/>
  <c r="FA8" i="1"/>
  <c r="FA15" i="1"/>
  <c r="FA29" i="1"/>
  <c r="FA20" i="1"/>
  <c r="FA48" i="1"/>
  <c r="FA47" i="1"/>
  <c r="FA55" i="1"/>
  <c r="FA64" i="1"/>
  <c r="BQ21" i="1"/>
  <c r="IE6" i="1"/>
  <c r="GS11" i="1"/>
  <c r="IE7" i="1"/>
  <c r="GS13" i="1"/>
  <c r="IE9" i="1"/>
  <c r="GS16" i="1"/>
  <c r="GS47" i="1"/>
  <c r="GS48" i="1"/>
  <c r="GS63" i="1"/>
  <c r="BQ35" i="1"/>
  <c r="DI19" i="1"/>
  <c r="DI23" i="1"/>
  <c r="DI28" i="1"/>
  <c r="DI32" i="1"/>
  <c r="DI49" i="1"/>
  <c r="DI44" i="1"/>
  <c r="DI53" i="1"/>
  <c r="DI70" i="1"/>
  <c r="FA5" i="1"/>
  <c r="FA26" i="1"/>
  <c r="FA31" i="1"/>
  <c r="FA25" i="1"/>
  <c r="FA38" i="1"/>
  <c r="FA50" i="1"/>
  <c r="FA62" i="1"/>
  <c r="FA65" i="1"/>
  <c r="BQ52" i="1"/>
  <c r="BQ50" i="1"/>
  <c r="BQ67" i="1"/>
  <c r="BQ9" i="1"/>
  <c r="BQ19" i="1"/>
  <c r="GS5" i="1"/>
  <c r="GS21" i="1"/>
  <c r="GS32" i="1"/>
  <c r="GS36" i="1"/>
  <c r="GS35" i="1"/>
  <c r="GS38" i="1"/>
  <c r="GS52" i="1"/>
  <c r="GS61" i="1"/>
  <c r="GS70" i="1"/>
  <c r="BQ22" i="1"/>
  <c r="DI8" i="1"/>
  <c r="DI21" i="1"/>
  <c r="DI22" i="1"/>
  <c r="DI30" i="1"/>
  <c r="DI26" i="1"/>
  <c r="DI41" i="1"/>
  <c r="DI55" i="1"/>
  <c r="DI67" i="1"/>
  <c r="DI63" i="1"/>
  <c r="DI69" i="1"/>
  <c r="FA16" i="1"/>
  <c r="FA17" i="1"/>
  <c r="FA34" i="1"/>
  <c r="FA27" i="1"/>
  <c r="FA46" i="1"/>
  <c r="FA57" i="1"/>
  <c r="FA56" i="1"/>
  <c r="FA61" i="1"/>
  <c r="FA72" i="1"/>
  <c r="GS71" i="1"/>
  <c r="DI7" i="1"/>
  <c r="DI18" i="1"/>
  <c r="DI25" i="1"/>
  <c r="DI33" i="1"/>
  <c r="DI37" i="1"/>
  <c r="DI48" i="1"/>
  <c r="DI59" i="1"/>
  <c r="DI60" i="1"/>
  <c r="DI71" i="1"/>
  <c r="FA9" i="1"/>
  <c r="FA11" i="1"/>
  <c r="FA18" i="1"/>
  <c r="FA40" i="1"/>
  <c r="FA28" i="1"/>
  <c r="FA59" i="1"/>
  <c r="FA45" i="1"/>
  <c r="FA63" i="1"/>
  <c r="FA66" i="1"/>
  <c r="BQ70" i="1"/>
  <c r="GS57" i="1"/>
  <c r="BQ13" i="1"/>
  <c r="BQ25" i="1"/>
  <c r="BQ46" i="1"/>
  <c r="BQ32" i="1"/>
  <c r="BQ61" i="1"/>
  <c r="BQ65" i="1"/>
  <c r="BQ41" i="1"/>
  <c r="GS15" i="1"/>
  <c r="GS12" i="1"/>
  <c r="GS24" i="1"/>
  <c r="GS55" i="1"/>
  <c r="GS39" i="1"/>
  <c r="GS49" i="1"/>
  <c r="GS58" i="1"/>
  <c r="GS67" i="1"/>
  <c r="BQ71" i="1"/>
  <c r="DI13" i="1"/>
  <c r="DI24" i="1"/>
  <c r="DI39" i="1"/>
  <c r="DI29" i="1"/>
  <c r="DI36" i="1"/>
  <c r="DI38" i="1"/>
  <c r="DI68" i="1"/>
  <c r="DI65" i="1"/>
  <c r="DI64" i="1"/>
  <c r="FA10" i="1"/>
  <c r="FA24" i="1"/>
  <c r="FA22" i="1"/>
  <c r="FA21" i="1"/>
  <c r="FA30" i="1"/>
  <c r="FA44" i="1"/>
  <c r="FA54" i="1"/>
  <c r="FA69" i="1"/>
  <c r="FA67" i="1"/>
  <c r="GS9" i="1"/>
  <c r="IE4" i="1"/>
  <c r="BQ16" i="1"/>
  <c r="BQ45" i="1"/>
  <c r="BQ12" i="1"/>
  <c r="BQ56" i="1"/>
  <c r="BQ55" i="1"/>
  <c r="BQ44" i="1"/>
  <c r="GS20" i="1"/>
  <c r="GS14" i="1"/>
  <c r="IE8" i="1"/>
  <c r="GS26" i="1"/>
  <c r="GS19" i="1"/>
  <c r="GS45" i="1"/>
  <c r="GS43" i="1"/>
  <c r="GS65" i="1"/>
  <c r="BQ53" i="1"/>
  <c r="DI15" i="1"/>
  <c r="DI5" i="1"/>
  <c r="DI9" i="1"/>
  <c r="DI31" i="1"/>
  <c r="DI42" i="1"/>
  <c r="DI46" i="1"/>
  <c r="DI56" i="1"/>
  <c r="DI61" i="1"/>
  <c r="FA13" i="1"/>
  <c r="FA7" i="1"/>
  <c r="FA6" i="1"/>
  <c r="FA23" i="1"/>
  <c r="FA33" i="1"/>
  <c r="FA39" i="1"/>
  <c r="FA58" i="1"/>
  <c r="FA70" i="1"/>
  <c r="X54" i="4"/>
  <c r="S124" i="4"/>
  <c r="DI31" i="4"/>
  <c r="S125" i="4"/>
</calcChain>
</file>

<file path=xl/sharedStrings.xml><?xml version="1.0" encoding="utf-8"?>
<sst xmlns="http://schemas.openxmlformats.org/spreadsheetml/2006/main" count="2207" uniqueCount="468">
  <si>
    <t>X</t>
  </si>
  <si>
    <t>Y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</si>
  <si>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</si>
  <si>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</si>
  <si>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</si>
  <si>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</si>
  <si>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</si>
  <si>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</si>
  <si>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</si>
  <si>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</si>
  <si>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</si>
  <si>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</si>
  <si>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</si>
  <si>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</si>
  <si>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</si>
  <si>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</si>
  <si>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</si>
  <si>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</si>
  <si>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</si>
  <si>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</si>
  <si>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</si>
  <si>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</si>
  <si>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</si>
  <si>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</si>
  <si>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A1</t>
  </si>
  <si>
    <t>A2</t>
  </si>
  <si>
    <t>B1</t>
  </si>
  <si>
    <t>C1</t>
  </si>
  <si>
    <t>D1</t>
  </si>
  <si>
    <t>E1</t>
  </si>
  <si>
    <t>F1</t>
  </si>
  <si>
    <t>G1</t>
  </si>
  <si>
    <t>H1</t>
  </si>
  <si>
    <t>J1</t>
  </si>
  <si>
    <t>K1</t>
  </si>
  <si>
    <t>I1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</si>
  <si>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</si>
  <si>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</si>
  <si>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</si>
  <si>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</si>
  <si>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</si>
  <si>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</si>
  <si>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</si>
  <si>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</si>
  <si>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</si>
  <si>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</si>
  <si>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W1</t>
  </si>
  <si>
    <t>Z1</t>
  </si>
  <si>
    <t>V1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</si>
  <si>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</si>
  <si>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</si>
  <si>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</si>
  <si>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</si>
  <si>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</si>
  <si>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</si>
  <si>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</si>
  <si>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</si>
  <si>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</si>
  <si>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</si>
  <si>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</si>
  <si>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</si>
  <si>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</si>
  <si>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</si>
  <si>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</si>
  <si>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</si>
  <si>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</si>
  <si>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</si>
  <si>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</si>
  <si>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</si>
  <si>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</si>
  <si>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</si>
  <si>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Jl. Jendral Ahmad Yani No.806, Cicaheum, Sumur Bandung, Kota Bandung, Jawa Barat 40112</t>
  </si>
  <si>
    <t>Jl. Jendral Ahmad Yani No.723, Padasuka, Cibeunying Kidul, Bandung, Jawa Barat 40125</t>
  </si>
  <si>
    <t>Jl. Padasuka No.116, Pasirlayung, Cibeunying Kidul, Kota Bandung, Jawa Barat 40192</t>
  </si>
  <si>
    <t>Jl. Terusan Cimuncang, Sukapada, Cibeunying Kidul, Bandung, Jawa Barat 40125</t>
  </si>
  <si>
    <t>Jl. Cikutra No.116, Padasuka, Cibeunying Kidul, Kota Bandung, Jawa Barat 40124</t>
  </si>
  <si>
    <t>Jl. Raya Purwakarta No.94-96, Antapani Kidul, Cicadas, Antapani Kidul, Antapani, Kota Bandung, Jawa Barat 40291</t>
  </si>
  <si>
    <t>Jl. Terusan Jakarta, Antapani Tengah, Antapani, Kota Bandung, Jawa Barat 40291</t>
  </si>
  <si>
    <t>Jl. Indramayu, Antapani Kidul, Antapani, Kota Bandung, Jawa Barat 40291</t>
  </si>
  <si>
    <t>Jl. Pahlawan No.30, Cikutra, Cibeunying Kidul, Kota Bandung, Jawa Barat 40122</t>
  </si>
  <si>
    <t>Jl. Cikutra Barat No.17, Sukaluyu, Cibeunying Kaler, Kota Bandung, Jawa Barat 40123</t>
  </si>
  <si>
    <t>Jl. Jenderal Ahmad Yani, Sukamaju, Cibeunying Kidul, Kota Bandung, Jawa Barat 40121</t>
  </si>
  <si>
    <t>Jl. Jendral Ahmad Yani No.269, Cihapit, Bandung Wetan, Kota Bandung, Jawa Barat 40114</t>
  </si>
  <si>
    <t>Jl. Kiaracondong, Kebun Jayanti, Bandung, Kota Bandung, Jawa Barat 40291</t>
  </si>
  <si>
    <t>Jl. Cikondang No.11, Sadang Serang, Coblong, Kota Bandung, Jawa Barat 40133</t>
  </si>
  <si>
    <t>JL. Laswi, No.701 RT.01 RW.07, Kacapiring, Batununggal, Kota Bandung, Jawa Barat 40271</t>
  </si>
  <si>
    <t>Jl. Jendral Ahmad Yani No.229, Merdeka, Sumur Bandung, Kota Bandung, Jawa Barat 40113</t>
  </si>
  <si>
    <t>Jl. Surapati No.34, Cihaur Geulis, Cibeunying Kaler, Bandung, Jawa Barat 40122</t>
  </si>
  <si>
    <t>Jl. Babakan Sari No.199, Babakan Sari, Kiaracondong, Kota Bandung, Jawa Barat 40283</t>
  </si>
  <si>
    <t>Jl. Kiaracondong, Kb. Kangkung, Kiaracondong, Kota Bandung, Jawa Barat 40284</t>
  </si>
  <si>
    <t>Jalan Jendral Ahmad Yani, Kebon Pisang, Bandung, Kb. Pisang, Sumur Bandung, Kota Bandung, Jawa Barat 40112</t>
  </si>
  <si>
    <t>Jl. Dipatiukur No.51, Lebakgede, Bandung, Kota Bandung, Jawa Barat 40132</t>
  </si>
  <si>
    <t>Jl. Tubagus Ismail Raya No.32, Sekeloa, Coblong, Bandung, Jawa Barat 40134</t>
  </si>
  <si>
    <t>Jl. Tamansari No.31, Lb. Siliwangi, Coblong, Kota Bandung, Jawa Barat 40132</t>
  </si>
  <si>
    <t>Jl. Dipatiukur No.85, Lebakgede, Coblong, Kota Bandung, Jawa Barat 40132</t>
  </si>
  <si>
    <t>Jl. Surapati No.55, Sadang Serang, Coblong, Kota Bandung, Jawa Barat 40133</t>
  </si>
  <si>
    <t>Jl. Tamansari No.16, Tamansari, Bandung Wetan, Kota Bandung, Jawa Barat 40116</t>
  </si>
  <si>
    <t>Jl. Cihampelas No.70, Tamansari, Bandung Wetan, Kota Bandung, Jawa Barat 40116</t>
  </si>
  <si>
    <t>Jalan RE Martadinata No.27, Citarum, Bandung Wetan, Kota Bandung, Jawa Barat 40115</t>
  </si>
  <si>
    <t>Jl. Banteng No.86, Turangga, Lengkong, Kota Bandung, Jawa Barat 40264</t>
  </si>
  <si>
    <t>Jl. Cihampelas No.121, Cipaganti, Coblong, Kota Bandung, Jawa Barat 40131</t>
  </si>
  <si>
    <t>Jl. Cisitu Lama RT.02 / RW.10, Dago, Coblong, Dago, Coblong, Kota Bandung, Jawa Barat 40135</t>
  </si>
  <si>
    <t>Jl. Ir. H.Djuanda No.499, Ciburial, Cimenyan, Bandung, Jawa Barat 40198</t>
  </si>
  <si>
    <t>Jl. Ir.Djuanda No.303 Rt/Rw 08/09, Dago, Coblong, Bandung City, West Java 40135</t>
  </si>
  <si>
    <t>Jl. Sangkuriang No.15, Dago, Coblong, Kota Bandung, Jawa Barat 40135</t>
  </si>
  <si>
    <t>Jalan Professor Eyckman No.20, Pasteur, Sukajadi, Pasteur, Sukajadi, Kota Bandung, Jawa Barat 40161</t>
  </si>
  <si>
    <t>Jl. Jend. Sudirman No.115, Karanganyar, Astanaanyar, Kota Bandung, Jawa Barat 40241</t>
  </si>
  <si>
    <t>Jl. Pungkur, Pungkur, Bandung, Kota Bandung, Jawa Barat 40252</t>
  </si>
  <si>
    <t>Jl. Sukagalih, Cipedes, Sukajadi, Kota Bandung, Jawa Barat 40162</t>
  </si>
  <si>
    <t>Jalan Sukajadi No.146, Cipedes, Pasteur, Sukajadi, Kota Bandung, Jawa Barat 40162</t>
  </si>
  <si>
    <t>Jalan Jurang No.69, Pasteur, Sukajadi, Pasteur, Sukajadi, Kota Bandung, Jawa Barat 40161</t>
  </si>
  <si>
    <t>Jalan Ciumbuleuit No. 153, RT. 01/01, Ciumbuleuit, Cidadap, Hegarmanah, Cidadap, Kota Bandung, Jawa Barat 40141</t>
  </si>
  <si>
    <t>Jl. Pajajaran No.112, Arjuna, Cicendo, Kota Bandung, Jawa Barat 40172</t>
  </si>
  <si>
    <t>Jl. Dr. Djunjunan No.87, Pajajaran, Cicendo, Kota Bandung, Jawa Barat 40173</t>
  </si>
  <si>
    <t>Jl. Kelenteng No 37 Kb Jeruk, Ciroyom, Andir, Ciroyom, Andir, Bandung City, West Java 40184</t>
  </si>
  <si>
    <t>Jalan H. Kurdi 1 No.60, Karasak, Astanaanyar, Kota Bandung, Jawa Barat 40243</t>
  </si>
  <si>
    <t>Jl. Karang Tineung No.6A, Cipedes, Sukajadi, Kota Bandung, Jawa Barat 40162</t>
  </si>
  <si>
    <t>Jl. Surya Sumantri No.23, Sukawarna, Sukajadi, Kota Bandung, Jawa Barat 40163</t>
  </si>
  <si>
    <t>Jl. Raya Cihampelas No.177 Rt 01 Rw 02, Cipaganti, Coblong, Bandung Barat, West Java 40131</t>
  </si>
  <si>
    <t>Jl. Jamika, Jamika, Bojongloa Kaler, Kota Bandung, Jawa Barat 40231</t>
  </si>
  <si>
    <t>Jalan Babakan Jeruk 4 No.54B, Sukagalih, Sukajadi, Kota Bandung, Jawa Barat 40164</t>
  </si>
  <si>
    <t>Jl. Griya Utara, Sukawarna, Sukajadi, Kota Bandung, Jawa Barat 40164</t>
  </si>
  <si>
    <t>Jl. Surya Sumantri No.54 Rt.01/Rw.01, Sukawarna, Sukajadi, Bandung City, West Java 40164</t>
  </si>
  <si>
    <t>Jl. Terusan. Prof. DR. Sutami No.23, Sarijadi, Sukasari, Kota Bandung, Jawa Barat 40151</t>
  </si>
  <si>
    <t>Jl. Sindang Sirna No.39, Gegerkalong, Sukasari, Kota Bandung, Jawa Barat 40151</t>
  </si>
  <si>
    <t>Jl. Gegerkalong Hilir No.172 Rt.01/Rw.08, Gegerkalong, Sukasari, Kota Bandung, Jawa Barat 40153</t>
  </si>
  <si>
    <t>Jl. Gegerkalong Hilir No.54, Sukarasa, Sukasari, Kota Bandung, Jawa Barat 40153</t>
  </si>
  <si>
    <t>Jalan Setiabudi No.149, Gegerkalong, Sukasari, Kota Bandung, Jawa Barat 40153</t>
  </si>
  <si>
    <t>Jl. Srigunting Raya, Cipaganti, Andir, Kota Bandung, Jawa Barat 40184</t>
  </si>
  <si>
    <t>Jl. Surya Sumantri No.81, Sukagalih, Bandung, Kota Bandung, Jawa Barat 40164</t>
  </si>
  <si>
    <t>Jl. Terusan Sarijadi No.15, Sarijadi, Sukasari, Kota Bandung, Jawa Barat 40151</t>
  </si>
  <si>
    <t>Jl. Sarijadi 23 No. 9, Sarijadi, Sukasari, Sarijadi, Sukasari, Kota Bandung, Jawa Barat 40151</t>
  </si>
  <si>
    <t>Jl. Sarimanis, Sarijadi, Sukasari, Kota Bandung, Jawa Barat 40151</t>
  </si>
  <si>
    <t>Jl. Mega Mekar, Sukaraja, Bandung, Kota Bandung, Jawa Barat 40235</t>
  </si>
  <si>
    <t>JL. Gegerkalong Girang, No.54 RT 01 RW 06, Gegerkalong, Sukasari, Kota Bandung, Jawa Barat 40153</t>
  </si>
  <si>
    <t>Jl. Rereongan Sarupi, Ciumbuleuit, Cidadap, Kota Bandung, Jawa Barat 40142</t>
  </si>
  <si>
    <t>Jl. Gunung Batu, Sukaraja, Cicendo, Kota Bandung, Jawa Barat 40175</t>
  </si>
  <si>
    <t>Jl. Dr. Setiabudi No. 237, Bojonegara, Pagaden, Sukarasa, Sukasari, Kota Bandung, Jawa Barat 40152</t>
  </si>
  <si>
    <t>Jl. Dr. Setiabudi, Isola, Sukasari, Kota Bandung, Jawa Barat 40154</t>
  </si>
  <si>
    <t>Jl. Gegerkalong Lebak I, Gegerkalong, Sukasari, Kota Bandung, Jawa Barat 40152</t>
  </si>
  <si>
    <t>Node</t>
  </si>
  <si>
    <t>Alamat</t>
  </si>
  <si>
    <t>Koordinat Kartesius</t>
  </si>
  <si>
    <t>Ritel Ke-</t>
  </si>
  <si>
    <t>Pusat</t>
  </si>
  <si>
    <t>Cluster</t>
  </si>
  <si>
    <t>Koordinat</t>
  </si>
  <si>
    <t>C3</t>
  </si>
  <si>
    <t>C4</t>
  </si>
  <si>
    <t>C5</t>
  </si>
  <si>
    <t>C6</t>
  </si>
  <si>
    <t>C7</t>
  </si>
  <si>
    <t>C8</t>
  </si>
  <si>
    <t>C9</t>
  </si>
  <si>
    <t>C10</t>
  </si>
  <si>
    <t>Ritel</t>
  </si>
  <si>
    <t>Distance Matrix</t>
  </si>
  <si>
    <t>Keanggotaan</t>
  </si>
  <si>
    <t>3,4,8,10,11</t>
  </si>
  <si>
    <t>1,2,3,4,6,8,9</t>
  </si>
  <si>
    <t>5,7,12,17,18</t>
  </si>
  <si>
    <t>10,11,14,15,19,28</t>
  </si>
  <si>
    <t>22,25,26,27,29,34,47</t>
  </si>
  <si>
    <t>35,36,43,44,48</t>
  </si>
  <si>
    <t>37,38,39,41,42,45</t>
  </si>
  <si>
    <t>Jumlah</t>
  </si>
  <si>
    <t>Total Ritel</t>
  </si>
  <si>
    <t>CX</t>
  </si>
  <si>
    <t>Total</t>
  </si>
  <si>
    <t>f</t>
  </si>
  <si>
    <t>Mean</t>
  </si>
  <si>
    <t>1,2,3,5,6,7,12,17,18</t>
  </si>
  <si>
    <t>4,8,10,11</t>
  </si>
  <si>
    <t>1,2,3,4,8,9</t>
  </si>
  <si>
    <t>5,6,7,12,17,18</t>
  </si>
  <si>
    <t>SELESAI</t>
  </si>
  <si>
    <t xml:space="preserve">tidak berpindah dalam artian iterasi ke-4 </t>
  </si>
  <si>
    <t>sama dengan iterasi ke-3</t>
  </si>
  <si>
    <t>No</t>
  </si>
  <si>
    <t>Pendapatan Penjualan</t>
  </si>
  <si>
    <t>Jumlah Struk</t>
  </si>
  <si>
    <t>Rata - Rata Belanja/Orang</t>
  </si>
  <si>
    <t>Kalkulasi Permintaan (Kg)</t>
  </si>
  <si>
    <t>Rata-rata Demand</t>
  </si>
  <si>
    <t>Teh Destia</t>
  </si>
  <si>
    <t>Kang Dicky</t>
  </si>
  <si>
    <t>kurang</t>
  </si>
  <si>
    <t>lebih</t>
  </si>
  <si>
    <t>Ke-</t>
  </si>
  <si>
    <t>Jarak Prioritas Ke-2</t>
  </si>
  <si>
    <t>Demand</t>
  </si>
  <si>
    <t>PERUBAHAN DEMAND SETELAH ALOKASI</t>
  </si>
  <si>
    <t>30,33,40,64</t>
  </si>
  <si>
    <t>13,16,20,21,23,24,31,32</t>
  </si>
  <si>
    <t>35,36,41,43,44,48</t>
  </si>
  <si>
    <t>1,2,3,4,8</t>
  </si>
  <si>
    <t>9,13,16,20,21,23,24,31,32</t>
  </si>
  <si>
    <t>22,25,26,27,29</t>
  </si>
  <si>
    <t>34,37,38,39,42,45,47,53,56,67</t>
  </si>
  <si>
    <t>46,49,50,51,57,58,62,65</t>
  </si>
  <si>
    <t>52,54,55,59,60,61,63,66,68</t>
  </si>
  <si>
    <t>37,38,39,42,45,53,56</t>
  </si>
  <si>
    <t>46,49,50,51,57,58,61,62,65</t>
  </si>
  <si>
    <t>52,54,55,59,60,63,66,68</t>
  </si>
  <si>
    <t>30,33,40,64,67</t>
  </si>
  <si>
    <t>37,38,39,42,45,53</t>
  </si>
  <si>
    <t>46,49,50,51,57,58,59,61,62,65</t>
  </si>
  <si>
    <t>52,54,55,56,60,63,66,68</t>
  </si>
  <si>
    <t>46,49,50,51,52,57,58,59,61,62,65</t>
  </si>
  <si>
    <t>53,54,55,56,60,63,66,68</t>
  </si>
  <si>
    <t>pas</t>
  </si>
  <si>
    <t>31,32</t>
  </si>
  <si>
    <t>23,31,32</t>
  </si>
  <si>
    <t>25,29,34</t>
  </si>
  <si>
    <t>23+34=5914</t>
  </si>
  <si>
    <t>25+23=5977</t>
  </si>
  <si>
    <t>25+32=5907</t>
  </si>
  <si>
    <t>25+56=5944</t>
  </si>
  <si>
    <t>29+45=5933</t>
  </si>
  <si>
    <t>31+32=5936</t>
  </si>
  <si>
    <t>31+56=5973</t>
  </si>
  <si>
    <t>23+25=5977</t>
  </si>
  <si>
    <t>13,16,20,21,24,31,32</t>
  </si>
  <si>
    <t>22,26,27,29,34,39,47</t>
  </si>
  <si>
    <t>23,25,30,33,40,64,67</t>
  </si>
  <si>
    <t>50,51,57,59,60,61,62,65</t>
  </si>
  <si>
    <t>53,54,55,56,63,66,68</t>
  </si>
  <si>
    <t>37,38,42,45,46,49,52,58</t>
  </si>
  <si>
    <t>+9</t>
  </si>
  <si>
    <t>+39</t>
  </si>
  <si>
    <t>+41</t>
  </si>
  <si>
    <t>+60</t>
  </si>
  <si>
    <t>23</t>
  </si>
  <si>
    <t>56</t>
  </si>
  <si>
    <r>
      <t xml:space="preserve">Pusat </t>
    </r>
    <r>
      <rPr>
        <i/>
        <sz val="12"/>
        <rFont val="Times New Roman"/>
        <family val="1"/>
      </rPr>
      <t xml:space="preserve">Cluster </t>
    </r>
    <r>
      <rPr>
        <sz val="12"/>
        <rFont val="Times New Roman"/>
        <family val="1"/>
      </rPr>
      <t>Iterasi ke-1</t>
    </r>
  </si>
  <si>
    <r>
      <t xml:space="preserve">Pusat </t>
    </r>
    <r>
      <rPr>
        <i/>
        <sz val="12"/>
        <rFont val="Times New Roman"/>
        <family val="1"/>
      </rPr>
      <t>Cluster</t>
    </r>
    <r>
      <rPr>
        <sz val="12"/>
        <rFont val="Times New Roman"/>
        <family val="1"/>
      </rPr>
      <t xml:space="preserve"> Baru Iterasi Ke-2</t>
    </r>
  </si>
  <si>
    <r>
      <t xml:space="preserve">Pusat </t>
    </r>
    <r>
      <rPr>
        <i/>
        <sz val="12"/>
        <rFont val="Times New Roman"/>
        <family val="1"/>
      </rPr>
      <t>Cluster</t>
    </r>
    <r>
      <rPr>
        <sz val="12"/>
        <rFont val="Times New Roman"/>
        <family val="1"/>
      </rPr>
      <t xml:space="preserve"> Baru Iterasi Ke-3</t>
    </r>
  </si>
  <si>
    <r>
      <t xml:space="preserve">Pusat </t>
    </r>
    <r>
      <rPr>
        <i/>
        <sz val="12"/>
        <rFont val="Times New Roman"/>
        <family val="1"/>
      </rPr>
      <t>Cluster</t>
    </r>
    <r>
      <rPr>
        <sz val="12"/>
        <rFont val="Times New Roman"/>
        <family val="1"/>
      </rPr>
      <t xml:space="preserve"> Baru Iterasi Ke-4</t>
    </r>
  </si>
  <si>
    <r>
      <t xml:space="preserve">Pusat </t>
    </r>
    <r>
      <rPr>
        <i/>
        <sz val="12"/>
        <rFont val="Times New Roman"/>
        <family val="1"/>
      </rPr>
      <t>Cluster</t>
    </r>
    <r>
      <rPr>
        <sz val="12"/>
        <rFont val="Times New Roman"/>
        <family val="1"/>
      </rPr>
      <t xml:space="preserve"> Baru Iterasi Ke-5</t>
    </r>
  </si>
  <si>
    <r>
      <t xml:space="preserve">Pusat </t>
    </r>
    <r>
      <rPr>
        <i/>
        <sz val="12"/>
        <rFont val="Times New Roman"/>
        <family val="1"/>
      </rPr>
      <t>Cluster</t>
    </r>
    <r>
      <rPr>
        <sz val="12"/>
        <rFont val="Times New Roman"/>
        <family val="1"/>
      </rPr>
      <t xml:space="preserve"> Baru Iterasi Ke-6</t>
    </r>
  </si>
  <si>
    <r>
      <t xml:space="preserve">ALOKASI </t>
    </r>
    <r>
      <rPr>
        <i/>
        <sz val="12"/>
        <rFont val="Times New Roman"/>
        <family val="1"/>
      </rPr>
      <t>DEMAND</t>
    </r>
    <r>
      <rPr>
        <sz val="12"/>
        <rFont val="Times New Roman"/>
        <family val="1"/>
      </rPr>
      <t xml:space="preserve"> BERDASARKAN </t>
    </r>
    <r>
      <rPr>
        <i/>
        <sz val="12"/>
        <rFont val="Times New Roman"/>
        <family val="1"/>
      </rPr>
      <t>CLUSTER</t>
    </r>
  </si>
  <si>
    <r>
      <t xml:space="preserve">Pusat </t>
    </r>
    <r>
      <rPr>
        <b/>
        <i/>
        <sz val="12"/>
        <rFont val="Times New Roman"/>
        <family val="1"/>
      </rPr>
      <t>Cluster</t>
    </r>
  </si>
  <si>
    <r>
      <t xml:space="preserve">Pusat </t>
    </r>
    <r>
      <rPr>
        <b/>
        <i/>
        <sz val="12"/>
        <rFont val="Times New Roman"/>
        <family val="1"/>
      </rPr>
      <t>Cluster</t>
    </r>
    <r>
      <rPr>
        <b/>
        <sz val="12"/>
        <rFont val="Times New Roman"/>
        <family val="1"/>
      </rPr>
      <t xml:space="preserve"> Baru</t>
    </r>
  </si>
  <si>
    <r>
      <rPr>
        <b/>
        <i/>
        <sz val="12"/>
        <rFont val="Times New Roman"/>
        <family val="1"/>
      </rPr>
      <t>Demand</t>
    </r>
    <r>
      <rPr>
        <b/>
        <sz val="12"/>
        <rFont val="Times New Roman"/>
        <family val="1"/>
      </rPr>
      <t xml:space="preserve"> (Kg)</t>
    </r>
  </si>
  <si>
    <r>
      <t xml:space="preserve">Iterasi ke-4 koordinat pusat </t>
    </r>
    <r>
      <rPr>
        <i/>
        <sz val="12"/>
        <rFont val="Times New Roman"/>
        <family val="1"/>
      </rPr>
      <t>cluster</t>
    </r>
    <r>
      <rPr>
        <sz val="12"/>
        <rFont val="Times New Roman"/>
        <family val="1"/>
      </rPr>
      <t xml:space="preserve"> </t>
    </r>
  </si>
  <si>
    <r>
      <t>Contoh Perhitungan Iterasi 2 (</t>
    </r>
    <r>
      <rPr>
        <i/>
        <sz val="12"/>
        <rFont val="Times New Roman"/>
        <family val="1"/>
      </rPr>
      <t>Cluster</t>
    </r>
    <r>
      <rPr>
        <sz val="12"/>
        <rFont val="Times New Roman"/>
        <family val="1"/>
      </rPr>
      <t xml:space="preserve"> 2)</t>
    </r>
  </si>
  <si>
    <r>
      <rPr>
        <b/>
        <i/>
        <sz val="12"/>
        <rFont val="Times New Roman"/>
        <family val="1"/>
      </rPr>
      <t>Cluster</t>
    </r>
    <r>
      <rPr>
        <b/>
        <sz val="12"/>
        <rFont val="Times New Roman"/>
        <family val="1"/>
      </rPr>
      <t xml:space="preserve"> Ke-1</t>
    </r>
  </si>
  <si>
    <r>
      <rPr>
        <b/>
        <i/>
        <sz val="12"/>
        <rFont val="Times New Roman"/>
        <family val="1"/>
      </rPr>
      <t>Cluster</t>
    </r>
    <r>
      <rPr>
        <b/>
        <sz val="12"/>
        <rFont val="Times New Roman"/>
        <family val="1"/>
      </rPr>
      <t xml:space="preserve"> Ke-5</t>
    </r>
  </si>
  <si>
    <r>
      <rPr>
        <b/>
        <i/>
        <sz val="12"/>
        <rFont val="Times New Roman"/>
        <family val="1"/>
      </rPr>
      <t>Cluster</t>
    </r>
    <r>
      <rPr>
        <b/>
        <sz val="12"/>
        <rFont val="Times New Roman"/>
        <family val="1"/>
      </rPr>
      <t xml:space="preserve"> Ke-6</t>
    </r>
  </si>
  <si>
    <r>
      <rPr>
        <b/>
        <i/>
        <sz val="12"/>
        <rFont val="Times New Roman"/>
        <family val="1"/>
      </rPr>
      <t>Cluster</t>
    </r>
    <r>
      <rPr>
        <b/>
        <sz val="12"/>
        <rFont val="Times New Roman"/>
        <family val="1"/>
      </rPr>
      <t xml:space="preserve"> Ke-7</t>
    </r>
  </si>
  <si>
    <r>
      <rPr>
        <b/>
        <i/>
        <sz val="12"/>
        <rFont val="Times New Roman"/>
        <family val="1"/>
      </rPr>
      <t>Cluster</t>
    </r>
    <r>
      <rPr>
        <b/>
        <sz val="12"/>
        <rFont val="Times New Roman"/>
        <family val="1"/>
      </rPr>
      <t xml:space="preserve"> Ke-8</t>
    </r>
  </si>
  <si>
    <r>
      <rPr>
        <b/>
        <i/>
        <sz val="12"/>
        <rFont val="Times New Roman"/>
        <family val="1"/>
      </rPr>
      <t>Cluster</t>
    </r>
    <r>
      <rPr>
        <b/>
        <sz val="12"/>
        <rFont val="Times New Roman"/>
        <family val="1"/>
      </rPr>
      <t xml:space="preserve"> Ke-9</t>
    </r>
  </si>
  <si>
    <r>
      <rPr>
        <b/>
        <i/>
        <sz val="12"/>
        <color theme="1"/>
        <rFont val="Times New Roman"/>
        <family val="1"/>
      </rPr>
      <t>Demand</t>
    </r>
    <r>
      <rPr>
        <b/>
        <sz val="12"/>
        <color theme="1"/>
        <rFont val="Times New Roman"/>
        <family val="1"/>
      </rPr>
      <t xml:space="preserve"> (Kg)</t>
    </r>
  </si>
  <si>
    <t>Dari/Ke</t>
  </si>
  <si>
    <t>Matriks Jarak</t>
  </si>
  <si>
    <t>Akomodasi Pengiriman</t>
  </si>
  <si>
    <t>m</t>
  </si>
  <si>
    <t>p</t>
  </si>
  <si>
    <t>p (gudang antara yang ditetapkan)</t>
  </si>
  <si>
    <t>m (jumlah kandidat gudang)</t>
  </si>
  <si>
    <t>Cij</t>
  </si>
  <si>
    <t>Total Biaya</t>
  </si>
  <si>
    <t>Iterasi ke-1</t>
  </si>
  <si>
    <t>Iterasi ke-2</t>
  </si>
  <si>
    <t>Iterasi ke-3</t>
  </si>
  <si>
    <t>Iterasi ke-4</t>
  </si>
  <si>
    <t>Iterasi ke-5</t>
  </si>
  <si>
    <t>Iterasi ke-6</t>
  </si>
  <si>
    <t>Iterasi</t>
  </si>
  <si>
    <t>Purwasari</t>
  </si>
  <si>
    <t>Pagaden</t>
  </si>
  <si>
    <t>Binong</t>
  </si>
  <si>
    <t>Paseh</t>
  </si>
  <si>
    <t>Pasirhayam</t>
  </si>
  <si>
    <t>Batujajar</t>
  </si>
  <si>
    <t>Lebakwangi</t>
  </si>
  <si>
    <t>2604138,36</t>
  </si>
  <si>
    <t>9827858,70</t>
  </si>
  <si>
    <t>9551179,98</t>
  </si>
  <si>
    <t>6563113,85</t>
  </si>
  <si>
    <t>14872623,01</t>
  </si>
  <si>
    <t>19365108,68</t>
  </si>
  <si>
    <t>9777582,59</t>
  </si>
  <si>
    <t>1829473,99</t>
  </si>
  <si>
    <t>7481693,61</t>
  </si>
  <si>
    <t>2109355,01</t>
  </si>
  <si>
    <t>2450880,31</t>
  </si>
  <si>
    <t>7920408,71</t>
  </si>
  <si>
    <t>6960999,63</t>
  </si>
  <si>
    <t>Cluster 1</t>
  </si>
  <si>
    <t>Cluster 2</t>
  </si>
  <si>
    <t>Iterasi ke-7</t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</si>
  <si>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4</t>
    </r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</si>
  <si>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3</t>
    </r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</si>
  <si>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2</t>
    </r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</si>
  <si>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1</t>
    </r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</si>
  <si>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5</t>
    </r>
  </si>
  <si>
    <t>nanti malah bertabrakan</t>
  </si>
  <si>
    <t xml:space="preserve">kalo jarak yg terkecil ritel 5 di C1, terus dipindahkan   </t>
  </si>
  <si>
    <t xml:space="preserve">ke C2 terus di C2nya jarak terpendeknya di ritel 1 jadi </t>
  </si>
  <si>
    <t>tanpa 52</t>
  </si>
  <si>
    <t>23+53</t>
  </si>
  <si>
    <t>23+56</t>
  </si>
  <si>
    <t>53 hilang</t>
  </si>
  <si>
    <t>ada 52+56</t>
  </si>
  <si>
    <t>ada 53</t>
  </si>
  <si>
    <t>56 hilang</t>
  </si>
  <si>
    <t>tanpa 34, ada 39</t>
  </si>
  <si>
    <r>
      <rPr>
        <b/>
        <i/>
        <sz val="12"/>
        <rFont val="Times New Roman"/>
        <family val="1"/>
      </rPr>
      <t>Cluster</t>
    </r>
    <r>
      <rPr>
        <b/>
        <sz val="12"/>
        <rFont val="Times New Roman"/>
        <family val="1"/>
      </rPr>
      <t xml:space="preserve"> Ke-10</t>
    </r>
  </si>
  <si>
    <t>+23,53</t>
  </si>
  <si>
    <t>+34,46,49,58</t>
  </si>
  <si>
    <t>+52</t>
  </si>
  <si>
    <t>23,30,33,40,53,64,67</t>
  </si>
  <si>
    <t>34,37,38,42,45,46,49,58</t>
  </si>
  <si>
    <t>52,54,55,56,63,66,68</t>
  </si>
  <si>
    <t>22,25,26,27,29,39,47</t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</si>
  <si>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6</t>
    </r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</si>
  <si>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7</t>
    </r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</si>
  <si>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8</t>
    </r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</si>
  <si>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9</t>
    </r>
  </si>
  <si>
    <r>
      <rPr>
        <b/>
        <i/>
        <sz val="12"/>
        <color theme="1"/>
        <rFont val="Times New Roman"/>
        <family val="1"/>
      </rPr>
      <t>Cluster</t>
    </r>
    <r>
      <rPr>
        <b/>
        <sz val="12"/>
        <color theme="1"/>
        <rFont val="Times New Roman"/>
        <family val="1"/>
      </rPr>
      <t xml:space="preserve"> 10</t>
    </r>
  </si>
  <si>
    <t>Z4</t>
  </si>
  <si>
    <t>√</t>
  </si>
  <si>
    <t xml:space="preserve">Tabel Ringkasan </t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</si>
  <si>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1</t>
    </r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</si>
  <si>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2</t>
    </r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</si>
  <si>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3</t>
    </r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</si>
  <si>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4</t>
    </r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</si>
  <si>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5</t>
    </r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</si>
  <si>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6</t>
    </r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</si>
  <si>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7</t>
    </r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</si>
  <si>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8</t>
    </r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</si>
  <si>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9</t>
    </r>
  </si>
  <si>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10</t>
    </r>
  </si>
  <si>
    <t>Gudang Antara (Ritel)</t>
  </si>
  <si>
    <t>i</t>
  </si>
  <si>
    <t>d(u,j)</t>
  </si>
  <si>
    <t>d(i,u)</t>
  </si>
  <si>
    <t>d(i,j)</t>
  </si>
  <si>
    <t>Z1(i,u,j)</t>
  </si>
  <si>
    <t>Z2(i,u,j)</t>
  </si>
  <si>
    <t>Z2</t>
  </si>
  <si>
    <t>Jarak</t>
  </si>
  <si>
    <t>km</t>
  </si>
  <si>
    <t>{15,15,15}</t>
  </si>
  <si>
    <t>{15,15,14,15}</t>
  </si>
  <si>
    <t>{15,15,14,11,19,28,10,15}</t>
  </si>
  <si>
    <t>Demand (Kg)</t>
  </si>
  <si>
    <t>{29,29,29}</t>
  </si>
  <si>
    <t>{29,29,26,29}</t>
  </si>
  <si>
    <t>{29,29,26,47,22,25,39,27,29}</t>
  </si>
  <si>
    <t>Cluster 7</t>
  </si>
  <si>
    <t>{50,50,50}</t>
  </si>
  <si>
    <t>{50,50,51,50}</t>
  </si>
  <si>
    <t>{50,50,51,61,59,60,62,65,57,50}</t>
  </si>
  <si>
    <t>Rute</t>
  </si>
  <si>
    <t>Jarak Tempuh (km)</t>
  </si>
  <si>
    <t>Lokasi</t>
  </si>
  <si>
    <t>A</t>
  </si>
  <si>
    <t>B</t>
  </si>
  <si>
    <t>Gudang Antara</t>
  </si>
  <si>
    <t>Ritel-4</t>
  </si>
  <si>
    <t>Ritel-3</t>
  </si>
  <si>
    <t>Ritel-2</t>
  </si>
  <si>
    <t>Ritel-8</t>
  </si>
  <si>
    <t>Ritel-9</t>
  </si>
  <si>
    <t>Ritel-6</t>
  </si>
  <si>
    <t>Ritel-1</t>
  </si>
  <si>
    <t>Ritel-5</t>
  </si>
  <si>
    <t>Ritel-7</t>
  </si>
  <si>
    <t>Ritel-17</t>
  </si>
  <si>
    <t>Ritel-12</t>
  </si>
  <si>
    <t>Ritel-18</t>
  </si>
  <si>
    <t>Ritel-15</t>
  </si>
  <si>
    <t>Ritel-14</t>
  </si>
  <si>
    <t>Ritel-11</t>
  </si>
  <si>
    <t>Ritel-19</t>
  </si>
  <si>
    <t>Ritel-28</t>
  </si>
  <si>
    <t>Ritel-10</t>
  </si>
  <si>
    <t>Ritel-21</t>
  </si>
  <si>
    <t>Ritel-20</t>
  </si>
  <si>
    <t>Ritel-32</t>
  </si>
  <si>
    <t>Ritel-13</t>
  </si>
  <si>
    <t>Ritel-24</t>
  </si>
  <si>
    <t>Ritel-31</t>
  </si>
  <si>
    <t>Ritel-16</t>
  </si>
  <si>
    <t>Ritel-29</t>
  </si>
  <si>
    <t>Ritel-47</t>
  </si>
  <si>
    <t>Ritel-22</t>
  </si>
  <si>
    <t>Ritel-25</t>
  </si>
  <si>
    <t>Ritel-39</t>
  </si>
  <si>
    <t>Ritel-27</t>
  </si>
  <si>
    <t>Ritel-26</t>
  </si>
  <si>
    <t>Ritel-30</t>
  </si>
  <si>
    <t>Ritel-33</t>
  </si>
  <si>
    <t>Ritel-23</t>
  </si>
  <si>
    <t>Ritel-40</t>
  </si>
  <si>
    <t>Ritel-53</t>
  </si>
  <si>
    <t>Ritel-64</t>
  </si>
  <si>
    <t>Ritel-67</t>
  </si>
  <si>
    <t>Ritel-48</t>
  </si>
  <si>
    <t>Ritel-35</t>
  </si>
  <si>
    <t>Ritel-43</t>
  </si>
  <si>
    <t>Ritel-41</t>
  </si>
  <si>
    <t>Ritel-36</t>
  </si>
  <si>
    <t>Ritel-44</t>
  </si>
  <si>
    <t>Ritel-34</t>
  </si>
  <si>
    <t>Ritel-37</t>
  </si>
  <si>
    <t>Ritel-38</t>
  </si>
  <si>
    <t>Ritel-42</t>
  </si>
  <si>
    <t>Ritel-45</t>
  </si>
  <si>
    <t>Ritel-49</t>
  </si>
  <si>
    <t>Ritel-46</t>
  </si>
  <si>
    <t>Ritel-58</t>
  </si>
  <si>
    <t>Ritel-50</t>
  </si>
  <si>
    <t>Ritel-51</t>
  </si>
  <si>
    <t>Ritel-61</t>
  </si>
  <si>
    <t>Ritel-59</t>
  </si>
  <si>
    <t>Ritel-60</t>
  </si>
  <si>
    <t>Ritel-62</t>
  </si>
  <si>
    <t>Ritel-65</t>
  </si>
  <si>
    <t>Ritel-57</t>
  </si>
  <si>
    <t>Ritel-66</t>
  </si>
  <si>
    <t>Ritel-55</t>
  </si>
  <si>
    <t>Ritel-52</t>
  </si>
  <si>
    <t>Ritel-68</t>
  </si>
  <si>
    <t>Ritel-54</t>
  </si>
  <si>
    <t>Ritel-63</t>
  </si>
  <si>
    <t>Ritel-56</t>
  </si>
  <si>
    <t>u</t>
  </si>
  <si>
    <t>Gudang Pusat</t>
  </si>
  <si>
    <t>Rute 1</t>
  </si>
  <si>
    <t>{0,15,0}</t>
  </si>
  <si>
    <t>Rute 2</t>
  </si>
  <si>
    <t>{0,29,0}</t>
  </si>
  <si>
    <t>Rute 3</t>
  </si>
  <si>
    <t>Rute 4</t>
  </si>
  <si>
    <t>Rute 5</t>
  </si>
  <si>
    <t>Z3</t>
  </si>
  <si>
    <t>{0,4,0}</t>
  </si>
  <si>
    <t>{4,4,4}</t>
  </si>
  <si>
    <t>{4,4,1,4}</t>
  </si>
  <si>
    <t>{4,4,1,3,8,9,2,4}</t>
  </si>
  <si>
    <t>{0,4,5,0}</t>
  </si>
  <si>
    <t>{0,15,20,0}</t>
  </si>
  <si>
    <t>{0,29,33,0}</t>
  </si>
  <si>
    <t>{0,35,0}</t>
  </si>
  <si>
    <t>{0,35,38,0}</t>
  </si>
  <si>
    <t>{0,50,0}</t>
  </si>
  <si>
    <t>{0,50,55,0}</t>
  </si>
  <si>
    <t>{5,5,5}</t>
  </si>
  <si>
    <t>{5,5,7,5}</t>
  </si>
  <si>
    <t>{5,5,7,6,12,17,18,5}</t>
  </si>
  <si>
    <t>{20,20,20}</t>
  </si>
  <si>
    <t>{20,20,21,20}</t>
  </si>
  <si>
    <t>{20,20,21,16,24,32,13,31,20}</t>
  </si>
  <si>
    <t>{33,33,33}</t>
  </si>
  <si>
    <t>{33,33,30,33}</t>
  </si>
  <si>
    <t>{33,33,30,23,40,53,64,67,33}</t>
  </si>
  <si>
    <t>{35,35,35}</t>
  </si>
  <si>
    <t>{35,35,43,35}</t>
  </si>
  <si>
    <t>{35,35,43,48,36,41,44,35}</t>
  </si>
  <si>
    <t>{38,38,38}</t>
  </si>
  <si>
    <t>{38,38,45,38}</t>
  </si>
  <si>
    <t>{38,38,45,37,34,42,49,46,58,38}</t>
  </si>
  <si>
    <t>{55,55,55}</t>
  </si>
  <si>
    <t>{55,55,54,55}</t>
  </si>
  <si>
    <t>{55,55,54,56,63,66,68,52,55}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</si>
</sst>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[$Rp-421]* #,##0.00_-;\-[$Rp-421]* #,##0.00_-;_-[$Rp-421]* &quot;-&quot;??_-;_-@_-"/>
    <numFmt numFmtId="165" formatCode="_-[$Rp-421]* #,##0_-;\-[$Rp-421]* #,##0_-;_-[$Rp-421]* &quot;-&quot;??_-;_-@_-"/>
    <numFmt numFmtId="166" formatCode="&quot;$&quot;#,##0.00"/>
    <numFmt numFmtId="167" formatCode="_([$Rp-421]* #,##0.00_);_([$Rp-421]* \(#,##0.00\);_([$Rp-421]* &quot;-&quot;??_);_(@_)"/>
    <numFmt numFmtId="168" formatCode="_([$Rp-421]* #,##0_);_([$Rp-421]* \(#,##0\);_([$Rp-421]* &quot;-&quot;??_);_(@_)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165" fontId="2" fillId="0" borderId="1" xfId="0" applyNumberFormat="1" applyFont="1" applyBorder="1"/>
    <xf numFmtId="1" fontId="2" fillId="0" borderId="1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3" xfId="0" applyFont="1" applyFill="1" applyBorder="1"/>
    <xf numFmtId="166" fontId="2" fillId="0" borderId="0" xfId="0" applyNumberFormat="1" applyFon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5" borderId="0" xfId="0" applyFont="1" applyFill="1"/>
    <xf numFmtId="0" fontId="5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3" borderId="1" xfId="0" applyNumberFormat="1" applyFont="1" applyFill="1" applyBorder="1"/>
    <xf numFmtId="0" fontId="3" fillId="8" borderId="0" xfId="0" applyFont="1" applyFill="1"/>
    <xf numFmtId="2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6" borderId="0" xfId="0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Border="1" applyAlignment="1">
      <alignment horizontal="left" vertical="center"/>
    </xf>
    <xf numFmtId="1" fontId="3" fillId="0" borderId="0" xfId="0" applyNumberFormat="1" applyFont="1" applyFill="1"/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3" fillId="4" borderId="0" xfId="0" applyFont="1" applyFill="1"/>
    <xf numFmtId="0" fontId="3" fillId="0" borderId="0" xfId="0" quotePrefix="1" applyFont="1"/>
    <xf numFmtId="0" fontId="3" fillId="0" borderId="0" xfId="0" applyFont="1" applyAlignment="1"/>
    <xf numFmtId="1" fontId="3" fillId="0" borderId="0" xfId="0" quotePrefix="1" applyNumberFormat="1" applyFont="1"/>
    <xf numFmtId="1" fontId="3" fillId="0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3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5" fillId="0" borderId="0" xfId="0" applyNumberFormat="1" applyFont="1"/>
    <xf numFmtId="0" fontId="3" fillId="2" borderId="1" xfId="0" applyFont="1" applyFill="1" applyBorder="1"/>
    <xf numFmtId="1" fontId="3" fillId="0" borderId="0" xfId="0" applyNumberFormat="1" applyFont="1"/>
    <xf numFmtId="0" fontId="3" fillId="2" borderId="1" xfId="0" applyFont="1" applyFill="1" applyBorder="1" applyAlignment="1">
      <alignment vertical="center"/>
    </xf>
    <xf numFmtId="0" fontId="5" fillId="0" borderId="0" xfId="0" quotePrefix="1" applyFont="1"/>
    <xf numFmtId="0" fontId="5" fillId="0" borderId="0" xfId="0" applyFont="1"/>
    <xf numFmtId="0" fontId="3" fillId="0" borderId="0" xfId="0" applyFont="1" applyBorder="1"/>
    <xf numFmtId="0" fontId="3" fillId="0" borderId="0" xfId="0" quotePrefix="1" applyFont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1" fontId="3" fillId="10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168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2" fillId="3" borderId="0" xfId="0" applyFont="1" applyFill="1"/>
    <xf numFmtId="0" fontId="2" fillId="13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" fontId="3" fillId="6" borderId="0" xfId="0" applyNumberFormat="1" applyFont="1" applyFill="1"/>
    <xf numFmtId="0" fontId="3" fillId="6" borderId="0" xfId="0" quotePrefix="1" applyFont="1" applyFill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/>
    <xf numFmtId="0" fontId="5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/>
    <xf numFmtId="0" fontId="8" fillId="13" borderId="0" xfId="0" applyFont="1" applyFill="1"/>
    <xf numFmtId="0" fontId="9" fillId="0" borderId="0" xfId="0" applyFont="1"/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7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0" fontId="0" fillId="2" borderId="0" xfId="0" applyFill="1"/>
    <xf numFmtId="169" fontId="2" fillId="0" borderId="0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Border="1" applyAlignment="1">
      <alignment horizontal="center"/>
    </xf>
    <xf numFmtId="169" fontId="2" fillId="5" borderId="0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9" fontId="2" fillId="9" borderId="0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12" borderId="5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7" borderId="4" xfId="0" applyFont="1" applyFill="1" applyBorder="1" applyAlignment="1">
      <alignment horizontal="left"/>
    </xf>
    <xf numFmtId="1" fontId="3" fillId="0" borderId="0" xfId="0" applyNumberFormat="1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ngumpulan%20Data%20BAB%20IV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mat Ritel"/>
      <sheetName val="Matriks Jarak"/>
      <sheetName val="Matriks Waktu Tempuh"/>
      <sheetName val="Biaya Transport"/>
      <sheetName val="Demand (Maret)"/>
      <sheetName val="Data-Data"/>
      <sheetName val="Waktu Pelayanan"/>
      <sheetName val="Biaya Bahan Bakar"/>
      <sheetName val="Total Biaya Distribusi"/>
    </sheetNames>
    <sheetDataSet>
      <sheetData sheetId="0"/>
      <sheetData sheetId="1">
        <row r="3">
          <cell r="F3">
            <v>1.7</v>
          </cell>
          <cell r="G3">
            <v>2.1</v>
          </cell>
          <cell r="Q3">
            <v>3.9</v>
          </cell>
          <cell r="V3">
            <v>5.3</v>
          </cell>
          <cell r="AE3">
            <v>6.9</v>
          </cell>
          <cell r="AI3">
            <v>7.1</v>
          </cell>
          <cell r="AK3">
            <v>7.2</v>
          </cell>
          <cell r="AN3">
            <v>8</v>
          </cell>
          <cell r="AZ3">
            <v>9.9</v>
          </cell>
          <cell r="BE3">
            <v>10.199999999999999</v>
          </cell>
        </row>
        <row r="4">
          <cell r="D4">
            <v>1.8</v>
          </cell>
          <cell r="E4">
            <v>1.1000000000000001</v>
          </cell>
          <cell r="F4">
            <v>0.7</v>
          </cell>
          <cell r="J4">
            <v>2.1</v>
          </cell>
          <cell r="K4">
            <v>2.7</v>
          </cell>
        </row>
        <row r="5">
          <cell r="C5">
            <v>1.8</v>
          </cell>
          <cell r="E5">
            <v>1.2</v>
          </cell>
          <cell r="F5">
            <v>2.2999999999999998</v>
          </cell>
          <cell r="J5">
            <v>3.8</v>
          </cell>
          <cell r="K5">
            <v>3.4</v>
          </cell>
        </row>
        <row r="6">
          <cell r="C6">
            <v>1.1000000000000001</v>
          </cell>
          <cell r="D6">
            <v>1.2</v>
          </cell>
          <cell r="F6">
            <v>1.5</v>
          </cell>
          <cell r="J6">
            <v>2.4</v>
          </cell>
          <cell r="K6">
            <v>3</v>
          </cell>
        </row>
        <row r="7">
          <cell r="B7">
            <v>1.7</v>
          </cell>
          <cell r="C7">
            <v>0.7</v>
          </cell>
          <cell r="D7">
            <v>2.2999999999999998</v>
          </cell>
          <cell r="E7">
            <v>1.5</v>
          </cell>
          <cell r="G7">
            <v>3.1</v>
          </cell>
          <cell r="J7">
            <v>1.5</v>
          </cell>
          <cell r="K7">
            <v>2.2000000000000002</v>
          </cell>
          <cell r="Q7">
            <v>2.7</v>
          </cell>
          <cell r="V7">
            <v>4.2</v>
          </cell>
          <cell r="AE7">
            <v>5.0999999999999996</v>
          </cell>
          <cell r="AI7">
            <v>5.9</v>
          </cell>
          <cell r="AK7">
            <v>8.6</v>
          </cell>
          <cell r="AN7">
            <v>6.7</v>
          </cell>
          <cell r="AZ7">
            <v>8.9</v>
          </cell>
          <cell r="BE7">
            <v>9</v>
          </cell>
        </row>
        <row r="8">
          <cell r="B8">
            <v>2.1</v>
          </cell>
          <cell r="F8">
            <v>3.1</v>
          </cell>
          <cell r="H8">
            <v>1</v>
          </cell>
          <cell r="I8">
            <v>0.6</v>
          </cell>
          <cell r="N8">
            <v>2.8</v>
          </cell>
          <cell r="Q8">
            <v>3.7</v>
          </cell>
          <cell r="S8">
            <v>3.4</v>
          </cell>
          <cell r="T8">
            <v>4.2</v>
          </cell>
          <cell r="V8">
            <v>6.6</v>
          </cell>
          <cell r="AE8">
            <v>7.6</v>
          </cell>
          <cell r="AI8">
            <v>8.4</v>
          </cell>
          <cell r="AK8">
            <v>10.6</v>
          </cell>
          <cell r="AN8">
            <v>9.1999999999999993</v>
          </cell>
          <cell r="AZ8">
            <v>11.4</v>
          </cell>
          <cell r="BE8">
            <v>12.5</v>
          </cell>
        </row>
        <row r="9">
          <cell r="G9">
            <v>1</v>
          </cell>
          <cell r="I9">
            <v>1</v>
          </cell>
          <cell r="N9">
            <v>3.9</v>
          </cell>
          <cell r="S9">
            <v>3.7</v>
          </cell>
          <cell r="T9">
            <v>5.3</v>
          </cell>
        </row>
        <row r="10">
          <cell r="G10">
            <v>0.6</v>
          </cell>
          <cell r="H10">
            <v>1</v>
          </cell>
          <cell r="N10">
            <v>3.4</v>
          </cell>
          <cell r="S10">
            <v>2.8</v>
          </cell>
          <cell r="T10">
            <v>4.8</v>
          </cell>
        </row>
        <row r="11">
          <cell r="C11">
            <v>2.1</v>
          </cell>
          <cell r="D11">
            <v>3.8</v>
          </cell>
          <cell r="E11">
            <v>2.4</v>
          </cell>
          <cell r="F11">
            <v>1.5</v>
          </cell>
          <cell r="K11">
            <v>0.9</v>
          </cell>
        </row>
        <row r="12">
          <cell r="C12">
            <v>2.7</v>
          </cell>
          <cell r="D12">
            <v>3.4</v>
          </cell>
          <cell r="E12">
            <v>3</v>
          </cell>
          <cell r="F12">
            <v>2.2000000000000002</v>
          </cell>
          <cell r="J12">
            <v>0.9</v>
          </cell>
        </row>
        <row r="13">
          <cell r="M13">
            <v>2.9</v>
          </cell>
          <cell r="P13">
            <v>3.4</v>
          </cell>
          <cell r="Q13">
            <v>3.4</v>
          </cell>
          <cell r="U13">
            <v>4.5999999999999996</v>
          </cell>
          <cell r="AD13">
            <v>5.7</v>
          </cell>
        </row>
        <row r="14">
          <cell r="L14">
            <v>2.9</v>
          </cell>
          <cell r="P14">
            <v>0.6</v>
          </cell>
          <cell r="Q14">
            <v>0.6</v>
          </cell>
          <cell r="U14">
            <v>1.7</v>
          </cell>
          <cell r="AD14">
            <v>3</v>
          </cell>
        </row>
        <row r="15">
          <cell r="G15">
            <v>2.8</v>
          </cell>
          <cell r="H15">
            <v>3.9</v>
          </cell>
          <cell r="I15">
            <v>3.4</v>
          </cell>
          <cell r="S15">
            <v>3.6</v>
          </cell>
          <cell r="T15">
            <v>1.4</v>
          </cell>
        </row>
        <row r="16">
          <cell r="R16">
            <v>1.6</v>
          </cell>
          <cell r="V16">
            <v>2.8</v>
          </cell>
          <cell r="W16">
            <v>1.9</v>
          </cell>
          <cell r="Z16">
            <v>2</v>
          </cell>
          <cell r="AG16">
            <v>3.8</v>
          </cell>
          <cell r="AH16">
            <v>3.3</v>
          </cell>
        </row>
        <row r="17">
          <cell r="L17">
            <v>3.4</v>
          </cell>
          <cell r="M17">
            <v>0.6</v>
          </cell>
          <cell r="Q17">
            <v>0.55000000000000004</v>
          </cell>
          <cell r="U17">
            <v>2.6</v>
          </cell>
          <cell r="AD17">
            <v>2.4</v>
          </cell>
        </row>
        <row r="18">
          <cell r="B18">
            <v>3.9</v>
          </cell>
          <cell r="F18">
            <v>2.7</v>
          </cell>
          <cell r="G18">
            <v>3.7</v>
          </cell>
          <cell r="L18">
            <v>3.4</v>
          </cell>
          <cell r="M18">
            <v>0.6</v>
          </cell>
          <cell r="P18">
            <v>0.55000000000000004</v>
          </cell>
          <cell r="U18">
            <v>0.75</v>
          </cell>
          <cell r="V18">
            <v>4.3</v>
          </cell>
          <cell r="AD18">
            <v>2.2999999999999998</v>
          </cell>
          <cell r="AE18">
            <v>4.5999999999999996</v>
          </cell>
          <cell r="AI18">
            <v>5.7</v>
          </cell>
          <cell r="AK18">
            <v>4.5999999999999996</v>
          </cell>
          <cell r="AN18">
            <v>6.9</v>
          </cell>
          <cell r="AZ18">
            <v>9</v>
          </cell>
          <cell r="BE18">
            <v>8.4</v>
          </cell>
        </row>
        <row r="19">
          <cell r="O19">
            <v>1.6</v>
          </cell>
          <cell r="V19">
            <v>1.7</v>
          </cell>
          <cell r="W19">
            <v>3.3</v>
          </cell>
          <cell r="Z19">
            <v>0.45</v>
          </cell>
          <cell r="AG19">
            <v>5.4</v>
          </cell>
          <cell r="AH19">
            <v>3.8</v>
          </cell>
        </row>
        <row r="20">
          <cell r="G20">
            <v>3.4</v>
          </cell>
          <cell r="H20">
            <v>3.7</v>
          </cell>
          <cell r="I20">
            <v>2.8</v>
          </cell>
          <cell r="N20">
            <v>3.6</v>
          </cell>
          <cell r="T20">
            <v>5.4</v>
          </cell>
        </row>
        <row r="21">
          <cell r="G21">
            <v>4.2</v>
          </cell>
          <cell r="H21">
            <v>5.3</v>
          </cell>
          <cell r="I21">
            <v>4.8</v>
          </cell>
          <cell r="N21">
            <v>1.4</v>
          </cell>
          <cell r="S21">
            <v>5.4</v>
          </cell>
        </row>
        <row r="22">
          <cell r="L22">
            <v>4.5999999999999996</v>
          </cell>
          <cell r="M22">
            <v>1.7</v>
          </cell>
          <cell r="P22">
            <v>2.6</v>
          </cell>
          <cell r="Q22">
            <v>0.75</v>
          </cell>
          <cell r="AD22">
            <v>5.7</v>
          </cell>
        </row>
        <row r="23">
          <cell r="B23">
            <v>5.3</v>
          </cell>
          <cell r="F23">
            <v>4.2</v>
          </cell>
          <cell r="G23">
            <v>6.6</v>
          </cell>
          <cell r="O23">
            <v>2.8</v>
          </cell>
          <cell r="Q23">
            <v>4.3</v>
          </cell>
          <cell r="R23">
            <v>1.7</v>
          </cell>
          <cell r="W23">
            <v>1.1000000000000001</v>
          </cell>
          <cell r="Z23">
            <v>1.8</v>
          </cell>
          <cell r="AE23">
            <v>3.1</v>
          </cell>
          <cell r="AG23">
            <v>3.7</v>
          </cell>
          <cell r="AH23">
            <v>1.9</v>
          </cell>
          <cell r="AI23">
            <v>1.5</v>
          </cell>
          <cell r="AK23">
            <v>5.9</v>
          </cell>
          <cell r="AN23">
            <v>4.7</v>
          </cell>
          <cell r="AZ23">
            <v>6.9</v>
          </cell>
          <cell r="BE23">
            <v>4.5999999999999996</v>
          </cell>
        </row>
        <row r="24">
          <cell r="O24">
            <v>1.9</v>
          </cell>
          <cell r="R24">
            <v>3.3</v>
          </cell>
          <cell r="V24">
            <v>1.1000000000000001</v>
          </cell>
          <cell r="Z24">
            <v>2.9</v>
          </cell>
          <cell r="AG24">
            <v>3.2</v>
          </cell>
          <cell r="AH24">
            <v>1.4</v>
          </cell>
        </row>
        <row r="25">
          <cell r="AA25">
            <v>0.5</v>
          </cell>
          <cell r="AB25">
            <v>1.5</v>
          </cell>
          <cell r="AC25">
            <v>1.3</v>
          </cell>
          <cell r="AE25">
            <v>1.1000000000000001</v>
          </cell>
          <cell r="AO25">
            <v>2.8</v>
          </cell>
          <cell r="AW25">
            <v>1.6</v>
          </cell>
        </row>
        <row r="26">
          <cell r="AF26">
            <v>1.2</v>
          </cell>
          <cell r="AI26">
            <v>1</v>
          </cell>
          <cell r="AP26">
            <v>2.4</v>
          </cell>
          <cell r="BC26">
            <v>4.0999999999999996</v>
          </cell>
          <cell r="BN26">
            <v>4.8</v>
          </cell>
          <cell r="BQ26">
            <v>6</v>
          </cell>
        </row>
        <row r="27">
          <cell r="O27">
            <v>2</v>
          </cell>
          <cell r="R27">
            <v>0.45</v>
          </cell>
          <cell r="V27">
            <v>1.8</v>
          </cell>
          <cell r="W27">
            <v>2.9</v>
          </cell>
          <cell r="AG27">
            <v>5</v>
          </cell>
          <cell r="AH27">
            <v>3.1</v>
          </cell>
        </row>
        <row r="28">
          <cell r="X28">
            <v>0.5</v>
          </cell>
          <cell r="AB28">
            <v>1.4</v>
          </cell>
          <cell r="AC28">
            <v>0.95</v>
          </cell>
          <cell r="AE28">
            <v>1.5</v>
          </cell>
          <cell r="AO28">
            <v>3.1</v>
          </cell>
          <cell r="AW28">
            <v>2.2000000000000002</v>
          </cell>
        </row>
        <row r="29">
          <cell r="X29">
            <v>1.5</v>
          </cell>
          <cell r="AA29">
            <v>1.4</v>
          </cell>
          <cell r="AC29">
            <v>1.5</v>
          </cell>
          <cell r="AE29">
            <v>0.5</v>
          </cell>
          <cell r="AO29">
            <v>2</v>
          </cell>
          <cell r="AW29">
            <v>1.3</v>
          </cell>
        </row>
        <row r="30">
          <cell r="X30">
            <v>1.3</v>
          </cell>
          <cell r="AA30">
            <v>0.95</v>
          </cell>
          <cell r="AB30">
            <v>1.5</v>
          </cell>
          <cell r="AE30">
            <v>2</v>
          </cell>
          <cell r="AO30">
            <v>3.5</v>
          </cell>
          <cell r="AW30">
            <v>2.7</v>
          </cell>
        </row>
        <row r="31">
          <cell r="L31">
            <v>5.7</v>
          </cell>
          <cell r="M31">
            <v>3</v>
          </cell>
          <cell r="P31">
            <v>2.4</v>
          </cell>
          <cell r="Q31">
            <v>2.2999999999999998</v>
          </cell>
          <cell r="U31">
            <v>5.7</v>
          </cell>
        </row>
        <row r="32">
          <cell r="B32">
            <v>6.9</v>
          </cell>
          <cell r="F32">
            <v>5.0999999999999996</v>
          </cell>
          <cell r="G32">
            <v>7.6</v>
          </cell>
          <cell r="Q32">
            <v>4.5999999999999996</v>
          </cell>
          <cell r="V32">
            <v>3.1</v>
          </cell>
          <cell r="X32">
            <v>1.1000000000000001</v>
          </cell>
          <cell r="AA32">
            <v>1.5</v>
          </cell>
          <cell r="AB32">
            <v>0.5</v>
          </cell>
          <cell r="AC32">
            <v>2</v>
          </cell>
          <cell r="AI32">
            <v>2.8</v>
          </cell>
          <cell r="AK32">
            <v>3.3</v>
          </cell>
          <cell r="AN32">
            <v>1.5</v>
          </cell>
          <cell r="AO32">
            <v>1.5</v>
          </cell>
          <cell r="AW32">
            <v>0.7</v>
          </cell>
          <cell r="AZ32">
            <v>4.2</v>
          </cell>
          <cell r="BE32">
            <v>3.7</v>
          </cell>
        </row>
        <row r="33">
          <cell r="Y33">
            <v>1.2</v>
          </cell>
          <cell r="AI33">
            <v>0.75</v>
          </cell>
          <cell r="AP33">
            <v>2.5</v>
          </cell>
          <cell r="BC33">
            <v>3.5</v>
          </cell>
          <cell r="BN33">
            <v>4.7</v>
          </cell>
          <cell r="BQ33">
            <v>6</v>
          </cell>
        </row>
        <row r="34">
          <cell r="O34">
            <v>3.8</v>
          </cell>
          <cell r="R34">
            <v>5.4</v>
          </cell>
          <cell r="V34">
            <v>3.7</v>
          </cell>
          <cell r="W34">
            <v>3.2</v>
          </cell>
          <cell r="Z34">
            <v>5</v>
          </cell>
          <cell r="AH34">
            <v>1.9</v>
          </cell>
        </row>
        <row r="35">
          <cell r="O35">
            <v>3.3</v>
          </cell>
          <cell r="R35">
            <v>3.8</v>
          </cell>
          <cell r="V35">
            <v>1.9</v>
          </cell>
          <cell r="W35">
            <v>1.4</v>
          </cell>
          <cell r="Z35">
            <v>3.1</v>
          </cell>
          <cell r="AG35">
            <v>1.9</v>
          </cell>
        </row>
        <row r="36">
          <cell r="B36">
            <v>7.1</v>
          </cell>
          <cell r="F36">
            <v>5.9</v>
          </cell>
          <cell r="G36">
            <v>8.4</v>
          </cell>
          <cell r="Q36">
            <v>5.7</v>
          </cell>
          <cell r="V36">
            <v>1.5</v>
          </cell>
          <cell r="Y36">
            <v>1</v>
          </cell>
          <cell r="AE36">
            <v>2.8</v>
          </cell>
          <cell r="AF36">
            <v>0.75</v>
          </cell>
          <cell r="AK36">
            <v>5.6</v>
          </cell>
          <cell r="AN36">
            <v>3</v>
          </cell>
          <cell r="AP36">
            <v>2.2999999999999998</v>
          </cell>
          <cell r="AZ36">
            <v>6.1</v>
          </cell>
          <cell r="BC36">
            <v>3.3</v>
          </cell>
          <cell r="BE36">
            <v>3.9</v>
          </cell>
          <cell r="BN36">
            <v>4.5</v>
          </cell>
          <cell r="BQ36">
            <v>5.8</v>
          </cell>
        </row>
        <row r="37">
          <cell r="AM37">
            <v>1.3</v>
          </cell>
          <cell r="AN37">
            <v>1.5</v>
          </cell>
          <cell r="AR37">
            <v>1.9</v>
          </cell>
          <cell r="AU37">
            <v>2.1</v>
          </cell>
          <cell r="AV37">
            <v>3.3</v>
          </cell>
          <cell r="AY37">
            <v>3.2</v>
          </cell>
          <cell r="BH37">
            <v>4.9000000000000004</v>
          </cell>
        </row>
        <row r="38">
          <cell r="B38">
            <v>7.2</v>
          </cell>
          <cell r="F38">
            <v>8.6</v>
          </cell>
          <cell r="G38">
            <v>10.6</v>
          </cell>
          <cell r="Q38">
            <v>4.5999999999999996</v>
          </cell>
          <cell r="V38">
            <v>5.9</v>
          </cell>
          <cell r="AE38">
            <v>3.3</v>
          </cell>
          <cell r="AI38">
            <v>5.6</v>
          </cell>
          <cell r="AL38">
            <v>2.2000000000000002</v>
          </cell>
          <cell r="AN38">
            <v>5.5</v>
          </cell>
          <cell r="AQ38">
            <v>2.6</v>
          </cell>
          <cell r="AS38">
            <v>1</v>
          </cell>
          <cell r="AT38">
            <v>3.6</v>
          </cell>
          <cell r="AX38">
            <v>2</v>
          </cell>
          <cell r="AZ38">
            <v>5.8</v>
          </cell>
          <cell r="BE38">
            <v>7.6</v>
          </cell>
        </row>
        <row r="39">
          <cell r="AK39">
            <v>2.2000000000000002</v>
          </cell>
          <cell r="AQ39">
            <v>4.9000000000000004</v>
          </cell>
          <cell r="AS39">
            <v>3.7</v>
          </cell>
          <cell r="AT39">
            <v>2.4</v>
          </cell>
          <cell r="AX39">
            <v>3.9</v>
          </cell>
        </row>
        <row r="40">
          <cell r="AJ40">
            <v>1.3</v>
          </cell>
          <cell r="AN40">
            <v>1</v>
          </cell>
          <cell r="AR40">
            <v>8.1999999999999993</v>
          </cell>
          <cell r="AU40">
            <v>9.1</v>
          </cell>
          <cell r="AV40">
            <v>9.6</v>
          </cell>
          <cell r="AY40">
            <v>10.5</v>
          </cell>
          <cell r="BH40">
            <v>9.5</v>
          </cell>
        </row>
        <row r="41">
          <cell r="B41">
            <v>8</v>
          </cell>
          <cell r="F41">
            <v>6.7</v>
          </cell>
          <cell r="G41">
            <v>9.1999999999999993</v>
          </cell>
          <cell r="Q41">
            <v>6.9</v>
          </cell>
          <cell r="V41">
            <v>4.7</v>
          </cell>
          <cell r="AE41">
            <v>1.5</v>
          </cell>
          <cell r="AI41">
            <v>3</v>
          </cell>
          <cell r="AJ41">
            <v>1.5</v>
          </cell>
          <cell r="AK41">
            <v>5.5</v>
          </cell>
          <cell r="AM41">
            <v>1</v>
          </cell>
          <cell r="AR41">
            <v>2.2000000000000002</v>
          </cell>
          <cell r="AU41">
            <v>0.65</v>
          </cell>
          <cell r="AV41">
            <v>3.6</v>
          </cell>
          <cell r="AY41">
            <v>2.8</v>
          </cell>
          <cell r="AZ41">
            <v>4.5999999999999996</v>
          </cell>
          <cell r="BE41">
            <v>3.8</v>
          </cell>
          <cell r="BH41">
            <v>4.5999999999999996</v>
          </cell>
        </row>
        <row r="42">
          <cell r="X42">
            <v>2.8</v>
          </cell>
          <cell r="AA42">
            <v>3.1</v>
          </cell>
          <cell r="AB42">
            <v>2</v>
          </cell>
          <cell r="AC42">
            <v>3.5</v>
          </cell>
          <cell r="AE42">
            <v>1.5</v>
          </cell>
          <cell r="AW42">
            <v>0.8</v>
          </cell>
        </row>
        <row r="43">
          <cell r="Y43">
            <v>2.4</v>
          </cell>
          <cell r="AF43">
            <v>2.5</v>
          </cell>
          <cell r="AI43">
            <v>2.2999999999999998</v>
          </cell>
          <cell r="BC43">
            <v>3.8</v>
          </cell>
          <cell r="BN43">
            <v>2.2999999999999998</v>
          </cell>
          <cell r="BQ43">
            <v>6.3</v>
          </cell>
        </row>
        <row r="44">
          <cell r="AK44">
            <v>2.6</v>
          </cell>
          <cell r="AL44">
            <v>4.9000000000000004</v>
          </cell>
          <cell r="AS44">
            <v>4.5999999999999996</v>
          </cell>
          <cell r="AT44">
            <v>7.4</v>
          </cell>
          <cell r="AX44">
            <v>3.8</v>
          </cell>
        </row>
        <row r="45">
          <cell r="AJ45">
            <v>1.9</v>
          </cell>
          <cell r="AM45">
            <v>8.1999999999999993</v>
          </cell>
          <cell r="AN45">
            <v>2.2000000000000002</v>
          </cell>
          <cell r="AU45">
            <v>3.3</v>
          </cell>
          <cell r="AV45">
            <v>1.4</v>
          </cell>
          <cell r="AY45">
            <v>2.2999999999999998</v>
          </cell>
          <cell r="BH45">
            <v>3.6</v>
          </cell>
        </row>
        <row r="46">
          <cell r="AK46">
            <v>1</v>
          </cell>
          <cell r="AL46">
            <v>3.7</v>
          </cell>
          <cell r="AQ46">
            <v>4.5999999999999996</v>
          </cell>
          <cell r="AT46">
            <v>4.5</v>
          </cell>
          <cell r="AX46">
            <v>2.8</v>
          </cell>
        </row>
        <row r="47">
          <cell r="AK47">
            <v>3.6</v>
          </cell>
          <cell r="AL47">
            <v>2.4</v>
          </cell>
          <cell r="AQ47">
            <v>7.4</v>
          </cell>
          <cell r="AS47">
            <v>4.5</v>
          </cell>
          <cell r="AX47">
            <v>4.2</v>
          </cell>
        </row>
        <row r="48">
          <cell r="AJ48">
            <v>2.1</v>
          </cell>
          <cell r="AM48">
            <v>9.1</v>
          </cell>
          <cell r="AN48">
            <v>0.65</v>
          </cell>
          <cell r="AR48">
            <v>3.3</v>
          </cell>
          <cell r="AV48">
            <v>3.9</v>
          </cell>
          <cell r="AY48">
            <v>2.7</v>
          </cell>
          <cell r="BH48">
            <v>2.8</v>
          </cell>
        </row>
        <row r="49">
          <cell r="AJ49">
            <v>3.3</v>
          </cell>
          <cell r="AM49">
            <v>9.6</v>
          </cell>
          <cell r="AN49">
            <v>3.6</v>
          </cell>
          <cell r="AR49">
            <v>1.4</v>
          </cell>
          <cell r="AU49">
            <v>3.9</v>
          </cell>
          <cell r="AY49">
            <v>1.2</v>
          </cell>
          <cell r="BH49">
            <v>1</v>
          </cell>
        </row>
        <row r="50">
          <cell r="X50">
            <v>1.6</v>
          </cell>
          <cell r="AA50">
            <v>2.2000000000000002</v>
          </cell>
          <cell r="AB50">
            <v>1.3</v>
          </cell>
          <cell r="AC50">
            <v>2.7</v>
          </cell>
          <cell r="AE50">
            <v>0.7</v>
          </cell>
          <cell r="AO50">
            <v>0.8</v>
          </cell>
        </row>
        <row r="51">
          <cell r="AK51">
            <v>2</v>
          </cell>
          <cell r="AL51">
            <v>3.9</v>
          </cell>
          <cell r="AQ51">
            <v>3.8</v>
          </cell>
          <cell r="AS51">
            <v>2.8</v>
          </cell>
          <cell r="AT51">
            <v>4.2</v>
          </cell>
        </row>
        <row r="52">
          <cell r="AJ52">
            <v>3.2</v>
          </cell>
          <cell r="AM52">
            <v>10.5</v>
          </cell>
          <cell r="AN52">
            <v>2.8</v>
          </cell>
          <cell r="AR52">
            <v>2.2999999999999998</v>
          </cell>
          <cell r="AU52">
            <v>2.7</v>
          </cell>
          <cell r="AV52">
            <v>1.2</v>
          </cell>
          <cell r="BH52">
            <v>0.4</v>
          </cell>
        </row>
        <row r="53">
          <cell r="B53">
            <v>9.9</v>
          </cell>
          <cell r="F53">
            <v>8.9</v>
          </cell>
          <cell r="G53">
            <v>11.4</v>
          </cell>
          <cell r="Q53">
            <v>9</v>
          </cell>
          <cell r="V53">
            <v>6.9</v>
          </cell>
          <cell r="AE53">
            <v>4.2</v>
          </cell>
          <cell r="AI53">
            <v>6.1</v>
          </cell>
          <cell r="AK53">
            <v>5.8</v>
          </cell>
          <cell r="AN53">
            <v>4.5999999999999996</v>
          </cell>
          <cell r="BA53">
            <v>0.75</v>
          </cell>
          <cell r="BE53">
            <v>3.9</v>
          </cell>
          <cell r="BG53">
            <v>5.7</v>
          </cell>
          <cell r="BI53">
            <v>1.4</v>
          </cell>
          <cell r="BJ53">
            <v>2.1</v>
          </cell>
          <cell r="BK53">
            <v>1.1000000000000001</v>
          </cell>
          <cell r="BL53">
            <v>2.2000000000000002</v>
          </cell>
          <cell r="BO53">
            <v>2.4</v>
          </cell>
        </row>
        <row r="54">
          <cell r="AZ54">
            <v>0.75</v>
          </cell>
          <cell r="BG54">
            <v>6.5</v>
          </cell>
          <cell r="BI54">
            <v>1.4</v>
          </cell>
          <cell r="BJ54">
            <v>1.8</v>
          </cell>
          <cell r="BK54">
            <v>1.5</v>
          </cell>
          <cell r="BL54">
            <v>2.5</v>
          </cell>
          <cell r="BO54">
            <v>2.6</v>
          </cell>
        </row>
        <row r="55">
          <cell r="BD55">
            <v>2.2999999999999998</v>
          </cell>
          <cell r="BE55">
            <v>2.2999999999999998</v>
          </cell>
          <cell r="BF55">
            <v>2.6</v>
          </cell>
          <cell r="BM55">
            <v>2.7</v>
          </cell>
          <cell r="BP55">
            <v>1.2</v>
          </cell>
          <cell r="BR55">
            <v>2.4</v>
          </cell>
        </row>
        <row r="56">
          <cell r="Y56">
            <v>4.0999999999999996</v>
          </cell>
          <cell r="AF56">
            <v>3.5</v>
          </cell>
          <cell r="AI56">
            <v>3.3</v>
          </cell>
          <cell r="AP56">
            <v>3.8</v>
          </cell>
          <cell r="BN56">
            <v>5.8</v>
          </cell>
          <cell r="BQ56">
            <v>3.6</v>
          </cell>
        </row>
        <row r="57">
          <cell r="BB57">
            <v>2.2999999999999998</v>
          </cell>
          <cell r="BE57">
            <v>6.5000000000000002E-2</v>
          </cell>
          <cell r="BF57">
            <v>0.35</v>
          </cell>
          <cell r="BM57">
            <v>0.95</v>
          </cell>
          <cell r="BP57">
            <v>1.3</v>
          </cell>
          <cell r="BR57">
            <v>1.2</v>
          </cell>
        </row>
        <row r="58">
          <cell r="B58">
            <v>10.199999999999999</v>
          </cell>
          <cell r="F58">
            <v>9</v>
          </cell>
          <cell r="G58">
            <v>12.5</v>
          </cell>
          <cell r="Q58">
            <v>8.4</v>
          </cell>
          <cell r="V58">
            <v>4.5999999999999996</v>
          </cell>
          <cell r="AE58">
            <v>3.7</v>
          </cell>
          <cell r="AI58">
            <v>3.9</v>
          </cell>
          <cell r="AK58">
            <v>7.6</v>
          </cell>
          <cell r="AN58">
            <v>3.8</v>
          </cell>
          <cell r="AZ58">
            <v>3.9</v>
          </cell>
          <cell r="BB58">
            <v>2.2999999999999998</v>
          </cell>
          <cell r="BD58">
            <v>6.5000000000000002E-2</v>
          </cell>
          <cell r="BF58">
            <v>0.45</v>
          </cell>
          <cell r="BM58">
            <v>1</v>
          </cell>
          <cell r="BP58">
            <v>1</v>
          </cell>
          <cell r="BR58">
            <v>1.2</v>
          </cell>
        </row>
        <row r="59">
          <cell r="BB59">
            <v>2.6</v>
          </cell>
          <cell r="BD59">
            <v>0.35</v>
          </cell>
          <cell r="BE59">
            <v>0.45</v>
          </cell>
          <cell r="BM59">
            <v>1.1000000000000001</v>
          </cell>
          <cell r="BP59">
            <v>1.7</v>
          </cell>
          <cell r="BR59">
            <v>1.6</v>
          </cell>
        </row>
        <row r="60">
          <cell r="AZ60">
            <v>5.7</v>
          </cell>
          <cell r="BA60">
            <v>6.5</v>
          </cell>
          <cell r="BI60">
            <v>6.8</v>
          </cell>
          <cell r="BJ60">
            <v>7.3</v>
          </cell>
          <cell r="BK60">
            <v>7.3</v>
          </cell>
          <cell r="BL60">
            <v>5.7</v>
          </cell>
          <cell r="BO60">
            <v>4.5</v>
          </cell>
        </row>
        <row r="61">
          <cell r="AJ61">
            <v>4.9000000000000004</v>
          </cell>
          <cell r="AM61">
            <v>9.5</v>
          </cell>
          <cell r="AN61">
            <v>4.5999999999999996</v>
          </cell>
          <cell r="AR61">
            <v>3.6</v>
          </cell>
          <cell r="AU61">
            <v>2.8</v>
          </cell>
          <cell r="AV61">
            <v>1</v>
          </cell>
          <cell r="AY61">
            <v>0.4</v>
          </cell>
        </row>
        <row r="62">
          <cell r="AZ62">
            <v>1.4</v>
          </cell>
          <cell r="BA62">
            <v>1.4</v>
          </cell>
          <cell r="BG62">
            <v>6.8</v>
          </cell>
          <cell r="BJ62">
            <v>0.5</v>
          </cell>
          <cell r="BK62">
            <v>0.55000000000000004</v>
          </cell>
          <cell r="BL62">
            <v>4</v>
          </cell>
          <cell r="BO62">
            <v>3.2</v>
          </cell>
        </row>
        <row r="63">
          <cell r="AZ63">
            <v>2.1</v>
          </cell>
          <cell r="BA63">
            <v>1.8</v>
          </cell>
          <cell r="BG63">
            <v>7.3</v>
          </cell>
          <cell r="BI63">
            <v>0.5</v>
          </cell>
          <cell r="BK63">
            <v>1</v>
          </cell>
          <cell r="BL63">
            <v>4.0999999999999996</v>
          </cell>
          <cell r="BO63">
            <v>4.2</v>
          </cell>
        </row>
        <row r="64">
          <cell r="AZ64">
            <v>1.1000000000000001</v>
          </cell>
          <cell r="BA64">
            <v>1.5</v>
          </cell>
          <cell r="BG64">
            <v>7.3</v>
          </cell>
          <cell r="BI64">
            <v>0.55000000000000004</v>
          </cell>
          <cell r="BJ64">
            <v>1</v>
          </cell>
          <cell r="BL64">
            <v>3.6</v>
          </cell>
          <cell r="BO64">
            <v>3.3</v>
          </cell>
        </row>
        <row r="65">
          <cell r="AZ65">
            <v>2.2000000000000002</v>
          </cell>
          <cell r="BA65">
            <v>2.5</v>
          </cell>
          <cell r="BG65">
            <v>5.7</v>
          </cell>
          <cell r="BI65">
            <v>4</v>
          </cell>
          <cell r="BJ65">
            <v>4.0999999999999996</v>
          </cell>
          <cell r="BK65">
            <v>3.6</v>
          </cell>
          <cell r="BO65">
            <v>1.1000000000000001</v>
          </cell>
        </row>
        <row r="66">
          <cell r="BB66">
            <v>2.7</v>
          </cell>
          <cell r="BD66">
            <v>0.95</v>
          </cell>
          <cell r="BE66">
            <v>1</v>
          </cell>
          <cell r="BF66">
            <v>1.1000000000000001</v>
          </cell>
          <cell r="BP66">
            <v>1.6</v>
          </cell>
          <cell r="BR66">
            <v>1.4</v>
          </cell>
        </row>
        <row r="67">
          <cell r="Y67">
            <v>4.8</v>
          </cell>
          <cell r="AF67">
            <v>4.7</v>
          </cell>
          <cell r="AI67">
            <v>4.5</v>
          </cell>
          <cell r="AP67">
            <v>2.2999999999999998</v>
          </cell>
          <cell r="BC67">
            <v>5.8</v>
          </cell>
          <cell r="BQ67">
            <v>9.5</v>
          </cell>
        </row>
        <row r="68">
          <cell r="AZ68">
            <v>2.4</v>
          </cell>
          <cell r="BA68">
            <v>2.6</v>
          </cell>
          <cell r="BG68">
            <v>4.5</v>
          </cell>
          <cell r="BI68">
            <v>3.2</v>
          </cell>
          <cell r="BJ68">
            <v>4.2</v>
          </cell>
          <cell r="BK68">
            <v>3.3</v>
          </cell>
          <cell r="BL68">
            <v>1.1000000000000001</v>
          </cell>
        </row>
        <row r="69">
          <cell r="BB69">
            <v>1.2</v>
          </cell>
          <cell r="BD69">
            <v>1.3</v>
          </cell>
          <cell r="BE69">
            <v>1</v>
          </cell>
          <cell r="BF69">
            <v>1.7</v>
          </cell>
          <cell r="BM69">
            <v>1.6</v>
          </cell>
          <cell r="BR69">
            <v>1.2</v>
          </cell>
        </row>
        <row r="70">
          <cell r="Y70">
            <v>6</v>
          </cell>
          <cell r="AF70">
            <v>6</v>
          </cell>
          <cell r="AI70">
            <v>5.8</v>
          </cell>
          <cell r="AP70">
            <v>6.3</v>
          </cell>
          <cell r="BC70">
            <v>3.6</v>
          </cell>
          <cell r="BN70">
            <v>9.5</v>
          </cell>
        </row>
        <row r="71">
          <cell r="BB71">
            <v>2.4</v>
          </cell>
          <cell r="BD71">
            <v>1.2</v>
          </cell>
          <cell r="BE71">
            <v>1.2</v>
          </cell>
          <cell r="BF71">
            <v>1.6</v>
          </cell>
          <cell r="BM71">
            <v>1.4</v>
          </cell>
          <cell r="BP71">
            <v>1.2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"/>
  <sheetViews>
    <sheetView workbookViewId="0">
      <selection activeCell="A4" sqref="A4"/>
    </sheetView>
  </sheetViews>
  <sheetFormatPr defaultRowHeight="15.75" x14ac:dyDescent="0.25"/>
  <cols>
    <col min="1" max="1" width="7" style="7" customWidth="1"/>
    <col min="2" max="2" width="4.42578125" style="7" customWidth="1"/>
    <col min="3" max="3" width="111.85546875" style="7" customWidth="1"/>
    <col min="4" max="4" width="18.140625" style="7" customWidth="1"/>
    <col min="5" max="5" width="16.28515625" style="7" customWidth="1"/>
    <col min="6" max="6" width="14.5703125" style="22" customWidth="1"/>
    <col min="7" max="7" width="18.140625" style="7" customWidth="1"/>
    <col min="8" max="8" width="18.140625" style="13" hidden="1" customWidth="1"/>
    <col min="9" max="9" width="18.140625" style="7" customWidth="1"/>
    <col min="10" max="10" width="18.140625" style="7" hidden="1" customWidth="1"/>
    <col min="11" max="11" width="10.5703125" style="7" bestFit="1" customWidth="1"/>
    <col min="12" max="16384" width="9.140625" style="7"/>
  </cols>
  <sheetData>
    <row r="1" spans="2:10" x14ac:dyDescent="0.25">
      <c r="F1" s="12"/>
      <c r="H1" s="13" t="s">
        <v>185</v>
      </c>
      <c r="I1" s="14"/>
      <c r="J1" s="14" t="s">
        <v>184</v>
      </c>
    </row>
    <row r="2" spans="2:10" s="14" customFormat="1" ht="46.5" customHeight="1" x14ac:dyDescent="0.25">
      <c r="B2" s="23" t="s">
        <v>178</v>
      </c>
      <c r="C2" s="23" t="s">
        <v>141</v>
      </c>
      <c r="D2" s="23" t="s">
        <v>179</v>
      </c>
      <c r="E2" s="23" t="s">
        <v>180</v>
      </c>
      <c r="F2" s="24" t="s">
        <v>181</v>
      </c>
      <c r="G2" s="23" t="s">
        <v>182</v>
      </c>
      <c r="H2" s="23" t="s">
        <v>183</v>
      </c>
      <c r="I2" s="23" t="s">
        <v>183</v>
      </c>
      <c r="J2" s="23" t="s">
        <v>183</v>
      </c>
    </row>
    <row r="3" spans="2:10" x14ac:dyDescent="0.25">
      <c r="B3" s="15">
        <v>0</v>
      </c>
      <c r="C3" s="1" t="s">
        <v>71</v>
      </c>
      <c r="D3" s="16"/>
      <c r="E3" s="16"/>
      <c r="F3" s="17"/>
      <c r="G3" s="17"/>
      <c r="H3" s="17"/>
      <c r="I3" s="17"/>
      <c r="J3" s="17"/>
    </row>
    <row r="4" spans="2:10" x14ac:dyDescent="0.25">
      <c r="B4" s="15">
        <v>1</v>
      </c>
      <c r="C4" s="2" t="s">
        <v>72</v>
      </c>
      <c r="D4" s="18">
        <v>239298645</v>
      </c>
      <c r="E4" s="11">
        <v>10670</v>
      </c>
      <c r="F4" s="18">
        <f>D4/E4</f>
        <v>22427.239456419869</v>
      </c>
      <c r="G4" s="11">
        <v>16005</v>
      </c>
      <c r="H4" s="19">
        <f t="shared" ref="H4:H67" si="0">ROUNDUP(G4/15,0)</f>
        <v>1067</v>
      </c>
      <c r="I4" s="26">
        <v>1067</v>
      </c>
      <c r="J4" s="11">
        <v>1067</v>
      </c>
    </row>
    <row r="5" spans="2:10" x14ac:dyDescent="0.25">
      <c r="B5" s="15">
        <v>2</v>
      </c>
      <c r="C5" s="2" t="s">
        <v>73</v>
      </c>
      <c r="D5" s="18">
        <v>168781635</v>
      </c>
      <c r="E5" s="11">
        <v>8210</v>
      </c>
      <c r="F5" s="18">
        <f t="shared" ref="F5:F68" si="1">D5/E5</f>
        <v>20558.055420219243</v>
      </c>
      <c r="G5" s="11">
        <v>12315</v>
      </c>
      <c r="H5" s="19">
        <f t="shared" si="0"/>
        <v>821</v>
      </c>
      <c r="I5" s="26">
        <v>821</v>
      </c>
      <c r="J5" s="11">
        <v>821</v>
      </c>
    </row>
    <row r="6" spans="2:10" x14ac:dyDescent="0.25">
      <c r="B6" s="15">
        <v>3</v>
      </c>
      <c r="C6" s="2" t="s">
        <v>74</v>
      </c>
      <c r="D6" s="18">
        <v>266185305</v>
      </c>
      <c r="E6" s="11">
        <v>10520</v>
      </c>
      <c r="F6" s="18">
        <f t="shared" si="1"/>
        <v>25302.785646387834</v>
      </c>
      <c r="G6" s="11">
        <v>15780</v>
      </c>
      <c r="H6" s="19">
        <f t="shared" si="0"/>
        <v>1052</v>
      </c>
      <c r="I6" s="26">
        <v>1026</v>
      </c>
      <c r="J6" s="11">
        <v>1052</v>
      </c>
    </row>
    <row r="7" spans="2:10" x14ac:dyDescent="0.25">
      <c r="B7" s="15">
        <v>4</v>
      </c>
      <c r="C7" s="2" t="s">
        <v>75</v>
      </c>
      <c r="D7" s="18">
        <v>234016919.99999997</v>
      </c>
      <c r="E7" s="11">
        <v>9420</v>
      </c>
      <c r="F7" s="18">
        <f t="shared" si="1"/>
        <v>24842.560509554136</v>
      </c>
      <c r="G7" s="11">
        <v>14130</v>
      </c>
      <c r="H7" s="19">
        <f t="shared" si="0"/>
        <v>942</v>
      </c>
      <c r="I7" s="26">
        <v>1074</v>
      </c>
      <c r="J7" s="11">
        <v>944</v>
      </c>
    </row>
    <row r="8" spans="2:10" x14ac:dyDescent="0.25">
      <c r="B8" s="15">
        <v>5</v>
      </c>
      <c r="C8" s="2" t="s">
        <v>76</v>
      </c>
      <c r="D8" s="18">
        <v>230516910</v>
      </c>
      <c r="E8" s="11">
        <v>8810</v>
      </c>
      <c r="F8" s="18">
        <f t="shared" si="1"/>
        <v>26165.370034052212</v>
      </c>
      <c r="G8" s="11">
        <v>13215</v>
      </c>
      <c r="H8" s="19">
        <f t="shared" si="0"/>
        <v>881</v>
      </c>
      <c r="I8" s="26">
        <v>881</v>
      </c>
      <c r="J8" s="11">
        <v>881</v>
      </c>
    </row>
    <row r="9" spans="2:10" x14ac:dyDescent="0.25">
      <c r="B9" s="15">
        <v>6</v>
      </c>
      <c r="C9" s="3" t="s">
        <v>77</v>
      </c>
      <c r="D9" s="18">
        <v>180295529.99999997</v>
      </c>
      <c r="E9" s="11">
        <v>10860</v>
      </c>
      <c r="F9" s="18">
        <f t="shared" si="1"/>
        <v>16601.798342541435</v>
      </c>
      <c r="G9" s="11">
        <v>16290</v>
      </c>
      <c r="H9" s="19">
        <f t="shared" si="0"/>
        <v>1086</v>
      </c>
      <c r="I9" s="26">
        <v>1086</v>
      </c>
      <c r="J9" s="11">
        <v>1086</v>
      </c>
    </row>
    <row r="10" spans="2:10" x14ac:dyDescent="0.25">
      <c r="B10" s="15">
        <v>7</v>
      </c>
      <c r="C10" s="3" t="s">
        <v>78</v>
      </c>
      <c r="D10" s="18">
        <v>157457745</v>
      </c>
      <c r="E10" s="11">
        <v>10740</v>
      </c>
      <c r="F10" s="18">
        <f t="shared" si="1"/>
        <v>14660.870111731843</v>
      </c>
      <c r="G10" s="11">
        <v>16110</v>
      </c>
      <c r="H10" s="19">
        <f t="shared" si="0"/>
        <v>1074</v>
      </c>
      <c r="I10" s="26">
        <v>942</v>
      </c>
      <c r="J10" s="11">
        <v>1074</v>
      </c>
    </row>
    <row r="11" spans="2:10" x14ac:dyDescent="0.25">
      <c r="B11" s="15">
        <v>8</v>
      </c>
      <c r="C11" s="1" t="s">
        <v>79</v>
      </c>
      <c r="D11" s="18">
        <v>183741645</v>
      </c>
      <c r="E11" s="11">
        <v>8840</v>
      </c>
      <c r="F11" s="18">
        <f t="shared" si="1"/>
        <v>20785.253959276019</v>
      </c>
      <c r="G11" s="11">
        <v>13260</v>
      </c>
      <c r="H11" s="19">
        <f t="shared" si="0"/>
        <v>884</v>
      </c>
      <c r="I11" s="26">
        <v>884</v>
      </c>
      <c r="J11" s="11">
        <v>951</v>
      </c>
    </row>
    <row r="12" spans="2:10" x14ac:dyDescent="0.25">
      <c r="B12" s="15">
        <v>9</v>
      </c>
      <c r="C12" s="2" t="s">
        <v>80</v>
      </c>
      <c r="D12" s="18">
        <v>179696880</v>
      </c>
      <c r="E12" s="11">
        <v>11180</v>
      </c>
      <c r="F12" s="18">
        <f t="shared" si="1"/>
        <v>16073.066189624329</v>
      </c>
      <c r="G12" s="11">
        <v>16770</v>
      </c>
      <c r="H12" s="19">
        <f t="shared" si="0"/>
        <v>1118</v>
      </c>
      <c r="I12" s="26">
        <v>1118</v>
      </c>
      <c r="J12" s="11">
        <v>1118</v>
      </c>
    </row>
    <row r="13" spans="2:10" x14ac:dyDescent="0.25">
      <c r="B13" s="15">
        <v>10</v>
      </c>
      <c r="C13" s="2" t="s">
        <v>81</v>
      </c>
      <c r="D13" s="18">
        <v>250364250</v>
      </c>
      <c r="E13" s="11">
        <v>10260</v>
      </c>
      <c r="F13" s="18">
        <f t="shared" si="1"/>
        <v>24401.973684210527</v>
      </c>
      <c r="G13" s="11">
        <v>15390</v>
      </c>
      <c r="H13" s="19">
        <f t="shared" si="0"/>
        <v>1026</v>
      </c>
      <c r="I13" s="26">
        <v>1052</v>
      </c>
      <c r="J13" s="11">
        <v>1026</v>
      </c>
    </row>
    <row r="14" spans="2:10" x14ac:dyDescent="0.25">
      <c r="B14" s="15">
        <v>11</v>
      </c>
      <c r="C14" s="2" t="s">
        <v>82</v>
      </c>
      <c r="D14" s="18">
        <v>220178025.00000003</v>
      </c>
      <c r="E14" s="11">
        <v>11930</v>
      </c>
      <c r="F14" s="18">
        <f t="shared" si="1"/>
        <v>18455.827745180221</v>
      </c>
      <c r="G14" s="11">
        <v>17895</v>
      </c>
      <c r="H14" s="19">
        <f t="shared" si="0"/>
        <v>1193</v>
      </c>
      <c r="I14" s="26">
        <v>1193</v>
      </c>
      <c r="J14" s="11">
        <v>1193</v>
      </c>
    </row>
    <row r="15" spans="2:10" x14ac:dyDescent="0.25">
      <c r="B15" s="15">
        <v>12</v>
      </c>
      <c r="C15" s="2" t="s">
        <v>83</v>
      </c>
      <c r="D15" s="18">
        <v>290051280</v>
      </c>
      <c r="E15" s="11">
        <v>9260</v>
      </c>
      <c r="F15" s="18">
        <f t="shared" si="1"/>
        <v>31323.032397408206</v>
      </c>
      <c r="G15" s="11">
        <v>13890</v>
      </c>
      <c r="H15" s="19">
        <f t="shared" si="0"/>
        <v>926</v>
      </c>
      <c r="I15" s="26">
        <v>926</v>
      </c>
      <c r="J15" s="11">
        <v>926</v>
      </c>
    </row>
    <row r="16" spans="2:10" x14ac:dyDescent="0.25">
      <c r="B16" s="15">
        <v>13</v>
      </c>
      <c r="C16" s="3" t="s">
        <v>84</v>
      </c>
      <c r="D16" s="18">
        <v>273383820</v>
      </c>
      <c r="E16" s="11">
        <v>8730</v>
      </c>
      <c r="F16" s="18">
        <f t="shared" si="1"/>
        <v>31315.443298969072</v>
      </c>
      <c r="G16" s="11">
        <v>13095</v>
      </c>
      <c r="H16" s="19">
        <f t="shared" si="0"/>
        <v>873</v>
      </c>
      <c r="I16" s="26">
        <v>873</v>
      </c>
      <c r="J16" s="11">
        <v>873</v>
      </c>
    </row>
    <row r="17" spans="2:10" x14ac:dyDescent="0.25">
      <c r="B17" s="20">
        <v>14</v>
      </c>
      <c r="C17" s="2" t="s">
        <v>85</v>
      </c>
      <c r="D17" s="18">
        <v>220181009.99999997</v>
      </c>
      <c r="E17" s="11">
        <v>8390</v>
      </c>
      <c r="F17" s="18">
        <f t="shared" si="1"/>
        <v>26243.266984505361</v>
      </c>
      <c r="G17" s="11">
        <v>12585</v>
      </c>
      <c r="H17" s="19">
        <f t="shared" si="0"/>
        <v>839</v>
      </c>
      <c r="I17" s="26">
        <v>839</v>
      </c>
      <c r="J17" s="11">
        <v>861</v>
      </c>
    </row>
    <row r="18" spans="2:10" x14ac:dyDescent="0.25">
      <c r="B18" s="15">
        <v>15</v>
      </c>
      <c r="C18" s="2" t="s">
        <v>86</v>
      </c>
      <c r="D18" s="18">
        <v>191868960</v>
      </c>
      <c r="E18" s="11">
        <v>10670</v>
      </c>
      <c r="F18" s="18">
        <f t="shared" si="1"/>
        <v>17982.095595126524</v>
      </c>
      <c r="G18" s="11">
        <v>16005</v>
      </c>
      <c r="H18" s="19">
        <f t="shared" si="0"/>
        <v>1067</v>
      </c>
      <c r="I18" s="26">
        <v>1112</v>
      </c>
      <c r="J18" s="11">
        <v>1067</v>
      </c>
    </row>
    <row r="19" spans="2:10" x14ac:dyDescent="0.25">
      <c r="B19" s="15">
        <v>16</v>
      </c>
      <c r="C19" s="1" t="s">
        <v>87</v>
      </c>
      <c r="D19" s="18">
        <v>146564355</v>
      </c>
      <c r="E19" s="11">
        <v>9290</v>
      </c>
      <c r="F19" s="18">
        <f t="shared" si="1"/>
        <v>15776.572120559742</v>
      </c>
      <c r="G19" s="11">
        <v>13935</v>
      </c>
      <c r="H19" s="19">
        <f t="shared" si="0"/>
        <v>929</v>
      </c>
      <c r="I19" s="26">
        <v>929</v>
      </c>
      <c r="J19" s="11">
        <v>929</v>
      </c>
    </row>
    <row r="20" spans="2:10" x14ac:dyDescent="0.25">
      <c r="B20" s="15">
        <v>17</v>
      </c>
      <c r="C20" s="3" t="s">
        <v>88</v>
      </c>
      <c r="D20" s="18">
        <v>173183910</v>
      </c>
      <c r="E20" s="11">
        <v>10430</v>
      </c>
      <c r="F20" s="18">
        <f t="shared" si="1"/>
        <v>16604.401725790987</v>
      </c>
      <c r="G20" s="11">
        <v>15645</v>
      </c>
      <c r="H20" s="19">
        <f t="shared" si="0"/>
        <v>1043</v>
      </c>
      <c r="I20" s="26">
        <v>1043</v>
      </c>
      <c r="J20" s="11">
        <v>1042</v>
      </c>
    </row>
    <row r="21" spans="2:10" x14ac:dyDescent="0.25">
      <c r="B21" s="15">
        <v>18</v>
      </c>
      <c r="C21" s="3" t="s">
        <v>89</v>
      </c>
      <c r="D21" s="18">
        <v>279672540</v>
      </c>
      <c r="E21" s="11">
        <v>11120</v>
      </c>
      <c r="F21" s="18">
        <f t="shared" si="1"/>
        <v>25150.408273381294</v>
      </c>
      <c r="G21" s="11">
        <v>16680</v>
      </c>
      <c r="H21" s="19">
        <f t="shared" si="0"/>
        <v>1112</v>
      </c>
      <c r="I21" s="26">
        <v>1067</v>
      </c>
      <c r="J21" s="11">
        <v>990</v>
      </c>
    </row>
    <row r="22" spans="2:10" x14ac:dyDescent="0.25">
      <c r="B22" s="15">
        <v>19</v>
      </c>
      <c r="C22" s="2" t="s">
        <v>90</v>
      </c>
      <c r="D22" s="18">
        <v>152515455</v>
      </c>
      <c r="E22" s="11">
        <v>9290</v>
      </c>
      <c r="F22" s="18">
        <f t="shared" si="1"/>
        <v>16417.164155005383</v>
      </c>
      <c r="G22" s="11">
        <v>13935</v>
      </c>
      <c r="H22" s="19">
        <f t="shared" si="0"/>
        <v>929</v>
      </c>
      <c r="I22" s="26">
        <v>929</v>
      </c>
      <c r="J22" s="11">
        <v>929</v>
      </c>
    </row>
    <row r="23" spans="2:10" x14ac:dyDescent="0.25">
      <c r="B23" s="15">
        <v>20</v>
      </c>
      <c r="C23" s="1" t="s">
        <v>91</v>
      </c>
      <c r="D23" s="18">
        <v>274810515</v>
      </c>
      <c r="E23" s="11">
        <v>4760</v>
      </c>
      <c r="F23" s="18">
        <f t="shared" si="1"/>
        <v>57733.301470588238</v>
      </c>
      <c r="G23" s="11">
        <v>7140</v>
      </c>
      <c r="H23" s="19">
        <f t="shared" si="0"/>
        <v>476</v>
      </c>
      <c r="I23" s="26">
        <v>476</v>
      </c>
      <c r="J23" s="11">
        <v>476</v>
      </c>
    </row>
    <row r="24" spans="2:10" x14ac:dyDescent="0.25">
      <c r="B24" s="15">
        <v>21</v>
      </c>
      <c r="C24" s="1" t="s">
        <v>92</v>
      </c>
      <c r="D24" s="18">
        <v>299196825</v>
      </c>
      <c r="E24" s="11">
        <v>10920</v>
      </c>
      <c r="F24" s="18">
        <f t="shared" si="1"/>
        <v>27398.976648351647</v>
      </c>
      <c r="G24" s="11">
        <v>16380</v>
      </c>
      <c r="H24" s="19">
        <f t="shared" si="0"/>
        <v>1092</v>
      </c>
      <c r="I24" s="26">
        <v>1092</v>
      </c>
      <c r="J24" s="11">
        <v>802</v>
      </c>
    </row>
    <row r="25" spans="2:10" x14ac:dyDescent="0.25">
      <c r="B25" s="15">
        <v>22</v>
      </c>
      <c r="C25" s="1" t="s">
        <v>93</v>
      </c>
      <c r="D25" s="18">
        <v>189087975</v>
      </c>
      <c r="E25" s="11">
        <v>5820</v>
      </c>
      <c r="F25" s="18">
        <f t="shared" si="1"/>
        <v>32489.342783505155</v>
      </c>
      <c r="G25" s="11">
        <v>8730</v>
      </c>
      <c r="H25" s="19">
        <f t="shared" si="0"/>
        <v>582</v>
      </c>
      <c r="I25" s="26">
        <v>582</v>
      </c>
      <c r="J25" s="11">
        <v>582</v>
      </c>
    </row>
    <row r="26" spans="2:10" x14ac:dyDescent="0.25">
      <c r="B26" s="15">
        <v>23</v>
      </c>
      <c r="C26" s="1" t="s">
        <v>94</v>
      </c>
      <c r="D26" s="18">
        <v>216824475</v>
      </c>
      <c r="E26" s="11">
        <v>8580</v>
      </c>
      <c r="F26" s="18">
        <f t="shared" si="1"/>
        <v>25270.917832167834</v>
      </c>
      <c r="G26" s="11">
        <v>12870</v>
      </c>
      <c r="H26" s="19">
        <f t="shared" si="0"/>
        <v>858</v>
      </c>
      <c r="I26" s="26">
        <v>858</v>
      </c>
      <c r="J26" s="11">
        <v>858</v>
      </c>
    </row>
    <row r="27" spans="2:10" x14ac:dyDescent="0.25">
      <c r="B27" s="15">
        <v>24</v>
      </c>
      <c r="C27" s="1" t="s">
        <v>95</v>
      </c>
      <c r="D27" s="18">
        <v>253390020</v>
      </c>
      <c r="E27" s="11">
        <v>8540</v>
      </c>
      <c r="F27" s="18">
        <f t="shared" si="1"/>
        <v>29670.962529274006</v>
      </c>
      <c r="G27" s="11">
        <v>12810</v>
      </c>
      <c r="H27" s="19">
        <f t="shared" si="0"/>
        <v>854</v>
      </c>
      <c r="I27" s="26">
        <v>854</v>
      </c>
      <c r="J27" s="11">
        <v>854</v>
      </c>
    </row>
    <row r="28" spans="2:10" x14ac:dyDescent="0.25">
      <c r="B28" s="15">
        <v>25</v>
      </c>
      <c r="C28" s="1" t="s">
        <v>96</v>
      </c>
      <c r="D28" s="18">
        <v>295538535</v>
      </c>
      <c r="E28" s="11">
        <v>9450</v>
      </c>
      <c r="F28" s="18">
        <f t="shared" si="1"/>
        <v>31273.919047619049</v>
      </c>
      <c r="G28" s="11">
        <v>14175</v>
      </c>
      <c r="H28" s="19">
        <f t="shared" si="0"/>
        <v>945</v>
      </c>
      <c r="I28" s="26">
        <v>945</v>
      </c>
      <c r="J28" s="11">
        <v>945</v>
      </c>
    </row>
    <row r="29" spans="2:10" x14ac:dyDescent="0.25">
      <c r="B29" s="15">
        <v>26</v>
      </c>
      <c r="C29" s="1" t="s">
        <v>97</v>
      </c>
      <c r="D29" s="18">
        <v>213096690</v>
      </c>
      <c r="E29" s="11">
        <v>6110</v>
      </c>
      <c r="F29" s="18">
        <f t="shared" si="1"/>
        <v>34876.70867430442</v>
      </c>
      <c r="G29" s="11">
        <v>9165</v>
      </c>
      <c r="H29" s="19">
        <f t="shared" si="0"/>
        <v>611</v>
      </c>
      <c r="I29" s="26">
        <v>611</v>
      </c>
      <c r="J29" s="11">
        <v>733</v>
      </c>
    </row>
    <row r="30" spans="2:10" x14ac:dyDescent="0.25">
      <c r="B30" s="15">
        <v>27</v>
      </c>
      <c r="C30" s="1" t="s">
        <v>98</v>
      </c>
      <c r="D30" s="18">
        <v>250620570</v>
      </c>
      <c r="E30" s="11">
        <v>8370</v>
      </c>
      <c r="F30" s="18">
        <f t="shared" si="1"/>
        <v>29942.720430107525</v>
      </c>
      <c r="G30" s="11">
        <v>12555</v>
      </c>
      <c r="H30" s="19">
        <f t="shared" si="0"/>
        <v>837</v>
      </c>
      <c r="I30" s="26">
        <v>837</v>
      </c>
      <c r="J30" s="11">
        <v>838</v>
      </c>
    </row>
    <row r="31" spans="2:10" x14ac:dyDescent="0.25">
      <c r="B31" s="20">
        <v>28</v>
      </c>
      <c r="C31" s="2" t="s">
        <v>99</v>
      </c>
      <c r="D31" s="18">
        <v>143995290</v>
      </c>
      <c r="E31" s="11">
        <v>8430</v>
      </c>
      <c r="F31" s="18">
        <f t="shared" si="1"/>
        <v>17081.29181494662</v>
      </c>
      <c r="G31" s="11">
        <v>12645</v>
      </c>
      <c r="H31" s="19">
        <f t="shared" si="0"/>
        <v>843</v>
      </c>
      <c r="I31" s="26">
        <v>843</v>
      </c>
      <c r="J31" s="11">
        <v>843</v>
      </c>
    </row>
    <row r="32" spans="2:10" x14ac:dyDescent="0.25">
      <c r="B32" s="15">
        <v>29</v>
      </c>
      <c r="C32" s="1" t="s">
        <v>100</v>
      </c>
      <c r="D32" s="18">
        <v>238228560</v>
      </c>
      <c r="E32" s="11">
        <v>11150</v>
      </c>
      <c r="F32" s="18">
        <f t="shared" si="1"/>
        <v>21365.790134529147</v>
      </c>
      <c r="G32" s="11">
        <v>16725</v>
      </c>
      <c r="H32" s="19">
        <f t="shared" si="0"/>
        <v>1115</v>
      </c>
      <c r="I32" s="26">
        <v>1115</v>
      </c>
      <c r="J32" s="11">
        <v>1115</v>
      </c>
    </row>
    <row r="33" spans="2:10" x14ac:dyDescent="0.25">
      <c r="B33" s="15">
        <v>30</v>
      </c>
      <c r="C33" s="1" t="s">
        <v>101</v>
      </c>
      <c r="D33" s="18">
        <v>297526830</v>
      </c>
      <c r="E33" s="11">
        <v>11060</v>
      </c>
      <c r="F33" s="18">
        <f t="shared" si="1"/>
        <v>26901.160036166366</v>
      </c>
      <c r="G33" s="11">
        <v>16590</v>
      </c>
      <c r="H33" s="19">
        <f t="shared" si="0"/>
        <v>1106</v>
      </c>
      <c r="I33" s="26">
        <v>1106</v>
      </c>
      <c r="J33" s="11">
        <v>1106</v>
      </c>
    </row>
    <row r="34" spans="2:10" x14ac:dyDescent="0.25">
      <c r="B34" s="15">
        <v>31</v>
      </c>
      <c r="C34" s="1" t="s">
        <v>102</v>
      </c>
      <c r="D34" s="18">
        <v>147284475</v>
      </c>
      <c r="E34" s="11">
        <v>9740</v>
      </c>
      <c r="F34" s="18">
        <f t="shared" si="1"/>
        <v>15121.609342915812</v>
      </c>
      <c r="G34" s="11">
        <v>14610</v>
      </c>
      <c r="H34" s="19">
        <f t="shared" si="0"/>
        <v>974</v>
      </c>
      <c r="I34" s="26">
        <v>974</v>
      </c>
      <c r="J34" s="11">
        <v>974</v>
      </c>
    </row>
    <row r="35" spans="2:10" x14ac:dyDescent="0.25">
      <c r="B35" s="15">
        <v>32</v>
      </c>
      <c r="C35" s="1" t="s">
        <v>103</v>
      </c>
      <c r="D35" s="18">
        <v>178955025</v>
      </c>
      <c r="E35" s="11">
        <v>7880</v>
      </c>
      <c r="F35" s="18">
        <f t="shared" si="1"/>
        <v>22710.028553299493</v>
      </c>
      <c r="G35" s="11">
        <v>11820</v>
      </c>
      <c r="H35" s="19">
        <f t="shared" si="0"/>
        <v>788</v>
      </c>
      <c r="I35" s="26">
        <v>788</v>
      </c>
      <c r="J35" s="11">
        <v>868</v>
      </c>
    </row>
    <row r="36" spans="2:10" x14ac:dyDescent="0.25">
      <c r="B36" s="15">
        <v>33</v>
      </c>
      <c r="C36" s="1" t="s">
        <v>104</v>
      </c>
      <c r="D36" s="18">
        <v>201040050</v>
      </c>
      <c r="E36" s="11">
        <v>9090</v>
      </c>
      <c r="F36" s="18">
        <f t="shared" si="1"/>
        <v>22116.617161716171</v>
      </c>
      <c r="G36" s="11">
        <v>13635</v>
      </c>
      <c r="H36" s="19">
        <f t="shared" si="0"/>
        <v>909</v>
      </c>
      <c r="I36" s="26">
        <v>909</v>
      </c>
      <c r="J36" s="11">
        <v>909</v>
      </c>
    </row>
    <row r="37" spans="2:10" x14ac:dyDescent="0.25">
      <c r="B37" s="15">
        <v>34</v>
      </c>
      <c r="C37" s="4" t="s">
        <v>105</v>
      </c>
      <c r="D37" s="18">
        <v>179113320</v>
      </c>
      <c r="E37" s="11">
        <v>8820</v>
      </c>
      <c r="F37" s="18">
        <f t="shared" si="1"/>
        <v>20307.632653061224</v>
      </c>
      <c r="G37" s="11">
        <v>13230</v>
      </c>
      <c r="H37" s="19">
        <f t="shared" si="0"/>
        <v>882</v>
      </c>
      <c r="I37" s="26">
        <v>882</v>
      </c>
      <c r="J37" s="11">
        <v>882</v>
      </c>
    </row>
    <row r="38" spans="2:10" x14ac:dyDescent="0.25">
      <c r="B38" s="15">
        <v>35</v>
      </c>
      <c r="C38" s="5" t="s">
        <v>106</v>
      </c>
      <c r="D38" s="18">
        <v>244723725</v>
      </c>
      <c r="E38" s="11">
        <v>8390</v>
      </c>
      <c r="F38" s="18">
        <f t="shared" si="1"/>
        <v>29168.501191895113</v>
      </c>
      <c r="G38" s="11">
        <v>12585</v>
      </c>
      <c r="H38" s="19">
        <f t="shared" si="0"/>
        <v>839</v>
      </c>
      <c r="I38" s="26">
        <v>839</v>
      </c>
      <c r="J38" s="11">
        <v>839</v>
      </c>
    </row>
    <row r="39" spans="2:10" x14ac:dyDescent="0.25">
      <c r="B39" s="15">
        <v>36</v>
      </c>
      <c r="C39" s="5" t="s">
        <v>107</v>
      </c>
      <c r="D39" s="18">
        <v>158732445</v>
      </c>
      <c r="E39" s="11">
        <v>8870</v>
      </c>
      <c r="F39" s="18">
        <f t="shared" si="1"/>
        <v>17895.427846674182</v>
      </c>
      <c r="G39" s="11">
        <v>13305</v>
      </c>
      <c r="H39" s="19">
        <f t="shared" si="0"/>
        <v>887</v>
      </c>
      <c r="I39" s="26">
        <v>887</v>
      </c>
      <c r="J39" s="11">
        <v>887</v>
      </c>
    </row>
    <row r="40" spans="2:10" x14ac:dyDescent="0.25">
      <c r="B40" s="15">
        <v>37</v>
      </c>
      <c r="C40" s="4" t="s">
        <v>108</v>
      </c>
      <c r="D40" s="18">
        <v>199130640</v>
      </c>
      <c r="E40" s="11">
        <v>5940</v>
      </c>
      <c r="F40" s="18">
        <f t="shared" si="1"/>
        <v>33523.67676767677</v>
      </c>
      <c r="G40" s="11">
        <v>8910</v>
      </c>
      <c r="H40" s="19">
        <f t="shared" si="0"/>
        <v>594</v>
      </c>
      <c r="I40" s="26">
        <v>594</v>
      </c>
      <c r="J40" s="11">
        <v>594</v>
      </c>
    </row>
    <row r="41" spans="2:10" x14ac:dyDescent="0.25">
      <c r="B41" s="15">
        <v>38</v>
      </c>
      <c r="C41" s="4" t="s">
        <v>109</v>
      </c>
      <c r="D41" s="18">
        <v>185166825</v>
      </c>
      <c r="E41" s="11">
        <v>5250</v>
      </c>
      <c r="F41" s="18">
        <f t="shared" si="1"/>
        <v>35269.87142857143</v>
      </c>
      <c r="G41" s="11">
        <v>7875</v>
      </c>
      <c r="H41" s="19">
        <f t="shared" si="0"/>
        <v>525</v>
      </c>
      <c r="I41" s="26">
        <v>525</v>
      </c>
      <c r="J41" s="11">
        <v>525</v>
      </c>
    </row>
    <row r="42" spans="2:10" x14ac:dyDescent="0.25">
      <c r="B42" s="15">
        <v>39</v>
      </c>
      <c r="C42" s="4" t="s">
        <v>110</v>
      </c>
      <c r="D42" s="18">
        <v>269269290</v>
      </c>
      <c r="E42" s="11">
        <v>11540</v>
      </c>
      <c r="F42" s="18">
        <f t="shared" si="1"/>
        <v>23333.560658578856</v>
      </c>
      <c r="G42" s="11">
        <v>17310</v>
      </c>
      <c r="H42" s="19">
        <f t="shared" si="0"/>
        <v>1154</v>
      </c>
      <c r="I42" s="26">
        <v>1154</v>
      </c>
      <c r="J42" s="11">
        <v>1154</v>
      </c>
    </row>
    <row r="43" spans="2:10" x14ac:dyDescent="0.25">
      <c r="B43" s="15">
        <v>40</v>
      </c>
      <c r="C43" s="4" t="s">
        <v>111</v>
      </c>
      <c r="D43" s="18">
        <v>213586770</v>
      </c>
      <c r="E43" s="11">
        <v>4290</v>
      </c>
      <c r="F43" s="18">
        <f t="shared" si="1"/>
        <v>49787.125874125872</v>
      </c>
      <c r="G43" s="11">
        <v>6435</v>
      </c>
      <c r="H43" s="19">
        <f t="shared" si="0"/>
        <v>429</v>
      </c>
      <c r="I43" s="26">
        <v>429</v>
      </c>
      <c r="J43" s="11">
        <v>429</v>
      </c>
    </row>
    <row r="44" spans="2:10" x14ac:dyDescent="0.25">
      <c r="B44" s="15">
        <v>41</v>
      </c>
      <c r="C44" s="4" t="s">
        <v>112</v>
      </c>
      <c r="D44" s="18">
        <v>176155560</v>
      </c>
      <c r="E44" s="11">
        <v>11780</v>
      </c>
      <c r="F44" s="18">
        <f t="shared" si="1"/>
        <v>14953.782682512734</v>
      </c>
      <c r="G44" s="11">
        <v>17670</v>
      </c>
      <c r="H44" s="19">
        <f t="shared" si="0"/>
        <v>1178</v>
      </c>
      <c r="I44" s="26">
        <v>1178</v>
      </c>
      <c r="J44" s="11">
        <v>1178</v>
      </c>
    </row>
    <row r="45" spans="2:10" x14ac:dyDescent="0.25">
      <c r="B45" s="15">
        <v>42</v>
      </c>
      <c r="C45" s="4" t="s">
        <v>113</v>
      </c>
      <c r="D45" s="18">
        <v>243710055</v>
      </c>
      <c r="E45" s="11">
        <v>5900</v>
      </c>
      <c r="F45" s="18">
        <f t="shared" si="1"/>
        <v>41306.78898305085</v>
      </c>
      <c r="G45" s="11">
        <v>8850</v>
      </c>
      <c r="H45" s="19">
        <f t="shared" si="0"/>
        <v>590</v>
      </c>
      <c r="I45" s="26">
        <v>590</v>
      </c>
      <c r="J45" s="11">
        <v>590</v>
      </c>
    </row>
    <row r="46" spans="2:10" x14ac:dyDescent="0.25">
      <c r="B46" s="15">
        <v>43</v>
      </c>
      <c r="C46" s="6" t="s">
        <v>114</v>
      </c>
      <c r="D46" s="18">
        <v>155855040</v>
      </c>
      <c r="E46" s="11">
        <v>9120</v>
      </c>
      <c r="F46" s="18">
        <f t="shared" si="1"/>
        <v>17089.36842105263</v>
      </c>
      <c r="G46" s="11">
        <v>13680</v>
      </c>
      <c r="H46" s="19">
        <f t="shared" si="0"/>
        <v>912</v>
      </c>
      <c r="I46" s="26">
        <v>912</v>
      </c>
      <c r="J46" s="11">
        <v>912</v>
      </c>
    </row>
    <row r="47" spans="2:10" x14ac:dyDescent="0.25">
      <c r="B47" s="15">
        <v>44</v>
      </c>
      <c r="C47" s="5" t="s">
        <v>115</v>
      </c>
      <c r="D47" s="18">
        <v>216910575</v>
      </c>
      <c r="E47" s="11">
        <v>11130</v>
      </c>
      <c r="F47" s="18">
        <f t="shared" si="1"/>
        <v>19488.82075471698</v>
      </c>
      <c r="G47" s="11">
        <v>16695</v>
      </c>
      <c r="H47" s="19">
        <f t="shared" si="0"/>
        <v>1113</v>
      </c>
      <c r="I47" s="26">
        <v>1113</v>
      </c>
      <c r="J47" s="11">
        <v>1113</v>
      </c>
    </row>
    <row r="48" spans="2:10" x14ac:dyDescent="0.25">
      <c r="B48" s="15">
        <v>45</v>
      </c>
      <c r="C48" s="4" t="s">
        <v>116</v>
      </c>
      <c r="D48" s="18">
        <v>264728459.99999997</v>
      </c>
      <c r="E48" s="11">
        <v>6440</v>
      </c>
      <c r="F48" s="18">
        <f t="shared" si="1"/>
        <v>41106.903726708071</v>
      </c>
      <c r="G48" s="11">
        <v>9660</v>
      </c>
      <c r="H48" s="19">
        <f t="shared" si="0"/>
        <v>644</v>
      </c>
      <c r="I48" s="26">
        <v>644</v>
      </c>
      <c r="J48" s="11">
        <v>644</v>
      </c>
    </row>
    <row r="49" spans="2:10" x14ac:dyDescent="0.25">
      <c r="B49" s="15">
        <v>46</v>
      </c>
      <c r="C49" s="4" t="s">
        <v>117</v>
      </c>
      <c r="D49" s="18">
        <v>257365680</v>
      </c>
      <c r="E49" s="11">
        <v>8060</v>
      </c>
      <c r="F49" s="18">
        <f t="shared" si="1"/>
        <v>31931.225806451614</v>
      </c>
      <c r="G49" s="11">
        <v>12090</v>
      </c>
      <c r="H49" s="19">
        <f t="shared" si="0"/>
        <v>806</v>
      </c>
      <c r="I49" s="26">
        <v>806</v>
      </c>
      <c r="J49" s="11">
        <v>806</v>
      </c>
    </row>
    <row r="50" spans="2:10" x14ac:dyDescent="0.25">
      <c r="B50" s="15">
        <v>47</v>
      </c>
      <c r="C50" s="4" t="s">
        <v>118</v>
      </c>
      <c r="D50" s="18">
        <v>271549980</v>
      </c>
      <c r="E50" s="11">
        <v>7400</v>
      </c>
      <c r="F50" s="18">
        <f t="shared" si="1"/>
        <v>36695.943243243244</v>
      </c>
      <c r="G50" s="11">
        <v>11100</v>
      </c>
      <c r="H50" s="19">
        <f t="shared" si="0"/>
        <v>740</v>
      </c>
      <c r="I50" s="26">
        <v>740</v>
      </c>
      <c r="J50" s="11">
        <v>740</v>
      </c>
    </row>
    <row r="51" spans="2:10" x14ac:dyDescent="0.25">
      <c r="B51" s="15">
        <v>48</v>
      </c>
      <c r="C51" s="5" t="s">
        <v>119</v>
      </c>
      <c r="D51" s="18">
        <v>266534940.00000003</v>
      </c>
      <c r="E51" s="11">
        <v>10680</v>
      </c>
      <c r="F51" s="18">
        <f t="shared" si="1"/>
        <v>24956.455056179777</v>
      </c>
      <c r="G51" s="11">
        <v>16020</v>
      </c>
      <c r="H51" s="19">
        <f t="shared" si="0"/>
        <v>1068</v>
      </c>
      <c r="I51" s="26">
        <v>1068</v>
      </c>
      <c r="J51" s="11">
        <v>1068</v>
      </c>
    </row>
    <row r="52" spans="2:10" x14ac:dyDescent="0.25">
      <c r="B52" s="15">
        <v>49</v>
      </c>
      <c r="C52" s="4" t="s">
        <v>120</v>
      </c>
      <c r="D52" s="18">
        <v>172216965</v>
      </c>
      <c r="E52" s="11">
        <v>7640</v>
      </c>
      <c r="F52" s="18">
        <f t="shared" si="1"/>
        <v>22541.487565445026</v>
      </c>
      <c r="G52" s="11">
        <v>11460</v>
      </c>
      <c r="H52" s="19">
        <f t="shared" si="0"/>
        <v>764</v>
      </c>
      <c r="I52" s="26">
        <v>764</v>
      </c>
      <c r="J52" s="11">
        <v>758</v>
      </c>
    </row>
    <row r="53" spans="2:10" x14ac:dyDescent="0.25">
      <c r="B53" s="15">
        <v>50</v>
      </c>
      <c r="C53" s="6" t="s">
        <v>121</v>
      </c>
      <c r="D53" s="18">
        <v>197584065</v>
      </c>
      <c r="E53" s="11">
        <v>8700</v>
      </c>
      <c r="F53" s="18">
        <f t="shared" si="1"/>
        <v>22710.812068965519</v>
      </c>
      <c r="G53" s="11">
        <v>13050</v>
      </c>
      <c r="H53" s="19">
        <f t="shared" si="0"/>
        <v>870</v>
      </c>
      <c r="I53" s="26">
        <v>870</v>
      </c>
      <c r="J53" s="11">
        <v>1158</v>
      </c>
    </row>
    <row r="54" spans="2:10" x14ac:dyDescent="0.25">
      <c r="B54" s="20">
        <v>51</v>
      </c>
      <c r="C54" s="4" t="s">
        <v>122</v>
      </c>
      <c r="D54" s="18">
        <v>138510465</v>
      </c>
      <c r="E54" s="11">
        <v>9930</v>
      </c>
      <c r="F54" s="18">
        <f t="shared" si="1"/>
        <v>13948.687311178248</v>
      </c>
      <c r="G54" s="11">
        <v>14895</v>
      </c>
      <c r="H54" s="19">
        <f t="shared" si="0"/>
        <v>993</v>
      </c>
      <c r="I54" s="26">
        <v>993</v>
      </c>
      <c r="J54" s="11">
        <v>993</v>
      </c>
    </row>
    <row r="55" spans="2:10" x14ac:dyDescent="0.25">
      <c r="B55" s="15">
        <v>52</v>
      </c>
      <c r="C55" s="4" t="s">
        <v>123</v>
      </c>
      <c r="D55" s="18">
        <v>273392775</v>
      </c>
      <c r="E55" s="11">
        <v>9080</v>
      </c>
      <c r="F55" s="18">
        <f t="shared" si="1"/>
        <v>30109.336453744494</v>
      </c>
      <c r="G55" s="11">
        <v>13620</v>
      </c>
      <c r="H55" s="19">
        <f t="shared" si="0"/>
        <v>908</v>
      </c>
      <c r="I55" s="26">
        <v>908</v>
      </c>
      <c r="J55" s="11">
        <v>908</v>
      </c>
    </row>
    <row r="56" spans="2:10" x14ac:dyDescent="0.25">
      <c r="B56" s="15">
        <v>53</v>
      </c>
      <c r="C56" s="4" t="s">
        <v>124</v>
      </c>
      <c r="D56" s="18">
        <v>185166285</v>
      </c>
      <c r="E56" s="11">
        <v>9570</v>
      </c>
      <c r="F56" s="18">
        <f t="shared" si="1"/>
        <v>19348.619122257052</v>
      </c>
      <c r="G56" s="11">
        <v>14355</v>
      </c>
      <c r="H56" s="19">
        <f t="shared" si="0"/>
        <v>957</v>
      </c>
      <c r="I56" s="26">
        <v>957</v>
      </c>
      <c r="J56" s="11">
        <v>922</v>
      </c>
    </row>
    <row r="57" spans="2:10" x14ac:dyDescent="0.25">
      <c r="B57" s="15">
        <v>54</v>
      </c>
      <c r="C57" s="4" t="s">
        <v>125</v>
      </c>
      <c r="D57" s="18">
        <v>211815855</v>
      </c>
      <c r="E57" s="11">
        <v>6920</v>
      </c>
      <c r="F57" s="18">
        <f t="shared" si="1"/>
        <v>30609.227601156068</v>
      </c>
      <c r="G57" s="11">
        <v>10380</v>
      </c>
      <c r="H57" s="19">
        <f t="shared" si="0"/>
        <v>692</v>
      </c>
      <c r="I57" s="26">
        <v>692</v>
      </c>
      <c r="J57" s="11">
        <v>692</v>
      </c>
    </row>
    <row r="58" spans="2:10" x14ac:dyDescent="0.25">
      <c r="B58" s="15">
        <v>55</v>
      </c>
      <c r="C58" s="4" t="s">
        <v>126</v>
      </c>
      <c r="D58" s="18">
        <v>158303790</v>
      </c>
      <c r="E58" s="11">
        <v>6170</v>
      </c>
      <c r="F58" s="18">
        <f t="shared" si="1"/>
        <v>25657.016207455428</v>
      </c>
      <c r="G58" s="11">
        <v>9255</v>
      </c>
      <c r="H58" s="19">
        <f t="shared" si="0"/>
        <v>617</v>
      </c>
      <c r="I58" s="26">
        <v>617</v>
      </c>
      <c r="J58" s="11">
        <v>617</v>
      </c>
    </row>
    <row r="59" spans="2:10" x14ac:dyDescent="0.25">
      <c r="B59" s="15">
        <v>56</v>
      </c>
      <c r="C59" s="4" t="s">
        <v>127</v>
      </c>
      <c r="D59" s="18">
        <v>229850700</v>
      </c>
      <c r="E59" s="11">
        <v>8250</v>
      </c>
      <c r="F59" s="18">
        <f t="shared" si="1"/>
        <v>27860.69090909091</v>
      </c>
      <c r="G59" s="11">
        <v>12375</v>
      </c>
      <c r="H59" s="19">
        <f t="shared" si="0"/>
        <v>825</v>
      </c>
      <c r="I59" s="26">
        <v>825</v>
      </c>
      <c r="J59" s="11">
        <v>805</v>
      </c>
    </row>
    <row r="60" spans="2:10" x14ac:dyDescent="0.25">
      <c r="B60" s="15">
        <v>57</v>
      </c>
      <c r="C60" s="5" t="s">
        <v>128</v>
      </c>
      <c r="D60" s="18">
        <v>138262575</v>
      </c>
      <c r="E60" s="11">
        <v>7340</v>
      </c>
      <c r="F60" s="18">
        <f t="shared" si="1"/>
        <v>18836.863079019073</v>
      </c>
      <c r="G60" s="11">
        <v>11010</v>
      </c>
      <c r="H60" s="19">
        <f t="shared" si="0"/>
        <v>734</v>
      </c>
      <c r="I60" s="26">
        <v>734</v>
      </c>
      <c r="J60" s="11">
        <v>734</v>
      </c>
    </row>
    <row r="61" spans="2:10" x14ac:dyDescent="0.25">
      <c r="B61" s="15">
        <v>58</v>
      </c>
      <c r="C61" s="4" t="s">
        <v>129</v>
      </c>
      <c r="D61" s="18">
        <v>231344100</v>
      </c>
      <c r="E61" s="11">
        <v>11540</v>
      </c>
      <c r="F61" s="18">
        <f t="shared" si="1"/>
        <v>20047.149046793762</v>
      </c>
      <c r="G61" s="11">
        <v>17310</v>
      </c>
      <c r="H61" s="19">
        <f t="shared" si="0"/>
        <v>1154</v>
      </c>
      <c r="I61" s="26">
        <v>1154</v>
      </c>
      <c r="J61" s="11">
        <v>1154</v>
      </c>
    </row>
    <row r="62" spans="2:10" x14ac:dyDescent="0.25">
      <c r="B62" s="15">
        <v>59</v>
      </c>
      <c r="C62" s="4" t="s">
        <v>130</v>
      </c>
      <c r="D62" s="18">
        <v>155612115</v>
      </c>
      <c r="E62" s="11">
        <v>10020</v>
      </c>
      <c r="F62" s="18">
        <f t="shared" si="1"/>
        <v>15530.15119760479</v>
      </c>
      <c r="G62" s="11">
        <v>15030</v>
      </c>
      <c r="H62" s="19">
        <f t="shared" si="0"/>
        <v>1002</v>
      </c>
      <c r="I62" s="26">
        <v>1002</v>
      </c>
      <c r="J62" s="11">
        <v>1002</v>
      </c>
    </row>
    <row r="63" spans="2:10" x14ac:dyDescent="0.25">
      <c r="B63" s="15">
        <v>60</v>
      </c>
      <c r="C63" s="4" t="s">
        <v>131</v>
      </c>
      <c r="D63" s="18">
        <v>137414325</v>
      </c>
      <c r="E63" s="11">
        <v>4710</v>
      </c>
      <c r="F63" s="18">
        <f t="shared" si="1"/>
        <v>29175.01592356688</v>
      </c>
      <c r="G63" s="11">
        <v>7065</v>
      </c>
      <c r="H63" s="19">
        <f t="shared" si="0"/>
        <v>471</v>
      </c>
      <c r="I63" s="26">
        <v>471</v>
      </c>
      <c r="J63" s="11">
        <v>471</v>
      </c>
    </row>
    <row r="64" spans="2:10" x14ac:dyDescent="0.25">
      <c r="B64" s="15">
        <v>61</v>
      </c>
      <c r="C64" s="4" t="s">
        <v>132</v>
      </c>
      <c r="D64" s="18">
        <v>224466615</v>
      </c>
      <c r="E64" s="11">
        <v>6300</v>
      </c>
      <c r="F64" s="18">
        <f t="shared" si="1"/>
        <v>35629.62142857143</v>
      </c>
      <c r="G64" s="11">
        <v>9450</v>
      </c>
      <c r="H64" s="19">
        <f t="shared" si="0"/>
        <v>630</v>
      </c>
      <c r="I64" s="26">
        <v>630</v>
      </c>
      <c r="J64" s="11">
        <v>630</v>
      </c>
    </row>
    <row r="65" spans="2:10" x14ac:dyDescent="0.25">
      <c r="B65" s="15">
        <v>62</v>
      </c>
      <c r="C65" s="4" t="s">
        <v>133</v>
      </c>
      <c r="D65" s="18">
        <v>228163785</v>
      </c>
      <c r="E65" s="11">
        <v>5090</v>
      </c>
      <c r="F65" s="18">
        <f t="shared" si="1"/>
        <v>44825.890962671903</v>
      </c>
      <c r="G65" s="11">
        <v>7635</v>
      </c>
      <c r="H65" s="19">
        <f t="shared" si="0"/>
        <v>509</v>
      </c>
      <c r="I65" s="26">
        <v>509</v>
      </c>
      <c r="J65" s="11">
        <v>509</v>
      </c>
    </row>
    <row r="66" spans="2:10" x14ac:dyDescent="0.25">
      <c r="B66" s="15">
        <v>63</v>
      </c>
      <c r="C66" s="4" t="s">
        <v>134</v>
      </c>
      <c r="D66" s="18">
        <v>241891605</v>
      </c>
      <c r="E66" s="11">
        <v>10560</v>
      </c>
      <c r="F66" s="18">
        <f t="shared" si="1"/>
        <v>22906.401988636364</v>
      </c>
      <c r="G66" s="11">
        <v>15840</v>
      </c>
      <c r="H66" s="19">
        <f t="shared" si="0"/>
        <v>1056</v>
      </c>
      <c r="I66" s="26">
        <v>1056</v>
      </c>
      <c r="J66" s="11">
        <v>1056</v>
      </c>
    </row>
    <row r="67" spans="2:10" x14ac:dyDescent="0.25">
      <c r="B67" s="15">
        <v>64</v>
      </c>
      <c r="C67" s="4" t="s">
        <v>135</v>
      </c>
      <c r="D67" s="18">
        <v>135914040</v>
      </c>
      <c r="E67" s="11">
        <v>5600</v>
      </c>
      <c r="F67" s="18">
        <f t="shared" si="1"/>
        <v>24270.364285714284</v>
      </c>
      <c r="G67" s="11">
        <v>8400</v>
      </c>
      <c r="H67" s="19">
        <f t="shared" si="0"/>
        <v>560</v>
      </c>
      <c r="I67" s="26">
        <v>560</v>
      </c>
      <c r="J67" s="11">
        <v>530</v>
      </c>
    </row>
    <row r="68" spans="2:10" x14ac:dyDescent="0.25">
      <c r="B68" s="15">
        <v>65</v>
      </c>
      <c r="C68" s="4" t="s">
        <v>136</v>
      </c>
      <c r="D68" s="18">
        <v>226236270</v>
      </c>
      <c r="E68" s="11">
        <v>7250</v>
      </c>
      <c r="F68" s="18">
        <f t="shared" si="1"/>
        <v>31205.002758620689</v>
      </c>
      <c r="G68" s="11">
        <v>10875</v>
      </c>
      <c r="H68" s="19">
        <f>ROUNDUP(G68/15,0)</f>
        <v>725</v>
      </c>
      <c r="I68" s="26">
        <v>725</v>
      </c>
      <c r="J68" s="11">
        <v>725</v>
      </c>
    </row>
    <row r="69" spans="2:10" x14ac:dyDescent="0.25">
      <c r="B69" s="15">
        <v>66</v>
      </c>
      <c r="C69" s="4" t="s">
        <v>137</v>
      </c>
      <c r="D69" s="18">
        <v>283629330</v>
      </c>
      <c r="E69" s="11">
        <v>9290</v>
      </c>
      <c r="F69" s="18">
        <f>D69/E69</f>
        <v>30530.606027987084</v>
      </c>
      <c r="G69" s="11">
        <v>13935</v>
      </c>
      <c r="H69" s="19">
        <f>ROUNDUP(G69/15,0)</f>
        <v>929</v>
      </c>
      <c r="I69" s="26">
        <v>929</v>
      </c>
      <c r="J69" s="11">
        <v>913</v>
      </c>
    </row>
    <row r="70" spans="2:10" x14ac:dyDescent="0.25">
      <c r="B70" s="15">
        <v>67</v>
      </c>
      <c r="C70" s="4" t="s">
        <v>138</v>
      </c>
      <c r="D70" s="18">
        <v>176217060</v>
      </c>
      <c r="E70" s="11">
        <v>11700</v>
      </c>
      <c r="F70" s="18">
        <f>D70/E70</f>
        <v>15061.287179487179</v>
      </c>
      <c r="G70" s="11">
        <v>17550</v>
      </c>
      <c r="H70" s="19">
        <f>ROUNDUP(G70/15,0)</f>
        <v>1170</v>
      </c>
      <c r="I70" s="26">
        <v>1170</v>
      </c>
      <c r="J70" s="11">
        <v>1140</v>
      </c>
    </row>
    <row r="71" spans="2:10" x14ac:dyDescent="0.25">
      <c r="B71" s="10">
        <v>68</v>
      </c>
      <c r="C71" s="21" t="s">
        <v>139</v>
      </c>
      <c r="D71" s="18">
        <v>222237720</v>
      </c>
      <c r="E71" s="11">
        <v>8900</v>
      </c>
      <c r="F71" s="18">
        <f>D71/E71</f>
        <v>24970.530337078653</v>
      </c>
      <c r="G71" s="11">
        <v>13350</v>
      </c>
      <c r="H71" s="19">
        <f>ROUNDUP(G71/15,0)</f>
        <v>890</v>
      </c>
      <c r="I71" s="26">
        <v>890</v>
      </c>
      <c r="J71" s="11">
        <v>858</v>
      </c>
    </row>
    <row r="72" spans="2:10" x14ac:dyDescent="0.25">
      <c r="G72" s="13"/>
      <c r="H72" s="25"/>
      <c r="I72" s="133"/>
      <c r="J72" s="8"/>
    </row>
    <row r="73" spans="2:10" x14ac:dyDescent="0.25">
      <c r="G73" s="9"/>
      <c r="I73" s="133"/>
      <c r="J7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36"/>
  <sheetViews>
    <sheetView topLeftCell="IB59" zoomScaleNormal="100" workbookViewId="0">
      <selection activeCell="II77" sqref="II77"/>
    </sheetView>
  </sheetViews>
  <sheetFormatPr defaultRowHeight="15.75" x14ac:dyDescent="0.25"/>
  <cols>
    <col min="1" max="1" width="9.140625" style="7"/>
    <col min="2" max="2" width="9.140625" style="7" customWidth="1"/>
    <col min="3" max="3" width="5.85546875" style="7" bestFit="1" customWidth="1"/>
    <col min="4" max="4" width="108.85546875" style="7" bestFit="1" customWidth="1"/>
    <col min="5" max="6" width="10.7109375" style="7" customWidth="1"/>
    <col min="7" max="7" width="9.140625" style="7"/>
    <col min="8" max="9" width="10.42578125" style="7" customWidth="1"/>
    <col min="10" max="23" width="9.140625" style="7"/>
    <col min="24" max="24" width="13.85546875" style="7" bestFit="1" customWidth="1"/>
    <col min="25" max="27" width="9.140625" style="7"/>
    <col min="28" max="28" width="32.85546875" style="7" customWidth="1"/>
    <col min="29" max="29" width="9.140625" style="7"/>
    <col min="30" max="30" width="11" style="7" customWidth="1"/>
    <col min="31" max="52" width="9.140625" style="7"/>
    <col min="53" max="53" width="10.42578125" style="7" customWidth="1"/>
    <col min="54" max="67" width="9.140625" style="7"/>
    <col min="68" max="68" width="13.85546875" style="7" bestFit="1" customWidth="1"/>
    <col min="69" max="71" width="9.140625" style="7"/>
    <col min="72" max="72" width="32.85546875" style="7" customWidth="1"/>
    <col min="73" max="96" width="9.140625" style="7"/>
    <col min="97" max="97" width="10.42578125" style="7" customWidth="1"/>
    <col min="98" max="111" width="9.140625" style="7"/>
    <col min="112" max="112" width="13.85546875" style="7" bestFit="1" customWidth="1"/>
    <col min="113" max="115" width="9.140625" style="7"/>
    <col min="116" max="116" width="32.85546875" style="7" customWidth="1"/>
    <col min="117" max="140" width="9.140625" style="7"/>
    <col min="141" max="141" width="10.42578125" style="7" customWidth="1"/>
    <col min="142" max="155" width="9.140625" style="7"/>
    <col min="156" max="156" width="13.85546875" style="7" bestFit="1" customWidth="1"/>
    <col min="157" max="159" width="9.140625" style="7"/>
    <col min="160" max="160" width="32.85546875" style="7" customWidth="1"/>
    <col min="161" max="184" width="9.140625" style="7"/>
    <col min="185" max="185" width="10.42578125" style="7" customWidth="1"/>
    <col min="186" max="186" width="9.140625" style="7"/>
    <col min="187" max="187" width="9.140625" style="7" customWidth="1"/>
    <col min="188" max="199" width="9.140625" style="7"/>
    <col min="200" max="200" width="13.85546875" style="7" bestFit="1" customWidth="1"/>
    <col min="201" max="203" width="9.140625" style="7"/>
    <col min="204" max="204" width="32.85546875" style="7" customWidth="1"/>
    <col min="205" max="228" width="9.140625" style="7"/>
    <col min="229" max="229" width="10.42578125" style="7" customWidth="1"/>
    <col min="230" max="230" width="9.140625" style="7"/>
    <col min="231" max="233" width="9.140625" style="7" customWidth="1"/>
    <col min="234" max="234" width="32.85546875" style="7" customWidth="1"/>
    <col min="235" max="235" width="14.85546875" style="7" customWidth="1"/>
    <col min="236" max="236" width="13.28515625" style="7" bestFit="1" customWidth="1"/>
    <col min="237" max="238" width="9.140625" style="7" customWidth="1"/>
    <col min="239" max="239" width="20.85546875" style="7" customWidth="1"/>
    <col min="240" max="243" width="9.140625" style="7" customWidth="1"/>
    <col min="244" max="244" width="20.85546875" style="7" bestFit="1" customWidth="1"/>
    <col min="245" max="248" width="9.140625" style="7" customWidth="1"/>
    <col min="249" max="249" width="4.85546875" style="7" customWidth="1"/>
    <col min="250" max="251" width="9.140625" style="7" customWidth="1"/>
    <col min="252" max="252" width="8.28515625" style="7" customWidth="1"/>
    <col min="253" max="267" width="9.140625" style="7" customWidth="1"/>
    <col min="268" max="269" width="9.140625" style="7"/>
    <col min="270" max="270" width="32.5703125" style="7" bestFit="1" customWidth="1"/>
    <col min="271" max="271" width="14.42578125" style="7" bestFit="1" customWidth="1"/>
    <col min="272" max="274" width="9.140625" style="7"/>
    <col min="275" max="275" width="19" style="7" bestFit="1" customWidth="1"/>
    <col min="276" max="277" width="9.140625" style="7"/>
    <col min="278" max="278" width="11.28515625" style="7" customWidth="1"/>
    <col min="279" max="279" width="9.140625" style="7"/>
    <col min="280" max="280" width="19" style="7" bestFit="1" customWidth="1"/>
    <col min="281" max="281" width="13.85546875" style="7" bestFit="1" customWidth="1"/>
    <col min="282" max="283" width="9.140625" style="7"/>
    <col min="284" max="284" width="19.28515625" style="7" customWidth="1"/>
    <col min="285" max="285" width="3.28515625" style="7" bestFit="1" customWidth="1"/>
    <col min="286" max="16384" width="9.140625" style="7"/>
  </cols>
  <sheetData>
    <row r="1" spans="1:253" x14ac:dyDescent="0.25">
      <c r="A1" s="27"/>
      <c r="B1" s="27"/>
      <c r="C1" s="27"/>
      <c r="D1" s="27"/>
      <c r="E1" s="27"/>
      <c r="F1" s="27"/>
      <c r="G1" s="27"/>
      <c r="H1" s="201" t="s">
        <v>234</v>
      </c>
      <c r="I1" s="201"/>
      <c r="J1" s="201"/>
      <c r="K1" s="201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01" t="s">
        <v>235</v>
      </c>
      <c r="BB1" s="201"/>
      <c r="BC1" s="201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01" t="s">
        <v>236</v>
      </c>
      <c r="CT1" s="201"/>
      <c r="CU1" s="201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01" t="s">
        <v>237</v>
      </c>
      <c r="EL1" s="201"/>
      <c r="EM1" s="201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01" t="s">
        <v>238</v>
      </c>
      <c r="GD1" s="201"/>
      <c r="GE1" s="201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01" t="s">
        <v>239</v>
      </c>
      <c r="HV1" s="201"/>
      <c r="HW1" s="201"/>
      <c r="HX1" s="28"/>
      <c r="HY1" s="29" t="s">
        <v>240</v>
      </c>
      <c r="HZ1" s="29"/>
      <c r="IA1" s="29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</row>
    <row r="2" spans="1:253" ht="15.75" customHeight="1" x14ac:dyDescent="0.25">
      <c r="A2" s="27"/>
      <c r="B2" s="27"/>
      <c r="C2" s="27"/>
      <c r="D2" s="27"/>
      <c r="E2" s="27"/>
      <c r="F2" s="27"/>
      <c r="G2" s="27"/>
      <c r="H2" s="203" t="s">
        <v>241</v>
      </c>
      <c r="I2" s="202"/>
      <c r="J2" s="203"/>
      <c r="K2" s="203"/>
      <c r="L2" s="27"/>
      <c r="M2" s="214" t="s">
        <v>156</v>
      </c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7"/>
      <c r="Z2" s="27"/>
      <c r="AA2" s="27"/>
      <c r="AB2" s="27"/>
      <c r="AC2" s="27"/>
      <c r="AD2" s="27"/>
      <c r="AE2" s="207" t="s">
        <v>155</v>
      </c>
      <c r="AF2" s="208" t="s">
        <v>242</v>
      </c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30"/>
      <c r="BA2" s="202" t="s">
        <v>242</v>
      </c>
      <c r="BB2" s="203"/>
      <c r="BC2" s="203"/>
      <c r="BD2" s="27"/>
      <c r="BE2" s="214" t="s">
        <v>156</v>
      </c>
      <c r="BF2" s="214"/>
      <c r="BG2" s="214"/>
      <c r="BH2" s="214"/>
      <c r="BI2" s="214"/>
      <c r="BJ2" s="214"/>
      <c r="BK2" s="214"/>
      <c r="BL2" s="214"/>
      <c r="BM2" s="214"/>
      <c r="BN2" s="214"/>
      <c r="BO2" s="214"/>
      <c r="BP2" s="214"/>
      <c r="BQ2" s="27"/>
      <c r="BR2" s="27"/>
      <c r="BS2" s="92" t="s">
        <v>145</v>
      </c>
      <c r="BT2" s="91" t="s">
        <v>155</v>
      </c>
      <c r="BU2" s="91" t="s">
        <v>165</v>
      </c>
      <c r="BV2" s="27"/>
      <c r="BW2" s="207" t="s">
        <v>155</v>
      </c>
      <c r="BX2" s="208" t="s">
        <v>242</v>
      </c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7"/>
      <c r="CS2" s="202" t="s">
        <v>242</v>
      </c>
      <c r="CT2" s="203"/>
      <c r="CU2" s="203"/>
      <c r="CV2" s="27"/>
      <c r="CW2" s="214" t="s">
        <v>156</v>
      </c>
      <c r="CX2" s="214"/>
      <c r="CY2" s="214"/>
      <c r="CZ2" s="214"/>
      <c r="DA2" s="214"/>
      <c r="DB2" s="214"/>
      <c r="DC2" s="214"/>
      <c r="DD2" s="214"/>
      <c r="DE2" s="214"/>
      <c r="DF2" s="214"/>
      <c r="DG2" s="214"/>
      <c r="DH2" s="214"/>
      <c r="DI2" s="27"/>
      <c r="DJ2" s="27"/>
      <c r="DK2" s="92" t="s">
        <v>145</v>
      </c>
      <c r="DL2" s="91" t="s">
        <v>155</v>
      </c>
      <c r="DM2" s="91" t="s">
        <v>165</v>
      </c>
      <c r="DN2" s="27"/>
      <c r="DO2" s="207" t="s">
        <v>155</v>
      </c>
      <c r="DP2" s="208" t="s">
        <v>242</v>
      </c>
      <c r="DQ2" s="208"/>
      <c r="DR2" s="208"/>
      <c r="DS2" s="208"/>
      <c r="DT2" s="208"/>
      <c r="DU2" s="208"/>
      <c r="DV2" s="208"/>
      <c r="DW2" s="208"/>
      <c r="DX2" s="208"/>
      <c r="DY2" s="208"/>
      <c r="DZ2" s="208"/>
      <c r="EA2" s="208"/>
      <c r="EB2" s="208"/>
      <c r="EC2" s="208"/>
      <c r="ED2" s="208"/>
      <c r="EE2" s="208"/>
      <c r="EF2" s="208"/>
      <c r="EG2" s="208"/>
      <c r="EH2" s="208"/>
      <c r="EI2" s="208"/>
      <c r="EJ2" s="27"/>
      <c r="EK2" s="202" t="s">
        <v>242</v>
      </c>
      <c r="EL2" s="203"/>
      <c r="EM2" s="203"/>
      <c r="EN2" s="30"/>
      <c r="EO2" s="214" t="s">
        <v>156</v>
      </c>
      <c r="EP2" s="214"/>
      <c r="EQ2" s="214"/>
      <c r="ER2" s="214"/>
      <c r="ES2" s="214"/>
      <c r="ET2" s="214"/>
      <c r="EU2" s="214"/>
      <c r="EV2" s="214"/>
      <c r="EW2" s="214"/>
      <c r="EX2" s="214"/>
      <c r="EY2" s="214"/>
      <c r="EZ2" s="214"/>
      <c r="FA2" s="27"/>
      <c r="FB2" s="30"/>
      <c r="FC2" s="92" t="s">
        <v>145</v>
      </c>
      <c r="FD2" s="91" t="s">
        <v>155</v>
      </c>
      <c r="FE2" s="91" t="s">
        <v>165</v>
      </c>
      <c r="FF2" s="30"/>
      <c r="FG2" s="207" t="s">
        <v>155</v>
      </c>
      <c r="FH2" s="208" t="s">
        <v>242</v>
      </c>
      <c r="FI2" s="208"/>
      <c r="FJ2" s="208"/>
      <c r="FK2" s="208"/>
      <c r="FL2" s="208"/>
      <c r="FM2" s="208"/>
      <c r="FN2" s="208"/>
      <c r="FO2" s="208"/>
      <c r="FP2" s="208"/>
      <c r="FQ2" s="208"/>
      <c r="FR2" s="208"/>
      <c r="FS2" s="208"/>
      <c r="FT2" s="208"/>
      <c r="FU2" s="208"/>
      <c r="FV2" s="208"/>
      <c r="FW2" s="208"/>
      <c r="FX2" s="208"/>
      <c r="FY2" s="208"/>
      <c r="FZ2" s="208"/>
      <c r="GA2" s="208"/>
      <c r="GB2" s="30"/>
      <c r="GC2" s="202" t="s">
        <v>242</v>
      </c>
      <c r="GD2" s="203"/>
      <c r="GE2" s="203"/>
      <c r="GF2" s="30"/>
      <c r="GG2" s="211" t="s">
        <v>156</v>
      </c>
      <c r="GH2" s="211"/>
      <c r="GI2" s="211"/>
      <c r="GJ2" s="211"/>
      <c r="GK2" s="211"/>
      <c r="GL2" s="211"/>
      <c r="GM2" s="211"/>
      <c r="GN2" s="211"/>
      <c r="GO2" s="211"/>
      <c r="GP2" s="211"/>
      <c r="GQ2" s="211"/>
      <c r="GR2" s="211"/>
      <c r="GS2" s="27"/>
      <c r="GT2" s="30"/>
      <c r="GU2" s="92" t="s">
        <v>145</v>
      </c>
      <c r="GV2" s="91" t="s">
        <v>155</v>
      </c>
      <c r="GW2" s="91" t="s">
        <v>165</v>
      </c>
      <c r="GX2" s="30"/>
      <c r="GY2" s="207" t="s">
        <v>155</v>
      </c>
      <c r="GZ2" s="208" t="s">
        <v>242</v>
      </c>
      <c r="HA2" s="208"/>
      <c r="HB2" s="208"/>
      <c r="HC2" s="208"/>
      <c r="HD2" s="208"/>
      <c r="HE2" s="208"/>
      <c r="HF2" s="208"/>
      <c r="HG2" s="208"/>
      <c r="HH2" s="208"/>
      <c r="HI2" s="208"/>
      <c r="HJ2" s="208"/>
      <c r="HK2" s="208"/>
      <c r="HL2" s="208"/>
      <c r="HM2" s="208"/>
      <c r="HN2" s="208"/>
      <c r="HO2" s="208"/>
      <c r="HP2" s="208"/>
      <c r="HQ2" s="208"/>
      <c r="HR2" s="208"/>
      <c r="HS2" s="208"/>
      <c r="HT2" s="30"/>
      <c r="HU2" s="202" t="s">
        <v>242</v>
      </c>
      <c r="HV2" s="203"/>
      <c r="HW2" s="203"/>
      <c r="HX2" s="30"/>
      <c r="HY2" s="92" t="s">
        <v>145</v>
      </c>
      <c r="HZ2" s="91" t="s">
        <v>155</v>
      </c>
      <c r="IA2" s="91" t="s">
        <v>243</v>
      </c>
      <c r="IB2" s="27"/>
      <c r="IC2" s="27"/>
      <c r="ID2" s="99" t="s">
        <v>155</v>
      </c>
      <c r="IE2" s="99" t="s">
        <v>189</v>
      </c>
      <c r="IF2" s="199" t="s">
        <v>190</v>
      </c>
      <c r="IG2" s="33"/>
      <c r="IH2" s="27"/>
      <c r="II2" s="99" t="s">
        <v>155</v>
      </c>
      <c r="IJ2" s="99" t="s">
        <v>189</v>
      </c>
      <c r="IK2" s="199" t="s">
        <v>190</v>
      </c>
      <c r="IL2" s="27"/>
      <c r="IM2" s="27"/>
      <c r="IN2" s="34" t="s">
        <v>183</v>
      </c>
      <c r="IO2" s="35"/>
      <c r="IP2" s="27"/>
      <c r="IQ2" s="27"/>
      <c r="IR2" s="27"/>
      <c r="IS2" s="27"/>
    </row>
    <row r="3" spans="1:253" x14ac:dyDescent="0.25">
      <c r="A3" s="27"/>
      <c r="B3" s="27"/>
      <c r="C3" s="207" t="s">
        <v>140</v>
      </c>
      <c r="D3" s="207" t="s">
        <v>141</v>
      </c>
      <c r="E3" s="208" t="s">
        <v>142</v>
      </c>
      <c r="F3" s="208"/>
      <c r="G3" s="27"/>
      <c r="H3" s="216" t="s">
        <v>143</v>
      </c>
      <c r="I3" s="87" t="s">
        <v>144</v>
      </c>
      <c r="J3" s="217" t="s">
        <v>146</v>
      </c>
      <c r="K3" s="204"/>
      <c r="L3" s="27"/>
      <c r="M3" s="212" t="s">
        <v>155</v>
      </c>
      <c r="N3" s="214" t="s">
        <v>145</v>
      </c>
      <c r="O3" s="214"/>
      <c r="P3" s="214"/>
      <c r="Q3" s="214"/>
      <c r="R3" s="214"/>
      <c r="S3" s="214"/>
      <c r="T3" s="214"/>
      <c r="U3" s="214"/>
      <c r="V3" s="214"/>
      <c r="W3" s="214"/>
      <c r="X3" s="207" t="s">
        <v>157</v>
      </c>
      <c r="Y3" s="27"/>
      <c r="Z3" s="27"/>
      <c r="AA3" s="92" t="s">
        <v>145</v>
      </c>
      <c r="AB3" s="91" t="s">
        <v>155</v>
      </c>
      <c r="AC3" s="91" t="s">
        <v>165</v>
      </c>
      <c r="AD3" s="27"/>
      <c r="AE3" s="207"/>
      <c r="AF3" s="208" t="s">
        <v>27</v>
      </c>
      <c r="AG3" s="208"/>
      <c r="AH3" s="208" t="s">
        <v>50</v>
      </c>
      <c r="AI3" s="208"/>
      <c r="AJ3" s="208" t="s">
        <v>147</v>
      </c>
      <c r="AK3" s="208"/>
      <c r="AL3" s="208" t="s">
        <v>148</v>
      </c>
      <c r="AM3" s="208"/>
      <c r="AN3" s="208" t="s">
        <v>149</v>
      </c>
      <c r="AO3" s="208"/>
      <c r="AP3" s="208" t="s">
        <v>150</v>
      </c>
      <c r="AQ3" s="208"/>
      <c r="AR3" s="208" t="s">
        <v>151</v>
      </c>
      <c r="AS3" s="208"/>
      <c r="AT3" s="208" t="s">
        <v>152</v>
      </c>
      <c r="AU3" s="208"/>
      <c r="AV3" s="208" t="s">
        <v>153</v>
      </c>
      <c r="AW3" s="208"/>
      <c r="AX3" s="208" t="s">
        <v>154</v>
      </c>
      <c r="AY3" s="208"/>
      <c r="AZ3" s="30"/>
      <c r="BA3" s="87" t="s">
        <v>144</v>
      </c>
      <c r="BB3" s="204" t="s">
        <v>146</v>
      </c>
      <c r="BC3" s="203"/>
      <c r="BD3" s="27"/>
      <c r="BE3" s="212" t="s">
        <v>155</v>
      </c>
      <c r="BF3" s="214" t="s">
        <v>145</v>
      </c>
      <c r="BG3" s="214"/>
      <c r="BH3" s="214"/>
      <c r="BI3" s="214"/>
      <c r="BJ3" s="214"/>
      <c r="BK3" s="214"/>
      <c r="BL3" s="214"/>
      <c r="BM3" s="214"/>
      <c r="BN3" s="214"/>
      <c r="BO3" s="214"/>
      <c r="BP3" s="207" t="s">
        <v>157</v>
      </c>
      <c r="BQ3" s="27"/>
      <c r="BR3" s="27"/>
      <c r="BS3" s="36" t="s">
        <v>27</v>
      </c>
      <c r="BT3" s="37" t="s">
        <v>195</v>
      </c>
      <c r="BU3" s="36">
        <v>5</v>
      </c>
      <c r="BV3" s="27"/>
      <c r="BW3" s="207"/>
      <c r="BX3" s="208" t="s">
        <v>27</v>
      </c>
      <c r="BY3" s="208"/>
      <c r="BZ3" s="208" t="s">
        <v>50</v>
      </c>
      <c r="CA3" s="208"/>
      <c r="CB3" s="208" t="s">
        <v>147</v>
      </c>
      <c r="CC3" s="208"/>
      <c r="CD3" s="208" t="s">
        <v>148</v>
      </c>
      <c r="CE3" s="208"/>
      <c r="CF3" s="208" t="s">
        <v>149</v>
      </c>
      <c r="CG3" s="208"/>
      <c r="CH3" s="208" t="s">
        <v>150</v>
      </c>
      <c r="CI3" s="208"/>
      <c r="CJ3" s="208" t="s">
        <v>151</v>
      </c>
      <c r="CK3" s="208"/>
      <c r="CL3" s="208" t="s">
        <v>152</v>
      </c>
      <c r="CM3" s="208"/>
      <c r="CN3" s="208" t="s">
        <v>153</v>
      </c>
      <c r="CO3" s="208"/>
      <c r="CP3" s="208" t="s">
        <v>154</v>
      </c>
      <c r="CQ3" s="208"/>
      <c r="CR3" s="27"/>
      <c r="CS3" s="87" t="s">
        <v>144</v>
      </c>
      <c r="CT3" s="204" t="s">
        <v>146</v>
      </c>
      <c r="CU3" s="203"/>
      <c r="CV3" s="27"/>
      <c r="CW3" s="212" t="s">
        <v>155</v>
      </c>
      <c r="CX3" s="214" t="s">
        <v>145</v>
      </c>
      <c r="CY3" s="214"/>
      <c r="CZ3" s="214"/>
      <c r="DA3" s="214"/>
      <c r="DB3" s="214"/>
      <c r="DC3" s="214"/>
      <c r="DD3" s="214"/>
      <c r="DE3" s="214"/>
      <c r="DF3" s="214"/>
      <c r="DG3" s="214"/>
      <c r="DH3" s="207" t="s">
        <v>157</v>
      </c>
      <c r="DI3" s="27"/>
      <c r="DJ3" s="27"/>
      <c r="DK3" s="36" t="s">
        <v>27</v>
      </c>
      <c r="DL3" s="37" t="s">
        <v>195</v>
      </c>
      <c r="DM3" s="36">
        <v>5</v>
      </c>
      <c r="DN3" s="27"/>
      <c r="DO3" s="207"/>
      <c r="DP3" s="208" t="s">
        <v>27</v>
      </c>
      <c r="DQ3" s="208"/>
      <c r="DR3" s="208" t="s">
        <v>50</v>
      </c>
      <c r="DS3" s="208"/>
      <c r="DT3" s="208" t="s">
        <v>147</v>
      </c>
      <c r="DU3" s="208"/>
      <c r="DV3" s="208" t="s">
        <v>148</v>
      </c>
      <c r="DW3" s="208"/>
      <c r="DX3" s="208" t="s">
        <v>149</v>
      </c>
      <c r="DY3" s="208"/>
      <c r="DZ3" s="208" t="s">
        <v>150</v>
      </c>
      <c r="EA3" s="208"/>
      <c r="EB3" s="208" t="s">
        <v>151</v>
      </c>
      <c r="EC3" s="208"/>
      <c r="ED3" s="208" t="s">
        <v>152</v>
      </c>
      <c r="EE3" s="208"/>
      <c r="EF3" s="208" t="s">
        <v>153</v>
      </c>
      <c r="EG3" s="208"/>
      <c r="EH3" s="208" t="s">
        <v>154</v>
      </c>
      <c r="EI3" s="208"/>
      <c r="EJ3" s="27"/>
      <c r="EK3" s="87" t="s">
        <v>144</v>
      </c>
      <c r="EL3" s="204" t="s">
        <v>146</v>
      </c>
      <c r="EM3" s="203"/>
      <c r="EN3" s="30"/>
      <c r="EO3" s="212" t="s">
        <v>155</v>
      </c>
      <c r="EP3" s="214" t="s">
        <v>145</v>
      </c>
      <c r="EQ3" s="214"/>
      <c r="ER3" s="214"/>
      <c r="ES3" s="214"/>
      <c r="ET3" s="214"/>
      <c r="EU3" s="214"/>
      <c r="EV3" s="214"/>
      <c r="EW3" s="214"/>
      <c r="EX3" s="214"/>
      <c r="EY3" s="214"/>
      <c r="EZ3" s="207" t="s">
        <v>157</v>
      </c>
      <c r="FA3" s="27"/>
      <c r="FB3" s="30"/>
      <c r="FC3" s="36" t="s">
        <v>27</v>
      </c>
      <c r="FD3" s="37" t="s">
        <v>195</v>
      </c>
      <c r="FE3" s="36">
        <v>5</v>
      </c>
      <c r="FF3" s="30"/>
      <c r="FG3" s="207"/>
      <c r="FH3" s="208" t="s">
        <v>27</v>
      </c>
      <c r="FI3" s="208"/>
      <c r="FJ3" s="208" t="s">
        <v>50</v>
      </c>
      <c r="FK3" s="208"/>
      <c r="FL3" s="208" t="s">
        <v>147</v>
      </c>
      <c r="FM3" s="208"/>
      <c r="FN3" s="208" t="s">
        <v>148</v>
      </c>
      <c r="FO3" s="208"/>
      <c r="FP3" s="208" t="s">
        <v>149</v>
      </c>
      <c r="FQ3" s="208"/>
      <c r="FR3" s="208" t="s">
        <v>150</v>
      </c>
      <c r="FS3" s="208"/>
      <c r="FT3" s="208" t="s">
        <v>151</v>
      </c>
      <c r="FU3" s="208"/>
      <c r="FV3" s="208" t="s">
        <v>152</v>
      </c>
      <c r="FW3" s="208"/>
      <c r="FX3" s="208" t="s">
        <v>153</v>
      </c>
      <c r="FY3" s="208"/>
      <c r="FZ3" s="208" t="s">
        <v>154</v>
      </c>
      <c r="GA3" s="208"/>
      <c r="GB3" s="30"/>
      <c r="GC3" s="87" t="s">
        <v>144</v>
      </c>
      <c r="GD3" s="204" t="s">
        <v>146</v>
      </c>
      <c r="GE3" s="203"/>
      <c r="GF3" s="30"/>
      <c r="GG3" s="212" t="s">
        <v>155</v>
      </c>
      <c r="GH3" s="214" t="s">
        <v>145</v>
      </c>
      <c r="GI3" s="214"/>
      <c r="GJ3" s="214"/>
      <c r="GK3" s="214"/>
      <c r="GL3" s="214"/>
      <c r="GM3" s="214"/>
      <c r="GN3" s="214"/>
      <c r="GO3" s="214"/>
      <c r="GP3" s="214"/>
      <c r="GQ3" s="214"/>
      <c r="GR3" s="207" t="s">
        <v>157</v>
      </c>
      <c r="GS3" s="27"/>
      <c r="GT3" s="30"/>
      <c r="GU3" s="36" t="s">
        <v>27</v>
      </c>
      <c r="GV3" s="37" t="s">
        <v>195</v>
      </c>
      <c r="GW3" s="36">
        <v>5</v>
      </c>
      <c r="GX3" s="30"/>
      <c r="GY3" s="207"/>
      <c r="GZ3" s="208" t="s">
        <v>27</v>
      </c>
      <c r="HA3" s="208"/>
      <c r="HB3" s="208" t="s">
        <v>50</v>
      </c>
      <c r="HC3" s="208"/>
      <c r="HD3" s="208" t="s">
        <v>147</v>
      </c>
      <c r="HE3" s="208"/>
      <c r="HF3" s="208" t="s">
        <v>148</v>
      </c>
      <c r="HG3" s="208"/>
      <c r="HH3" s="208" t="s">
        <v>149</v>
      </c>
      <c r="HI3" s="208"/>
      <c r="HJ3" s="208" t="s">
        <v>150</v>
      </c>
      <c r="HK3" s="208"/>
      <c r="HL3" s="208" t="s">
        <v>151</v>
      </c>
      <c r="HM3" s="208"/>
      <c r="HN3" s="208" t="s">
        <v>152</v>
      </c>
      <c r="HO3" s="208"/>
      <c r="HP3" s="208" t="s">
        <v>153</v>
      </c>
      <c r="HQ3" s="208"/>
      <c r="HR3" s="208" t="s">
        <v>154</v>
      </c>
      <c r="HS3" s="208"/>
      <c r="HT3" s="30"/>
      <c r="HU3" s="87" t="s">
        <v>144</v>
      </c>
      <c r="HV3" s="204" t="s">
        <v>146</v>
      </c>
      <c r="HW3" s="203"/>
      <c r="HX3" s="30"/>
      <c r="HY3" s="36" t="s">
        <v>27</v>
      </c>
      <c r="HZ3" s="37" t="s">
        <v>195</v>
      </c>
      <c r="IA3" s="38">
        <f>IN4+IN5+IN6+IN7+IN11</f>
        <v>4872</v>
      </c>
      <c r="IB3" s="29" t="s">
        <v>186</v>
      </c>
      <c r="IC3" s="27"/>
      <c r="ID3" s="100" t="s">
        <v>188</v>
      </c>
      <c r="IE3" s="100" t="s">
        <v>246</v>
      </c>
      <c r="IF3" s="200"/>
      <c r="IG3" s="33" t="s">
        <v>145</v>
      </c>
      <c r="IH3" s="27"/>
      <c r="II3" s="100" t="s">
        <v>188</v>
      </c>
      <c r="IJ3" s="100" t="s">
        <v>247</v>
      </c>
      <c r="IK3" s="200"/>
      <c r="IL3" s="40" t="s">
        <v>145</v>
      </c>
      <c r="IM3" s="27"/>
      <c r="IN3" s="41"/>
      <c r="IO3" s="40">
        <v>0</v>
      </c>
      <c r="IP3" s="27"/>
      <c r="IQ3" s="27"/>
      <c r="IR3" s="27"/>
      <c r="IS3" s="27"/>
    </row>
    <row r="4" spans="1:253" x14ac:dyDescent="0.25">
      <c r="A4" s="40"/>
      <c r="B4" s="40"/>
      <c r="C4" s="207"/>
      <c r="D4" s="207"/>
      <c r="E4" s="32" t="s">
        <v>0</v>
      </c>
      <c r="F4" s="32" t="s">
        <v>1</v>
      </c>
      <c r="G4" s="27"/>
      <c r="H4" s="216"/>
      <c r="I4" s="88" t="s">
        <v>145</v>
      </c>
      <c r="J4" s="89" t="s">
        <v>0</v>
      </c>
      <c r="K4" s="90" t="s">
        <v>1</v>
      </c>
      <c r="L4" s="27"/>
      <c r="M4" s="213"/>
      <c r="N4" s="32">
        <v>1</v>
      </c>
      <c r="O4" s="32">
        <v>2</v>
      </c>
      <c r="P4" s="32">
        <v>3</v>
      </c>
      <c r="Q4" s="32">
        <v>4</v>
      </c>
      <c r="R4" s="32">
        <v>5</v>
      </c>
      <c r="S4" s="32">
        <v>6</v>
      </c>
      <c r="T4" s="32">
        <v>7</v>
      </c>
      <c r="U4" s="32">
        <v>8</v>
      </c>
      <c r="V4" s="32">
        <v>9</v>
      </c>
      <c r="W4" s="32">
        <v>10</v>
      </c>
      <c r="X4" s="207"/>
      <c r="Y4" s="27"/>
      <c r="Z4" s="27"/>
      <c r="AA4" s="36" t="s">
        <v>27</v>
      </c>
      <c r="AB4" s="37" t="s">
        <v>159</v>
      </c>
      <c r="AC4" s="36">
        <v>7</v>
      </c>
      <c r="AD4" s="27"/>
      <c r="AE4" s="207"/>
      <c r="AF4" s="32" t="s">
        <v>0</v>
      </c>
      <c r="AG4" s="32" t="s">
        <v>1</v>
      </c>
      <c r="AH4" s="32" t="s">
        <v>0</v>
      </c>
      <c r="AI4" s="32" t="s">
        <v>1</v>
      </c>
      <c r="AJ4" s="32" t="s">
        <v>0</v>
      </c>
      <c r="AK4" s="32" t="s">
        <v>1</v>
      </c>
      <c r="AL4" s="32" t="s">
        <v>0</v>
      </c>
      <c r="AM4" s="32" t="s">
        <v>1</v>
      </c>
      <c r="AN4" s="32" t="s">
        <v>0</v>
      </c>
      <c r="AO4" s="32" t="s">
        <v>1</v>
      </c>
      <c r="AP4" s="32" t="s">
        <v>167</v>
      </c>
      <c r="AQ4" s="32" t="s">
        <v>1</v>
      </c>
      <c r="AR4" s="32" t="s">
        <v>0</v>
      </c>
      <c r="AS4" s="32" t="s">
        <v>1</v>
      </c>
      <c r="AT4" s="32" t="s">
        <v>0</v>
      </c>
      <c r="AU4" s="32" t="s">
        <v>1</v>
      </c>
      <c r="AV4" s="32" t="s">
        <v>0</v>
      </c>
      <c r="AW4" s="32" t="s">
        <v>1</v>
      </c>
      <c r="AX4" s="32" t="s">
        <v>167</v>
      </c>
      <c r="AY4" s="32" t="s">
        <v>1</v>
      </c>
      <c r="AZ4" s="30"/>
      <c r="BA4" s="88" t="s">
        <v>145</v>
      </c>
      <c r="BB4" s="89" t="s">
        <v>0</v>
      </c>
      <c r="BC4" s="90" t="s">
        <v>1</v>
      </c>
      <c r="BD4" s="27"/>
      <c r="BE4" s="213"/>
      <c r="BF4" s="32">
        <v>1</v>
      </c>
      <c r="BG4" s="32">
        <v>2</v>
      </c>
      <c r="BH4" s="32">
        <v>3</v>
      </c>
      <c r="BI4" s="32">
        <v>4</v>
      </c>
      <c r="BJ4" s="32">
        <v>5</v>
      </c>
      <c r="BK4" s="32">
        <v>6</v>
      </c>
      <c r="BL4" s="32">
        <v>7</v>
      </c>
      <c r="BM4" s="32">
        <v>8</v>
      </c>
      <c r="BN4" s="32">
        <v>9</v>
      </c>
      <c r="BO4" s="32">
        <v>10</v>
      </c>
      <c r="BP4" s="207"/>
      <c r="BQ4" s="27"/>
      <c r="BR4" s="27"/>
      <c r="BS4" s="36" t="s">
        <v>50</v>
      </c>
      <c r="BT4" s="37" t="s">
        <v>174</v>
      </c>
      <c r="BU4" s="36">
        <v>6</v>
      </c>
      <c r="BV4" s="27"/>
      <c r="BW4" s="207"/>
      <c r="BX4" s="32" t="s">
        <v>0</v>
      </c>
      <c r="BY4" s="32" t="s">
        <v>1</v>
      </c>
      <c r="BZ4" s="32" t="s">
        <v>0</v>
      </c>
      <c r="CA4" s="32" t="s">
        <v>1</v>
      </c>
      <c r="CB4" s="32" t="s">
        <v>0</v>
      </c>
      <c r="CC4" s="32" t="s">
        <v>1</v>
      </c>
      <c r="CD4" s="32" t="s">
        <v>0</v>
      </c>
      <c r="CE4" s="32" t="s">
        <v>1</v>
      </c>
      <c r="CF4" s="32" t="s">
        <v>0</v>
      </c>
      <c r="CG4" s="32" t="s">
        <v>1</v>
      </c>
      <c r="CH4" s="32" t="s">
        <v>167</v>
      </c>
      <c r="CI4" s="32" t="s">
        <v>1</v>
      </c>
      <c r="CJ4" s="32" t="s">
        <v>0</v>
      </c>
      <c r="CK4" s="32" t="s">
        <v>1</v>
      </c>
      <c r="CL4" s="32" t="s">
        <v>0</v>
      </c>
      <c r="CM4" s="32" t="s">
        <v>1</v>
      </c>
      <c r="CN4" s="32" t="s">
        <v>0</v>
      </c>
      <c r="CO4" s="32" t="s">
        <v>1</v>
      </c>
      <c r="CP4" s="32" t="s">
        <v>167</v>
      </c>
      <c r="CQ4" s="32" t="s">
        <v>1</v>
      </c>
      <c r="CR4" s="27"/>
      <c r="CS4" s="88" t="s">
        <v>145</v>
      </c>
      <c r="CT4" s="89" t="s">
        <v>0</v>
      </c>
      <c r="CU4" s="90" t="s">
        <v>1</v>
      </c>
      <c r="CV4" s="27"/>
      <c r="CW4" s="213"/>
      <c r="CX4" s="32">
        <v>1</v>
      </c>
      <c r="CY4" s="32">
        <v>2</v>
      </c>
      <c r="CZ4" s="32">
        <v>3</v>
      </c>
      <c r="DA4" s="32">
        <v>4</v>
      </c>
      <c r="DB4" s="32">
        <v>5</v>
      </c>
      <c r="DC4" s="32">
        <v>6</v>
      </c>
      <c r="DD4" s="32">
        <v>7</v>
      </c>
      <c r="DE4" s="32">
        <v>8</v>
      </c>
      <c r="DF4" s="32">
        <v>9</v>
      </c>
      <c r="DG4" s="32">
        <v>10</v>
      </c>
      <c r="DH4" s="207"/>
      <c r="DI4" s="27"/>
      <c r="DJ4" s="27"/>
      <c r="DK4" s="36" t="s">
        <v>50</v>
      </c>
      <c r="DL4" s="37" t="s">
        <v>174</v>
      </c>
      <c r="DM4" s="36">
        <v>6</v>
      </c>
      <c r="DN4" s="27"/>
      <c r="DO4" s="207"/>
      <c r="DP4" s="32" t="s">
        <v>0</v>
      </c>
      <c r="DQ4" s="32" t="s">
        <v>1</v>
      </c>
      <c r="DR4" s="32" t="s">
        <v>0</v>
      </c>
      <c r="DS4" s="32" t="s">
        <v>1</v>
      </c>
      <c r="DT4" s="32" t="s">
        <v>0</v>
      </c>
      <c r="DU4" s="32" t="s">
        <v>1</v>
      </c>
      <c r="DV4" s="32" t="s">
        <v>0</v>
      </c>
      <c r="DW4" s="32" t="s">
        <v>1</v>
      </c>
      <c r="DX4" s="32" t="s">
        <v>0</v>
      </c>
      <c r="DY4" s="32" t="s">
        <v>1</v>
      </c>
      <c r="DZ4" s="32" t="s">
        <v>167</v>
      </c>
      <c r="EA4" s="32" t="s">
        <v>1</v>
      </c>
      <c r="EB4" s="32" t="s">
        <v>0</v>
      </c>
      <c r="EC4" s="32" t="s">
        <v>1</v>
      </c>
      <c r="ED4" s="32" t="s">
        <v>0</v>
      </c>
      <c r="EE4" s="32" t="s">
        <v>1</v>
      </c>
      <c r="EF4" s="32" t="s">
        <v>0</v>
      </c>
      <c r="EG4" s="32" t="s">
        <v>1</v>
      </c>
      <c r="EH4" s="32" t="s">
        <v>167</v>
      </c>
      <c r="EI4" s="32" t="s">
        <v>1</v>
      </c>
      <c r="EJ4" s="27"/>
      <c r="EK4" s="88" t="s">
        <v>145</v>
      </c>
      <c r="EL4" s="89" t="s">
        <v>0</v>
      </c>
      <c r="EM4" s="90" t="s">
        <v>1</v>
      </c>
      <c r="EN4" s="30"/>
      <c r="EO4" s="213"/>
      <c r="EP4" s="32">
        <v>1</v>
      </c>
      <c r="EQ4" s="32">
        <v>2</v>
      </c>
      <c r="ER4" s="32">
        <v>3</v>
      </c>
      <c r="ES4" s="32">
        <v>4</v>
      </c>
      <c r="ET4" s="32">
        <v>5</v>
      </c>
      <c r="EU4" s="32">
        <v>6</v>
      </c>
      <c r="EV4" s="32">
        <v>7</v>
      </c>
      <c r="EW4" s="32">
        <v>8</v>
      </c>
      <c r="EX4" s="32">
        <v>9</v>
      </c>
      <c r="EY4" s="32">
        <v>10</v>
      </c>
      <c r="EZ4" s="207"/>
      <c r="FA4" s="27"/>
      <c r="FB4" s="30"/>
      <c r="FC4" s="36" t="s">
        <v>50</v>
      </c>
      <c r="FD4" s="37" t="s">
        <v>174</v>
      </c>
      <c r="FE4" s="36">
        <v>6</v>
      </c>
      <c r="FF4" s="30"/>
      <c r="FG4" s="207"/>
      <c r="FH4" s="32" t="s">
        <v>0</v>
      </c>
      <c r="FI4" s="32" t="s">
        <v>1</v>
      </c>
      <c r="FJ4" s="32" t="s">
        <v>0</v>
      </c>
      <c r="FK4" s="32" t="s">
        <v>1</v>
      </c>
      <c r="FL4" s="32" t="s">
        <v>0</v>
      </c>
      <c r="FM4" s="32" t="s">
        <v>1</v>
      </c>
      <c r="FN4" s="32" t="s">
        <v>0</v>
      </c>
      <c r="FO4" s="32" t="s">
        <v>1</v>
      </c>
      <c r="FP4" s="32" t="s">
        <v>0</v>
      </c>
      <c r="FQ4" s="32" t="s">
        <v>1</v>
      </c>
      <c r="FR4" s="32" t="s">
        <v>167</v>
      </c>
      <c r="FS4" s="32" t="s">
        <v>1</v>
      </c>
      <c r="FT4" s="32" t="s">
        <v>0</v>
      </c>
      <c r="FU4" s="32" t="s">
        <v>1</v>
      </c>
      <c r="FV4" s="32" t="s">
        <v>0</v>
      </c>
      <c r="FW4" s="32" t="s">
        <v>1</v>
      </c>
      <c r="FX4" s="32" t="s">
        <v>0</v>
      </c>
      <c r="FY4" s="32" t="s">
        <v>1</v>
      </c>
      <c r="FZ4" s="32" t="s">
        <v>167</v>
      </c>
      <c r="GA4" s="32" t="s">
        <v>1</v>
      </c>
      <c r="GB4" s="30"/>
      <c r="GC4" s="88" t="s">
        <v>145</v>
      </c>
      <c r="GD4" s="89" t="s">
        <v>0</v>
      </c>
      <c r="GE4" s="90" t="s">
        <v>1</v>
      </c>
      <c r="GF4" s="30"/>
      <c r="GG4" s="213"/>
      <c r="GH4" s="32">
        <v>1</v>
      </c>
      <c r="GI4" s="32">
        <v>2</v>
      </c>
      <c r="GJ4" s="32">
        <v>3</v>
      </c>
      <c r="GK4" s="32">
        <v>4</v>
      </c>
      <c r="GL4" s="32">
        <v>5</v>
      </c>
      <c r="GM4" s="32">
        <v>6</v>
      </c>
      <c r="GN4" s="32">
        <v>7</v>
      </c>
      <c r="GO4" s="32">
        <v>8</v>
      </c>
      <c r="GP4" s="32">
        <v>9</v>
      </c>
      <c r="GQ4" s="32">
        <v>10</v>
      </c>
      <c r="GR4" s="207"/>
      <c r="GS4" s="27"/>
      <c r="GT4" s="30"/>
      <c r="GU4" s="36" t="s">
        <v>50</v>
      </c>
      <c r="GV4" s="37" t="s">
        <v>174</v>
      </c>
      <c r="GW4" s="36">
        <v>6</v>
      </c>
      <c r="GX4" s="30"/>
      <c r="GY4" s="207"/>
      <c r="GZ4" s="32" t="s">
        <v>0</v>
      </c>
      <c r="HA4" s="32" t="s">
        <v>1</v>
      </c>
      <c r="HB4" s="32" t="s">
        <v>0</v>
      </c>
      <c r="HC4" s="32" t="s">
        <v>1</v>
      </c>
      <c r="HD4" s="32" t="s">
        <v>0</v>
      </c>
      <c r="HE4" s="32" t="s">
        <v>1</v>
      </c>
      <c r="HF4" s="32" t="s">
        <v>0</v>
      </c>
      <c r="HG4" s="32" t="s">
        <v>1</v>
      </c>
      <c r="HH4" s="32" t="s">
        <v>0</v>
      </c>
      <c r="HI4" s="32" t="s">
        <v>1</v>
      </c>
      <c r="HJ4" s="32" t="s">
        <v>167</v>
      </c>
      <c r="HK4" s="32" t="s">
        <v>1</v>
      </c>
      <c r="HL4" s="32" t="s">
        <v>0</v>
      </c>
      <c r="HM4" s="32" t="s">
        <v>1</v>
      </c>
      <c r="HN4" s="32" t="s">
        <v>0</v>
      </c>
      <c r="HO4" s="32" t="s">
        <v>1</v>
      </c>
      <c r="HP4" s="32" t="s">
        <v>0</v>
      </c>
      <c r="HQ4" s="32" t="s">
        <v>1</v>
      </c>
      <c r="HR4" s="32" t="s">
        <v>167</v>
      </c>
      <c r="HS4" s="32" t="s">
        <v>1</v>
      </c>
      <c r="HT4" s="30"/>
      <c r="HU4" s="88" t="s">
        <v>145</v>
      </c>
      <c r="HV4" s="89" t="s">
        <v>0</v>
      </c>
      <c r="HW4" s="90" t="s">
        <v>1</v>
      </c>
      <c r="HX4" s="30"/>
      <c r="HY4" s="36" t="s">
        <v>50</v>
      </c>
      <c r="HZ4" s="37" t="s">
        <v>174</v>
      </c>
      <c r="IA4" s="38">
        <f>IN8+IN9+IN10+IN15+IN20+IN21</f>
        <v>5945</v>
      </c>
      <c r="IB4" s="42" t="s">
        <v>210</v>
      </c>
      <c r="IC4" s="27"/>
      <c r="ID4" s="52">
        <v>5</v>
      </c>
      <c r="IE4" s="47">
        <f>GH9</f>
        <v>1.5198434129870084</v>
      </c>
      <c r="IF4" s="52">
        <f>IN8</f>
        <v>881</v>
      </c>
      <c r="IG4" s="28" t="s">
        <v>50</v>
      </c>
      <c r="IH4" s="119">
        <f t="shared" ref="IH4:IH9" si="0">$IA$3+IF4</f>
        <v>5753</v>
      </c>
      <c r="II4" s="36">
        <v>19</v>
      </c>
      <c r="IJ4" s="43">
        <f>GL23</f>
        <v>2.5843753439404549</v>
      </c>
      <c r="IK4" s="36">
        <f>IN22</f>
        <v>929</v>
      </c>
      <c r="IL4" s="40" t="s">
        <v>147</v>
      </c>
      <c r="IM4" s="44">
        <f>$IC$7+IK4</f>
        <v>5759</v>
      </c>
      <c r="IN4" s="45">
        <v>1067</v>
      </c>
      <c r="IO4" s="40">
        <v>1</v>
      </c>
      <c r="IP4" s="27"/>
      <c r="IQ4" s="27"/>
      <c r="IR4" s="27"/>
      <c r="IS4" s="27"/>
    </row>
    <row r="5" spans="1:253" x14ac:dyDescent="0.25">
      <c r="A5" s="40">
        <v>0</v>
      </c>
      <c r="B5" s="40" t="s">
        <v>2</v>
      </c>
      <c r="C5" s="46">
        <v>0</v>
      </c>
      <c r="D5" s="37" t="s">
        <v>71</v>
      </c>
      <c r="E5" s="47">
        <v>12.93</v>
      </c>
      <c r="F5" s="47">
        <v>3.27</v>
      </c>
      <c r="G5" s="40">
        <v>5</v>
      </c>
      <c r="H5" s="36">
        <v>4</v>
      </c>
      <c r="I5" s="39" t="s">
        <v>27</v>
      </c>
      <c r="J5" s="43">
        <f>E9</f>
        <v>11.57</v>
      </c>
      <c r="K5" s="43">
        <f>F9</f>
        <v>3.3</v>
      </c>
      <c r="L5" s="27"/>
      <c r="M5" s="36">
        <v>1</v>
      </c>
      <c r="N5" s="48">
        <f>SQRT((E6-$J$5)^2+(F6-$K$5)^2)</f>
        <v>0.4841487374764073</v>
      </c>
      <c r="O5" s="43">
        <f>SQRT((E6-$J$6)^2+(F6-$K$6)^2)</f>
        <v>1.6964963896218581</v>
      </c>
      <c r="P5" s="43">
        <f>SQRT((E6-$J$7)^2+(F6-$K$7)^2)</f>
        <v>2.6025564355072097</v>
      </c>
      <c r="Q5" s="43">
        <f>SQRT((E6-$J$8)^2+(F6-$K$8)^2)</f>
        <v>3.9552117516006646</v>
      </c>
      <c r="R5" s="43">
        <f>SQRT((E6-$J$9)^2+(F6-$K$9)^2)</f>
        <v>4.8270177128326335</v>
      </c>
      <c r="S5" s="43">
        <f>SQRT((E6-$J$10)^2+(F6-$K$10)^2)</f>
        <v>5.0948012718848998</v>
      </c>
      <c r="T5" s="43">
        <f>SQRT((E6-$J$11)^2+(F6-$K$11)^2)</f>
        <v>6.0446670710635493</v>
      </c>
      <c r="U5" s="43">
        <f>SQRT((E6-$J$12)^2+(F6-$K$12)^2)</f>
        <v>6.1124217786406065</v>
      </c>
      <c r="V5" s="43">
        <f>SQRT((E6-$J$13)^2+(F6-$K$13)^2)</f>
        <v>8.7941173519575013</v>
      </c>
      <c r="W5" s="43">
        <f>SQRT((E6-$J$14)^2+(F6-$K$14)^2)</f>
        <v>8.9908509052258214</v>
      </c>
      <c r="X5" s="36">
        <v>1</v>
      </c>
      <c r="Y5" s="49">
        <f>MIN(N5:W5)</f>
        <v>0.4841487374764073</v>
      </c>
      <c r="Z5" s="27"/>
      <c r="AA5" s="36" t="s">
        <v>50</v>
      </c>
      <c r="AB5" s="37" t="s">
        <v>160</v>
      </c>
      <c r="AC5" s="36">
        <v>5</v>
      </c>
      <c r="AD5" s="27"/>
      <c r="AE5" s="36">
        <v>1</v>
      </c>
      <c r="AF5" s="48">
        <f>E6</f>
        <v>11.95</v>
      </c>
      <c r="AG5" s="48">
        <f>F6</f>
        <v>3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50"/>
      <c r="BA5" s="39" t="s">
        <v>27</v>
      </c>
      <c r="BB5" s="43">
        <f>AF75</f>
        <v>11.864285714285714</v>
      </c>
      <c r="BC5" s="43">
        <f>AG75</f>
        <v>3.4185714285714286</v>
      </c>
      <c r="BD5" s="27"/>
      <c r="BE5" s="36">
        <v>1</v>
      </c>
      <c r="BF5" s="48">
        <f>SQRT((E6-$BB$5)^2+(F6-$BC$5)^2)</f>
        <v>0.42725750969624476</v>
      </c>
      <c r="BG5" s="47">
        <f>SQRT((E6-$BB$6)^2+(F6-$BC$6)^2)</f>
        <v>1.5227934856703322</v>
      </c>
      <c r="BH5" s="47">
        <f>SQRT((E6-$BB$7)^2+(F6-$BC$7)^2)</f>
        <v>2.5640083636542372</v>
      </c>
      <c r="BI5" s="47">
        <f>SQRT((E6-$BB$8)^2+(F6-$BC$8)^2)</f>
        <v>3.6346365447593243</v>
      </c>
      <c r="BJ5" s="47">
        <f>SQRT((E6-$BB$9)^2+(F6-$BC$9)^2)</f>
        <v>4.9768154476532471</v>
      </c>
      <c r="BK5" s="47">
        <f>SQRT((E6-$BB$10)^2+(F6-$BC$10)^2)</f>
        <v>5.4723538125746218</v>
      </c>
      <c r="BL5" s="47">
        <f>SQRT((E6-$BB$11)^2+(F6-$BC$11)^2)</f>
        <v>6.4084729070192683</v>
      </c>
      <c r="BM5" s="47">
        <f>SQRT((E6-$BB$12)^2+(F6-$BC$12)^2)</f>
        <v>6.6748432940406932</v>
      </c>
      <c r="BN5" s="47">
        <f>SQRT((E6-$BB$13)^2+(F6-$BC$13)^2)</f>
        <v>9.1103013465527027</v>
      </c>
      <c r="BO5" s="47">
        <f>SQRT((E6-$BB$14)^2+(F6-$BC$14)^2)</f>
        <v>8.489652452570251</v>
      </c>
      <c r="BP5" s="36">
        <v>1</v>
      </c>
      <c r="BQ5" s="49">
        <f>MIN(BF5:BO5)</f>
        <v>0.42725750969624476</v>
      </c>
      <c r="BR5" s="27"/>
      <c r="BS5" s="36" t="s">
        <v>147</v>
      </c>
      <c r="BT5" s="37" t="s">
        <v>161</v>
      </c>
      <c r="BU5" s="36">
        <v>6</v>
      </c>
      <c r="BV5" s="27"/>
      <c r="BW5" s="36">
        <v>1</v>
      </c>
      <c r="BX5" s="48">
        <f>E6</f>
        <v>11.95</v>
      </c>
      <c r="BY5" s="48">
        <f>F6</f>
        <v>3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  <c r="CN5" s="36">
        <v>0</v>
      </c>
      <c r="CO5" s="36">
        <v>0</v>
      </c>
      <c r="CP5" s="36">
        <v>0</v>
      </c>
      <c r="CQ5" s="36">
        <v>0</v>
      </c>
      <c r="CR5" s="27"/>
      <c r="CS5" s="39" t="s">
        <v>27</v>
      </c>
      <c r="CT5" s="43">
        <f>BX75</f>
        <v>11.860000000000001</v>
      </c>
      <c r="CU5" s="43">
        <f>BY75</f>
        <v>3.4820000000000002</v>
      </c>
      <c r="CV5" s="27"/>
      <c r="CW5" s="36">
        <v>1</v>
      </c>
      <c r="CX5" s="48">
        <f>SQRT((E6-$CT$5)^2+(F6-$CU$5)^2)</f>
        <v>0.49033050078492962</v>
      </c>
      <c r="CY5" s="47">
        <f>SQRT((E6-$CT$6)^2+(F6-$CU$6)^2)</f>
        <v>1.4512226645908695</v>
      </c>
      <c r="CZ5" s="47">
        <f>SQRT((E6-$CT$7)^2+(F6-$CU$7)^2)</f>
        <v>2.5640083636542372</v>
      </c>
      <c r="DA5" s="47">
        <f>SQRT((E6-$CT$8)^2+(F6-$CU$8)^2)</f>
        <v>3.4567182752674377</v>
      </c>
      <c r="DB5" s="47">
        <f>SQRT((E6-$CT$9)^2+(F6-$CU$9)^2)</f>
        <v>5.1708326412756405</v>
      </c>
      <c r="DC5" s="47">
        <f>SQRT((E6-$CT$10)^2+(F6-$CU$10)^2)</f>
        <v>5.9130188567262323</v>
      </c>
      <c r="DD5" s="47">
        <f>SQRT((E6-$CT$11)^2+(F6-$CU$11)^2)</f>
        <v>6.4084729070192683</v>
      </c>
      <c r="DE5" s="47">
        <f>SQRT((E6-$CT$12)^2+(F6-$CU$12)^2)</f>
        <v>6.8786580620564264</v>
      </c>
      <c r="DF5" s="47">
        <f>SQRT((E6-$CT$13)^2+(F6-$CU$13)^2)</f>
        <v>9.1394605697586346</v>
      </c>
      <c r="DG5" s="47">
        <f>SQRT((E6-$CT$14)^2+(F6-$CU$14)^2)</f>
        <v>8.3800814808091211</v>
      </c>
      <c r="DH5" s="36">
        <v>1</v>
      </c>
      <c r="DI5" s="49">
        <f>MIN(CX5:DG5)</f>
        <v>0.49033050078492962</v>
      </c>
      <c r="DJ5" s="27"/>
      <c r="DK5" s="36" t="s">
        <v>147</v>
      </c>
      <c r="DL5" s="37" t="s">
        <v>161</v>
      </c>
      <c r="DM5" s="36">
        <v>6</v>
      </c>
      <c r="DN5" s="27"/>
      <c r="DO5" s="36">
        <v>1</v>
      </c>
      <c r="DP5" s="48">
        <f>E6</f>
        <v>11.95</v>
      </c>
      <c r="DQ5" s="48">
        <f>F6</f>
        <v>3</v>
      </c>
      <c r="DR5" s="36">
        <v>0</v>
      </c>
      <c r="DS5" s="36">
        <v>0</v>
      </c>
      <c r="DT5" s="36">
        <v>0</v>
      </c>
      <c r="DU5" s="36">
        <v>0</v>
      </c>
      <c r="DV5" s="36">
        <v>0</v>
      </c>
      <c r="DW5" s="36">
        <v>0</v>
      </c>
      <c r="DX5" s="36">
        <v>0</v>
      </c>
      <c r="DY5" s="36">
        <v>0</v>
      </c>
      <c r="DZ5" s="36">
        <v>0</v>
      </c>
      <c r="EA5" s="36">
        <v>0</v>
      </c>
      <c r="EB5" s="36">
        <v>0</v>
      </c>
      <c r="EC5" s="36">
        <v>0</v>
      </c>
      <c r="ED5" s="36">
        <v>0</v>
      </c>
      <c r="EE5" s="36">
        <v>0</v>
      </c>
      <c r="EF5" s="36">
        <v>0</v>
      </c>
      <c r="EG5" s="36">
        <v>0</v>
      </c>
      <c r="EH5" s="36">
        <v>0</v>
      </c>
      <c r="EI5" s="36">
        <v>0</v>
      </c>
      <c r="EJ5" s="27"/>
      <c r="EK5" s="39" t="s">
        <v>27</v>
      </c>
      <c r="EL5" s="43">
        <f>DP75</f>
        <v>11.860000000000001</v>
      </c>
      <c r="EM5" s="43">
        <f>DQ75</f>
        <v>3.4820000000000002</v>
      </c>
      <c r="EN5" s="51"/>
      <c r="EO5" s="36">
        <v>1</v>
      </c>
      <c r="EP5" s="48">
        <f>SQRT((E6-$EL$5)^2+(F6-$EM$5)^2)</f>
        <v>0.49033050078492962</v>
      </c>
      <c r="EQ5" s="47">
        <f>SQRT((E6-$EL$6)^2+(F6-$EM$6)^2)</f>
        <v>1.4512226645908695</v>
      </c>
      <c r="ER5" s="47">
        <f>SQRT((E6-$EL$7)^2+(F6-$EM$7)^2)</f>
        <v>2.5640083636542372</v>
      </c>
      <c r="ES5" s="47">
        <f>SQRT((E6-$EL$8)^2+(F6-$EM$8)^2)</f>
        <v>3.4567182752674377</v>
      </c>
      <c r="ET5" s="47">
        <f>SQRT((E6-$EL$9)^2+(F6-$EM$9)^2)</f>
        <v>5.1708326412756405</v>
      </c>
      <c r="EU5" s="47">
        <f>SQRT((E6-$EL$10)^2+(F6-$EM$10)^2)</f>
        <v>5.9130188567262323</v>
      </c>
      <c r="EV5" s="47">
        <f>SQRT((E6-$EL$11)^2+(F6-$EM$11)^2)</f>
        <v>6.4084729070192683</v>
      </c>
      <c r="EW5" s="47">
        <f>SQRT((E6-$EL$12)^2+(F6-$EM$12)^2)</f>
        <v>6.8116403637042113</v>
      </c>
      <c r="EX5" s="47">
        <f>SQRT((E6-$EL$13)^2+(F6-$EM$13)^2)</f>
        <v>9.1207769954099849</v>
      </c>
      <c r="EY5" s="47">
        <f>SQRT((E6-$EL$14)^2+(F6-$EM$14)^2)</f>
        <v>8.182663170539282</v>
      </c>
      <c r="EZ5" s="36">
        <v>1</v>
      </c>
      <c r="FA5" s="49">
        <f>MIN(EP5:EY5)</f>
        <v>0.49033050078492962</v>
      </c>
      <c r="FB5" s="51"/>
      <c r="FC5" s="36" t="s">
        <v>147</v>
      </c>
      <c r="FD5" s="37" t="s">
        <v>161</v>
      </c>
      <c r="FE5" s="36">
        <v>6</v>
      </c>
      <c r="FF5" s="51"/>
      <c r="FG5" s="36">
        <v>1</v>
      </c>
      <c r="FH5" s="48">
        <f>E6</f>
        <v>11.95</v>
      </c>
      <c r="FI5" s="48">
        <f>F6</f>
        <v>3</v>
      </c>
      <c r="FJ5" s="36">
        <v>0</v>
      </c>
      <c r="FK5" s="36">
        <v>0</v>
      </c>
      <c r="FL5" s="36">
        <v>0</v>
      </c>
      <c r="FM5" s="36">
        <v>0</v>
      </c>
      <c r="FN5" s="36">
        <v>0</v>
      </c>
      <c r="FO5" s="36">
        <v>0</v>
      </c>
      <c r="FP5" s="36">
        <v>0</v>
      </c>
      <c r="FQ5" s="36">
        <v>0</v>
      </c>
      <c r="FR5" s="36">
        <v>0</v>
      </c>
      <c r="FS5" s="36">
        <v>0</v>
      </c>
      <c r="FT5" s="36">
        <v>0</v>
      </c>
      <c r="FU5" s="36">
        <v>0</v>
      </c>
      <c r="FV5" s="36">
        <v>0</v>
      </c>
      <c r="FW5" s="36">
        <v>0</v>
      </c>
      <c r="FX5" s="36">
        <v>0</v>
      </c>
      <c r="FY5" s="36">
        <v>0</v>
      </c>
      <c r="FZ5" s="36">
        <v>0</v>
      </c>
      <c r="GA5" s="36">
        <v>0</v>
      </c>
      <c r="GB5" s="51"/>
      <c r="GC5" s="39" t="s">
        <v>27</v>
      </c>
      <c r="GD5" s="43">
        <f>FH75</f>
        <v>11.860000000000001</v>
      </c>
      <c r="GE5" s="43">
        <f>FI75</f>
        <v>3.4820000000000002</v>
      </c>
      <c r="GF5" s="51"/>
      <c r="GG5" s="36">
        <v>1</v>
      </c>
      <c r="GH5" s="48">
        <f>SQRT((E6-$GD$5)^2+(F6-$GE$5)^2)</f>
        <v>0.49033050078492962</v>
      </c>
      <c r="GI5" s="47">
        <f>SQRT((E6-$GD$6)^2+(F6-$GE$6)^2)</f>
        <v>1.4512226645908695</v>
      </c>
      <c r="GJ5" s="47">
        <f>SQRT((E6-$GD$7)^2+(F6-$GE$7)^2)</f>
        <v>2.5640083636542372</v>
      </c>
      <c r="GK5" s="47">
        <f>SQRT((E6-$GD$8)^2+(F6-$GE$8)^2)</f>
        <v>3.4567182752674377</v>
      </c>
      <c r="GL5" s="47">
        <f>SQRT((E6-$GD$9)^2+(F6-$GE$9)^2)</f>
        <v>5.1708326412756405</v>
      </c>
      <c r="GM5" s="47">
        <f>SQRT((E6-$GD$10)^2+(F6-$GE$10)^2)</f>
        <v>5.9130188567262323</v>
      </c>
      <c r="GN5" s="47">
        <f>SQRT((E6-$GD$11)^2+(F6-$GE$11)^2)</f>
        <v>6.2688978297624214</v>
      </c>
      <c r="GO5" s="47">
        <f>SQRT((E6-$GD$12)^2+(F6-$GE$12)^2)</f>
        <v>6.7634516171683945</v>
      </c>
      <c r="GP5" s="47">
        <f>SQRT((E6-$GD$13)^2+(F6-$GE$13)^2)</f>
        <v>9.0768361073122961</v>
      </c>
      <c r="GQ5" s="47">
        <f>SQRT((E6-$GD$14)^2+(F6-$GE$14)^2)</f>
        <v>8.0416731973203177</v>
      </c>
      <c r="GR5" s="36">
        <v>1</v>
      </c>
      <c r="GS5" s="49">
        <f>MIN(GH5:GQ5)</f>
        <v>0.49033050078492962</v>
      </c>
      <c r="GT5" s="51"/>
      <c r="GU5" s="36" t="s">
        <v>147</v>
      </c>
      <c r="GV5" s="37" t="s">
        <v>161</v>
      </c>
      <c r="GW5" s="36">
        <v>6</v>
      </c>
      <c r="GX5" s="51"/>
      <c r="GY5" s="36">
        <v>1</v>
      </c>
      <c r="GZ5" s="48">
        <f>E6</f>
        <v>11.95</v>
      </c>
      <c r="HA5" s="48">
        <f>F6</f>
        <v>3</v>
      </c>
      <c r="HB5" s="36">
        <v>0</v>
      </c>
      <c r="HC5" s="36">
        <v>0</v>
      </c>
      <c r="HD5" s="36">
        <v>0</v>
      </c>
      <c r="HE5" s="36">
        <v>0</v>
      </c>
      <c r="HF5" s="36">
        <v>0</v>
      </c>
      <c r="HG5" s="36">
        <v>0</v>
      </c>
      <c r="HH5" s="36">
        <v>0</v>
      </c>
      <c r="HI5" s="36">
        <v>0</v>
      </c>
      <c r="HJ5" s="36">
        <v>0</v>
      </c>
      <c r="HK5" s="36">
        <v>0</v>
      </c>
      <c r="HL5" s="36">
        <v>0</v>
      </c>
      <c r="HM5" s="36">
        <v>0</v>
      </c>
      <c r="HN5" s="36">
        <v>0</v>
      </c>
      <c r="HO5" s="36">
        <v>0</v>
      </c>
      <c r="HP5" s="36">
        <v>0</v>
      </c>
      <c r="HQ5" s="36">
        <v>0</v>
      </c>
      <c r="HR5" s="36">
        <v>0</v>
      </c>
      <c r="HS5" s="36">
        <v>0</v>
      </c>
      <c r="HT5" s="51"/>
      <c r="HU5" s="39" t="s">
        <v>27</v>
      </c>
      <c r="HV5" s="43">
        <f>GZ75</f>
        <v>11.860000000000001</v>
      </c>
      <c r="HW5" s="43">
        <f>HA75</f>
        <v>3.4820000000000002</v>
      </c>
      <c r="HX5" s="51"/>
      <c r="HY5" s="36" t="s">
        <v>147</v>
      </c>
      <c r="HZ5" s="37" t="s">
        <v>161</v>
      </c>
      <c r="IA5" s="38">
        <f>IN13+IN14+IN17+IN18+IN22+IN31</f>
        <v>5968</v>
      </c>
      <c r="IB5" s="42" t="s">
        <v>210</v>
      </c>
      <c r="IC5" s="27"/>
      <c r="ID5" s="52">
        <v>6</v>
      </c>
      <c r="IE5" s="43">
        <f>GH10</f>
        <v>1.9790765523344453</v>
      </c>
      <c r="IF5" s="52">
        <f>IN9</f>
        <v>1086</v>
      </c>
      <c r="IG5" s="28" t="s">
        <v>50</v>
      </c>
      <c r="IH5" s="44">
        <f t="shared" si="0"/>
        <v>5958</v>
      </c>
      <c r="II5" s="52">
        <v>20</v>
      </c>
      <c r="IJ5" s="43">
        <f>GL24</f>
        <v>1.4701055078060308</v>
      </c>
      <c r="IK5" s="52">
        <f>IN23</f>
        <v>476</v>
      </c>
      <c r="IL5" s="40" t="s">
        <v>148</v>
      </c>
      <c r="IM5" s="44">
        <f t="shared" ref="IM5:IM17" si="1">$IC$7+IK5</f>
        <v>5306</v>
      </c>
      <c r="IN5" s="45">
        <v>821</v>
      </c>
      <c r="IO5" s="40">
        <v>2</v>
      </c>
      <c r="IP5" s="27"/>
      <c r="IQ5" s="27"/>
      <c r="IR5" s="27"/>
      <c r="IS5" s="27"/>
    </row>
    <row r="6" spans="1:253" x14ac:dyDescent="0.25">
      <c r="A6" s="40">
        <v>1</v>
      </c>
      <c r="B6" s="40" t="s">
        <v>3</v>
      </c>
      <c r="C6" s="46">
        <v>1</v>
      </c>
      <c r="D6" s="53" t="s">
        <v>72</v>
      </c>
      <c r="E6" s="47">
        <v>11.95</v>
      </c>
      <c r="F6" s="47">
        <v>3</v>
      </c>
      <c r="G6" s="40">
        <v>10</v>
      </c>
      <c r="H6" s="36">
        <v>12</v>
      </c>
      <c r="I6" s="36" t="s">
        <v>50</v>
      </c>
      <c r="J6" s="43">
        <f>E17</f>
        <v>11.6</v>
      </c>
      <c r="K6" s="43">
        <f>F17</f>
        <v>1.34</v>
      </c>
      <c r="L6" s="27"/>
      <c r="M6" s="36">
        <v>2</v>
      </c>
      <c r="N6" s="48">
        <f>SQRT((E7-$J$5)^2+(F7-$K$5)^2)</f>
        <v>1.6104968177553161</v>
      </c>
      <c r="O6" s="43">
        <f t="shared" ref="O6:O69" si="2">SQRT((E7-$J$6)^2+(F7-$K$6)^2)</f>
        <v>2.9224647132172525</v>
      </c>
      <c r="P6" s="43">
        <f t="shared" ref="P6:P69" si="3">SQRT((E7-$J$7)^2+(F7-$K$7)^2)</f>
        <v>3.9727068857392429</v>
      </c>
      <c r="Q6" s="43">
        <f t="shared" ref="Q6:Q69" si="4">SQRT((E7-$J$8)^2+(F7-$K$8)^2)</f>
        <v>4.7873165761206984</v>
      </c>
      <c r="R6" s="43">
        <f t="shared" ref="R6:R69" si="5">SQRT((E7-$J$9)^2+(F7-$K$9)^2)</f>
        <v>5.9403198567080544</v>
      </c>
      <c r="S6" s="43">
        <f t="shared" ref="S6:S69" si="6">SQRT((E7-$J$10)^2+(F7-$K$10)^2)</f>
        <v>5.9728468923956184</v>
      </c>
      <c r="T6" s="43">
        <f t="shared" ref="T6:T69" si="7">SQRT((E7-$J$11)^2+(F7-$K$11)^2)</f>
        <v>7.3420228820128317</v>
      </c>
      <c r="U6" s="43">
        <f t="shared" ref="U6:U36" si="8">SQRT((E7-$J$12)^2+(F7-$K$12)^2)</f>
        <v>7.074715541984709</v>
      </c>
      <c r="V6" s="43">
        <f t="shared" ref="V6:V36" si="9">SQRT((E7-$J$13)^2+(F7-$K$13)^2)</f>
        <v>9.8128996733891043</v>
      </c>
      <c r="W6" s="43">
        <f t="shared" ref="W6:W36" si="10">SQRT((E7-$J$14)^2+(F7-$K$14)^2)</f>
        <v>9.9440283587688949</v>
      </c>
      <c r="X6" s="36">
        <v>1</v>
      </c>
      <c r="Y6" s="49">
        <f t="shared" ref="Y6:Y69" si="11">MIN(N6:W6)</f>
        <v>1.6104968177553161</v>
      </c>
      <c r="Z6" s="27"/>
      <c r="AA6" s="36" t="s">
        <v>147</v>
      </c>
      <c r="AB6" s="37" t="s">
        <v>161</v>
      </c>
      <c r="AC6" s="36">
        <v>6</v>
      </c>
      <c r="AD6" s="27"/>
      <c r="AE6" s="36">
        <v>2</v>
      </c>
      <c r="AF6" s="48">
        <f t="shared" ref="AF6:AG8" si="12">E7</f>
        <v>13.08</v>
      </c>
      <c r="AG6" s="48">
        <f t="shared" si="12"/>
        <v>3.86</v>
      </c>
      <c r="AH6" s="36">
        <v>0</v>
      </c>
      <c r="AI6" s="36">
        <v>0</v>
      </c>
      <c r="AJ6" s="36">
        <v>0</v>
      </c>
      <c r="AK6" s="36">
        <v>0</v>
      </c>
      <c r="AL6" s="36">
        <v>0</v>
      </c>
      <c r="AM6" s="36">
        <v>0</v>
      </c>
      <c r="AN6" s="36">
        <v>0</v>
      </c>
      <c r="AO6" s="36">
        <v>0</v>
      </c>
      <c r="AP6" s="36">
        <v>0</v>
      </c>
      <c r="AQ6" s="36">
        <v>0</v>
      </c>
      <c r="AR6" s="36">
        <v>0</v>
      </c>
      <c r="AS6" s="36">
        <v>0</v>
      </c>
      <c r="AT6" s="36">
        <v>0</v>
      </c>
      <c r="AU6" s="36">
        <v>0</v>
      </c>
      <c r="AV6" s="36">
        <v>0</v>
      </c>
      <c r="AW6" s="36">
        <v>0</v>
      </c>
      <c r="AX6" s="36">
        <v>0</v>
      </c>
      <c r="AY6" s="36">
        <v>0</v>
      </c>
      <c r="AZ6" s="50"/>
      <c r="BA6" s="36" t="s">
        <v>50</v>
      </c>
      <c r="BB6" s="43">
        <f>AH75</f>
        <v>12.362</v>
      </c>
      <c r="BC6" s="43">
        <f>AI75</f>
        <v>1.534</v>
      </c>
      <c r="BD6" s="27"/>
      <c r="BE6" s="36">
        <v>2</v>
      </c>
      <c r="BF6" s="48">
        <f t="shared" ref="BF6:BF36" si="13">SQRT((E7-$BB$5)^2+(F7-$BC$5)^2)</f>
        <v>1.2933755866581316</v>
      </c>
      <c r="BG6" s="47">
        <f t="shared" ref="BG6:BG36" si="14">SQRT((E7-$BB$6)^2+(F7-$BC$6)^2)</f>
        <v>2.4342966129870036</v>
      </c>
      <c r="BH6" s="47">
        <f t="shared" ref="BH6:BH36" si="15">SQRT((E7-$BB$7)^2+(F7-$BC$7)^2)</f>
        <v>3.9576094074860664</v>
      </c>
      <c r="BI6" s="47">
        <f t="shared" ref="BI6:BI36" si="16">SQRT((E7-$BB$8)^2+(F7-$BC$8)^2)</f>
        <v>4.4777207162238248</v>
      </c>
      <c r="BJ6" s="47">
        <f t="shared" ref="BJ6:BJ36" si="17">SQRT((E7-$BB$9)^2+(F7-$BC$9)^2)</f>
        <v>6.0961062982858163</v>
      </c>
      <c r="BK6" s="47">
        <f t="shared" ref="BK6:BK36" si="18">SQRT((E7-$BB$10)^2+(F7-$BC$10)^2)</f>
        <v>6.2011495910032695</v>
      </c>
      <c r="BL6" s="47">
        <f t="shared" ref="BL6:BL36" si="19">SQRT((E7-$BB$11)^2+(F7-$BC$11)^2)</f>
        <v>7.7158424685837117</v>
      </c>
      <c r="BM6" s="47">
        <f t="shared" ref="BM6:BM36" si="20">SQRT((E7-$BB$12)^2+(F7-$BC$12)^2)</f>
        <v>7.6154850797569038</v>
      </c>
      <c r="BN6" s="47">
        <f t="shared" ref="BN6:BN36" si="21">SQRT((E7-$BB$13)^2+(F7-$BC$13)^2)</f>
        <v>10.164994620018252</v>
      </c>
      <c r="BO6" s="47">
        <f t="shared" ref="BO6:BO69" si="22">SQRT((E7-$BB$14)^2+(F7-$BC$14)^2)</f>
        <v>9.3730173541388293</v>
      </c>
      <c r="BP6" s="36">
        <v>1</v>
      </c>
      <c r="BQ6" s="49">
        <f t="shared" ref="BQ6:BQ69" si="23">MIN(BF6:BO6)</f>
        <v>1.2933755866581316</v>
      </c>
      <c r="BR6" s="27"/>
      <c r="BS6" s="36" t="s">
        <v>148</v>
      </c>
      <c r="BT6" s="37" t="s">
        <v>196</v>
      </c>
      <c r="BU6" s="36">
        <v>9</v>
      </c>
      <c r="BV6" s="27"/>
      <c r="BW6" s="36">
        <v>2</v>
      </c>
      <c r="BX6" s="48">
        <f t="shared" ref="BX6:BY8" si="24">E7</f>
        <v>13.08</v>
      </c>
      <c r="BY6" s="48">
        <f t="shared" si="24"/>
        <v>3.86</v>
      </c>
      <c r="BZ6" s="36">
        <v>0</v>
      </c>
      <c r="CA6" s="36">
        <v>0</v>
      </c>
      <c r="CB6" s="36">
        <v>0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6">
        <v>0</v>
      </c>
      <c r="CL6" s="36">
        <v>0</v>
      </c>
      <c r="CM6" s="36">
        <v>0</v>
      </c>
      <c r="CN6" s="36">
        <v>0</v>
      </c>
      <c r="CO6" s="36">
        <v>0</v>
      </c>
      <c r="CP6" s="36">
        <v>0</v>
      </c>
      <c r="CQ6" s="36">
        <v>0</v>
      </c>
      <c r="CR6" s="27"/>
      <c r="CS6" s="36" t="s">
        <v>50</v>
      </c>
      <c r="CT6" s="43">
        <f>BZ75</f>
        <v>12.556666666666667</v>
      </c>
      <c r="CU6" s="47">
        <f>CA75</f>
        <v>1.6816666666666666</v>
      </c>
      <c r="CV6" s="27"/>
      <c r="CW6" s="36">
        <v>2</v>
      </c>
      <c r="CX6" s="48">
        <f t="shared" ref="CX6:CX69" si="25">SQRT((E7-$CT$5)^2+(F7-$CU$5)^2)</f>
        <v>1.2772172877000989</v>
      </c>
      <c r="CY6" s="47">
        <f t="shared" ref="CY6:CY69" si="26">SQRT((E7-$CT$6)^2+(F7-$CU$6)^2)</f>
        <v>2.2403155779686239</v>
      </c>
      <c r="CZ6" s="47">
        <f t="shared" ref="CZ6:CZ69" si="27">SQRT((E7-$CT$7)^2+(F7-$CU$7)^2)</f>
        <v>3.9576094074860664</v>
      </c>
      <c r="DA6" s="47">
        <f t="shared" ref="DA6:DA69" si="28">SQRT((E7-$CT$8)^2+(F7-$CU$8)^2)</f>
        <v>4.2984443065823372</v>
      </c>
      <c r="DB6" s="47">
        <f t="shared" ref="DB6:DB69" si="29">SQRT((E7-$CT$9)^2+(F7-$CU$9)^2)</f>
        <v>6.2653932886311683</v>
      </c>
      <c r="DC6" s="47">
        <f t="shared" ref="DC6:DC69" si="30">SQRT((E7-$CT$10)^2+(F7-$CU$10)^2)</f>
        <v>6.6022883911565096</v>
      </c>
      <c r="DD6" s="47">
        <f t="shared" ref="DD6:DD69" si="31">SQRT((E7-$CT$11)^2+(F7-$CU$11)^2)</f>
        <v>7.7158424685837117</v>
      </c>
      <c r="DE6" s="47">
        <f t="shared" ref="DE6:DE69" si="32">SQRT((E7-$CT$12)^2+(F7-$CU$12)^2)</f>
        <v>7.8456198620891753</v>
      </c>
      <c r="DF6" s="47">
        <f t="shared" ref="DF6:DF69" si="33">SQRT((E7-$CT$13)^2+(F7-$CU$13)^2)</f>
        <v>10.184588332680551</v>
      </c>
      <c r="DG6" s="47">
        <f t="shared" ref="DG6:DG69" si="34">SQRT((E7-$CT$14)^2+(F7-$CU$14)^2)</f>
        <v>9.2512885926772377</v>
      </c>
      <c r="DH6" s="36">
        <v>1</v>
      </c>
      <c r="DI6" s="49">
        <f t="shared" ref="DI6:DI69" si="35">MIN(CX6:DG6)</f>
        <v>1.2772172877000989</v>
      </c>
      <c r="DJ6" s="27"/>
      <c r="DK6" s="36" t="s">
        <v>148</v>
      </c>
      <c r="DL6" s="37" t="s">
        <v>196</v>
      </c>
      <c r="DM6" s="36">
        <v>9</v>
      </c>
      <c r="DN6" s="27"/>
      <c r="DO6" s="36">
        <v>2</v>
      </c>
      <c r="DP6" s="48">
        <f t="shared" ref="DP6:DQ8" si="36">E7</f>
        <v>13.08</v>
      </c>
      <c r="DQ6" s="48">
        <f t="shared" si="36"/>
        <v>3.86</v>
      </c>
      <c r="DR6" s="36">
        <v>0</v>
      </c>
      <c r="DS6" s="36">
        <v>0</v>
      </c>
      <c r="DT6" s="36">
        <v>0</v>
      </c>
      <c r="DU6" s="36">
        <v>0</v>
      </c>
      <c r="DV6" s="36">
        <v>0</v>
      </c>
      <c r="DW6" s="36">
        <v>0</v>
      </c>
      <c r="DX6" s="36">
        <v>0</v>
      </c>
      <c r="DY6" s="36">
        <v>0</v>
      </c>
      <c r="DZ6" s="36">
        <v>0</v>
      </c>
      <c r="EA6" s="36">
        <v>0</v>
      </c>
      <c r="EB6" s="36">
        <v>0</v>
      </c>
      <c r="EC6" s="36">
        <v>0</v>
      </c>
      <c r="ED6" s="36">
        <v>0</v>
      </c>
      <c r="EE6" s="36">
        <v>0</v>
      </c>
      <c r="EF6" s="36">
        <v>0</v>
      </c>
      <c r="EG6" s="36">
        <v>0</v>
      </c>
      <c r="EH6" s="36">
        <v>0</v>
      </c>
      <c r="EI6" s="36">
        <v>0</v>
      </c>
      <c r="EJ6" s="27"/>
      <c r="EK6" s="36" t="s">
        <v>50</v>
      </c>
      <c r="EL6" s="43">
        <f>DR75</f>
        <v>12.556666666666667</v>
      </c>
      <c r="EM6" s="43">
        <f>DS75</f>
        <v>1.6816666666666666</v>
      </c>
      <c r="EN6" s="51"/>
      <c r="EO6" s="36">
        <v>2</v>
      </c>
      <c r="EP6" s="48">
        <f t="shared" ref="EP6:EP42" si="37">SQRT((E7-$EL$5)^2+(F7-$EM$5)^2)</f>
        <v>1.2772172877000989</v>
      </c>
      <c r="EQ6" s="47">
        <f t="shared" ref="EQ6:EQ42" si="38">SQRT((E7-$EL$6)^2+(F7-$EM$6)^2)</f>
        <v>2.2403155779686239</v>
      </c>
      <c r="ER6" s="47">
        <f t="shared" ref="ER6:ER42" si="39">SQRT((E7-$EL$7)^2+(F7-$EM$7)^2)</f>
        <v>3.9576094074860664</v>
      </c>
      <c r="ES6" s="47">
        <f t="shared" ref="ES6:ES42" si="40">SQRT((E7-$EL$8)^2+(F7-$EM$8)^2)</f>
        <v>4.2984443065823372</v>
      </c>
      <c r="ET6" s="47">
        <f t="shared" ref="ET6:ET42" si="41">SQRT((E7-$EL$9)^2+(F7-$EM$9)^2)</f>
        <v>6.2653932886311683</v>
      </c>
      <c r="EU6" s="47">
        <f t="shared" ref="EU6:EU42" si="42">SQRT((E7-$EL$10)^2+(F7-$EM$10)^2)</f>
        <v>6.6022883911565096</v>
      </c>
      <c r="EV6" s="47">
        <f t="shared" ref="EV6:EV42" si="43">SQRT((E7-$EL$11)^2+(F7-$EM$11)^2)</f>
        <v>7.7158424685837117</v>
      </c>
      <c r="EW6" s="47">
        <f t="shared" ref="EW6:EW42" si="44">SQRT((E7-$EL$12)^2+(F7-$EM$12)^2)</f>
        <v>7.8064254161413578</v>
      </c>
      <c r="EX6" s="47">
        <f t="shared" ref="EX6:EX42" si="45">SQRT((E7-$EL$13)^2+(F7-$EM$13)^2)</f>
        <v>10.157258143810267</v>
      </c>
      <c r="EY6" s="47">
        <f t="shared" ref="EY6:EY42" si="46">SQRT((E7-$EL$14)^2+(F7-$EM$14)^2)</f>
        <v>9.0339485587698576</v>
      </c>
      <c r="EZ6" s="36">
        <v>1</v>
      </c>
      <c r="FA6" s="49">
        <f t="shared" ref="FA6:FA69" si="47">MIN(EP6:EY6)</f>
        <v>1.2772172877000989</v>
      </c>
      <c r="FB6" s="51"/>
      <c r="FC6" s="36" t="s">
        <v>148</v>
      </c>
      <c r="FD6" s="37" t="s">
        <v>196</v>
      </c>
      <c r="FE6" s="36">
        <v>9</v>
      </c>
      <c r="FF6" s="51"/>
      <c r="FG6" s="36">
        <v>2</v>
      </c>
      <c r="FH6" s="48">
        <f t="shared" ref="FH6:FI8" si="48">E7</f>
        <v>13.08</v>
      </c>
      <c r="FI6" s="48">
        <f t="shared" si="48"/>
        <v>3.86</v>
      </c>
      <c r="FJ6" s="36">
        <v>0</v>
      </c>
      <c r="FK6" s="36">
        <v>0</v>
      </c>
      <c r="FL6" s="36">
        <v>0</v>
      </c>
      <c r="FM6" s="36">
        <v>0</v>
      </c>
      <c r="FN6" s="36">
        <v>0</v>
      </c>
      <c r="FO6" s="36">
        <v>0</v>
      </c>
      <c r="FP6" s="36">
        <v>0</v>
      </c>
      <c r="FQ6" s="36">
        <v>0</v>
      </c>
      <c r="FR6" s="36">
        <v>0</v>
      </c>
      <c r="FS6" s="36">
        <v>0</v>
      </c>
      <c r="FT6" s="36">
        <v>0</v>
      </c>
      <c r="FU6" s="36">
        <v>0</v>
      </c>
      <c r="FV6" s="36">
        <v>0</v>
      </c>
      <c r="FW6" s="36">
        <v>0</v>
      </c>
      <c r="FX6" s="36">
        <v>0</v>
      </c>
      <c r="FY6" s="36">
        <v>0</v>
      </c>
      <c r="FZ6" s="36">
        <v>0</v>
      </c>
      <c r="GA6" s="36">
        <v>0</v>
      </c>
      <c r="GB6" s="51"/>
      <c r="GC6" s="36" t="s">
        <v>50</v>
      </c>
      <c r="GD6" s="43">
        <f>FJ75</f>
        <v>12.556666666666667</v>
      </c>
      <c r="GE6" s="43">
        <f>FK75</f>
        <v>1.6816666666666666</v>
      </c>
      <c r="GF6" s="51"/>
      <c r="GG6" s="36">
        <v>2</v>
      </c>
      <c r="GH6" s="48">
        <f t="shared" ref="GH6:GH69" si="49">SQRT((E7-$GD$5)^2+(F7-$GE$5)^2)</f>
        <v>1.2772172877000989</v>
      </c>
      <c r="GI6" s="47">
        <f t="shared" ref="GI6:GI69" si="50">SQRT((E7-$GD$6)^2+(F7-$GE$6)^2)</f>
        <v>2.2403155779686239</v>
      </c>
      <c r="GJ6" s="47">
        <f t="shared" ref="GJ6:GJ69" si="51">SQRT((E7-$GD$7)^2+(F7-$GE$7)^2)</f>
        <v>3.9576094074860664</v>
      </c>
      <c r="GK6" s="47">
        <f t="shared" ref="GK6:GK69" si="52">SQRT((E7-$GD$8)^2+(F7-$GE$8)^2)</f>
        <v>4.2984443065823372</v>
      </c>
      <c r="GL6" s="47">
        <f t="shared" ref="GL6:GL69" si="53">SQRT((E7-$GD$9)^2+(F7-$GE$9)^2)</f>
        <v>6.2653932886311683</v>
      </c>
      <c r="GM6" s="47">
        <f t="shared" ref="GM6:GM69" si="54">SQRT((E7-$GD$10)^2+(F7-$GE$10)^2)</f>
        <v>6.6022883911565096</v>
      </c>
      <c r="GN6" s="47">
        <f t="shared" ref="GN6:GN69" si="55">SQRT((E7-$GD$11)^2+(F7-$GE$11)^2)</f>
        <v>7.5990644160975505</v>
      </c>
      <c r="GO6" s="47">
        <f t="shared" ref="GO6:GO69" si="56">SQRT((E7-$GD$12)^2+(F7-$GE$12)^2)</f>
        <v>7.8097659660481789</v>
      </c>
      <c r="GP6" s="47">
        <f t="shared" ref="GP6:GP69" si="57">SQRT((E7-$GD$13)^2+(F7-$GE$13)^2)</f>
        <v>10.106754676088888</v>
      </c>
      <c r="GQ6" s="47">
        <f t="shared" ref="GQ6:GQ69" si="58">SQRT((E7-$GD$14)^2+(F7-$GE$14)^2)</f>
        <v>8.8839818106803889</v>
      </c>
      <c r="GR6" s="36">
        <v>1</v>
      </c>
      <c r="GS6" s="49">
        <f t="shared" ref="GS6:GS69" si="59">MIN(GH6:GQ6)</f>
        <v>1.2772172877000989</v>
      </c>
      <c r="GT6" s="51"/>
      <c r="GU6" s="36" t="s">
        <v>148</v>
      </c>
      <c r="GV6" s="37" t="s">
        <v>196</v>
      </c>
      <c r="GW6" s="36">
        <v>9</v>
      </c>
      <c r="GX6" s="51"/>
      <c r="GY6" s="36">
        <v>2</v>
      </c>
      <c r="GZ6" s="48">
        <f t="shared" ref="GZ6:HA8" si="60">E7</f>
        <v>13.08</v>
      </c>
      <c r="HA6" s="48">
        <f t="shared" si="60"/>
        <v>3.86</v>
      </c>
      <c r="HB6" s="36">
        <v>0</v>
      </c>
      <c r="HC6" s="36">
        <v>0</v>
      </c>
      <c r="HD6" s="36">
        <v>0</v>
      </c>
      <c r="HE6" s="36">
        <v>0</v>
      </c>
      <c r="HF6" s="36">
        <v>0</v>
      </c>
      <c r="HG6" s="36">
        <v>0</v>
      </c>
      <c r="HH6" s="36">
        <v>0</v>
      </c>
      <c r="HI6" s="36">
        <v>0</v>
      </c>
      <c r="HJ6" s="36">
        <v>0</v>
      </c>
      <c r="HK6" s="36">
        <v>0</v>
      </c>
      <c r="HL6" s="36">
        <v>0</v>
      </c>
      <c r="HM6" s="36">
        <v>0</v>
      </c>
      <c r="HN6" s="36">
        <v>0</v>
      </c>
      <c r="HO6" s="36">
        <v>0</v>
      </c>
      <c r="HP6" s="36">
        <v>0</v>
      </c>
      <c r="HQ6" s="36">
        <v>0</v>
      </c>
      <c r="HR6" s="36">
        <v>0</v>
      </c>
      <c r="HS6" s="36">
        <v>0</v>
      </c>
      <c r="HT6" s="51"/>
      <c r="HU6" s="36" t="s">
        <v>50</v>
      </c>
      <c r="HV6" s="43">
        <f>HB75</f>
        <v>12.556666666666667</v>
      </c>
      <c r="HW6" s="43">
        <f>HC75</f>
        <v>1.6816666666666666</v>
      </c>
      <c r="HX6" s="51"/>
      <c r="HY6" s="36" t="s">
        <v>148</v>
      </c>
      <c r="HZ6" s="37" t="s">
        <v>196</v>
      </c>
      <c r="IA6" s="38">
        <f>IN12+IN16+IN19+IN23+IN24+IN26+IN27+IN34+IN35</f>
        <v>7962</v>
      </c>
      <c r="IB6" s="54" t="s">
        <v>187</v>
      </c>
      <c r="IC6" s="119">
        <f>$IA$6-IF7-IF18</f>
        <v>5986</v>
      </c>
      <c r="ID6" s="52">
        <v>7</v>
      </c>
      <c r="IE6" s="43">
        <f>GH11</f>
        <v>2.0098169070838261</v>
      </c>
      <c r="IF6" s="52">
        <f>IN10</f>
        <v>942</v>
      </c>
      <c r="IG6" s="28" t="s">
        <v>50</v>
      </c>
      <c r="IH6" s="44">
        <f t="shared" si="0"/>
        <v>5814</v>
      </c>
      <c r="II6" s="52">
        <v>23</v>
      </c>
      <c r="IJ6" s="47">
        <f>GL27</f>
        <v>1.3688979628347246</v>
      </c>
      <c r="IK6" s="52">
        <f>IN26</f>
        <v>858</v>
      </c>
      <c r="IL6" s="40" t="s">
        <v>148</v>
      </c>
      <c r="IM6" s="44">
        <f t="shared" si="1"/>
        <v>5688</v>
      </c>
      <c r="IN6" s="45">
        <v>1026</v>
      </c>
      <c r="IO6" s="40">
        <v>3</v>
      </c>
      <c r="IP6" s="27"/>
      <c r="IQ6" s="27"/>
      <c r="IR6" s="27"/>
      <c r="IS6" s="27"/>
    </row>
    <row r="7" spans="1:253" x14ac:dyDescent="0.25">
      <c r="A7" s="40">
        <v>2</v>
      </c>
      <c r="B7" s="40" t="s">
        <v>4</v>
      </c>
      <c r="C7" s="46">
        <v>2</v>
      </c>
      <c r="D7" s="53" t="s">
        <v>73</v>
      </c>
      <c r="E7" s="47">
        <v>13.08</v>
      </c>
      <c r="F7" s="47">
        <v>3.86</v>
      </c>
      <c r="G7" s="40">
        <v>15</v>
      </c>
      <c r="H7" s="36">
        <v>15</v>
      </c>
      <c r="I7" s="39" t="s">
        <v>147</v>
      </c>
      <c r="J7" s="43">
        <f>E20</f>
        <v>9.48</v>
      </c>
      <c r="K7" s="43">
        <f>F20</f>
        <v>2.1800000000000002</v>
      </c>
      <c r="L7" s="27"/>
      <c r="M7" s="36">
        <v>3</v>
      </c>
      <c r="N7" s="48">
        <f t="shared" ref="N7:N69" si="61">SQRT((E8-$J$5)^2+(F8-$K$5)^2)</f>
        <v>0.89554452708952481</v>
      </c>
      <c r="O7" s="43">
        <f t="shared" si="2"/>
        <v>2.4508161905781516</v>
      </c>
      <c r="P7" s="43">
        <f t="shared" si="3"/>
        <v>3.2647358239220523</v>
      </c>
      <c r="Q7" s="43">
        <f t="shared" si="4"/>
        <v>4.1522162756773655</v>
      </c>
      <c r="R7" s="43">
        <f t="shared" si="5"/>
        <v>5.242146506918707</v>
      </c>
      <c r="S7" s="43">
        <f t="shared" si="6"/>
        <v>5.3311349635888989</v>
      </c>
      <c r="T7" s="43">
        <f t="shared" si="7"/>
        <v>6.623654580365737</v>
      </c>
      <c r="U7" s="43">
        <f t="shared" si="8"/>
        <v>6.4134624034136198</v>
      </c>
      <c r="V7" s="43">
        <f t="shared" si="9"/>
        <v>9.1414933134581489</v>
      </c>
      <c r="W7" s="43">
        <f t="shared" si="10"/>
        <v>9.2902637206916783</v>
      </c>
      <c r="X7" s="36">
        <v>1</v>
      </c>
      <c r="Y7" s="49">
        <f t="shared" si="11"/>
        <v>0.89554452708952481</v>
      </c>
      <c r="Z7" s="27"/>
      <c r="AA7" s="36" t="s">
        <v>148</v>
      </c>
      <c r="AB7" s="37" t="s">
        <v>193</v>
      </c>
      <c r="AC7" s="36">
        <v>8</v>
      </c>
      <c r="AD7" s="27"/>
      <c r="AE7" s="36">
        <v>3</v>
      </c>
      <c r="AF7" s="48">
        <f t="shared" si="12"/>
        <v>12.39</v>
      </c>
      <c r="AG7" s="48">
        <f t="shared" si="12"/>
        <v>3.66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50"/>
      <c r="BA7" s="36" t="s">
        <v>147</v>
      </c>
      <c r="BB7" s="43">
        <f>AJ75</f>
        <v>9.5983333333333345</v>
      </c>
      <c r="BC7" s="43">
        <f>AK75</f>
        <v>1.9783333333333333</v>
      </c>
      <c r="BD7" s="27"/>
      <c r="BE7" s="36">
        <v>3</v>
      </c>
      <c r="BF7" s="48">
        <f t="shared" si="13"/>
        <v>0.57850087753271684</v>
      </c>
      <c r="BG7" s="47">
        <f t="shared" si="14"/>
        <v>2.1261843758244492</v>
      </c>
      <c r="BH7" s="47">
        <f t="shared" si="15"/>
        <v>3.2590497933532028</v>
      </c>
      <c r="BI7" s="47">
        <f t="shared" si="16"/>
        <v>3.8371386230497335</v>
      </c>
      <c r="BJ7" s="47">
        <f t="shared" si="17"/>
        <v>5.3971373893944925</v>
      </c>
      <c r="BK7" s="47">
        <f t="shared" si="18"/>
        <v>5.6062961257857236</v>
      </c>
      <c r="BL7" s="47">
        <f t="shared" si="19"/>
        <v>6.9974513217313623</v>
      </c>
      <c r="BM7" s="47">
        <f t="shared" si="20"/>
        <v>6.9613111552350553</v>
      </c>
      <c r="BN7" s="47">
        <f t="shared" si="21"/>
        <v>9.4850746241134019</v>
      </c>
      <c r="BO7" s="47">
        <f t="shared" si="22"/>
        <v>8.7386331812557057</v>
      </c>
      <c r="BP7" s="36">
        <v>1</v>
      </c>
      <c r="BQ7" s="49">
        <f t="shared" si="23"/>
        <v>0.57850087753271684</v>
      </c>
      <c r="BR7" s="27"/>
      <c r="BS7" s="36" t="s">
        <v>149</v>
      </c>
      <c r="BT7" s="37" t="s">
        <v>162</v>
      </c>
      <c r="BU7" s="36">
        <v>7</v>
      </c>
      <c r="BV7" s="27"/>
      <c r="BW7" s="36">
        <v>3</v>
      </c>
      <c r="BX7" s="48">
        <f t="shared" si="24"/>
        <v>12.39</v>
      </c>
      <c r="BY7" s="48">
        <f t="shared" si="24"/>
        <v>3.66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6">
        <v>0</v>
      </c>
      <c r="CL7" s="36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27"/>
      <c r="CS7" s="36" t="s">
        <v>147</v>
      </c>
      <c r="CT7" s="43">
        <f>CB75</f>
        <v>9.5983333333333345</v>
      </c>
      <c r="CU7" s="43">
        <f>CC75</f>
        <v>1.9783333333333333</v>
      </c>
      <c r="CV7" s="27"/>
      <c r="CW7" s="36">
        <v>3</v>
      </c>
      <c r="CX7" s="48">
        <f t="shared" si="25"/>
        <v>0.55909212121080665</v>
      </c>
      <c r="CY7" s="47">
        <f t="shared" si="26"/>
        <v>1.985341420399916</v>
      </c>
      <c r="CZ7" s="47">
        <f t="shared" si="27"/>
        <v>3.2590497933532028</v>
      </c>
      <c r="DA7" s="47">
        <f t="shared" si="28"/>
        <v>3.6567154525932919</v>
      </c>
      <c r="DB7" s="47">
        <f t="shared" si="29"/>
        <v>5.5714754576781722</v>
      </c>
      <c r="DC7" s="47">
        <f t="shared" si="30"/>
        <v>6.0225071191323645</v>
      </c>
      <c r="DD7" s="47">
        <f t="shared" si="31"/>
        <v>6.9974513217313623</v>
      </c>
      <c r="DE7" s="47">
        <f t="shared" si="32"/>
        <v>7.1848208760141103</v>
      </c>
      <c r="DF7" s="47">
        <f t="shared" si="33"/>
        <v>9.5069965788684971</v>
      </c>
      <c r="DG7" s="47">
        <f t="shared" si="34"/>
        <v>8.620360527553359</v>
      </c>
      <c r="DH7" s="36">
        <v>1</v>
      </c>
      <c r="DI7" s="49">
        <f t="shared" si="35"/>
        <v>0.55909212121080665</v>
      </c>
      <c r="DJ7" s="27"/>
      <c r="DK7" s="36" t="s">
        <v>149</v>
      </c>
      <c r="DL7" s="37" t="s">
        <v>162</v>
      </c>
      <c r="DM7" s="36">
        <v>7</v>
      </c>
      <c r="DN7" s="27"/>
      <c r="DO7" s="36">
        <v>3</v>
      </c>
      <c r="DP7" s="48">
        <f t="shared" si="36"/>
        <v>12.39</v>
      </c>
      <c r="DQ7" s="48">
        <f t="shared" si="36"/>
        <v>3.66</v>
      </c>
      <c r="DR7" s="36">
        <v>0</v>
      </c>
      <c r="DS7" s="36">
        <v>0</v>
      </c>
      <c r="DT7" s="36">
        <v>0</v>
      </c>
      <c r="DU7" s="36">
        <v>0</v>
      </c>
      <c r="DV7" s="36">
        <v>0</v>
      </c>
      <c r="DW7" s="36">
        <v>0</v>
      </c>
      <c r="DX7" s="36">
        <v>0</v>
      </c>
      <c r="DY7" s="36">
        <v>0</v>
      </c>
      <c r="DZ7" s="36">
        <v>0</v>
      </c>
      <c r="EA7" s="36">
        <v>0</v>
      </c>
      <c r="EB7" s="36">
        <v>0</v>
      </c>
      <c r="EC7" s="36">
        <v>0</v>
      </c>
      <c r="ED7" s="36">
        <v>0</v>
      </c>
      <c r="EE7" s="36">
        <v>0</v>
      </c>
      <c r="EF7" s="36">
        <v>0</v>
      </c>
      <c r="EG7" s="36">
        <v>0</v>
      </c>
      <c r="EH7" s="36">
        <v>0</v>
      </c>
      <c r="EI7" s="36">
        <v>0</v>
      </c>
      <c r="EJ7" s="27"/>
      <c r="EK7" s="36" t="s">
        <v>147</v>
      </c>
      <c r="EL7" s="43">
        <f>DT75</f>
        <v>9.5983333333333345</v>
      </c>
      <c r="EM7" s="43">
        <f>DU75</f>
        <v>1.9783333333333333</v>
      </c>
      <c r="EN7" s="51"/>
      <c r="EO7" s="36">
        <v>3</v>
      </c>
      <c r="EP7" s="48">
        <f t="shared" si="37"/>
        <v>0.55909212121080665</v>
      </c>
      <c r="EQ7" s="47">
        <f t="shared" si="38"/>
        <v>1.985341420399916</v>
      </c>
      <c r="ER7" s="47">
        <f t="shared" si="39"/>
        <v>3.2590497933532028</v>
      </c>
      <c r="ES7" s="47">
        <f t="shared" si="40"/>
        <v>3.6567154525932919</v>
      </c>
      <c r="ET7" s="47">
        <f t="shared" si="41"/>
        <v>5.5714754576781722</v>
      </c>
      <c r="EU7" s="47">
        <f t="shared" si="42"/>
        <v>6.0225071191323645</v>
      </c>
      <c r="EV7" s="47">
        <f t="shared" si="43"/>
        <v>6.9974513217313623</v>
      </c>
      <c r="EW7" s="47">
        <f t="shared" si="44"/>
        <v>7.1383035644176536</v>
      </c>
      <c r="EX7" s="47">
        <f t="shared" si="45"/>
        <v>9.4817642345715392</v>
      </c>
      <c r="EY7" s="47">
        <f t="shared" si="46"/>
        <v>8.4087113496956238</v>
      </c>
      <c r="EZ7" s="36">
        <v>1</v>
      </c>
      <c r="FA7" s="49">
        <f t="shared" si="47"/>
        <v>0.55909212121080665</v>
      </c>
      <c r="FB7" s="51"/>
      <c r="FC7" s="36" t="s">
        <v>149</v>
      </c>
      <c r="FD7" s="37" t="s">
        <v>162</v>
      </c>
      <c r="FE7" s="36">
        <v>7</v>
      </c>
      <c r="FF7" s="51"/>
      <c r="FG7" s="36">
        <v>3</v>
      </c>
      <c r="FH7" s="48">
        <f t="shared" si="48"/>
        <v>12.39</v>
      </c>
      <c r="FI7" s="48">
        <f t="shared" si="48"/>
        <v>3.66</v>
      </c>
      <c r="FJ7" s="36">
        <v>0</v>
      </c>
      <c r="FK7" s="36">
        <v>0</v>
      </c>
      <c r="FL7" s="36">
        <v>0</v>
      </c>
      <c r="FM7" s="36">
        <v>0</v>
      </c>
      <c r="FN7" s="36">
        <v>0</v>
      </c>
      <c r="FO7" s="36">
        <v>0</v>
      </c>
      <c r="FP7" s="36">
        <v>0</v>
      </c>
      <c r="FQ7" s="36">
        <v>0</v>
      </c>
      <c r="FR7" s="36">
        <v>0</v>
      </c>
      <c r="FS7" s="36">
        <v>0</v>
      </c>
      <c r="FT7" s="36">
        <v>0</v>
      </c>
      <c r="FU7" s="36">
        <v>0</v>
      </c>
      <c r="FV7" s="36">
        <v>0</v>
      </c>
      <c r="FW7" s="36">
        <v>0</v>
      </c>
      <c r="FX7" s="36">
        <v>0</v>
      </c>
      <c r="FY7" s="36">
        <v>0</v>
      </c>
      <c r="FZ7" s="36">
        <v>0</v>
      </c>
      <c r="GA7" s="36">
        <v>0</v>
      </c>
      <c r="GB7" s="51"/>
      <c r="GC7" s="36" t="s">
        <v>147</v>
      </c>
      <c r="GD7" s="43">
        <f>FL75</f>
        <v>9.5983333333333345</v>
      </c>
      <c r="GE7" s="43">
        <f>FM75</f>
        <v>1.9783333333333333</v>
      </c>
      <c r="GF7" s="51"/>
      <c r="GG7" s="36">
        <v>3</v>
      </c>
      <c r="GH7" s="48">
        <f t="shared" si="49"/>
        <v>0.55909212121080665</v>
      </c>
      <c r="GI7" s="47">
        <f t="shared" si="50"/>
        <v>1.985341420399916</v>
      </c>
      <c r="GJ7" s="47">
        <f t="shared" si="51"/>
        <v>3.2590497933532028</v>
      </c>
      <c r="GK7" s="47">
        <f t="shared" si="52"/>
        <v>3.6567154525932919</v>
      </c>
      <c r="GL7" s="47">
        <f t="shared" si="53"/>
        <v>5.5714754576781722</v>
      </c>
      <c r="GM7" s="47">
        <f t="shared" si="54"/>
        <v>6.0225071191323645</v>
      </c>
      <c r="GN7" s="47">
        <f t="shared" si="55"/>
        <v>6.881467866669146</v>
      </c>
      <c r="GO7" s="47">
        <f t="shared" si="56"/>
        <v>7.129049336653833</v>
      </c>
      <c r="GP7" s="47">
        <f t="shared" si="57"/>
        <v>9.4328444129545694</v>
      </c>
      <c r="GQ7" s="47">
        <f t="shared" si="58"/>
        <v>8.2612291950108734</v>
      </c>
      <c r="GR7" s="36">
        <v>1</v>
      </c>
      <c r="GS7" s="49">
        <f t="shared" si="59"/>
        <v>0.55909212121080665</v>
      </c>
      <c r="GT7" s="51"/>
      <c r="GU7" s="36" t="s">
        <v>149</v>
      </c>
      <c r="GV7" s="37" t="s">
        <v>162</v>
      </c>
      <c r="GW7" s="36">
        <v>7</v>
      </c>
      <c r="GX7" s="51"/>
      <c r="GY7" s="36">
        <v>3</v>
      </c>
      <c r="GZ7" s="48">
        <f t="shared" si="60"/>
        <v>12.39</v>
      </c>
      <c r="HA7" s="48">
        <f t="shared" si="60"/>
        <v>3.66</v>
      </c>
      <c r="HB7" s="36">
        <v>0</v>
      </c>
      <c r="HC7" s="36">
        <v>0</v>
      </c>
      <c r="HD7" s="36">
        <v>0</v>
      </c>
      <c r="HE7" s="36">
        <v>0</v>
      </c>
      <c r="HF7" s="36">
        <v>0</v>
      </c>
      <c r="HG7" s="36">
        <v>0</v>
      </c>
      <c r="HH7" s="36">
        <v>0</v>
      </c>
      <c r="HI7" s="36">
        <v>0</v>
      </c>
      <c r="HJ7" s="36">
        <v>0</v>
      </c>
      <c r="HK7" s="36">
        <v>0</v>
      </c>
      <c r="HL7" s="36">
        <v>0</v>
      </c>
      <c r="HM7" s="36">
        <v>0</v>
      </c>
      <c r="HN7" s="36">
        <v>0</v>
      </c>
      <c r="HO7" s="36">
        <v>0</v>
      </c>
      <c r="HP7" s="36">
        <v>0</v>
      </c>
      <c r="HQ7" s="36">
        <v>0</v>
      </c>
      <c r="HR7" s="36">
        <v>0</v>
      </c>
      <c r="HS7" s="36">
        <v>0</v>
      </c>
      <c r="HT7" s="51"/>
      <c r="HU7" s="36" t="s">
        <v>147</v>
      </c>
      <c r="HV7" s="43">
        <f>HD75</f>
        <v>9.5983333333333345</v>
      </c>
      <c r="HW7" s="43">
        <f>HE75</f>
        <v>1.9783333333333333</v>
      </c>
      <c r="HX7" s="51"/>
      <c r="HY7" s="36" t="s">
        <v>149</v>
      </c>
      <c r="HZ7" s="37" t="s">
        <v>162</v>
      </c>
      <c r="IA7" s="38">
        <f>IN25+IN28+IN29+IN30+IN32+IN37+IN50</f>
        <v>5712</v>
      </c>
      <c r="IB7" s="29" t="s">
        <v>186</v>
      </c>
      <c r="IC7" s="55">
        <f>$IA$7-IK32</f>
        <v>4830</v>
      </c>
      <c r="ID7" s="95">
        <v>9</v>
      </c>
      <c r="IE7" s="96">
        <f>GH13</f>
        <v>1.7525763892053325</v>
      </c>
      <c r="IF7" s="95">
        <f>IN12</f>
        <v>1118</v>
      </c>
      <c r="IG7" s="97" t="s">
        <v>148</v>
      </c>
      <c r="IH7" s="98">
        <f>$IA$3+IF7</f>
        <v>5990</v>
      </c>
      <c r="II7" s="52">
        <v>24</v>
      </c>
      <c r="IJ7" s="47">
        <f>GL28</f>
        <v>1.7227374988070332</v>
      </c>
      <c r="IK7" s="52">
        <f>IN27</f>
        <v>854</v>
      </c>
      <c r="IL7" s="56" t="s">
        <v>148</v>
      </c>
      <c r="IM7" s="44">
        <f t="shared" si="1"/>
        <v>5684</v>
      </c>
      <c r="IN7" s="45">
        <v>1074</v>
      </c>
      <c r="IO7" s="40">
        <v>4</v>
      </c>
      <c r="IP7" s="27"/>
      <c r="IQ7" s="27"/>
      <c r="IR7" s="27"/>
      <c r="IS7" s="27"/>
    </row>
    <row r="8" spans="1:253" x14ac:dyDescent="0.25">
      <c r="A8" s="40">
        <v>3</v>
      </c>
      <c r="B8" s="40" t="s">
        <v>5</v>
      </c>
      <c r="C8" s="46">
        <v>3</v>
      </c>
      <c r="D8" s="53" t="s">
        <v>74</v>
      </c>
      <c r="E8" s="47">
        <v>12.39</v>
      </c>
      <c r="F8" s="47">
        <v>3.66</v>
      </c>
      <c r="G8" s="40">
        <v>20</v>
      </c>
      <c r="H8" s="36">
        <v>21</v>
      </c>
      <c r="I8" s="36" t="s">
        <v>148</v>
      </c>
      <c r="J8" s="43">
        <f>E26</f>
        <v>8.36</v>
      </c>
      <c r="K8" s="43">
        <f>F26</f>
        <v>4.66</v>
      </c>
      <c r="L8" s="27"/>
      <c r="M8" s="36">
        <v>4</v>
      </c>
      <c r="N8" s="48">
        <f t="shared" si="61"/>
        <v>0</v>
      </c>
      <c r="O8" s="43">
        <f t="shared" si="2"/>
        <v>1.9602295783912655</v>
      </c>
      <c r="P8" s="43">
        <f t="shared" si="3"/>
        <v>2.3711811402758749</v>
      </c>
      <c r="Q8" s="43">
        <f t="shared" si="4"/>
        <v>3.486215713348789</v>
      </c>
      <c r="R8" s="43">
        <f t="shared" si="5"/>
        <v>4.4249858756836726</v>
      </c>
      <c r="S8" s="43">
        <f t="shared" si="6"/>
        <v>4.6359680758176074</v>
      </c>
      <c r="T8" s="43">
        <f t="shared" si="7"/>
        <v>5.7384666941614295</v>
      </c>
      <c r="U8" s="43">
        <f t="shared" si="8"/>
        <v>5.6717281317073018</v>
      </c>
      <c r="V8" s="43">
        <f t="shared" si="9"/>
        <v>8.3708601708546073</v>
      </c>
      <c r="W8" s="43">
        <f t="shared" si="10"/>
        <v>8.5524850189871717</v>
      </c>
      <c r="X8" s="36">
        <v>1</v>
      </c>
      <c r="Y8" s="49">
        <f t="shared" si="11"/>
        <v>0</v>
      </c>
      <c r="Z8" s="27"/>
      <c r="AA8" s="36" t="s">
        <v>149</v>
      </c>
      <c r="AB8" s="37" t="s">
        <v>197</v>
      </c>
      <c r="AC8" s="36">
        <v>5</v>
      </c>
      <c r="AD8" s="27"/>
      <c r="AE8" s="36">
        <v>4</v>
      </c>
      <c r="AF8" s="48">
        <f t="shared" si="12"/>
        <v>11.57</v>
      </c>
      <c r="AG8" s="48">
        <f t="shared" si="12"/>
        <v>3.3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50"/>
      <c r="BA8" s="36" t="s">
        <v>148</v>
      </c>
      <c r="BB8" s="43">
        <f>AL75</f>
        <v>8.6524999999999999</v>
      </c>
      <c r="BC8" s="43">
        <f>AM75</f>
        <v>4.5287500000000005</v>
      </c>
      <c r="BD8" s="27"/>
      <c r="BE8" s="36">
        <v>4</v>
      </c>
      <c r="BF8" s="48">
        <f t="shared" si="13"/>
        <v>0.31727474735018241</v>
      </c>
      <c r="BG8" s="47">
        <f t="shared" si="14"/>
        <v>1.9354637687128113</v>
      </c>
      <c r="BH8" s="47">
        <f t="shared" si="15"/>
        <v>2.373662196316531</v>
      </c>
      <c r="BI8" s="47">
        <f t="shared" si="16"/>
        <v>3.1656962603035694</v>
      </c>
      <c r="BJ8" s="47">
        <f t="shared" si="17"/>
        <v>4.5773848428988355</v>
      </c>
      <c r="BK8" s="47">
        <f t="shared" si="18"/>
        <v>4.9966745191176916</v>
      </c>
      <c r="BL8" s="47">
        <f t="shared" si="19"/>
        <v>6.110051145448784</v>
      </c>
      <c r="BM8" s="47">
        <f t="shared" si="20"/>
        <v>6.2307473869512648</v>
      </c>
      <c r="BN8" s="47">
        <f t="shared" si="21"/>
        <v>8.6971484191659041</v>
      </c>
      <c r="BO8" s="47">
        <f t="shared" si="22"/>
        <v>8.0375465361631129</v>
      </c>
      <c r="BP8" s="36">
        <v>1</v>
      </c>
      <c r="BQ8" s="49">
        <f t="shared" si="23"/>
        <v>0.31727474735018241</v>
      </c>
      <c r="BR8" s="27"/>
      <c r="BS8" s="36" t="s">
        <v>150</v>
      </c>
      <c r="BT8" s="37" t="s">
        <v>204</v>
      </c>
      <c r="BU8" s="36">
        <v>5</v>
      </c>
      <c r="BV8" s="27"/>
      <c r="BW8" s="36">
        <v>4</v>
      </c>
      <c r="BX8" s="48">
        <f t="shared" si="24"/>
        <v>11.57</v>
      </c>
      <c r="BY8" s="48">
        <f t="shared" si="24"/>
        <v>3.3</v>
      </c>
      <c r="BZ8" s="36">
        <v>0</v>
      </c>
      <c r="CA8" s="36">
        <v>0</v>
      </c>
      <c r="CB8" s="36">
        <v>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6">
        <v>0</v>
      </c>
      <c r="CL8" s="36">
        <v>0</v>
      </c>
      <c r="CM8" s="36">
        <v>0</v>
      </c>
      <c r="CN8" s="36">
        <v>0</v>
      </c>
      <c r="CO8" s="36">
        <v>0</v>
      </c>
      <c r="CP8" s="36">
        <v>0</v>
      </c>
      <c r="CQ8" s="36">
        <v>0</v>
      </c>
      <c r="CR8" s="27"/>
      <c r="CS8" s="36" t="s">
        <v>148</v>
      </c>
      <c r="CT8" s="43">
        <f>CD75</f>
        <v>8.826666666666668</v>
      </c>
      <c r="CU8" s="43">
        <f>CE75</f>
        <v>4.4811111111111108</v>
      </c>
      <c r="CV8" s="27"/>
      <c r="CW8" s="36">
        <v>4</v>
      </c>
      <c r="CX8" s="48">
        <f t="shared" si="25"/>
        <v>0.34237990595243856</v>
      </c>
      <c r="CY8" s="47">
        <f t="shared" si="26"/>
        <v>1.8953928059610461</v>
      </c>
      <c r="CZ8" s="47">
        <f t="shared" si="27"/>
        <v>2.373662196316531</v>
      </c>
      <c r="DA8" s="47">
        <f t="shared" si="28"/>
        <v>2.9867877786290569</v>
      </c>
      <c r="DB8" s="47">
        <f t="shared" si="29"/>
        <v>4.763374725497691</v>
      </c>
      <c r="DC8" s="47">
        <f t="shared" si="30"/>
        <v>5.4349932842644808</v>
      </c>
      <c r="DD8" s="47">
        <f t="shared" si="31"/>
        <v>6.110051145448784</v>
      </c>
      <c r="DE8" s="47">
        <f t="shared" si="32"/>
        <v>6.4404431651296568</v>
      </c>
      <c r="DF8" s="47">
        <f t="shared" si="33"/>
        <v>8.723628549045884</v>
      </c>
      <c r="DG8" s="47">
        <f t="shared" si="34"/>
        <v>7.9258479435956879</v>
      </c>
      <c r="DH8" s="36">
        <v>1</v>
      </c>
      <c r="DI8" s="49">
        <f t="shared" si="35"/>
        <v>0.34237990595243856</v>
      </c>
      <c r="DJ8" s="27"/>
      <c r="DK8" s="36" t="s">
        <v>150</v>
      </c>
      <c r="DL8" s="37" t="s">
        <v>204</v>
      </c>
      <c r="DM8" s="36">
        <v>5</v>
      </c>
      <c r="DN8" s="27"/>
      <c r="DO8" s="36">
        <v>4</v>
      </c>
      <c r="DP8" s="48">
        <f t="shared" si="36"/>
        <v>11.57</v>
      </c>
      <c r="DQ8" s="48">
        <f t="shared" si="36"/>
        <v>3.3</v>
      </c>
      <c r="DR8" s="36">
        <v>0</v>
      </c>
      <c r="DS8" s="36">
        <v>0</v>
      </c>
      <c r="DT8" s="36">
        <v>0</v>
      </c>
      <c r="DU8" s="36">
        <v>0</v>
      </c>
      <c r="DV8" s="36">
        <v>0</v>
      </c>
      <c r="DW8" s="36">
        <v>0</v>
      </c>
      <c r="DX8" s="36">
        <v>0</v>
      </c>
      <c r="DY8" s="36">
        <v>0</v>
      </c>
      <c r="DZ8" s="36">
        <v>0</v>
      </c>
      <c r="EA8" s="36">
        <v>0</v>
      </c>
      <c r="EB8" s="36">
        <v>0</v>
      </c>
      <c r="EC8" s="36">
        <v>0</v>
      </c>
      <c r="ED8" s="36">
        <v>0</v>
      </c>
      <c r="EE8" s="36">
        <v>0</v>
      </c>
      <c r="EF8" s="36">
        <v>0</v>
      </c>
      <c r="EG8" s="36">
        <v>0</v>
      </c>
      <c r="EH8" s="36">
        <v>0</v>
      </c>
      <c r="EI8" s="36">
        <v>0</v>
      </c>
      <c r="EJ8" s="27"/>
      <c r="EK8" s="36" t="s">
        <v>148</v>
      </c>
      <c r="EL8" s="43">
        <f>DV75</f>
        <v>8.826666666666668</v>
      </c>
      <c r="EM8" s="43">
        <f>DW75</f>
        <v>4.4811111111111108</v>
      </c>
      <c r="EN8" s="51"/>
      <c r="EO8" s="36">
        <v>4</v>
      </c>
      <c r="EP8" s="48">
        <f t="shared" si="37"/>
        <v>0.34237990595243856</v>
      </c>
      <c r="EQ8" s="47">
        <f t="shared" si="38"/>
        <v>1.8953928059610461</v>
      </c>
      <c r="ER8" s="47">
        <f t="shared" si="39"/>
        <v>2.373662196316531</v>
      </c>
      <c r="ES8" s="47">
        <f t="shared" si="40"/>
        <v>2.9867877786290569</v>
      </c>
      <c r="ET8" s="47">
        <f t="shared" si="41"/>
        <v>4.763374725497691</v>
      </c>
      <c r="EU8" s="47">
        <f t="shared" si="42"/>
        <v>5.4349932842644808</v>
      </c>
      <c r="EV8" s="47">
        <f t="shared" si="43"/>
        <v>6.110051145448784</v>
      </c>
      <c r="EW8" s="47">
        <f t="shared" si="44"/>
        <v>6.3796795461144535</v>
      </c>
      <c r="EX8" s="47">
        <f t="shared" si="45"/>
        <v>8.7025452024106134</v>
      </c>
      <c r="EY8" s="47">
        <f t="shared" si="46"/>
        <v>7.7250971878999692</v>
      </c>
      <c r="EZ8" s="36">
        <v>1</v>
      </c>
      <c r="FA8" s="49">
        <f t="shared" si="47"/>
        <v>0.34237990595243856</v>
      </c>
      <c r="FB8" s="51"/>
      <c r="FC8" s="36" t="s">
        <v>150</v>
      </c>
      <c r="FD8" s="37" t="s">
        <v>204</v>
      </c>
      <c r="FE8" s="36">
        <v>5</v>
      </c>
      <c r="FF8" s="51"/>
      <c r="FG8" s="36">
        <v>4</v>
      </c>
      <c r="FH8" s="48">
        <f t="shared" si="48"/>
        <v>11.57</v>
      </c>
      <c r="FI8" s="48">
        <f t="shared" si="48"/>
        <v>3.3</v>
      </c>
      <c r="FJ8" s="36">
        <v>0</v>
      </c>
      <c r="FK8" s="36">
        <v>0</v>
      </c>
      <c r="FL8" s="36">
        <v>0</v>
      </c>
      <c r="FM8" s="36">
        <v>0</v>
      </c>
      <c r="FN8" s="36">
        <v>0</v>
      </c>
      <c r="FO8" s="36">
        <v>0</v>
      </c>
      <c r="FP8" s="36">
        <v>0</v>
      </c>
      <c r="FQ8" s="36">
        <v>0</v>
      </c>
      <c r="FR8" s="36">
        <v>0</v>
      </c>
      <c r="FS8" s="36">
        <v>0</v>
      </c>
      <c r="FT8" s="36">
        <v>0</v>
      </c>
      <c r="FU8" s="36">
        <v>0</v>
      </c>
      <c r="FV8" s="36">
        <v>0</v>
      </c>
      <c r="FW8" s="36">
        <v>0</v>
      </c>
      <c r="FX8" s="36">
        <v>0</v>
      </c>
      <c r="FY8" s="36">
        <v>0</v>
      </c>
      <c r="FZ8" s="36">
        <v>0</v>
      </c>
      <c r="GA8" s="36">
        <v>0</v>
      </c>
      <c r="GB8" s="51"/>
      <c r="GC8" s="36" t="s">
        <v>148</v>
      </c>
      <c r="GD8" s="43">
        <f>FN75</f>
        <v>8.826666666666668</v>
      </c>
      <c r="GE8" s="43">
        <f>FO75</f>
        <v>4.4811111111111108</v>
      </c>
      <c r="GF8" s="51"/>
      <c r="GG8" s="36">
        <v>4</v>
      </c>
      <c r="GH8" s="48">
        <f t="shared" si="49"/>
        <v>0.34237990595243856</v>
      </c>
      <c r="GI8" s="47">
        <f t="shared" si="50"/>
        <v>1.8953928059610461</v>
      </c>
      <c r="GJ8" s="47">
        <f t="shared" si="51"/>
        <v>2.373662196316531</v>
      </c>
      <c r="GK8" s="47">
        <f t="shared" si="52"/>
        <v>2.9867877786290569</v>
      </c>
      <c r="GL8" s="47">
        <f t="shared" si="53"/>
        <v>4.763374725497691</v>
      </c>
      <c r="GM8" s="47">
        <f t="shared" si="54"/>
        <v>5.4349932842644808</v>
      </c>
      <c r="GN8" s="47">
        <f t="shared" si="55"/>
        <v>5.9893672453774291</v>
      </c>
      <c r="GO8" s="47">
        <f t="shared" si="56"/>
        <v>6.3447940164445935</v>
      </c>
      <c r="GP8" s="47">
        <f t="shared" si="57"/>
        <v>8.656793921061972</v>
      </c>
      <c r="GQ8" s="47">
        <f t="shared" si="58"/>
        <v>7.582615499450041</v>
      </c>
      <c r="GR8" s="36">
        <v>1</v>
      </c>
      <c r="GS8" s="49">
        <f t="shared" si="59"/>
        <v>0.34237990595243856</v>
      </c>
      <c r="GT8" s="51"/>
      <c r="GU8" s="36" t="s">
        <v>150</v>
      </c>
      <c r="GV8" s="37" t="s">
        <v>204</v>
      </c>
      <c r="GW8" s="36">
        <v>5</v>
      </c>
      <c r="GX8" s="51"/>
      <c r="GY8" s="36">
        <v>4</v>
      </c>
      <c r="GZ8" s="48">
        <f t="shared" si="60"/>
        <v>11.57</v>
      </c>
      <c r="HA8" s="48">
        <f t="shared" si="60"/>
        <v>3.3</v>
      </c>
      <c r="HB8" s="36">
        <v>0</v>
      </c>
      <c r="HC8" s="36">
        <v>0</v>
      </c>
      <c r="HD8" s="36">
        <v>0</v>
      </c>
      <c r="HE8" s="36">
        <v>0</v>
      </c>
      <c r="HF8" s="36">
        <v>0</v>
      </c>
      <c r="HG8" s="36">
        <v>0</v>
      </c>
      <c r="HH8" s="36">
        <v>0</v>
      </c>
      <c r="HI8" s="36">
        <v>0</v>
      </c>
      <c r="HJ8" s="36">
        <v>0</v>
      </c>
      <c r="HK8" s="36">
        <v>0</v>
      </c>
      <c r="HL8" s="36">
        <v>0</v>
      </c>
      <c r="HM8" s="36">
        <v>0</v>
      </c>
      <c r="HN8" s="36">
        <v>0</v>
      </c>
      <c r="HO8" s="36">
        <v>0</v>
      </c>
      <c r="HP8" s="36">
        <v>0</v>
      </c>
      <c r="HQ8" s="36">
        <v>0</v>
      </c>
      <c r="HR8" s="36">
        <v>0</v>
      </c>
      <c r="HS8" s="36">
        <v>0</v>
      </c>
      <c r="HT8" s="51"/>
      <c r="HU8" s="36" t="s">
        <v>148</v>
      </c>
      <c r="HV8" s="43">
        <f>HF75</f>
        <v>8.826666666666668</v>
      </c>
      <c r="HW8" s="43">
        <f>HG75</f>
        <v>4.4811111111111108</v>
      </c>
      <c r="HX8" s="51"/>
      <c r="HY8" s="36" t="s">
        <v>150</v>
      </c>
      <c r="HZ8" s="37" t="s">
        <v>204</v>
      </c>
      <c r="IA8" s="38">
        <f>IN33+IN36+IN43+IN67+IN70</f>
        <v>4174</v>
      </c>
      <c r="IB8" s="29" t="s">
        <v>186</v>
      </c>
      <c r="IC8" s="57"/>
      <c r="ID8" s="52">
        <v>10</v>
      </c>
      <c r="IE8" s="47">
        <f>GH14</f>
        <v>1.6232017742720721</v>
      </c>
      <c r="IF8" s="52">
        <f>IN13</f>
        <v>1052</v>
      </c>
      <c r="IG8" s="28" t="s">
        <v>147</v>
      </c>
      <c r="IH8" s="119">
        <f t="shared" si="0"/>
        <v>5924</v>
      </c>
      <c r="II8" s="52">
        <v>33</v>
      </c>
      <c r="IJ8" s="47">
        <f>GL37</f>
        <v>1.2081846730039374</v>
      </c>
      <c r="IK8" s="52">
        <f>IN36</f>
        <v>909</v>
      </c>
      <c r="IL8" s="56" t="s">
        <v>150</v>
      </c>
      <c r="IM8" s="44">
        <f t="shared" si="1"/>
        <v>5739</v>
      </c>
      <c r="IN8" s="45">
        <v>881</v>
      </c>
      <c r="IO8" s="40">
        <v>5</v>
      </c>
      <c r="IP8" s="27"/>
      <c r="IQ8" s="27"/>
      <c r="IR8" s="27"/>
      <c r="IS8" s="27"/>
    </row>
    <row r="9" spans="1:253" x14ac:dyDescent="0.25">
      <c r="A9" s="40">
        <v>4</v>
      </c>
      <c r="B9" s="40" t="s">
        <v>6</v>
      </c>
      <c r="C9" s="46">
        <v>4</v>
      </c>
      <c r="D9" s="53" t="s">
        <v>75</v>
      </c>
      <c r="E9" s="47">
        <v>11.57</v>
      </c>
      <c r="F9" s="47">
        <v>3.3</v>
      </c>
      <c r="G9" s="40">
        <v>25</v>
      </c>
      <c r="H9" s="36">
        <v>22</v>
      </c>
      <c r="I9" s="39" t="s">
        <v>149</v>
      </c>
      <c r="J9" s="43">
        <f>E27</f>
        <v>7.15</v>
      </c>
      <c r="K9" s="43">
        <f>F27</f>
        <v>3.51</v>
      </c>
      <c r="L9" s="27"/>
      <c r="M9" s="36">
        <v>5</v>
      </c>
      <c r="N9" s="43">
        <f t="shared" si="61"/>
        <v>1.5795252451290542</v>
      </c>
      <c r="O9" s="48">
        <f t="shared" si="2"/>
        <v>1.4664924138910507</v>
      </c>
      <c r="P9" s="43">
        <f t="shared" si="3"/>
        <v>3.2707491496597529</v>
      </c>
      <c r="Q9" s="43">
        <f t="shared" si="4"/>
        <v>5.0080135782563531</v>
      </c>
      <c r="R9" s="43">
        <f t="shared" si="5"/>
        <v>5.7399999999999993</v>
      </c>
      <c r="S9" s="43">
        <f t="shared" si="6"/>
        <v>6.1218052892917134</v>
      </c>
      <c r="T9" s="43">
        <f t="shared" si="7"/>
        <v>6.7501481465224158</v>
      </c>
      <c r="U9" s="43">
        <f t="shared" si="8"/>
        <v>7.0964920911672964</v>
      </c>
      <c r="V9" s="43">
        <f t="shared" si="9"/>
        <v>9.7308786859152665</v>
      </c>
      <c r="W9" s="43">
        <f t="shared" si="10"/>
        <v>9.9614707749408158</v>
      </c>
      <c r="X9" s="36">
        <v>2</v>
      </c>
      <c r="Y9" s="49">
        <f t="shared" si="11"/>
        <v>1.4664924138910507</v>
      </c>
      <c r="Z9" s="27"/>
      <c r="AA9" s="36" t="s">
        <v>150</v>
      </c>
      <c r="AB9" s="37" t="s">
        <v>192</v>
      </c>
      <c r="AC9" s="36">
        <v>4</v>
      </c>
      <c r="AD9" s="27"/>
      <c r="AE9" s="36">
        <v>5</v>
      </c>
      <c r="AF9" s="36">
        <v>0</v>
      </c>
      <c r="AG9" s="36">
        <v>0</v>
      </c>
      <c r="AH9" s="48">
        <f>E10</f>
        <v>12.75</v>
      </c>
      <c r="AI9" s="48">
        <f>F10</f>
        <v>2.25</v>
      </c>
      <c r="AJ9" s="36">
        <v>0</v>
      </c>
      <c r="AK9" s="36">
        <v>0</v>
      </c>
      <c r="AL9" s="36">
        <v>0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0</v>
      </c>
      <c r="AS9" s="36">
        <v>0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50"/>
      <c r="BA9" s="36" t="s">
        <v>149</v>
      </c>
      <c r="BB9" s="43">
        <f>AN75</f>
        <v>6.9960000000000004</v>
      </c>
      <c r="BC9" s="43">
        <f>AO75</f>
        <v>3.476</v>
      </c>
      <c r="BD9" s="27"/>
      <c r="BE9" s="36">
        <v>5</v>
      </c>
      <c r="BF9" s="47">
        <f t="shared" si="13"/>
        <v>1.4663045316685883</v>
      </c>
      <c r="BG9" s="48">
        <f t="shared" si="14"/>
        <v>0.81437092286009327</v>
      </c>
      <c r="BH9" s="47">
        <f t="shared" si="15"/>
        <v>3.1633535299671371</v>
      </c>
      <c r="BI9" s="47">
        <f t="shared" si="16"/>
        <v>4.6885187226351146</v>
      </c>
      <c r="BJ9" s="47">
        <f t="shared" si="17"/>
        <v>5.8831617349857037</v>
      </c>
      <c r="BK9" s="47">
        <f t="shared" si="18"/>
        <v>6.5372705504667623</v>
      </c>
      <c r="BL9" s="47">
        <f t="shared" si="19"/>
        <v>7.0933437108320065</v>
      </c>
      <c r="BM9" s="47">
        <f t="shared" si="20"/>
        <v>7.6643481784167413</v>
      </c>
      <c r="BN9" s="47">
        <f t="shared" si="21"/>
        <v>10.023495678903643</v>
      </c>
      <c r="BO9" s="47">
        <f t="shared" si="22"/>
        <v>9.4931278587834207</v>
      </c>
      <c r="BP9" s="36">
        <v>2</v>
      </c>
      <c r="BQ9" s="49">
        <f t="shared" si="23"/>
        <v>0.81437092286009327</v>
      </c>
      <c r="BR9" s="27"/>
      <c r="BS9" s="36" t="s">
        <v>151</v>
      </c>
      <c r="BT9" s="37" t="s">
        <v>194</v>
      </c>
      <c r="BU9" s="36">
        <v>6</v>
      </c>
      <c r="BV9" s="27"/>
      <c r="BW9" s="36">
        <v>5</v>
      </c>
      <c r="BX9" s="36">
        <v>0</v>
      </c>
      <c r="BY9" s="36">
        <v>0</v>
      </c>
      <c r="BZ9" s="48">
        <f t="shared" ref="BZ9:CA11" si="62">E10</f>
        <v>12.75</v>
      </c>
      <c r="CA9" s="48">
        <f t="shared" si="62"/>
        <v>2.25</v>
      </c>
      <c r="CB9" s="36">
        <v>0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0</v>
      </c>
      <c r="CJ9" s="36">
        <v>0</v>
      </c>
      <c r="CK9" s="36">
        <v>0</v>
      </c>
      <c r="CL9" s="36">
        <v>0</v>
      </c>
      <c r="CM9" s="36">
        <v>0</v>
      </c>
      <c r="CN9" s="36">
        <v>0</v>
      </c>
      <c r="CO9" s="36">
        <v>0</v>
      </c>
      <c r="CP9" s="36">
        <v>0</v>
      </c>
      <c r="CQ9" s="36">
        <v>0</v>
      </c>
      <c r="CR9" s="27"/>
      <c r="CS9" s="36" t="s">
        <v>149</v>
      </c>
      <c r="CT9" s="43">
        <f>CF75</f>
        <v>6.8185714285714294</v>
      </c>
      <c r="CU9" s="43">
        <f>CG75</f>
        <v>3.6371428571428575</v>
      </c>
      <c r="CV9" s="27"/>
      <c r="CW9" s="36">
        <v>5</v>
      </c>
      <c r="CX9" s="47">
        <f t="shared" si="25"/>
        <v>1.5198434129870084</v>
      </c>
      <c r="CY9" s="48">
        <f t="shared" si="26"/>
        <v>0.6003170458645628</v>
      </c>
      <c r="CZ9" s="47">
        <f t="shared" si="27"/>
        <v>3.1633535299671371</v>
      </c>
      <c r="DA9" s="47">
        <f t="shared" si="28"/>
        <v>4.5133580884489861</v>
      </c>
      <c r="DB9" s="47">
        <f t="shared" si="29"/>
        <v>6.0914702826232041</v>
      </c>
      <c r="DC9" s="47">
        <f t="shared" si="30"/>
        <v>6.9836016495788193</v>
      </c>
      <c r="DD9" s="47">
        <f t="shared" si="31"/>
        <v>7.0933437108320065</v>
      </c>
      <c r="DE9" s="47">
        <f t="shared" si="32"/>
        <v>7.8545351516801807</v>
      </c>
      <c r="DF9" s="47">
        <f t="shared" si="33"/>
        <v>10.058579287551032</v>
      </c>
      <c r="DG9" s="47">
        <f t="shared" si="34"/>
        <v>9.3887507489015825</v>
      </c>
      <c r="DH9" s="36">
        <v>2</v>
      </c>
      <c r="DI9" s="49">
        <f t="shared" si="35"/>
        <v>0.6003170458645628</v>
      </c>
      <c r="DJ9" s="27"/>
      <c r="DK9" s="36" t="s">
        <v>151</v>
      </c>
      <c r="DL9" s="37" t="s">
        <v>194</v>
      </c>
      <c r="DM9" s="36">
        <v>6</v>
      </c>
      <c r="DN9" s="27"/>
      <c r="DO9" s="36">
        <v>5</v>
      </c>
      <c r="DP9" s="36">
        <v>0</v>
      </c>
      <c r="DQ9" s="36">
        <v>0</v>
      </c>
      <c r="DR9" s="48">
        <f t="shared" ref="DR9:DS11" si="63">E10</f>
        <v>12.75</v>
      </c>
      <c r="DS9" s="48">
        <f t="shared" si="63"/>
        <v>2.25</v>
      </c>
      <c r="DT9" s="36">
        <v>0</v>
      </c>
      <c r="DU9" s="36">
        <v>0</v>
      </c>
      <c r="DV9" s="36">
        <v>0</v>
      </c>
      <c r="DW9" s="36">
        <v>0</v>
      </c>
      <c r="DX9" s="36">
        <v>0</v>
      </c>
      <c r="DY9" s="36">
        <v>0</v>
      </c>
      <c r="DZ9" s="36">
        <v>0</v>
      </c>
      <c r="EA9" s="36">
        <v>0</v>
      </c>
      <c r="EB9" s="36">
        <v>0</v>
      </c>
      <c r="EC9" s="36">
        <v>0</v>
      </c>
      <c r="ED9" s="36">
        <v>0</v>
      </c>
      <c r="EE9" s="36">
        <v>0</v>
      </c>
      <c r="EF9" s="36">
        <v>0</v>
      </c>
      <c r="EG9" s="36">
        <v>0</v>
      </c>
      <c r="EH9" s="36">
        <v>0</v>
      </c>
      <c r="EI9" s="36">
        <v>0</v>
      </c>
      <c r="EJ9" s="27"/>
      <c r="EK9" s="36" t="s">
        <v>149</v>
      </c>
      <c r="EL9" s="43">
        <f>DX75</f>
        <v>6.8185714285714294</v>
      </c>
      <c r="EM9" s="43">
        <f>DY75</f>
        <v>3.6371428571428575</v>
      </c>
      <c r="EN9" s="51"/>
      <c r="EO9" s="36">
        <v>5</v>
      </c>
      <c r="EP9" s="47">
        <f t="shared" si="37"/>
        <v>1.5198434129870084</v>
      </c>
      <c r="EQ9" s="48">
        <f t="shared" si="38"/>
        <v>0.6003170458645628</v>
      </c>
      <c r="ER9" s="47">
        <f t="shared" si="39"/>
        <v>3.1633535299671371</v>
      </c>
      <c r="ES9" s="47">
        <f t="shared" si="40"/>
        <v>4.5133580884489861</v>
      </c>
      <c r="ET9" s="47">
        <f t="shared" si="41"/>
        <v>6.0914702826232041</v>
      </c>
      <c r="EU9" s="47">
        <f t="shared" si="42"/>
        <v>6.9836016495788193</v>
      </c>
      <c r="EV9" s="47">
        <f t="shared" si="43"/>
        <v>7.0933437108320065</v>
      </c>
      <c r="EW9" s="47">
        <f t="shared" si="44"/>
        <v>7.7740772943017342</v>
      </c>
      <c r="EX9" s="47">
        <f t="shared" si="45"/>
        <v>10.045340860319275</v>
      </c>
      <c r="EY9" s="47">
        <f t="shared" si="46"/>
        <v>9.1995435518562552</v>
      </c>
      <c r="EZ9" s="36">
        <v>2</v>
      </c>
      <c r="FA9" s="49">
        <f t="shared" si="47"/>
        <v>0.6003170458645628</v>
      </c>
      <c r="FB9" s="51"/>
      <c r="FC9" s="36" t="s">
        <v>151</v>
      </c>
      <c r="FD9" s="37" t="s">
        <v>163</v>
      </c>
      <c r="FE9" s="36">
        <v>5</v>
      </c>
      <c r="FF9" s="51"/>
      <c r="FG9" s="36">
        <v>5</v>
      </c>
      <c r="FH9" s="36">
        <v>0</v>
      </c>
      <c r="FI9" s="36">
        <v>0</v>
      </c>
      <c r="FJ9" s="48">
        <f t="shared" ref="FJ9:FK11" si="64">E10</f>
        <v>12.75</v>
      </c>
      <c r="FK9" s="48">
        <f t="shared" si="64"/>
        <v>2.25</v>
      </c>
      <c r="FL9" s="36">
        <v>0</v>
      </c>
      <c r="FM9" s="36">
        <v>0</v>
      </c>
      <c r="FN9" s="36">
        <v>0</v>
      </c>
      <c r="FO9" s="36">
        <v>0</v>
      </c>
      <c r="FP9" s="36">
        <v>0</v>
      </c>
      <c r="FQ9" s="36">
        <v>0</v>
      </c>
      <c r="FR9" s="36">
        <v>0</v>
      </c>
      <c r="FS9" s="36">
        <v>0</v>
      </c>
      <c r="FT9" s="36">
        <v>0</v>
      </c>
      <c r="FU9" s="36">
        <v>0</v>
      </c>
      <c r="FV9" s="36">
        <v>0</v>
      </c>
      <c r="FW9" s="36">
        <v>0</v>
      </c>
      <c r="FX9" s="36">
        <v>0</v>
      </c>
      <c r="FY9" s="36">
        <v>0</v>
      </c>
      <c r="FZ9" s="36">
        <v>0</v>
      </c>
      <c r="GA9" s="36">
        <v>0</v>
      </c>
      <c r="GB9" s="51"/>
      <c r="GC9" s="36" t="s">
        <v>149</v>
      </c>
      <c r="GD9" s="43">
        <f>FP75</f>
        <v>6.8185714285714294</v>
      </c>
      <c r="GE9" s="43">
        <f>FQ75</f>
        <v>3.6371428571428575</v>
      </c>
      <c r="GF9" s="51"/>
      <c r="GG9" s="36">
        <v>5</v>
      </c>
      <c r="GH9" s="47">
        <f t="shared" si="49"/>
        <v>1.5198434129870084</v>
      </c>
      <c r="GI9" s="48">
        <f t="shared" si="50"/>
        <v>0.6003170458645628</v>
      </c>
      <c r="GJ9" s="47">
        <f t="shared" si="51"/>
        <v>3.1633535299671371</v>
      </c>
      <c r="GK9" s="47">
        <f t="shared" si="52"/>
        <v>4.5133580884489861</v>
      </c>
      <c r="GL9" s="47">
        <f t="shared" si="53"/>
        <v>6.0914702826232041</v>
      </c>
      <c r="GM9" s="47">
        <f t="shared" si="54"/>
        <v>6.9836016495788193</v>
      </c>
      <c r="GN9" s="47">
        <f t="shared" si="55"/>
        <v>6.9162258494065973</v>
      </c>
      <c r="GO9" s="47">
        <f t="shared" si="56"/>
        <v>7.6973660718744856</v>
      </c>
      <c r="GP9" s="47">
        <f t="shared" si="57"/>
        <v>10.005593848665994</v>
      </c>
      <c r="GQ9" s="47">
        <f t="shared" si="58"/>
        <v>9.0623262914386391</v>
      </c>
      <c r="GR9" s="36">
        <v>2</v>
      </c>
      <c r="GS9" s="49">
        <f t="shared" si="59"/>
        <v>0.6003170458645628</v>
      </c>
      <c r="GT9" s="51"/>
      <c r="GU9" s="36" t="s">
        <v>151</v>
      </c>
      <c r="GV9" s="37" t="s">
        <v>163</v>
      </c>
      <c r="GW9" s="36">
        <v>5</v>
      </c>
      <c r="GX9" s="51"/>
      <c r="GY9" s="36">
        <v>5</v>
      </c>
      <c r="GZ9" s="36">
        <v>0</v>
      </c>
      <c r="HA9" s="36">
        <v>0</v>
      </c>
      <c r="HB9" s="48">
        <f t="shared" ref="HB9:HC11" si="65">E10</f>
        <v>12.75</v>
      </c>
      <c r="HC9" s="48">
        <f t="shared" si="65"/>
        <v>2.25</v>
      </c>
      <c r="HD9" s="36">
        <v>0</v>
      </c>
      <c r="HE9" s="36">
        <v>0</v>
      </c>
      <c r="HF9" s="36">
        <v>0</v>
      </c>
      <c r="HG9" s="36">
        <v>0</v>
      </c>
      <c r="HH9" s="36">
        <v>0</v>
      </c>
      <c r="HI9" s="36">
        <v>0</v>
      </c>
      <c r="HJ9" s="36">
        <v>0</v>
      </c>
      <c r="HK9" s="36">
        <v>0</v>
      </c>
      <c r="HL9" s="36">
        <v>0</v>
      </c>
      <c r="HM9" s="36">
        <v>0</v>
      </c>
      <c r="HN9" s="36">
        <v>0</v>
      </c>
      <c r="HO9" s="36">
        <v>0</v>
      </c>
      <c r="HP9" s="36">
        <v>0</v>
      </c>
      <c r="HQ9" s="36">
        <v>0</v>
      </c>
      <c r="HR9" s="36">
        <v>0</v>
      </c>
      <c r="HS9" s="36">
        <v>0</v>
      </c>
      <c r="HT9" s="51"/>
      <c r="HU9" s="36" t="s">
        <v>149</v>
      </c>
      <c r="HV9" s="43">
        <f>HH75</f>
        <v>6.8185714285714294</v>
      </c>
      <c r="HW9" s="43">
        <f>HI75</f>
        <v>3.6371428571428575</v>
      </c>
      <c r="HX9" s="51"/>
      <c r="HY9" s="36" t="s">
        <v>151</v>
      </c>
      <c r="HZ9" s="37" t="s">
        <v>163</v>
      </c>
      <c r="IA9" s="38">
        <f>IN38+IN39+IN46+IN47+IN51</f>
        <v>4819</v>
      </c>
      <c r="IB9" s="29" t="s">
        <v>186</v>
      </c>
      <c r="IC9" s="57"/>
      <c r="ID9" s="52">
        <v>12</v>
      </c>
      <c r="IE9" s="47">
        <f>GH16</f>
        <v>2.1577219468689663</v>
      </c>
      <c r="IF9" s="52">
        <f>IN15</f>
        <v>926</v>
      </c>
      <c r="IG9" s="28" t="s">
        <v>50</v>
      </c>
      <c r="IH9" s="44">
        <f t="shared" si="0"/>
        <v>5798</v>
      </c>
      <c r="II9" s="52">
        <v>35</v>
      </c>
      <c r="IJ9" s="47">
        <f>GL39</f>
        <v>1.9342540617794259</v>
      </c>
      <c r="IK9" s="52">
        <f t="shared" ref="IK9:IK17" si="66">IN38</f>
        <v>839</v>
      </c>
      <c r="IL9" s="56" t="s">
        <v>151</v>
      </c>
      <c r="IM9" s="44">
        <f t="shared" si="1"/>
        <v>5669</v>
      </c>
      <c r="IN9" s="45">
        <v>1086</v>
      </c>
      <c r="IO9" s="40">
        <v>6</v>
      </c>
      <c r="IP9" s="27"/>
      <c r="IQ9" s="27"/>
      <c r="IR9" s="27"/>
      <c r="IS9" s="27"/>
    </row>
    <row r="10" spans="1:253" x14ac:dyDescent="0.25">
      <c r="A10" s="40">
        <v>5</v>
      </c>
      <c r="B10" s="40" t="s">
        <v>7</v>
      </c>
      <c r="C10" s="46">
        <v>5</v>
      </c>
      <c r="D10" s="53" t="s">
        <v>76</v>
      </c>
      <c r="E10" s="47">
        <v>12.75</v>
      </c>
      <c r="F10" s="47">
        <v>2.25</v>
      </c>
      <c r="G10" s="40">
        <v>30</v>
      </c>
      <c r="H10" s="36">
        <v>33</v>
      </c>
      <c r="I10" s="39" t="s">
        <v>150</v>
      </c>
      <c r="J10" s="43">
        <f>E38</f>
        <v>7.18</v>
      </c>
      <c r="K10" s="43">
        <f>F38</f>
        <v>4.79</v>
      </c>
      <c r="L10" s="27"/>
      <c r="M10" s="36">
        <v>6</v>
      </c>
      <c r="N10" s="48">
        <f t="shared" si="61"/>
        <v>2.1484878403193246</v>
      </c>
      <c r="O10" s="43">
        <f t="shared" si="2"/>
        <v>2.211628359376864</v>
      </c>
      <c r="P10" s="43">
        <f t="shared" si="3"/>
        <v>4.057104879097901</v>
      </c>
      <c r="Q10" s="43">
        <f t="shared" si="4"/>
        <v>5.6344032514544073</v>
      </c>
      <c r="R10" s="43">
        <f t="shared" si="5"/>
        <v>6.4724415794968735</v>
      </c>
      <c r="S10" s="43">
        <f t="shared" si="6"/>
        <v>6.7778610195252602</v>
      </c>
      <c r="T10" s="43">
        <f t="shared" si="7"/>
        <v>7.5393633683488153</v>
      </c>
      <c r="U10" s="43">
        <f t="shared" si="8"/>
        <v>7.7897175815301543</v>
      </c>
      <c r="V10" s="43">
        <f t="shared" si="9"/>
        <v>10.455127928437795</v>
      </c>
      <c r="W10" s="43">
        <f t="shared" si="10"/>
        <v>10.66531762302464</v>
      </c>
      <c r="X10" s="36">
        <v>1</v>
      </c>
      <c r="Y10" s="49">
        <f t="shared" si="11"/>
        <v>2.1484878403193246</v>
      </c>
      <c r="Z10" s="27"/>
      <c r="AA10" s="36" t="s">
        <v>151</v>
      </c>
      <c r="AB10" s="37" t="s">
        <v>194</v>
      </c>
      <c r="AC10" s="36">
        <v>6</v>
      </c>
      <c r="AD10" s="27"/>
      <c r="AE10" s="36">
        <v>6</v>
      </c>
      <c r="AF10" s="48">
        <f>E11</f>
        <v>13.53</v>
      </c>
      <c r="AG10" s="48">
        <f>F11</f>
        <v>2.42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50"/>
      <c r="BA10" s="36" t="s">
        <v>150</v>
      </c>
      <c r="BB10" s="43">
        <f>AP75</f>
        <v>7.1199999999999992</v>
      </c>
      <c r="BC10" s="43">
        <f>AQ75</f>
        <v>5.5724999999999998</v>
      </c>
      <c r="BD10" s="27"/>
      <c r="BE10" s="36">
        <v>6</v>
      </c>
      <c r="BF10" s="47">
        <f t="shared" si="13"/>
        <v>1.9420991168299924</v>
      </c>
      <c r="BG10" s="48">
        <f t="shared" si="14"/>
        <v>1.4660218279411796</v>
      </c>
      <c r="BH10" s="47">
        <f t="shared" si="15"/>
        <v>3.9563963681893917</v>
      </c>
      <c r="BI10" s="47">
        <f t="shared" si="16"/>
        <v>5.313834097193852</v>
      </c>
      <c r="BJ10" s="47">
        <f t="shared" si="17"/>
        <v>6.6187832718710462</v>
      </c>
      <c r="BK10" s="47">
        <f t="shared" si="18"/>
        <v>7.1432734967940297</v>
      </c>
      <c r="BL10" s="47">
        <f t="shared" si="19"/>
        <v>7.8852726649114668</v>
      </c>
      <c r="BM10" s="47">
        <f t="shared" si="20"/>
        <v>8.3537999138116792</v>
      </c>
      <c r="BN10" s="47">
        <f t="shared" si="21"/>
        <v>10.75974398510485</v>
      </c>
      <c r="BO10" s="47">
        <f t="shared" si="22"/>
        <v>10.171674115945105</v>
      </c>
      <c r="BP10" s="36">
        <v>2</v>
      </c>
      <c r="BQ10" s="49">
        <f t="shared" si="23"/>
        <v>1.4660218279411796</v>
      </c>
      <c r="BR10" s="27"/>
      <c r="BS10" s="36" t="s">
        <v>152</v>
      </c>
      <c r="BT10" s="37" t="s">
        <v>201</v>
      </c>
      <c r="BU10" s="36">
        <v>7</v>
      </c>
      <c r="BV10" s="27"/>
      <c r="BW10" s="36">
        <v>6</v>
      </c>
      <c r="BX10" s="52">
        <f>AS11</f>
        <v>0</v>
      </c>
      <c r="BY10" s="52">
        <f>AT11</f>
        <v>0</v>
      </c>
      <c r="BZ10" s="48">
        <f t="shared" si="62"/>
        <v>13.53</v>
      </c>
      <c r="CA10" s="48">
        <f t="shared" si="62"/>
        <v>2.42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27"/>
      <c r="CS10" s="36" t="s">
        <v>150</v>
      </c>
      <c r="CT10" s="43">
        <f>CH75</f>
        <v>6.8059999999999992</v>
      </c>
      <c r="CU10" s="43">
        <f>CI75</f>
        <v>5.9159999999999995</v>
      </c>
      <c r="CV10" s="27"/>
      <c r="CW10" s="36">
        <v>6</v>
      </c>
      <c r="CX10" s="47">
        <f t="shared" si="25"/>
        <v>1.9790765523344453</v>
      </c>
      <c r="CY10" s="48">
        <f t="shared" si="26"/>
        <v>1.2216848566176499</v>
      </c>
      <c r="CZ10" s="47">
        <f t="shared" si="27"/>
        <v>3.9563963681893917</v>
      </c>
      <c r="DA10" s="47">
        <f t="shared" si="28"/>
        <v>5.1351264304581736</v>
      </c>
      <c r="DB10" s="47">
        <f t="shared" si="29"/>
        <v>6.8209024479229736</v>
      </c>
      <c r="DC10" s="47">
        <f t="shared" si="30"/>
        <v>7.5785349507671995</v>
      </c>
      <c r="DD10" s="47">
        <f t="shared" si="31"/>
        <v>7.8852726649114668</v>
      </c>
      <c r="DE10" s="47">
        <f t="shared" si="32"/>
        <v>8.5539494399024925</v>
      </c>
      <c r="DF10" s="47">
        <f t="shared" si="33"/>
        <v>10.792022030471065</v>
      </c>
      <c r="DG10" s="47">
        <f t="shared" si="34"/>
        <v>10.062671892941752</v>
      </c>
      <c r="DH10" s="36">
        <v>2</v>
      </c>
      <c r="DI10" s="49">
        <f t="shared" si="35"/>
        <v>1.2216848566176499</v>
      </c>
      <c r="DJ10" s="27"/>
      <c r="DK10" s="36" t="s">
        <v>152</v>
      </c>
      <c r="DL10" s="37" t="s">
        <v>205</v>
      </c>
      <c r="DM10" s="36">
        <v>6</v>
      </c>
      <c r="DN10" s="27"/>
      <c r="DO10" s="36">
        <v>6</v>
      </c>
      <c r="DP10" s="52">
        <f>CK11</f>
        <v>0</v>
      </c>
      <c r="DQ10" s="52">
        <f>CL11</f>
        <v>0</v>
      </c>
      <c r="DR10" s="48">
        <f t="shared" si="63"/>
        <v>13.53</v>
      </c>
      <c r="DS10" s="48">
        <f t="shared" si="63"/>
        <v>2.42</v>
      </c>
      <c r="DT10" s="36">
        <v>0</v>
      </c>
      <c r="DU10" s="36">
        <v>0</v>
      </c>
      <c r="DV10" s="36">
        <v>0</v>
      </c>
      <c r="DW10" s="36">
        <v>0</v>
      </c>
      <c r="DX10" s="36">
        <v>0</v>
      </c>
      <c r="DY10" s="36">
        <v>0</v>
      </c>
      <c r="DZ10" s="36">
        <v>0</v>
      </c>
      <c r="EA10" s="36">
        <v>0</v>
      </c>
      <c r="EB10" s="36">
        <v>0</v>
      </c>
      <c r="EC10" s="36">
        <v>0</v>
      </c>
      <c r="ED10" s="36">
        <v>0</v>
      </c>
      <c r="EE10" s="36">
        <v>0</v>
      </c>
      <c r="EF10" s="36">
        <v>0</v>
      </c>
      <c r="EG10" s="36">
        <v>0</v>
      </c>
      <c r="EH10" s="36">
        <v>0</v>
      </c>
      <c r="EI10" s="36">
        <v>0</v>
      </c>
      <c r="EJ10" s="27"/>
      <c r="EK10" s="36" t="s">
        <v>150</v>
      </c>
      <c r="EL10" s="43">
        <f>DZ75</f>
        <v>6.8059999999999992</v>
      </c>
      <c r="EM10" s="43">
        <f>EA75</f>
        <v>5.9159999999999995</v>
      </c>
      <c r="EN10" s="51"/>
      <c r="EO10" s="36">
        <v>6</v>
      </c>
      <c r="EP10" s="47">
        <f t="shared" si="37"/>
        <v>1.9790765523344453</v>
      </c>
      <c r="EQ10" s="48">
        <f t="shared" si="38"/>
        <v>1.2216848566176499</v>
      </c>
      <c r="ER10" s="47">
        <f t="shared" si="39"/>
        <v>3.9563963681893917</v>
      </c>
      <c r="ES10" s="47">
        <f t="shared" si="40"/>
        <v>5.1351264304581736</v>
      </c>
      <c r="ET10" s="47">
        <f t="shared" si="41"/>
        <v>6.8209024479229736</v>
      </c>
      <c r="EU10" s="47">
        <f t="shared" si="42"/>
        <v>7.5785349507671995</v>
      </c>
      <c r="EV10" s="47">
        <f t="shared" si="43"/>
        <v>7.8852726649114668</v>
      </c>
      <c r="EW10" s="47">
        <f t="shared" si="44"/>
        <v>8.4822979066864761</v>
      </c>
      <c r="EX10" s="47">
        <f t="shared" si="45"/>
        <v>10.776090803255139</v>
      </c>
      <c r="EY10" s="47">
        <f t="shared" si="46"/>
        <v>9.8657248371571757</v>
      </c>
      <c r="EZ10" s="36">
        <v>2</v>
      </c>
      <c r="FA10" s="49">
        <f t="shared" si="47"/>
        <v>1.2216848566176499</v>
      </c>
      <c r="FB10" s="51"/>
      <c r="FC10" s="36" t="s">
        <v>152</v>
      </c>
      <c r="FD10" s="37" t="s">
        <v>164</v>
      </c>
      <c r="FE10" s="36">
        <v>6</v>
      </c>
      <c r="FF10" s="51"/>
      <c r="FG10" s="36">
        <v>6</v>
      </c>
      <c r="FH10" s="52">
        <f>EC11</f>
        <v>0</v>
      </c>
      <c r="FI10" s="52">
        <f>ED11</f>
        <v>0</v>
      </c>
      <c r="FJ10" s="48">
        <f t="shared" si="64"/>
        <v>13.53</v>
      </c>
      <c r="FK10" s="48">
        <f t="shared" si="64"/>
        <v>2.42</v>
      </c>
      <c r="FL10" s="36">
        <v>0</v>
      </c>
      <c r="FM10" s="36">
        <v>0</v>
      </c>
      <c r="FN10" s="36">
        <v>0</v>
      </c>
      <c r="FO10" s="36">
        <v>0</v>
      </c>
      <c r="FP10" s="36">
        <v>0</v>
      </c>
      <c r="FQ10" s="36">
        <v>0</v>
      </c>
      <c r="FR10" s="36">
        <v>0</v>
      </c>
      <c r="FS10" s="36">
        <v>0</v>
      </c>
      <c r="FT10" s="36">
        <v>0</v>
      </c>
      <c r="FU10" s="36">
        <v>0</v>
      </c>
      <c r="FV10" s="36">
        <v>0</v>
      </c>
      <c r="FW10" s="36">
        <v>0</v>
      </c>
      <c r="FX10" s="36">
        <v>0</v>
      </c>
      <c r="FY10" s="36">
        <v>0</v>
      </c>
      <c r="FZ10" s="36">
        <v>0</v>
      </c>
      <c r="GA10" s="36">
        <v>0</v>
      </c>
      <c r="GB10" s="51"/>
      <c r="GC10" s="36" t="s">
        <v>150</v>
      </c>
      <c r="GD10" s="43">
        <f>FR75</f>
        <v>6.8059999999999992</v>
      </c>
      <c r="GE10" s="43">
        <f>FS75</f>
        <v>5.9159999999999995</v>
      </c>
      <c r="GF10" s="51"/>
      <c r="GG10" s="36">
        <v>6</v>
      </c>
      <c r="GH10" s="47">
        <f t="shared" si="49"/>
        <v>1.9790765523344453</v>
      </c>
      <c r="GI10" s="48">
        <f t="shared" si="50"/>
        <v>1.2216848566176499</v>
      </c>
      <c r="GJ10" s="47">
        <f t="shared" si="51"/>
        <v>3.9563963681893917</v>
      </c>
      <c r="GK10" s="47">
        <f t="shared" si="52"/>
        <v>5.1351264304581736</v>
      </c>
      <c r="GL10" s="47">
        <f t="shared" si="53"/>
        <v>6.8209024479229736</v>
      </c>
      <c r="GM10" s="47">
        <f t="shared" si="54"/>
        <v>7.5785349507671995</v>
      </c>
      <c r="GN10" s="47">
        <f t="shared" si="55"/>
        <v>7.7113760121005637</v>
      </c>
      <c r="GO10" s="47">
        <f t="shared" si="56"/>
        <v>8.421884851055875</v>
      </c>
      <c r="GP10" s="47">
        <f t="shared" si="57"/>
        <v>10.734193838168373</v>
      </c>
      <c r="GQ10" s="47">
        <f t="shared" si="58"/>
        <v>9.7247600388132973</v>
      </c>
      <c r="GR10" s="36">
        <v>2</v>
      </c>
      <c r="GS10" s="49">
        <f t="shared" si="59"/>
        <v>1.2216848566176499</v>
      </c>
      <c r="GT10" s="51"/>
      <c r="GU10" s="36" t="s">
        <v>152</v>
      </c>
      <c r="GV10" s="37" t="s">
        <v>164</v>
      </c>
      <c r="GW10" s="36">
        <v>6</v>
      </c>
      <c r="GX10" s="51"/>
      <c r="GY10" s="36">
        <v>6</v>
      </c>
      <c r="GZ10" s="52">
        <f>FU11</f>
        <v>0</v>
      </c>
      <c r="HA10" s="52">
        <f>FV11</f>
        <v>0</v>
      </c>
      <c r="HB10" s="48">
        <f t="shared" si="65"/>
        <v>13.53</v>
      </c>
      <c r="HC10" s="48">
        <f t="shared" si="65"/>
        <v>2.42</v>
      </c>
      <c r="HD10" s="36">
        <v>0</v>
      </c>
      <c r="HE10" s="36">
        <v>0</v>
      </c>
      <c r="HF10" s="36">
        <v>0</v>
      </c>
      <c r="HG10" s="36">
        <v>0</v>
      </c>
      <c r="HH10" s="36">
        <v>0</v>
      </c>
      <c r="HI10" s="36">
        <v>0</v>
      </c>
      <c r="HJ10" s="36">
        <v>0</v>
      </c>
      <c r="HK10" s="36">
        <v>0</v>
      </c>
      <c r="HL10" s="36">
        <v>0</v>
      </c>
      <c r="HM10" s="36">
        <v>0</v>
      </c>
      <c r="HN10" s="36">
        <v>0</v>
      </c>
      <c r="HO10" s="36">
        <v>0</v>
      </c>
      <c r="HP10" s="36">
        <v>0</v>
      </c>
      <c r="HQ10" s="36">
        <v>0</v>
      </c>
      <c r="HR10" s="36">
        <v>0</v>
      </c>
      <c r="HS10" s="36">
        <v>0</v>
      </c>
      <c r="HT10" s="51"/>
      <c r="HU10" s="36" t="s">
        <v>150</v>
      </c>
      <c r="HV10" s="43">
        <f>HJ75</f>
        <v>6.8059999999999992</v>
      </c>
      <c r="HW10" s="43">
        <f>HK75</f>
        <v>5.9159999999999995</v>
      </c>
      <c r="HX10" s="51"/>
      <c r="HY10" s="36" t="s">
        <v>152</v>
      </c>
      <c r="HZ10" s="37" t="s">
        <v>164</v>
      </c>
      <c r="IA10" s="38">
        <f>IN40+IN41+IN42+IN44+IN45+IN48</f>
        <v>4685</v>
      </c>
      <c r="IB10" s="29" t="s">
        <v>186</v>
      </c>
      <c r="IC10" s="55">
        <f>$IA$10-IK13-IK26</f>
        <v>2353</v>
      </c>
      <c r="ID10" s="28"/>
      <c r="IE10" s="58"/>
      <c r="IF10" s="28"/>
      <c r="IG10" s="28"/>
      <c r="IH10" s="59"/>
      <c r="II10" s="52">
        <v>36</v>
      </c>
      <c r="IJ10" s="47">
        <f t="shared" ref="IJ10:IJ17" si="67">GL40</f>
        <v>2.4029794431250617</v>
      </c>
      <c r="IK10" s="52">
        <f t="shared" si="66"/>
        <v>887</v>
      </c>
      <c r="IL10" s="56" t="s">
        <v>151</v>
      </c>
      <c r="IM10" s="44">
        <f t="shared" si="1"/>
        <v>5717</v>
      </c>
      <c r="IN10" s="45">
        <v>942</v>
      </c>
      <c r="IO10" s="40">
        <v>7</v>
      </c>
      <c r="IP10" s="27"/>
      <c r="IQ10" s="27"/>
      <c r="IR10" s="27"/>
      <c r="IS10" s="27"/>
    </row>
    <row r="11" spans="1:253" x14ac:dyDescent="0.25">
      <c r="A11" s="40">
        <v>6</v>
      </c>
      <c r="B11" s="40" t="s">
        <v>8</v>
      </c>
      <c r="C11" s="46">
        <v>6</v>
      </c>
      <c r="D11" s="60" t="s">
        <v>77</v>
      </c>
      <c r="E11" s="47">
        <v>13.53</v>
      </c>
      <c r="F11" s="47">
        <v>2.42</v>
      </c>
      <c r="G11" s="40">
        <v>35</v>
      </c>
      <c r="H11" s="36">
        <v>35</v>
      </c>
      <c r="I11" s="36" t="s">
        <v>151</v>
      </c>
      <c r="J11" s="36">
        <f>E40</f>
        <v>6.01</v>
      </c>
      <c r="K11" s="36">
        <f>F40</f>
        <v>1.88</v>
      </c>
      <c r="L11" s="27"/>
      <c r="M11" s="36">
        <v>7</v>
      </c>
      <c r="N11" s="43">
        <f t="shared" si="61"/>
        <v>2.1080085388821361</v>
      </c>
      <c r="O11" s="48">
        <f t="shared" si="2"/>
        <v>1.8015548839821673</v>
      </c>
      <c r="P11" s="43">
        <f t="shared" si="3"/>
        <v>3.7825917041097625</v>
      </c>
      <c r="Q11" s="43">
        <f t="shared" si="4"/>
        <v>5.5564737019084331</v>
      </c>
      <c r="R11" s="43">
        <f t="shared" si="5"/>
        <v>6.2843456302148111</v>
      </c>
      <c r="S11" s="43">
        <f t="shared" si="6"/>
        <v>6.6729978270639352</v>
      </c>
      <c r="T11" s="43">
        <f t="shared" si="7"/>
        <v>7.2517653023246691</v>
      </c>
      <c r="U11" s="43">
        <f t="shared" si="8"/>
        <v>7.6471432574524192</v>
      </c>
      <c r="V11" s="43">
        <f t="shared" si="9"/>
        <v>10.276234719000923</v>
      </c>
      <c r="W11" s="43">
        <f t="shared" si="10"/>
        <v>10.510646982940678</v>
      </c>
      <c r="X11" s="36">
        <v>2</v>
      </c>
      <c r="Y11" s="49">
        <f t="shared" si="11"/>
        <v>1.8015548839821673</v>
      </c>
      <c r="Z11" s="27"/>
      <c r="AA11" s="36" t="s">
        <v>152</v>
      </c>
      <c r="AB11" s="37" t="s">
        <v>198</v>
      </c>
      <c r="AC11" s="36">
        <v>10</v>
      </c>
      <c r="AD11" s="27"/>
      <c r="AE11" s="36">
        <v>7</v>
      </c>
      <c r="AF11" s="36">
        <v>0</v>
      </c>
      <c r="AG11" s="36">
        <v>0</v>
      </c>
      <c r="AH11" s="48">
        <f>E12</f>
        <v>13.26</v>
      </c>
      <c r="AI11" s="48">
        <f>F12</f>
        <v>2.04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P11" s="36">
        <v>0</v>
      </c>
      <c r="AQ11" s="36">
        <v>0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36">
        <v>0</v>
      </c>
      <c r="AZ11" s="50"/>
      <c r="BA11" s="36" t="s">
        <v>151</v>
      </c>
      <c r="BB11" s="43">
        <f>AR75</f>
        <v>5.6800000000000006</v>
      </c>
      <c r="BC11" s="43">
        <f>AS75</f>
        <v>1.675</v>
      </c>
      <c r="BD11" s="27"/>
      <c r="BE11" s="36">
        <v>7</v>
      </c>
      <c r="BF11" s="47">
        <f t="shared" si="13"/>
        <v>1.9617536927505472</v>
      </c>
      <c r="BG11" s="48">
        <f t="shared" si="14"/>
        <v>1.0307473017185149</v>
      </c>
      <c r="BH11" s="47">
        <f t="shared" si="15"/>
        <v>3.6621858985523312</v>
      </c>
      <c r="BI11" s="47">
        <f t="shared" si="16"/>
        <v>5.2366910174746799</v>
      </c>
      <c r="BJ11" s="47">
        <f t="shared" si="17"/>
        <v>6.4264914222303284</v>
      </c>
      <c r="BK11" s="47">
        <f t="shared" si="18"/>
        <v>7.083654159401064</v>
      </c>
      <c r="BL11" s="47">
        <f t="shared" si="19"/>
        <v>7.5887828404823914</v>
      </c>
      <c r="BM11" s="47">
        <f t="shared" si="20"/>
        <v>8.2152183781077923</v>
      </c>
      <c r="BN11" s="47">
        <f t="shared" si="21"/>
        <v>10.565311903819971</v>
      </c>
      <c r="BO11" s="47">
        <f t="shared" si="22"/>
        <v>10.044458333323732</v>
      </c>
      <c r="BP11" s="36">
        <v>2</v>
      </c>
      <c r="BQ11" s="49">
        <f t="shared" si="23"/>
        <v>1.0307473017185149</v>
      </c>
      <c r="BR11" s="27"/>
      <c r="BS11" s="36" t="s">
        <v>153</v>
      </c>
      <c r="BT11" s="37" t="s">
        <v>202</v>
      </c>
      <c r="BU11" s="36">
        <v>9</v>
      </c>
      <c r="BV11" s="27"/>
      <c r="BW11" s="36">
        <v>7</v>
      </c>
      <c r="BX11" s="36">
        <v>0</v>
      </c>
      <c r="BY11" s="36">
        <v>0</v>
      </c>
      <c r="BZ11" s="48">
        <f t="shared" si="62"/>
        <v>13.26</v>
      </c>
      <c r="CA11" s="48">
        <f t="shared" si="62"/>
        <v>2.04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36">
        <v>0</v>
      </c>
      <c r="CR11" s="27"/>
      <c r="CS11" s="36" t="s">
        <v>151</v>
      </c>
      <c r="CT11" s="43">
        <f>CJ75</f>
        <v>5.6800000000000006</v>
      </c>
      <c r="CU11" s="43">
        <f>CK75</f>
        <v>1.675</v>
      </c>
      <c r="CV11" s="27"/>
      <c r="CW11" s="36">
        <v>7</v>
      </c>
      <c r="CX11" s="47">
        <f t="shared" si="25"/>
        <v>2.0098169070838261</v>
      </c>
      <c r="CY11" s="48">
        <f t="shared" si="26"/>
        <v>0.78935451829678871</v>
      </c>
      <c r="CZ11" s="47">
        <f t="shared" si="27"/>
        <v>3.6621858985523312</v>
      </c>
      <c r="DA11" s="47">
        <f t="shared" si="28"/>
        <v>5.0609749951204606</v>
      </c>
      <c r="DB11" s="47">
        <f t="shared" si="29"/>
        <v>6.636480041930267</v>
      </c>
      <c r="DC11" s="47">
        <f t="shared" si="30"/>
        <v>7.5284455234795979</v>
      </c>
      <c r="DD11" s="47">
        <f t="shared" si="31"/>
        <v>7.5887828404823914</v>
      </c>
      <c r="DE11" s="47">
        <f t="shared" si="32"/>
        <v>8.4045043802446209</v>
      </c>
      <c r="DF11" s="47">
        <f t="shared" si="33"/>
        <v>10.601302622034265</v>
      </c>
      <c r="DG11" s="47">
        <f t="shared" si="34"/>
        <v>9.940218338899804</v>
      </c>
      <c r="DH11" s="36">
        <v>2</v>
      </c>
      <c r="DI11" s="49">
        <f t="shared" si="35"/>
        <v>0.78935451829678871</v>
      </c>
      <c r="DJ11" s="27"/>
      <c r="DK11" s="36" t="s">
        <v>153</v>
      </c>
      <c r="DL11" s="37" t="s">
        <v>206</v>
      </c>
      <c r="DM11" s="36">
        <v>10</v>
      </c>
      <c r="DN11" s="27"/>
      <c r="DO11" s="36">
        <v>7</v>
      </c>
      <c r="DP11" s="36">
        <v>0</v>
      </c>
      <c r="DQ11" s="36">
        <v>0</v>
      </c>
      <c r="DR11" s="48">
        <f t="shared" si="63"/>
        <v>13.26</v>
      </c>
      <c r="DS11" s="48">
        <f t="shared" si="63"/>
        <v>2.04</v>
      </c>
      <c r="DT11" s="36">
        <v>0</v>
      </c>
      <c r="DU11" s="36">
        <v>0</v>
      </c>
      <c r="DV11" s="36">
        <v>0</v>
      </c>
      <c r="DW11" s="36">
        <v>0</v>
      </c>
      <c r="DX11" s="36">
        <v>0</v>
      </c>
      <c r="DY11" s="36">
        <v>0</v>
      </c>
      <c r="DZ11" s="36">
        <v>0</v>
      </c>
      <c r="EA11" s="36">
        <v>0</v>
      </c>
      <c r="EB11" s="36">
        <v>0</v>
      </c>
      <c r="EC11" s="36">
        <v>0</v>
      </c>
      <c r="ED11" s="36">
        <v>0</v>
      </c>
      <c r="EE11" s="36">
        <v>0</v>
      </c>
      <c r="EF11" s="36">
        <v>0</v>
      </c>
      <c r="EG11" s="36">
        <v>0</v>
      </c>
      <c r="EH11" s="36">
        <v>0</v>
      </c>
      <c r="EI11" s="36">
        <v>0</v>
      </c>
      <c r="EJ11" s="27"/>
      <c r="EK11" s="36" t="s">
        <v>151</v>
      </c>
      <c r="EL11" s="43">
        <f>EB75</f>
        <v>5.6800000000000006</v>
      </c>
      <c r="EM11" s="43">
        <f>EC75</f>
        <v>1.675</v>
      </c>
      <c r="EN11" s="51"/>
      <c r="EO11" s="36">
        <v>7</v>
      </c>
      <c r="EP11" s="47">
        <f t="shared" si="37"/>
        <v>2.0098169070838261</v>
      </c>
      <c r="EQ11" s="48">
        <f t="shared" si="38"/>
        <v>0.78935451829678871</v>
      </c>
      <c r="ER11" s="47">
        <f t="shared" si="39"/>
        <v>3.6621858985523312</v>
      </c>
      <c r="ES11" s="47">
        <f t="shared" si="40"/>
        <v>5.0609749951204606</v>
      </c>
      <c r="ET11" s="47">
        <f t="shared" si="41"/>
        <v>6.636480041930267</v>
      </c>
      <c r="EU11" s="47">
        <f t="shared" si="42"/>
        <v>7.5284455234795979</v>
      </c>
      <c r="EV11" s="47">
        <f t="shared" si="43"/>
        <v>7.5887828404823914</v>
      </c>
      <c r="EW11" s="47">
        <f t="shared" si="44"/>
        <v>8.3229248331207319</v>
      </c>
      <c r="EX11" s="47">
        <f t="shared" si="45"/>
        <v>10.588885352103876</v>
      </c>
      <c r="EY11" s="47">
        <f t="shared" si="46"/>
        <v>9.7510859170914905</v>
      </c>
      <c r="EZ11" s="36">
        <v>2</v>
      </c>
      <c r="FA11" s="49">
        <f t="shared" si="47"/>
        <v>0.78935451829678871</v>
      </c>
      <c r="FB11" s="51"/>
      <c r="FC11" s="36" t="s">
        <v>153</v>
      </c>
      <c r="FD11" s="37" t="s">
        <v>208</v>
      </c>
      <c r="FE11" s="36">
        <v>11</v>
      </c>
      <c r="FF11" s="51"/>
      <c r="FG11" s="36">
        <v>7</v>
      </c>
      <c r="FH11" s="36">
        <v>0</v>
      </c>
      <c r="FI11" s="36">
        <v>0</v>
      </c>
      <c r="FJ11" s="48">
        <f t="shared" si="64"/>
        <v>13.26</v>
      </c>
      <c r="FK11" s="48">
        <f t="shared" si="64"/>
        <v>2.04</v>
      </c>
      <c r="FL11" s="36">
        <v>0</v>
      </c>
      <c r="FM11" s="36">
        <v>0</v>
      </c>
      <c r="FN11" s="36">
        <v>0</v>
      </c>
      <c r="FO11" s="36">
        <v>0</v>
      </c>
      <c r="FP11" s="36">
        <v>0</v>
      </c>
      <c r="FQ11" s="36">
        <v>0</v>
      </c>
      <c r="FR11" s="36">
        <v>0</v>
      </c>
      <c r="FS11" s="36">
        <v>0</v>
      </c>
      <c r="FT11" s="36">
        <v>0</v>
      </c>
      <c r="FU11" s="36">
        <v>0</v>
      </c>
      <c r="FV11" s="36">
        <v>0</v>
      </c>
      <c r="FW11" s="36">
        <v>0</v>
      </c>
      <c r="FX11" s="36">
        <v>0</v>
      </c>
      <c r="FY11" s="36">
        <v>0</v>
      </c>
      <c r="FZ11" s="36">
        <v>0</v>
      </c>
      <c r="GA11" s="36">
        <v>0</v>
      </c>
      <c r="GB11" s="51"/>
      <c r="GC11" s="36" t="s">
        <v>151</v>
      </c>
      <c r="GD11" s="43">
        <f>FT75</f>
        <v>5.8839999999999995</v>
      </c>
      <c r="GE11" s="43">
        <f>FU75</f>
        <v>1.4179999999999997</v>
      </c>
      <c r="GF11" s="51"/>
      <c r="GG11" s="36">
        <v>7</v>
      </c>
      <c r="GH11" s="47">
        <f t="shared" si="49"/>
        <v>2.0098169070838261</v>
      </c>
      <c r="GI11" s="48">
        <f t="shared" si="50"/>
        <v>0.78935451829678871</v>
      </c>
      <c r="GJ11" s="47">
        <f t="shared" si="51"/>
        <v>3.6621858985523312</v>
      </c>
      <c r="GK11" s="47">
        <f t="shared" si="52"/>
        <v>5.0609749951204606</v>
      </c>
      <c r="GL11" s="47">
        <f t="shared" si="53"/>
        <v>6.636480041930267</v>
      </c>
      <c r="GM11" s="47">
        <f t="shared" si="54"/>
        <v>7.5284455234795979</v>
      </c>
      <c r="GN11" s="47">
        <f t="shared" si="55"/>
        <v>7.4021794087957637</v>
      </c>
      <c r="GO11" s="47">
        <f t="shared" si="56"/>
        <v>8.2430846437753171</v>
      </c>
      <c r="GP11" s="47">
        <f t="shared" si="57"/>
        <v>10.54975997533546</v>
      </c>
      <c r="GQ11" s="47">
        <f t="shared" si="58"/>
        <v>9.6138380895717201</v>
      </c>
      <c r="GR11" s="36">
        <v>2</v>
      </c>
      <c r="GS11" s="49">
        <f t="shared" si="59"/>
        <v>0.78935451829678871</v>
      </c>
      <c r="GT11" s="51"/>
      <c r="GU11" s="36" t="s">
        <v>153</v>
      </c>
      <c r="GV11" s="37" t="s">
        <v>208</v>
      </c>
      <c r="GW11" s="36">
        <v>11</v>
      </c>
      <c r="GX11" s="51"/>
      <c r="GY11" s="36">
        <v>7</v>
      </c>
      <c r="GZ11" s="36">
        <v>0</v>
      </c>
      <c r="HA11" s="36">
        <v>0</v>
      </c>
      <c r="HB11" s="48">
        <f t="shared" si="65"/>
        <v>13.26</v>
      </c>
      <c r="HC11" s="48">
        <f t="shared" si="65"/>
        <v>2.04</v>
      </c>
      <c r="HD11" s="36">
        <v>0</v>
      </c>
      <c r="HE11" s="36">
        <v>0</v>
      </c>
      <c r="HF11" s="36">
        <v>0</v>
      </c>
      <c r="HG11" s="36">
        <v>0</v>
      </c>
      <c r="HH11" s="36">
        <v>0</v>
      </c>
      <c r="HI11" s="36">
        <v>0</v>
      </c>
      <c r="HJ11" s="36">
        <v>0</v>
      </c>
      <c r="HK11" s="36">
        <v>0</v>
      </c>
      <c r="HL11" s="36">
        <v>0</v>
      </c>
      <c r="HM11" s="36">
        <v>0</v>
      </c>
      <c r="HN11" s="36">
        <v>0</v>
      </c>
      <c r="HO11" s="36">
        <v>0</v>
      </c>
      <c r="HP11" s="36">
        <v>0</v>
      </c>
      <c r="HQ11" s="36">
        <v>0</v>
      </c>
      <c r="HR11" s="36">
        <v>0</v>
      </c>
      <c r="HS11" s="36">
        <v>0</v>
      </c>
      <c r="HT11" s="51"/>
      <c r="HU11" s="36" t="s">
        <v>151</v>
      </c>
      <c r="HV11" s="43">
        <f>HL75</f>
        <v>5.8839999999999995</v>
      </c>
      <c r="HW11" s="43">
        <f>HM75</f>
        <v>1.4179999999999997</v>
      </c>
      <c r="HX11" s="51"/>
      <c r="HY11" s="36" t="s">
        <v>153</v>
      </c>
      <c r="HZ11" s="37" t="s">
        <v>208</v>
      </c>
      <c r="IA11" s="38">
        <f>IN49+IN52+IN53+IN54+IN55+IN60+IN61+IN62+IN64+IN65+IN68</f>
        <v>9095</v>
      </c>
      <c r="IB11" s="54" t="s">
        <v>187</v>
      </c>
      <c r="IC11" s="119">
        <f>$IA$11-IK34-IK36-IK42-IK52</f>
        <v>5463</v>
      </c>
      <c r="ID11" s="210" t="s">
        <v>298</v>
      </c>
      <c r="IE11" s="210"/>
      <c r="IF11" s="210"/>
      <c r="IG11" s="210"/>
      <c r="IH11" s="57"/>
      <c r="II11" s="52">
        <v>37</v>
      </c>
      <c r="IJ11" s="47">
        <f t="shared" si="67"/>
        <v>1.7360082055669903</v>
      </c>
      <c r="IK11" s="52">
        <f t="shared" si="66"/>
        <v>594</v>
      </c>
      <c r="IL11" s="56" t="s">
        <v>152</v>
      </c>
      <c r="IM11" s="44">
        <f t="shared" si="1"/>
        <v>5424</v>
      </c>
      <c r="IN11" s="45">
        <v>884</v>
      </c>
      <c r="IO11" s="40">
        <v>8</v>
      </c>
      <c r="IP11" s="27"/>
      <c r="IQ11" s="27"/>
      <c r="IR11" s="27"/>
      <c r="IS11" s="27"/>
    </row>
    <row r="12" spans="1:253" x14ac:dyDescent="0.25">
      <c r="A12" s="40">
        <v>7</v>
      </c>
      <c r="B12" s="40" t="s">
        <v>9</v>
      </c>
      <c r="C12" s="46">
        <v>7</v>
      </c>
      <c r="D12" s="60" t="s">
        <v>78</v>
      </c>
      <c r="E12" s="47">
        <v>13.26</v>
      </c>
      <c r="F12" s="47">
        <v>2.04</v>
      </c>
      <c r="G12" s="40">
        <v>40</v>
      </c>
      <c r="H12" s="52">
        <v>39</v>
      </c>
      <c r="I12" s="36" t="s">
        <v>152</v>
      </c>
      <c r="J12" s="43">
        <f>E44</f>
        <v>6.04</v>
      </c>
      <c r="K12" s="43">
        <f>F44</f>
        <v>4.5599999999999996</v>
      </c>
      <c r="L12" s="27"/>
      <c r="M12" s="36">
        <v>8</v>
      </c>
      <c r="N12" s="48">
        <f t="shared" si="61"/>
        <v>1.2929423807734046</v>
      </c>
      <c r="O12" s="43">
        <f t="shared" si="2"/>
        <v>2.5935689695861179</v>
      </c>
      <c r="P12" s="43">
        <f t="shared" si="3"/>
        <v>1.6361540269791226</v>
      </c>
      <c r="Q12" s="43">
        <f t="shared" si="4"/>
        <v>2.2242751628339525</v>
      </c>
      <c r="R12" s="43">
        <f t="shared" si="5"/>
        <v>3.1610124960208559</v>
      </c>
      <c r="S12" s="43">
        <f t="shared" si="6"/>
        <v>3.352148564726809</v>
      </c>
      <c r="T12" s="43">
        <f t="shared" si="7"/>
        <v>4.6275371419363029</v>
      </c>
      <c r="U12" s="43">
        <f t="shared" si="8"/>
        <v>4.378789787144389</v>
      </c>
      <c r="V12" s="43">
        <f t="shared" si="9"/>
        <v>7.0826548694680875</v>
      </c>
      <c r="W12" s="43">
        <f t="shared" si="10"/>
        <v>7.2595936525400644</v>
      </c>
      <c r="X12" s="36">
        <v>1</v>
      </c>
      <c r="Y12" s="49">
        <f t="shared" si="11"/>
        <v>1.2929423807734046</v>
      </c>
      <c r="Z12" s="27"/>
      <c r="AA12" s="36" t="s">
        <v>153</v>
      </c>
      <c r="AB12" s="37" t="s">
        <v>199</v>
      </c>
      <c r="AC12" s="36">
        <v>8</v>
      </c>
      <c r="AD12" s="27"/>
      <c r="AE12" s="36">
        <v>8</v>
      </c>
      <c r="AF12" s="48">
        <f>E13</f>
        <v>10.31</v>
      </c>
      <c r="AG12" s="48">
        <f>F13</f>
        <v>3.59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50"/>
      <c r="BA12" s="36" t="s">
        <v>152</v>
      </c>
      <c r="BB12" s="43">
        <f>AT75</f>
        <v>5.5229999999999988</v>
      </c>
      <c r="BC12" s="43">
        <f>AU75</f>
        <v>4.8020000000000005</v>
      </c>
      <c r="BD12" s="27"/>
      <c r="BE12" s="36">
        <v>8</v>
      </c>
      <c r="BF12" s="48">
        <f t="shared" si="13"/>
        <v>1.5637109185315203</v>
      </c>
      <c r="BG12" s="47">
        <f t="shared" si="14"/>
        <v>2.904796034147664</v>
      </c>
      <c r="BH12" s="47">
        <f t="shared" si="15"/>
        <v>1.7617999003544322</v>
      </c>
      <c r="BI12" s="47">
        <f t="shared" si="16"/>
        <v>1.9048773746622125</v>
      </c>
      <c r="BJ12" s="47">
        <f t="shared" si="17"/>
        <v>3.3159601927646838</v>
      </c>
      <c r="BK12" s="47">
        <f t="shared" si="18"/>
        <v>3.7558496042839637</v>
      </c>
      <c r="BL12" s="47">
        <f t="shared" si="19"/>
        <v>5.0104016805042679</v>
      </c>
      <c r="BM12" s="47">
        <f t="shared" si="20"/>
        <v>4.9380474886335408</v>
      </c>
      <c r="BN12" s="47">
        <f t="shared" si="21"/>
        <v>7.415242115062731</v>
      </c>
      <c r="BO12" s="47">
        <f t="shared" si="22"/>
        <v>6.747915636113035</v>
      </c>
      <c r="BP12" s="36">
        <v>1</v>
      </c>
      <c r="BQ12" s="49">
        <f t="shared" si="23"/>
        <v>1.5637109185315203</v>
      </c>
      <c r="BR12" s="27"/>
      <c r="BS12" s="36" t="s">
        <v>154</v>
      </c>
      <c r="BT12" s="37" t="s">
        <v>203</v>
      </c>
      <c r="BU12" s="36">
        <v>8</v>
      </c>
      <c r="BV12" s="27"/>
      <c r="BW12" s="36">
        <v>8</v>
      </c>
      <c r="BX12" s="48">
        <f>E13</f>
        <v>10.31</v>
      </c>
      <c r="BY12" s="48">
        <f>F13</f>
        <v>3.59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6">
        <v>0</v>
      </c>
      <c r="CL12" s="36">
        <v>0</v>
      </c>
      <c r="CM12" s="36">
        <v>0</v>
      </c>
      <c r="CN12" s="36">
        <v>0</v>
      </c>
      <c r="CO12" s="36">
        <v>0</v>
      </c>
      <c r="CP12" s="36">
        <v>0</v>
      </c>
      <c r="CQ12" s="36">
        <v>0</v>
      </c>
      <c r="CR12" s="27"/>
      <c r="CS12" s="36" t="s">
        <v>152</v>
      </c>
      <c r="CT12" s="43">
        <f>CL75</f>
        <v>5.2757142857142858</v>
      </c>
      <c r="CU12" s="43">
        <f>CM75</f>
        <v>4.6642857142857155</v>
      </c>
      <c r="CV12" s="27"/>
      <c r="CW12" s="36">
        <v>8</v>
      </c>
      <c r="CX12" s="48">
        <f t="shared" si="25"/>
        <v>1.5537580249189389</v>
      </c>
      <c r="CY12" s="47">
        <f t="shared" si="26"/>
        <v>2.9477529106460429</v>
      </c>
      <c r="CZ12" s="47">
        <f t="shared" si="27"/>
        <v>1.7617999003544322</v>
      </c>
      <c r="DA12" s="47">
        <f t="shared" si="28"/>
        <v>1.7304209863855251</v>
      </c>
      <c r="DB12" s="47">
        <f t="shared" si="29"/>
        <v>3.4917468290767224</v>
      </c>
      <c r="DC12" s="47">
        <f t="shared" si="30"/>
        <v>4.2057451182876031</v>
      </c>
      <c r="DD12" s="47">
        <f t="shared" si="31"/>
        <v>5.0104016805042679</v>
      </c>
      <c r="DE12" s="47">
        <f t="shared" si="32"/>
        <v>5.1476327033870239</v>
      </c>
      <c r="DF12" s="47">
        <f t="shared" si="33"/>
        <v>7.4397995459522042</v>
      </c>
      <c r="DG12" s="47">
        <f t="shared" si="34"/>
        <v>6.6376344148348512</v>
      </c>
      <c r="DH12" s="36">
        <v>1</v>
      </c>
      <c r="DI12" s="49">
        <f t="shared" si="35"/>
        <v>1.5537580249189389</v>
      </c>
      <c r="DJ12" s="27"/>
      <c r="DK12" s="36" t="s">
        <v>154</v>
      </c>
      <c r="DL12" s="37" t="s">
        <v>207</v>
      </c>
      <c r="DM12" s="36">
        <v>8</v>
      </c>
      <c r="DN12" s="27"/>
      <c r="DO12" s="36">
        <v>8</v>
      </c>
      <c r="DP12" s="48">
        <f>E13</f>
        <v>10.31</v>
      </c>
      <c r="DQ12" s="48">
        <f>F13</f>
        <v>3.59</v>
      </c>
      <c r="DR12" s="36">
        <v>0</v>
      </c>
      <c r="DS12" s="36">
        <v>0</v>
      </c>
      <c r="DT12" s="36">
        <v>0</v>
      </c>
      <c r="DU12" s="36">
        <v>0</v>
      </c>
      <c r="DV12" s="36">
        <v>0</v>
      </c>
      <c r="DW12" s="36">
        <v>0</v>
      </c>
      <c r="DX12" s="36">
        <v>0</v>
      </c>
      <c r="DY12" s="36">
        <v>0</v>
      </c>
      <c r="DZ12" s="36">
        <v>0</v>
      </c>
      <c r="EA12" s="36">
        <v>0</v>
      </c>
      <c r="EB12" s="36">
        <v>0</v>
      </c>
      <c r="EC12" s="36">
        <v>0</v>
      </c>
      <c r="ED12" s="36">
        <v>0</v>
      </c>
      <c r="EE12" s="36">
        <v>0</v>
      </c>
      <c r="EF12" s="36">
        <v>0</v>
      </c>
      <c r="EG12" s="36">
        <v>0</v>
      </c>
      <c r="EH12" s="36">
        <v>0</v>
      </c>
      <c r="EI12" s="36">
        <v>0</v>
      </c>
      <c r="EJ12" s="27"/>
      <c r="EK12" s="36" t="s">
        <v>152</v>
      </c>
      <c r="EL12" s="43">
        <f>ED75</f>
        <v>5.2966666666666669</v>
      </c>
      <c r="EM12" s="43">
        <f>EE75</f>
        <v>4.4600000000000009</v>
      </c>
      <c r="EN12" s="51"/>
      <c r="EO12" s="36">
        <v>8</v>
      </c>
      <c r="EP12" s="48">
        <f t="shared" si="37"/>
        <v>1.5537580249189389</v>
      </c>
      <c r="EQ12" s="47">
        <f t="shared" si="38"/>
        <v>2.9477529106460429</v>
      </c>
      <c r="ER12" s="47">
        <f t="shared" si="39"/>
        <v>1.7617999003544322</v>
      </c>
      <c r="ES12" s="47">
        <f t="shared" si="40"/>
        <v>1.7304209863855251</v>
      </c>
      <c r="ET12" s="47">
        <f t="shared" si="41"/>
        <v>3.4917468290767224</v>
      </c>
      <c r="EU12" s="47">
        <f t="shared" si="42"/>
        <v>4.2057451182876031</v>
      </c>
      <c r="EV12" s="47">
        <f t="shared" si="43"/>
        <v>5.0104016805042679</v>
      </c>
      <c r="EW12" s="47">
        <f t="shared" si="44"/>
        <v>5.0882620914327044</v>
      </c>
      <c r="EX12" s="47">
        <f t="shared" si="45"/>
        <v>7.4171418349658111</v>
      </c>
      <c r="EY12" s="47">
        <f t="shared" si="46"/>
        <v>6.4397633157205405</v>
      </c>
      <c r="EZ12" s="36">
        <v>1</v>
      </c>
      <c r="FA12" s="49">
        <f t="shared" si="47"/>
        <v>1.5537580249189389</v>
      </c>
      <c r="FB12" s="51"/>
      <c r="FC12" s="36" t="s">
        <v>154</v>
      </c>
      <c r="FD12" s="37" t="s">
        <v>209</v>
      </c>
      <c r="FE12" s="36">
        <v>8</v>
      </c>
      <c r="FF12" s="51"/>
      <c r="FG12" s="36">
        <v>8</v>
      </c>
      <c r="FH12" s="48">
        <f>E13</f>
        <v>10.31</v>
      </c>
      <c r="FI12" s="48">
        <f>F13</f>
        <v>3.59</v>
      </c>
      <c r="FJ12" s="36">
        <v>0</v>
      </c>
      <c r="FK12" s="36">
        <v>0</v>
      </c>
      <c r="FL12" s="36">
        <v>0</v>
      </c>
      <c r="FM12" s="36">
        <v>0</v>
      </c>
      <c r="FN12" s="36">
        <v>0</v>
      </c>
      <c r="FO12" s="36">
        <v>0</v>
      </c>
      <c r="FP12" s="36">
        <v>0</v>
      </c>
      <c r="FQ12" s="36">
        <v>0</v>
      </c>
      <c r="FR12" s="36">
        <v>0</v>
      </c>
      <c r="FS12" s="36">
        <v>0</v>
      </c>
      <c r="FT12" s="36">
        <v>0</v>
      </c>
      <c r="FU12" s="36">
        <v>0</v>
      </c>
      <c r="FV12" s="36">
        <v>0</v>
      </c>
      <c r="FW12" s="36">
        <v>0</v>
      </c>
      <c r="FX12" s="36">
        <v>0</v>
      </c>
      <c r="FY12" s="36">
        <v>0</v>
      </c>
      <c r="FZ12" s="36">
        <v>0</v>
      </c>
      <c r="GA12" s="36">
        <v>0</v>
      </c>
      <c r="GB12" s="51"/>
      <c r="GC12" s="36" t="s">
        <v>152</v>
      </c>
      <c r="GD12" s="43">
        <f>FV75</f>
        <v>5.2733333333333334</v>
      </c>
      <c r="GE12" s="43">
        <f>FW75</f>
        <v>4.080000000000001</v>
      </c>
      <c r="GF12" s="51"/>
      <c r="GG12" s="36">
        <v>8</v>
      </c>
      <c r="GH12" s="48">
        <f t="shared" si="49"/>
        <v>1.5537580249189389</v>
      </c>
      <c r="GI12" s="47">
        <f t="shared" si="50"/>
        <v>2.9477529106460429</v>
      </c>
      <c r="GJ12" s="47">
        <f t="shared" si="51"/>
        <v>1.7617999003544322</v>
      </c>
      <c r="GK12" s="47">
        <f t="shared" si="52"/>
        <v>1.7304209863855251</v>
      </c>
      <c r="GL12" s="47">
        <f t="shared" si="53"/>
        <v>3.4917468290767224</v>
      </c>
      <c r="GM12" s="47">
        <f t="shared" si="54"/>
        <v>4.2057451182876031</v>
      </c>
      <c r="GN12" s="47">
        <f t="shared" si="55"/>
        <v>4.9302190620701642</v>
      </c>
      <c r="GO12" s="47">
        <f t="shared" si="56"/>
        <v>5.0604457423344753</v>
      </c>
      <c r="GP12" s="47">
        <f t="shared" si="57"/>
        <v>7.3702953617211469</v>
      </c>
      <c r="GQ12" s="47">
        <f t="shared" si="58"/>
        <v>6.2988695662396434</v>
      </c>
      <c r="GR12" s="36">
        <v>1</v>
      </c>
      <c r="GS12" s="49">
        <f t="shared" si="59"/>
        <v>1.5537580249189389</v>
      </c>
      <c r="GT12" s="51"/>
      <c r="GU12" s="36" t="s">
        <v>154</v>
      </c>
      <c r="GV12" s="37" t="s">
        <v>209</v>
      </c>
      <c r="GW12" s="36">
        <v>8</v>
      </c>
      <c r="GX12" s="51"/>
      <c r="GY12" s="36">
        <v>8</v>
      </c>
      <c r="GZ12" s="48">
        <f>E13</f>
        <v>10.31</v>
      </c>
      <c r="HA12" s="48">
        <f>F13</f>
        <v>3.59</v>
      </c>
      <c r="HB12" s="36">
        <v>0</v>
      </c>
      <c r="HC12" s="36">
        <v>0</v>
      </c>
      <c r="HD12" s="36">
        <v>0</v>
      </c>
      <c r="HE12" s="36">
        <v>0</v>
      </c>
      <c r="HF12" s="36">
        <v>0</v>
      </c>
      <c r="HG12" s="36">
        <v>0</v>
      </c>
      <c r="HH12" s="36">
        <v>0</v>
      </c>
      <c r="HI12" s="36">
        <v>0</v>
      </c>
      <c r="HJ12" s="36">
        <v>0</v>
      </c>
      <c r="HK12" s="36">
        <v>0</v>
      </c>
      <c r="HL12" s="36">
        <v>0</v>
      </c>
      <c r="HM12" s="36">
        <v>0</v>
      </c>
      <c r="HN12" s="36">
        <v>0</v>
      </c>
      <c r="HO12" s="36">
        <v>0</v>
      </c>
      <c r="HP12" s="36">
        <v>0</v>
      </c>
      <c r="HQ12" s="36">
        <v>0</v>
      </c>
      <c r="HR12" s="36">
        <v>0</v>
      </c>
      <c r="HS12" s="36">
        <v>0</v>
      </c>
      <c r="HT12" s="51"/>
      <c r="HU12" s="36" t="s">
        <v>152</v>
      </c>
      <c r="HV12" s="43">
        <f>HN75</f>
        <v>5.2733333333333334</v>
      </c>
      <c r="HW12" s="43">
        <f>HO75</f>
        <v>4.080000000000001</v>
      </c>
      <c r="HX12" s="51"/>
      <c r="HY12" s="36" t="s">
        <v>154</v>
      </c>
      <c r="HZ12" s="37" t="s">
        <v>209</v>
      </c>
      <c r="IA12" s="38">
        <f>IN56+IN57+IN58+IN59+IN63+IN66+IN69+IN71</f>
        <v>6437</v>
      </c>
      <c r="IB12" s="54" t="s">
        <v>187</v>
      </c>
      <c r="IC12" s="119">
        <f>$IA$12-IF28-IK46</f>
        <v>5009</v>
      </c>
      <c r="ID12" s="210" t="s">
        <v>299</v>
      </c>
      <c r="IE12" s="210"/>
      <c r="IF12" s="210"/>
      <c r="IG12" s="210"/>
      <c r="IH12" s="57"/>
      <c r="II12" s="52">
        <v>38</v>
      </c>
      <c r="IJ12" s="47">
        <f t="shared" si="67"/>
        <v>1.389453717348319</v>
      </c>
      <c r="IK12" s="52">
        <f t="shared" si="66"/>
        <v>525</v>
      </c>
      <c r="IL12" s="56" t="s">
        <v>152</v>
      </c>
      <c r="IM12" s="44">
        <f t="shared" si="1"/>
        <v>5355</v>
      </c>
      <c r="IN12" s="45">
        <v>1118</v>
      </c>
      <c r="IO12" s="40">
        <v>9</v>
      </c>
      <c r="IP12" s="27"/>
      <c r="IQ12" s="27"/>
      <c r="IR12" s="27"/>
      <c r="IS12" s="27"/>
    </row>
    <row r="13" spans="1:253" x14ac:dyDescent="0.25">
      <c r="A13" s="40">
        <v>8</v>
      </c>
      <c r="B13" s="40" t="s">
        <v>10</v>
      </c>
      <c r="C13" s="46">
        <v>8</v>
      </c>
      <c r="D13" s="37" t="s">
        <v>79</v>
      </c>
      <c r="E13" s="47">
        <v>10.31</v>
      </c>
      <c r="F13" s="47">
        <v>3.59</v>
      </c>
      <c r="G13" s="40">
        <v>50</v>
      </c>
      <c r="H13" s="52">
        <v>51</v>
      </c>
      <c r="I13" s="39" t="s">
        <v>153</v>
      </c>
      <c r="J13" s="43">
        <f>E56</f>
        <v>3.29</v>
      </c>
      <c r="K13" s="43">
        <f>F56</f>
        <v>4.53</v>
      </c>
      <c r="L13" s="27"/>
      <c r="M13" s="36">
        <v>9</v>
      </c>
      <c r="N13" s="48">
        <f t="shared" si="61"/>
        <v>1.5692354826475212</v>
      </c>
      <c r="O13" s="43">
        <f t="shared" si="2"/>
        <v>3.0857738089497091</v>
      </c>
      <c r="P13" s="43">
        <f t="shared" si="3"/>
        <v>2.0576685836159325</v>
      </c>
      <c r="Q13" s="43">
        <f t="shared" si="4"/>
        <v>1.9424726510301258</v>
      </c>
      <c r="R13" s="43">
        <f t="shared" si="5"/>
        <v>3.1261797773000839</v>
      </c>
      <c r="S13" s="43">
        <f t="shared" si="6"/>
        <v>3.1173225691288358</v>
      </c>
      <c r="T13" s="43">
        <f t="shared" si="7"/>
        <v>4.7594642555649065</v>
      </c>
      <c r="U13" s="43">
        <f t="shared" si="8"/>
        <v>4.2052348329195608</v>
      </c>
      <c r="V13" s="43">
        <f t="shared" si="9"/>
        <v>6.9433277324349314</v>
      </c>
      <c r="W13" s="43">
        <f t="shared" si="10"/>
        <v>7.0783119456548391</v>
      </c>
      <c r="X13" s="36">
        <v>1</v>
      </c>
      <c r="Y13" s="49">
        <f t="shared" si="11"/>
        <v>1.5692354826475212</v>
      </c>
      <c r="Z13" s="27"/>
      <c r="AA13" s="36" t="s">
        <v>154</v>
      </c>
      <c r="AB13" s="37" t="s">
        <v>200</v>
      </c>
      <c r="AC13" s="36">
        <v>9</v>
      </c>
      <c r="AD13" s="27"/>
      <c r="AE13" s="36">
        <v>9</v>
      </c>
      <c r="AF13" s="48">
        <f>E14</f>
        <v>10.220000000000001</v>
      </c>
      <c r="AG13" s="48">
        <f>F14</f>
        <v>4.0999999999999996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50"/>
      <c r="BA13" s="36" t="s">
        <v>153</v>
      </c>
      <c r="BB13" s="43">
        <f>AV75</f>
        <v>2.9212500000000001</v>
      </c>
      <c r="BC13" s="43">
        <f>AW75</f>
        <v>4.2162500000000005</v>
      </c>
      <c r="BD13" s="27"/>
      <c r="BE13" s="36">
        <v>9</v>
      </c>
      <c r="BF13" s="47">
        <f t="shared" si="13"/>
        <v>1.7798933698857529</v>
      </c>
      <c r="BG13" s="47">
        <f t="shared" si="14"/>
        <v>3.3425319744169979</v>
      </c>
      <c r="BH13" s="47">
        <f t="shared" si="15"/>
        <v>2.2108683563000504</v>
      </c>
      <c r="BI13" s="48">
        <f t="shared" si="16"/>
        <v>1.6250793249869384</v>
      </c>
      <c r="BJ13" s="47">
        <f t="shared" si="17"/>
        <v>3.2838319080001646</v>
      </c>
      <c r="BK13" s="47">
        <f t="shared" si="18"/>
        <v>3.4319464229501033</v>
      </c>
      <c r="BL13" s="47">
        <f t="shared" si="19"/>
        <v>5.1470598403360341</v>
      </c>
      <c r="BM13" s="47">
        <f t="shared" si="20"/>
        <v>4.7491697169084217</v>
      </c>
      <c r="BN13" s="47">
        <f t="shared" si="21"/>
        <v>7.2996757205371798</v>
      </c>
      <c r="BO13" s="47">
        <f t="shared" si="22"/>
        <v>6.5254194321462666</v>
      </c>
      <c r="BP13" s="36">
        <v>4</v>
      </c>
      <c r="BQ13" s="49">
        <f t="shared" si="23"/>
        <v>1.6250793249869384</v>
      </c>
      <c r="BR13" s="27"/>
      <c r="BS13" s="205" t="s">
        <v>166</v>
      </c>
      <c r="BT13" s="206"/>
      <c r="BU13" s="36">
        <f>SUM(BU3:BU12)</f>
        <v>68</v>
      </c>
      <c r="BV13" s="27"/>
      <c r="BW13" s="36">
        <v>9</v>
      </c>
      <c r="BX13" s="62">
        <v>0</v>
      </c>
      <c r="BY13" s="62">
        <v>0</v>
      </c>
      <c r="BZ13" s="36">
        <v>0</v>
      </c>
      <c r="CA13" s="36">
        <v>0</v>
      </c>
      <c r="CB13" s="36">
        <v>0</v>
      </c>
      <c r="CC13" s="36">
        <v>0</v>
      </c>
      <c r="CD13" s="48">
        <f>E14</f>
        <v>10.220000000000001</v>
      </c>
      <c r="CE13" s="48">
        <f>F14</f>
        <v>4.0999999999999996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6">
        <v>0</v>
      </c>
      <c r="CL13" s="36">
        <v>0</v>
      </c>
      <c r="CM13" s="36">
        <v>0</v>
      </c>
      <c r="CN13" s="36">
        <v>0</v>
      </c>
      <c r="CO13" s="36">
        <v>0</v>
      </c>
      <c r="CP13" s="36">
        <v>0</v>
      </c>
      <c r="CQ13" s="36">
        <v>0</v>
      </c>
      <c r="CR13" s="27"/>
      <c r="CS13" s="36" t="s">
        <v>153</v>
      </c>
      <c r="CT13" s="43">
        <f>CN75</f>
        <v>2.9055555555555559</v>
      </c>
      <c r="CU13" s="43">
        <f>CO75</f>
        <v>4.3144444444444447</v>
      </c>
      <c r="CV13" s="27"/>
      <c r="CW13" s="36">
        <v>9</v>
      </c>
      <c r="CX13" s="47">
        <f t="shared" si="25"/>
        <v>1.7525763892053325</v>
      </c>
      <c r="CY13" s="47">
        <f t="shared" si="26"/>
        <v>3.3627886080189784</v>
      </c>
      <c r="CZ13" s="47">
        <f t="shared" si="27"/>
        <v>2.2108683563000504</v>
      </c>
      <c r="DA13" s="48">
        <f t="shared" si="28"/>
        <v>1.4445149555439436</v>
      </c>
      <c r="DB13" s="47">
        <f t="shared" si="29"/>
        <v>3.4327762905882007</v>
      </c>
      <c r="DC13" s="47">
        <f t="shared" si="30"/>
        <v>3.8669434958375084</v>
      </c>
      <c r="DD13" s="47">
        <f t="shared" si="31"/>
        <v>5.1470598403360341</v>
      </c>
      <c r="DE13" s="47">
        <f t="shared" si="32"/>
        <v>4.9763821790369702</v>
      </c>
      <c r="DF13" s="47">
        <f t="shared" si="33"/>
        <v>7.317587303928617</v>
      </c>
      <c r="DG13" s="47">
        <f t="shared" si="34"/>
        <v>6.408134722756694</v>
      </c>
      <c r="DH13" s="36">
        <v>4</v>
      </c>
      <c r="DI13" s="49">
        <f t="shared" si="35"/>
        <v>1.4445149555439436</v>
      </c>
      <c r="DJ13" s="27"/>
      <c r="DK13" s="205" t="s">
        <v>166</v>
      </c>
      <c r="DL13" s="206"/>
      <c r="DM13" s="36">
        <f>SUM(DM3:DM12)</f>
        <v>68</v>
      </c>
      <c r="DN13" s="27"/>
      <c r="DO13" s="36">
        <v>9</v>
      </c>
      <c r="DP13" s="62">
        <v>0</v>
      </c>
      <c r="DQ13" s="62">
        <v>0</v>
      </c>
      <c r="DR13" s="36">
        <v>0</v>
      </c>
      <c r="DS13" s="36">
        <v>0</v>
      </c>
      <c r="DT13" s="36">
        <v>0</v>
      </c>
      <c r="DU13" s="36">
        <v>0</v>
      </c>
      <c r="DV13" s="48">
        <f>E14</f>
        <v>10.220000000000001</v>
      </c>
      <c r="DW13" s="48">
        <f>F14</f>
        <v>4.0999999999999996</v>
      </c>
      <c r="DX13" s="36">
        <v>0</v>
      </c>
      <c r="DY13" s="36">
        <v>0</v>
      </c>
      <c r="DZ13" s="36">
        <v>0</v>
      </c>
      <c r="EA13" s="36">
        <v>0</v>
      </c>
      <c r="EB13" s="36">
        <v>0</v>
      </c>
      <c r="EC13" s="36">
        <v>0</v>
      </c>
      <c r="ED13" s="36">
        <v>0</v>
      </c>
      <c r="EE13" s="36">
        <v>0</v>
      </c>
      <c r="EF13" s="36">
        <v>0</v>
      </c>
      <c r="EG13" s="36">
        <v>0</v>
      </c>
      <c r="EH13" s="36">
        <v>0</v>
      </c>
      <c r="EI13" s="36">
        <v>0</v>
      </c>
      <c r="EJ13" s="27"/>
      <c r="EK13" s="36" t="s">
        <v>153</v>
      </c>
      <c r="EL13" s="43">
        <f>EF75</f>
        <v>2.9370000000000003</v>
      </c>
      <c r="EM13" s="43">
        <f>EG75</f>
        <v>4.3980000000000015</v>
      </c>
      <c r="EN13" s="51"/>
      <c r="EO13" s="36">
        <v>9</v>
      </c>
      <c r="EP13" s="47">
        <f t="shared" si="37"/>
        <v>1.7525763892053325</v>
      </c>
      <c r="EQ13" s="47">
        <f t="shared" si="38"/>
        <v>3.3627886080189784</v>
      </c>
      <c r="ER13" s="47">
        <f t="shared" si="39"/>
        <v>2.2108683563000504</v>
      </c>
      <c r="ES13" s="48">
        <f t="shared" si="40"/>
        <v>1.4445149555439436</v>
      </c>
      <c r="ET13" s="47">
        <f t="shared" si="41"/>
        <v>3.4327762905882007</v>
      </c>
      <c r="EU13" s="47">
        <f t="shared" si="42"/>
        <v>3.8669434958375084</v>
      </c>
      <c r="EV13" s="47">
        <f t="shared" si="43"/>
        <v>5.1470598403360341</v>
      </c>
      <c r="EW13" s="47">
        <f t="shared" si="44"/>
        <v>4.936477601601279</v>
      </c>
      <c r="EX13" s="47">
        <f t="shared" si="45"/>
        <v>7.2890941138114007</v>
      </c>
      <c r="EY13" s="47">
        <f t="shared" si="46"/>
        <v>6.1988407434374375</v>
      </c>
      <c r="EZ13" s="36">
        <v>4</v>
      </c>
      <c r="FA13" s="49">
        <f t="shared" si="47"/>
        <v>1.4445149555439436</v>
      </c>
      <c r="FB13" s="51"/>
      <c r="FC13" s="205" t="s">
        <v>166</v>
      </c>
      <c r="FD13" s="206"/>
      <c r="FE13" s="36">
        <f>SUM(FE3:FE12)</f>
        <v>68</v>
      </c>
      <c r="FF13" s="51"/>
      <c r="FG13" s="36">
        <v>9</v>
      </c>
      <c r="FH13" s="62">
        <v>0</v>
      </c>
      <c r="FI13" s="62">
        <v>0</v>
      </c>
      <c r="FJ13" s="36">
        <v>0</v>
      </c>
      <c r="FK13" s="36">
        <v>0</v>
      </c>
      <c r="FL13" s="36">
        <v>0</v>
      </c>
      <c r="FM13" s="36">
        <v>0</v>
      </c>
      <c r="FN13" s="48">
        <f>E14</f>
        <v>10.220000000000001</v>
      </c>
      <c r="FO13" s="48">
        <f>F14</f>
        <v>4.0999999999999996</v>
      </c>
      <c r="FP13" s="36">
        <v>0</v>
      </c>
      <c r="FQ13" s="36">
        <v>0</v>
      </c>
      <c r="FR13" s="36">
        <v>0</v>
      </c>
      <c r="FS13" s="36">
        <v>0</v>
      </c>
      <c r="FT13" s="36">
        <v>0</v>
      </c>
      <c r="FU13" s="36">
        <v>0</v>
      </c>
      <c r="FV13" s="36">
        <v>0</v>
      </c>
      <c r="FW13" s="36">
        <v>0</v>
      </c>
      <c r="FX13" s="36">
        <v>0</v>
      </c>
      <c r="FY13" s="36">
        <v>0</v>
      </c>
      <c r="FZ13" s="36">
        <v>0</v>
      </c>
      <c r="GA13" s="36">
        <v>0</v>
      </c>
      <c r="GB13" s="51"/>
      <c r="GC13" s="36" t="s">
        <v>153</v>
      </c>
      <c r="GD13" s="43">
        <f>FX75</f>
        <v>2.9909090909090916</v>
      </c>
      <c r="GE13" s="43">
        <f>FY75</f>
        <v>4.4572727272727279</v>
      </c>
      <c r="GF13" s="51"/>
      <c r="GG13" s="36">
        <v>9</v>
      </c>
      <c r="GH13" s="47">
        <f t="shared" si="49"/>
        <v>1.7525763892053325</v>
      </c>
      <c r="GI13" s="47">
        <f t="shared" si="50"/>
        <v>3.3627886080189784</v>
      </c>
      <c r="GJ13" s="47">
        <f t="shared" si="51"/>
        <v>2.2108683563000504</v>
      </c>
      <c r="GK13" s="48">
        <f t="shared" si="52"/>
        <v>1.4445149555439436</v>
      </c>
      <c r="GL13" s="47">
        <f t="shared" si="53"/>
        <v>3.4327762905882007</v>
      </c>
      <c r="GM13" s="47">
        <f t="shared" si="54"/>
        <v>3.8669434958375084</v>
      </c>
      <c r="GN13" s="47">
        <f t="shared" si="55"/>
        <v>5.0984330926275776</v>
      </c>
      <c r="GO13" s="47">
        <f t="shared" si="56"/>
        <v>4.9467070977682841</v>
      </c>
      <c r="GP13" s="47">
        <f t="shared" si="57"/>
        <v>7.2379140070571237</v>
      </c>
      <c r="GQ13" s="47">
        <f t="shared" si="58"/>
        <v>6.0527004562013476</v>
      </c>
      <c r="GR13" s="36">
        <v>4</v>
      </c>
      <c r="GS13" s="49">
        <f t="shared" si="59"/>
        <v>1.4445149555439436</v>
      </c>
      <c r="GT13" s="51"/>
      <c r="GU13" s="205" t="s">
        <v>166</v>
      </c>
      <c r="GV13" s="206"/>
      <c r="GW13" s="36">
        <f>SUM(GW3:GW12)</f>
        <v>68</v>
      </c>
      <c r="GX13" s="51"/>
      <c r="GY13" s="36">
        <v>9</v>
      </c>
      <c r="GZ13" s="62">
        <v>0</v>
      </c>
      <c r="HA13" s="62">
        <v>0</v>
      </c>
      <c r="HB13" s="36">
        <v>0</v>
      </c>
      <c r="HC13" s="36">
        <v>0</v>
      </c>
      <c r="HD13" s="36">
        <v>0</v>
      </c>
      <c r="HE13" s="36">
        <v>0</v>
      </c>
      <c r="HF13" s="48">
        <f>E14</f>
        <v>10.220000000000001</v>
      </c>
      <c r="HG13" s="48">
        <f>F14</f>
        <v>4.0999999999999996</v>
      </c>
      <c r="HH13" s="36">
        <v>0</v>
      </c>
      <c r="HI13" s="36">
        <v>0</v>
      </c>
      <c r="HJ13" s="36">
        <v>0</v>
      </c>
      <c r="HK13" s="36">
        <v>0</v>
      </c>
      <c r="HL13" s="36">
        <v>0</v>
      </c>
      <c r="HM13" s="36">
        <v>0</v>
      </c>
      <c r="HN13" s="36">
        <v>0</v>
      </c>
      <c r="HO13" s="36">
        <v>0</v>
      </c>
      <c r="HP13" s="36">
        <v>0</v>
      </c>
      <c r="HQ13" s="36">
        <v>0</v>
      </c>
      <c r="HR13" s="36">
        <v>0</v>
      </c>
      <c r="HS13" s="36">
        <v>0</v>
      </c>
      <c r="HT13" s="51"/>
      <c r="HU13" s="36" t="s">
        <v>153</v>
      </c>
      <c r="HV13" s="43">
        <f>HP75</f>
        <v>2.9909090909090916</v>
      </c>
      <c r="HW13" s="43">
        <f>HQ75</f>
        <v>4.4572727272727279</v>
      </c>
      <c r="HX13" s="51"/>
      <c r="HY13" s="205" t="s">
        <v>166</v>
      </c>
      <c r="HZ13" s="206"/>
      <c r="IA13" s="36">
        <f>SUM(IA3:IA12)</f>
        <v>59669</v>
      </c>
      <c r="IB13" s="27"/>
      <c r="IC13" s="57"/>
      <c r="ID13" s="210" t="s">
        <v>297</v>
      </c>
      <c r="IE13" s="210"/>
      <c r="IF13" s="210"/>
      <c r="IG13" s="210"/>
      <c r="IH13" s="57"/>
      <c r="II13" s="95">
        <v>39</v>
      </c>
      <c r="IJ13" s="96">
        <f t="shared" si="67"/>
        <v>1.2074099450932994</v>
      </c>
      <c r="IK13" s="95">
        <f t="shared" si="66"/>
        <v>1154</v>
      </c>
      <c r="IL13" s="101" t="s">
        <v>152</v>
      </c>
      <c r="IM13" s="98">
        <f>$IC$7+IK13</f>
        <v>5984</v>
      </c>
      <c r="IN13" s="45">
        <v>1052</v>
      </c>
      <c r="IO13" s="40">
        <v>10</v>
      </c>
      <c r="IP13" s="27"/>
      <c r="IQ13" s="27"/>
      <c r="IR13" s="27"/>
      <c r="IS13" s="27"/>
    </row>
    <row r="14" spans="1:253" x14ac:dyDescent="0.25">
      <c r="A14" s="40">
        <v>9</v>
      </c>
      <c r="B14" s="40" t="s">
        <v>11</v>
      </c>
      <c r="C14" s="46">
        <v>9</v>
      </c>
      <c r="D14" s="53" t="s">
        <v>80</v>
      </c>
      <c r="E14" s="47">
        <v>10.220000000000001</v>
      </c>
      <c r="F14" s="47">
        <v>4.0999999999999996</v>
      </c>
      <c r="G14" s="40">
        <v>61</v>
      </c>
      <c r="H14" s="52">
        <v>59</v>
      </c>
      <c r="I14" s="36" t="s">
        <v>154</v>
      </c>
      <c r="J14" s="43">
        <f>E64</f>
        <v>3.22</v>
      </c>
      <c r="K14" s="43">
        <f>F64</f>
        <v>5.15</v>
      </c>
      <c r="L14" s="27"/>
      <c r="M14" s="36">
        <v>10</v>
      </c>
      <c r="N14" s="43">
        <f t="shared" si="61"/>
        <v>1.2822636234409832</v>
      </c>
      <c r="O14" s="43">
        <f t="shared" si="2"/>
        <v>1.5654072952429976</v>
      </c>
      <c r="P14" s="48">
        <f t="shared" si="3"/>
        <v>1.1292918134831227</v>
      </c>
      <c r="Q14" s="43">
        <f t="shared" si="4"/>
        <v>3.0761176830544059</v>
      </c>
      <c r="R14" s="43">
        <f t="shared" si="5"/>
        <v>3.5536038045904896</v>
      </c>
      <c r="S14" s="43">
        <f t="shared" si="6"/>
        <v>4.0771068173399634</v>
      </c>
      <c r="T14" s="43">
        <f t="shared" si="7"/>
        <v>4.593408320626418</v>
      </c>
      <c r="U14" s="43">
        <f t="shared" si="8"/>
        <v>4.9631542389895564</v>
      </c>
      <c r="V14" s="43">
        <f t="shared" si="9"/>
        <v>7.5454158268448008</v>
      </c>
      <c r="W14" s="43">
        <f t="shared" si="10"/>
        <v>7.8003333262111312</v>
      </c>
      <c r="X14" s="36">
        <v>3</v>
      </c>
      <c r="Y14" s="49">
        <f t="shared" si="11"/>
        <v>1.1292918134831227</v>
      </c>
      <c r="Z14" s="27"/>
      <c r="AA14" s="205" t="s">
        <v>166</v>
      </c>
      <c r="AB14" s="206"/>
      <c r="AC14" s="36">
        <f>SUM(AC4:AC13)</f>
        <v>68</v>
      </c>
      <c r="AD14" s="27"/>
      <c r="AE14" s="36">
        <v>10</v>
      </c>
      <c r="AF14" s="36">
        <v>0</v>
      </c>
      <c r="AG14" s="36">
        <v>0</v>
      </c>
      <c r="AH14" s="36">
        <v>0</v>
      </c>
      <c r="AI14" s="36">
        <v>0</v>
      </c>
      <c r="AJ14" s="48">
        <f>E15</f>
        <v>10.56</v>
      </c>
      <c r="AK14" s="48">
        <f>F15</f>
        <v>2.5099999999999998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50"/>
      <c r="BA14" s="36" t="s">
        <v>154</v>
      </c>
      <c r="BB14" s="43">
        <f>AX75</f>
        <v>3.8722222222222222</v>
      </c>
      <c r="BC14" s="43">
        <f>AY75</f>
        <v>5.612222222222222</v>
      </c>
      <c r="BD14" s="27"/>
      <c r="BE14" s="36">
        <v>10</v>
      </c>
      <c r="BF14" s="47">
        <f t="shared" si="13"/>
        <v>1.5895481324282446</v>
      </c>
      <c r="BG14" s="47">
        <f t="shared" si="14"/>
        <v>2.0493364779850083</v>
      </c>
      <c r="BH14" s="48">
        <f t="shared" si="15"/>
        <v>1.0988504093925708</v>
      </c>
      <c r="BI14" s="47">
        <f t="shared" si="16"/>
        <v>2.7773922683877417</v>
      </c>
      <c r="BJ14" s="47">
        <f t="shared" si="17"/>
        <v>3.692594210037166</v>
      </c>
      <c r="BK14" s="47">
        <f t="shared" si="18"/>
        <v>4.6057036650223182</v>
      </c>
      <c r="BL14" s="47">
        <f t="shared" si="19"/>
        <v>4.9509216313732942</v>
      </c>
      <c r="BM14" s="47">
        <f t="shared" si="20"/>
        <v>5.5339527464552871</v>
      </c>
      <c r="BN14" s="47">
        <f t="shared" si="21"/>
        <v>7.8269911604012945</v>
      </c>
      <c r="BO14" s="47">
        <f t="shared" si="22"/>
        <v>7.3722557145684844</v>
      </c>
      <c r="BP14" s="36">
        <v>3</v>
      </c>
      <c r="BQ14" s="49">
        <f t="shared" si="23"/>
        <v>1.0988504093925708</v>
      </c>
      <c r="BR14" s="27"/>
      <c r="BS14" s="27"/>
      <c r="BT14" s="27"/>
      <c r="BU14" s="27"/>
      <c r="BV14" s="27"/>
      <c r="BW14" s="36">
        <v>10</v>
      </c>
      <c r="BX14" s="36">
        <v>0</v>
      </c>
      <c r="BY14" s="36">
        <v>0</v>
      </c>
      <c r="BZ14" s="36">
        <v>0</v>
      </c>
      <c r="CA14" s="36">
        <v>0</v>
      </c>
      <c r="CB14" s="48">
        <f>E15</f>
        <v>10.56</v>
      </c>
      <c r="CC14" s="48">
        <f>F15</f>
        <v>2.5099999999999998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6">
        <v>0</v>
      </c>
      <c r="CL14" s="36">
        <v>0</v>
      </c>
      <c r="CM14" s="36">
        <v>0</v>
      </c>
      <c r="CN14" s="36">
        <v>0</v>
      </c>
      <c r="CO14" s="36">
        <v>0</v>
      </c>
      <c r="CP14" s="36">
        <v>0</v>
      </c>
      <c r="CQ14" s="36">
        <v>0</v>
      </c>
      <c r="CR14" s="27"/>
      <c r="CS14" s="36" t="s">
        <v>154</v>
      </c>
      <c r="CT14" s="43">
        <f>CP75</f>
        <v>4.00875</v>
      </c>
      <c r="CU14" s="43">
        <f>CQ75</f>
        <v>5.6762499999999996</v>
      </c>
      <c r="CV14" s="27"/>
      <c r="CW14" s="36">
        <v>10</v>
      </c>
      <c r="CX14" s="47">
        <f t="shared" si="25"/>
        <v>1.6232017742720721</v>
      </c>
      <c r="CY14" s="47">
        <f t="shared" si="26"/>
        <v>2.1616692366985486</v>
      </c>
      <c r="CZ14" s="48">
        <f t="shared" si="27"/>
        <v>1.0988504093925708</v>
      </c>
      <c r="DA14" s="47">
        <f t="shared" si="28"/>
        <v>2.6248282718665843</v>
      </c>
      <c r="DB14" s="47">
        <f t="shared" si="29"/>
        <v>3.9075233557216524</v>
      </c>
      <c r="DC14" s="47">
        <f t="shared" si="30"/>
        <v>5.0688610160468999</v>
      </c>
      <c r="DD14" s="47">
        <f t="shared" si="31"/>
        <v>4.9509216313732942</v>
      </c>
      <c r="DE14" s="47">
        <f t="shared" si="32"/>
        <v>5.7065420745824351</v>
      </c>
      <c r="DF14" s="47">
        <f t="shared" si="33"/>
        <v>7.8642570854577771</v>
      </c>
      <c r="DG14" s="47">
        <f t="shared" si="34"/>
        <v>7.2762638506997535</v>
      </c>
      <c r="DH14" s="36">
        <v>3</v>
      </c>
      <c r="DI14" s="49">
        <f t="shared" si="35"/>
        <v>1.0988504093925708</v>
      </c>
      <c r="DJ14" s="27"/>
      <c r="DK14" s="27"/>
      <c r="DL14" s="27"/>
      <c r="DM14" s="27"/>
      <c r="DN14" s="27"/>
      <c r="DO14" s="36">
        <v>10</v>
      </c>
      <c r="DP14" s="36">
        <v>0</v>
      </c>
      <c r="DQ14" s="36">
        <v>0</v>
      </c>
      <c r="DR14" s="36">
        <v>0</v>
      </c>
      <c r="DS14" s="36">
        <v>0</v>
      </c>
      <c r="DT14" s="48">
        <f>E15</f>
        <v>10.56</v>
      </c>
      <c r="DU14" s="48">
        <f>F15</f>
        <v>2.5099999999999998</v>
      </c>
      <c r="DV14" s="36">
        <v>0</v>
      </c>
      <c r="DW14" s="36">
        <v>0</v>
      </c>
      <c r="DX14" s="36">
        <v>0</v>
      </c>
      <c r="DY14" s="36">
        <v>0</v>
      </c>
      <c r="DZ14" s="36">
        <v>0</v>
      </c>
      <c r="EA14" s="36">
        <v>0</v>
      </c>
      <c r="EB14" s="36">
        <v>0</v>
      </c>
      <c r="EC14" s="36">
        <v>0</v>
      </c>
      <c r="ED14" s="36">
        <v>0</v>
      </c>
      <c r="EE14" s="36">
        <v>0</v>
      </c>
      <c r="EF14" s="36">
        <v>0</v>
      </c>
      <c r="EG14" s="36">
        <v>0</v>
      </c>
      <c r="EH14" s="36">
        <v>0</v>
      </c>
      <c r="EI14" s="36">
        <v>0</v>
      </c>
      <c r="EJ14" s="27"/>
      <c r="EK14" s="36" t="s">
        <v>154</v>
      </c>
      <c r="EL14" s="43">
        <f>EH75</f>
        <v>4.25</v>
      </c>
      <c r="EM14" s="43">
        <f>EI75</f>
        <v>5.7687499999999998</v>
      </c>
      <c r="EN14" s="51"/>
      <c r="EO14" s="36">
        <v>10</v>
      </c>
      <c r="EP14" s="47">
        <f t="shared" si="37"/>
        <v>1.6232017742720721</v>
      </c>
      <c r="EQ14" s="47">
        <f t="shared" si="38"/>
        <v>2.1616692366985486</v>
      </c>
      <c r="ER14" s="48">
        <f t="shared" si="39"/>
        <v>1.0988504093925708</v>
      </c>
      <c r="ES14" s="47">
        <f t="shared" si="40"/>
        <v>2.6248282718665843</v>
      </c>
      <c r="ET14" s="47">
        <f t="shared" si="41"/>
        <v>3.9075233557216524</v>
      </c>
      <c r="EU14" s="47">
        <f t="shared" si="42"/>
        <v>5.0688610160468999</v>
      </c>
      <c r="EV14" s="47">
        <f t="shared" si="43"/>
        <v>4.9509216313732942</v>
      </c>
      <c r="EW14" s="47">
        <f t="shared" si="44"/>
        <v>5.6129473343135681</v>
      </c>
      <c r="EX14" s="47">
        <f t="shared" si="45"/>
        <v>7.8533224179324259</v>
      </c>
      <c r="EY14" s="47">
        <f t="shared" si="46"/>
        <v>7.1017991778492311</v>
      </c>
      <c r="EZ14" s="36">
        <v>3</v>
      </c>
      <c r="FA14" s="49">
        <f t="shared" si="47"/>
        <v>1.0988504093925708</v>
      </c>
      <c r="FB14" s="51"/>
      <c r="FC14" s="51"/>
      <c r="FD14" s="51"/>
      <c r="FE14" s="51"/>
      <c r="FF14" s="51"/>
      <c r="FG14" s="36">
        <v>10</v>
      </c>
      <c r="FH14" s="36">
        <v>0</v>
      </c>
      <c r="FI14" s="36">
        <v>0</v>
      </c>
      <c r="FJ14" s="36">
        <v>0</v>
      </c>
      <c r="FK14" s="36">
        <v>0</v>
      </c>
      <c r="FL14" s="48">
        <f>E15</f>
        <v>10.56</v>
      </c>
      <c r="FM14" s="48">
        <f>F15</f>
        <v>2.5099999999999998</v>
      </c>
      <c r="FN14" s="36">
        <v>0</v>
      </c>
      <c r="FO14" s="36">
        <v>0</v>
      </c>
      <c r="FP14" s="36">
        <v>0</v>
      </c>
      <c r="FQ14" s="36">
        <v>0</v>
      </c>
      <c r="FR14" s="36">
        <v>0</v>
      </c>
      <c r="FS14" s="36">
        <v>0</v>
      </c>
      <c r="FT14" s="36">
        <v>0</v>
      </c>
      <c r="FU14" s="36">
        <v>0</v>
      </c>
      <c r="FV14" s="36">
        <v>0</v>
      </c>
      <c r="FW14" s="36">
        <v>0</v>
      </c>
      <c r="FX14" s="36">
        <v>0</v>
      </c>
      <c r="FY14" s="36">
        <v>0</v>
      </c>
      <c r="FZ14" s="36">
        <v>0</v>
      </c>
      <c r="GA14" s="36">
        <v>0</v>
      </c>
      <c r="GB14" s="51"/>
      <c r="GC14" s="36" t="s">
        <v>154</v>
      </c>
      <c r="GD14" s="43">
        <f>FZ75</f>
        <v>4.4087500000000004</v>
      </c>
      <c r="GE14" s="43">
        <f>GA75</f>
        <v>5.7924999999999995</v>
      </c>
      <c r="GF14" s="51"/>
      <c r="GG14" s="36">
        <v>10</v>
      </c>
      <c r="GH14" s="47">
        <f t="shared" si="49"/>
        <v>1.6232017742720721</v>
      </c>
      <c r="GI14" s="47">
        <f t="shared" si="50"/>
        <v>2.1616692366985486</v>
      </c>
      <c r="GJ14" s="48">
        <f t="shared" si="51"/>
        <v>1.0988504093925708</v>
      </c>
      <c r="GK14" s="47">
        <f t="shared" si="52"/>
        <v>2.6248282718665843</v>
      </c>
      <c r="GL14" s="47">
        <f t="shared" si="53"/>
        <v>3.9075233557216524</v>
      </c>
      <c r="GM14" s="47">
        <f t="shared" si="54"/>
        <v>5.0688610160468999</v>
      </c>
      <c r="GN14" s="47">
        <f t="shared" si="55"/>
        <v>4.8018163230177819</v>
      </c>
      <c r="GO14" s="47">
        <f t="shared" si="56"/>
        <v>5.5148657684883364</v>
      </c>
      <c r="GP14" s="47">
        <f t="shared" si="57"/>
        <v>7.81556192889947</v>
      </c>
      <c r="GQ14" s="47">
        <f t="shared" si="58"/>
        <v>6.9722795994208377</v>
      </c>
      <c r="GR14" s="36">
        <v>3</v>
      </c>
      <c r="GS14" s="49">
        <f t="shared" si="59"/>
        <v>1.0988504093925708</v>
      </c>
      <c r="GT14" s="51"/>
      <c r="GU14" s="51"/>
      <c r="GV14" s="51"/>
      <c r="GW14" s="51"/>
      <c r="GX14" s="51"/>
      <c r="GY14" s="36">
        <v>10</v>
      </c>
      <c r="GZ14" s="36">
        <v>0</v>
      </c>
      <c r="HA14" s="36">
        <v>0</v>
      </c>
      <c r="HB14" s="36">
        <v>0</v>
      </c>
      <c r="HC14" s="36">
        <v>0</v>
      </c>
      <c r="HD14" s="48">
        <f>E15</f>
        <v>10.56</v>
      </c>
      <c r="HE14" s="48">
        <f>F15</f>
        <v>2.5099999999999998</v>
      </c>
      <c r="HF14" s="36">
        <v>0</v>
      </c>
      <c r="HG14" s="36">
        <v>0</v>
      </c>
      <c r="HH14" s="36">
        <v>0</v>
      </c>
      <c r="HI14" s="36">
        <v>0</v>
      </c>
      <c r="HJ14" s="36">
        <v>0</v>
      </c>
      <c r="HK14" s="36">
        <v>0</v>
      </c>
      <c r="HL14" s="36">
        <v>0</v>
      </c>
      <c r="HM14" s="36">
        <v>0</v>
      </c>
      <c r="HN14" s="36">
        <v>0</v>
      </c>
      <c r="HO14" s="36">
        <v>0</v>
      </c>
      <c r="HP14" s="36">
        <v>0</v>
      </c>
      <c r="HQ14" s="36">
        <v>0</v>
      </c>
      <c r="HR14" s="36">
        <v>0</v>
      </c>
      <c r="HS14" s="36">
        <v>0</v>
      </c>
      <c r="HT14" s="51"/>
      <c r="HU14" s="36" t="s">
        <v>154</v>
      </c>
      <c r="HV14" s="43">
        <f>HR75</f>
        <v>4.4087500000000004</v>
      </c>
      <c r="HW14" s="43">
        <f>HS75</f>
        <v>5.7924999999999995</v>
      </c>
      <c r="HX14" s="51"/>
      <c r="HY14" s="209" t="s">
        <v>191</v>
      </c>
      <c r="HZ14" s="209"/>
      <c r="IA14" s="209"/>
      <c r="IB14" s="27"/>
      <c r="IC14" s="57"/>
      <c r="ID14" s="61"/>
      <c r="IE14" s="55"/>
      <c r="IF14" s="57"/>
      <c r="IG14" s="57"/>
      <c r="IH14" s="57"/>
      <c r="II14" s="52">
        <v>40</v>
      </c>
      <c r="IJ14" s="47">
        <f t="shared" si="67"/>
        <v>1.8708123303822339</v>
      </c>
      <c r="IK14" s="52">
        <f t="shared" si="66"/>
        <v>429</v>
      </c>
      <c r="IL14" s="56" t="s">
        <v>150</v>
      </c>
      <c r="IM14" s="44">
        <f t="shared" si="1"/>
        <v>5259</v>
      </c>
      <c r="IN14" s="45">
        <v>1193</v>
      </c>
      <c r="IO14" s="40">
        <v>11</v>
      </c>
      <c r="IP14" s="27"/>
      <c r="IQ14" s="27"/>
      <c r="IR14" s="27"/>
      <c r="IS14" s="27"/>
    </row>
    <row r="15" spans="1:253" x14ac:dyDescent="0.25">
      <c r="A15" s="40">
        <v>10</v>
      </c>
      <c r="B15" s="40" t="s">
        <v>12</v>
      </c>
      <c r="C15" s="46">
        <v>10</v>
      </c>
      <c r="D15" s="53" t="s">
        <v>81</v>
      </c>
      <c r="E15" s="47">
        <v>10.56</v>
      </c>
      <c r="F15" s="47">
        <v>2.5099999999999998</v>
      </c>
      <c r="G15" s="27"/>
      <c r="H15" s="40"/>
      <c r="I15" s="27"/>
      <c r="J15" s="27"/>
      <c r="K15" s="27"/>
      <c r="L15" s="27"/>
      <c r="M15" s="36">
        <v>11</v>
      </c>
      <c r="N15" s="43">
        <f t="shared" si="61"/>
        <v>1.7786792853125601</v>
      </c>
      <c r="O15" s="43">
        <f t="shared" si="2"/>
        <v>1.84715998224301</v>
      </c>
      <c r="P15" s="48">
        <f t="shared" si="3"/>
        <v>0.60728905802755906</v>
      </c>
      <c r="Q15" s="43">
        <f t="shared" si="4"/>
        <v>2.8600699292150193</v>
      </c>
      <c r="R15" s="43">
        <f t="shared" si="5"/>
        <v>3.128993448379207</v>
      </c>
      <c r="S15" s="43">
        <f t="shared" si="6"/>
        <v>3.7681958547824985</v>
      </c>
      <c r="T15" s="43">
        <f t="shared" si="7"/>
        <v>4.0783452526729524</v>
      </c>
      <c r="U15" s="43">
        <f t="shared" si="8"/>
        <v>4.5826193383260625</v>
      </c>
      <c r="V15" s="43">
        <f t="shared" si="9"/>
        <v>7.109275631173686</v>
      </c>
      <c r="W15" s="43">
        <f t="shared" si="10"/>
        <v>7.3871307014293448</v>
      </c>
      <c r="X15" s="36">
        <v>3</v>
      </c>
      <c r="Y15" s="49">
        <f t="shared" si="11"/>
        <v>0.60728905802755906</v>
      </c>
      <c r="Z15" s="27"/>
      <c r="AA15" s="27"/>
      <c r="AB15" s="27"/>
      <c r="AC15" s="27"/>
      <c r="AD15" s="27"/>
      <c r="AE15" s="36">
        <v>11</v>
      </c>
      <c r="AF15" s="36">
        <v>0</v>
      </c>
      <c r="AG15" s="36">
        <v>0</v>
      </c>
      <c r="AH15" s="36">
        <v>0</v>
      </c>
      <c r="AI15" s="36">
        <v>0</v>
      </c>
      <c r="AJ15" s="48">
        <f>E16</f>
        <v>10.06</v>
      </c>
      <c r="AK15" s="48">
        <f>F16</f>
        <v>2.36</v>
      </c>
      <c r="AL15" s="36">
        <v>0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50"/>
      <c r="BA15" s="27"/>
      <c r="BB15" s="27"/>
      <c r="BC15" s="27"/>
      <c r="BD15" s="27"/>
      <c r="BE15" s="36">
        <v>11</v>
      </c>
      <c r="BF15" s="47">
        <f t="shared" si="13"/>
        <v>2.0918939763198474</v>
      </c>
      <c r="BG15" s="47">
        <f t="shared" si="14"/>
        <v>2.445706441909985</v>
      </c>
      <c r="BH15" s="48">
        <f t="shared" si="15"/>
        <v>0.59900380262194908</v>
      </c>
      <c r="BI15" s="47">
        <f t="shared" si="16"/>
        <v>2.5854463468616022</v>
      </c>
      <c r="BJ15" s="47">
        <f t="shared" si="17"/>
        <v>3.2609127556559989</v>
      </c>
      <c r="BK15" s="47">
        <f t="shared" si="18"/>
        <v>4.3547395157460347</v>
      </c>
      <c r="BL15" s="47">
        <f t="shared" si="19"/>
        <v>4.4332409138236555</v>
      </c>
      <c r="BM15" s="47">
        <f t="shared" si="20"/>
        <v>5.1524492234276327</v>
      </c>
      <c r="BN15" s="47">
        <f t="shared" si="21"/>
        <v>7.376138259617969</v>
      </c>
      <c r="BO15" s="47">
        <f t="shared" si="22"/>
        <v>6.9903893460862783</v>
      </c>
      <c r="BP15" s="36">
        <v>3</v>
      </c>
      <c r="BQ15" s="49">
        <f t="shared" si="23"/>
        <v>0.59900380262194908</v>
      </c>
      <c r="BR15" s="27"/>
      <c r="BS15" s="27"/>
      <c r="BT15" s="27"/>
      <c r="BU15" s="27"/>
      <c r="BV15" s="27"/>
      <c r="BW15" s="36">
        <v>11</v>
      </c>
      <c r="BX15" s="36">
        <v>0</v>
      </c>
      <c r="BY15" s="36">
        <v>0</v>
      </c>
      <c r="BZ15" s="36">
        <v>0</v>
      </c>
      <c r="CA15" s="36">
        <v>0</v>
      </c>
      <c r="CB15" s="48">
        <f>E16</f>
        <v>10.06</v>
      </c>
      <c r="CC15" s="48">
        <f>F16</f>
        <v>2.36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6">
        <v>0</v>
      </c>
      <c r="CL15" s="36">
        <v>0</v>
      </c>
      <c r="CM15" s="36">
        <v>0</v>
      </c>
      <c r="CN15" s="36">
        <v>0</v>
      </c>
      <c r="CO15" s="36">
        <v>0</v>
      </c>
      <c r="CP15" s="36">
        <v>0</v>
      </c>
      <c r="CQ15" s="36">
        <v>0</v>
      </c>
      <c r="CR15" s="27"/>
      <c r="CS15" s="27"/>
      <c r="CT15" s="27"/>
      <c r="CU15" s="27"/>
      <c r="CV15" s="27"/>
      <c r="CW15" s="36">
        <v>11</v>
      </c>
      <c r="CX15" s="47">
        <f t="shared" si="25"/>
        <v>2.1210572835263086</v>
      </c>
      <c r="CY15" s="47">
        <f t="shared" si="26"/>
        <v>2.5871761740468222</v>
      </c>
      <c r="CZ15" s="48">
        <f t="shared" si="27"/>
        <v>0.59900380262194908</v>
      </c>
      <c r="DA15" s="47">
        <f t="shared" si="28"/>
        <v>2.453614365948757</v>
      </c>
      <c r="DB15" s="47">
        <f t="shared" si="29"/>
        <v>3.4839565240146855</v>
      </c>
      <c r="DC15" s="47">
        <f t="shared" si="30"/>
        <v>4.8201298737689635</v>
      </c>
      <c r="DD15" s="47">
        <f t="shared" si="31"/>
        <v>4.4332409138236555</v>
      </c>
      <c r="DE15" s="47">
        <f t="shared" si="32"/>
        <v>5.3102845920891664</v>
      </c>
      <c r="DF15" s="47">
        <f t="shared" si="33"/>
        <v>7.4165981686391591</v>
      </c>
      <c r="DG15" s="47">
        <f t="shared" si="34"/>
        <v>6.9003724990032245</v>
      </c>
      <c r="DH15" s="36">
        <v>3</v>
      </c>
      <c r="DI15" s="49">
        <f t="shared" si="35"/>
        <v>0.59900380262194908</v>
      </c>
      <c r="DJ15" s="27"/>
      <c r="DK15" s="27"/>
      <c r="DL15" s="27"/>
      <c r="DM15" s="27"/>
      <c r="DN15" s="27"/>
      <c r="DO15" s="36">
        <v>11</v>
      </c>
      <c r="DP15" s="36">
        <v>0</v>
      </c>
      <c r="DQ15" s="36">
        <v>0</v>
      </c>
      <c r="DR15" s="36">
        <v>0</v>
      </c>
      <c r="DS15" s="36">
        <v>0</v>
      </c>
      <c r="DT15" s="48">
        <f>E16</f>
        <v>10.06</v>
      </c>
      <c r="DU15" s="48">
        <f>F16</f>
        <v>2.36</v>
      </c>
      <c r="DV15" s="36">
        <v>0</v>
      </c>
      <c r="DW15" s="36">
        <v>0</v>
      </c>
      <c r="DX15" s="36">
        <v>0</v>
      </c>
      <c r="DY15" s="36">
        <v>0</v>
      </c>
      <c r="DZ15" s="36">
        <v>0</v>
      </c>
      <c r="EA15" s="36">
        <v>0</v>
      </c>
      <c r="EB15" s="36">
        <v>0</v>
      </c>
      <c r="EC15" s="36">
        <v>0</v>
      </c>
      <c r="ED15" s="36">
        <v>0</v>
      </c>
      <c r="EE15" s="36">
        <v>0</v>
      </c>
      <c r="EF15" s="36">
        <v>0</v>
      </c>
      <c r="EG15" s="36">
        <v>0</v>
      </c>
      <c r="EH15" s="36">
        <v>0</v>
      </c>
      <c r="EI15" s="36">
        <v>0</v>
      </c>
      <c r="EJ15" s="27"/>
      <c r="EK15" s="27"/>
      <c r="EL15" s="27"/>
      <c r="EM15" s="27"/>
      <c r="EN15" s="27"/>
      <c r="EO15" s="36">
        <v>11</v>
      </c>
      <c r="EP15" s="47">
        <f t="shared" si="37"/>
        <v>2.1210572835263086</v>
      </c>
      <c r="EQ15" s="47">
        <f t="shared" si="38"/>
        <v>2.5871761740468222</v>
      </c>
      <c r="ER15" s="48">
        <f t="shared" si="39"/>
        <v>0.59900380262194908</v>
      </c>
      <c r="ES15" s="47">
        <f t="shared" si="40"/>
        <v>2.453614365948757</v>
      </c>
      <c r="ET15" s="47">
        <f t="shared" si="41"/>
        <v>3.4839565240146855</v>
      </c>
      <c r="EU15" s="47">
        <f t="shared" si="42"/>
        <v>4.8201298737689635</v>
      </c>
      <c r="EV15" s="47">
        <f t="shared" si="43"/>
        <v>4.4332409138236555</v>
      </c>
      <c r="EW15" s="47">
        <f t="shared" si="44"/>
        <v>5.205703069177539</v>
      </c>
      <c r="EX15" s="47">
        <f t="shared" si="45"/>
        <v>7.4088172470374793</v>
      </c>
      <c r="EY15" s="47">
        <f t="shared" si="46"/>
        <v>6.736147011645456</v>
      </c>
      <c r="EZ15" s="36">
        <v>3</v>
      </c>
      <c r="FA15" s="49">
        <f t="shared" si="47"/>
        <v>0.59900380262194908</v>
      </c>
      <c r="FB15" s="27"/>
      <c r="FC15" s="27"/>
      <c r="FD15" s="27"/>
      <c r="FE15" s="27"/>
      <c r="FF15" s="27"/>
      <c r="FG15" s="36">
        <v>11</v>
      </c>
      <c r="FH15" s="36">
        <v>0</v>
      </c>
      <c r="FI15" s="36">
        <v>0</v>
      </c>
      <c r="FJ15" s="36">
        <v>0</v>
      </c>
      <c r="FK15" s="36">
        <v>0</v>
      </c>
      <c r="FL15" s="48">
        <f>E16</f>
        <v>10.06</v>
      </c>
      <c r="FM15" s="48">
        <f>F16</f>
        <v>2.36</v>
      </c>
      <c r="FN15" s="36">
        <v>0</v>
      </c>
      <c r="FO15" s="36">
        <v>0</v>
      </c>
      <c r="FP15" s="36">
        <v>0</v>
      </c>
      <c r="FQ15" s="36">
        <v>0</v>
      </c>
      <c r="FR15" s="36">
        <v>0</v>
      </c>
      <c r="FS15" s="36">
        <v>0</v>
      </c>
      <c r="FT15" s="36">
        <v>0</v>
      </c>
      <c r="FU15" s="36">
        <v>0</v>
      </c>
      <c r="FV15" s="36">
        <v>0</v>
      </c>
      <c r="FW15" s="36">
        <v>0</v>
      </c>
      <c r="FX15" s="36">
        <v>0</v>
      </c>
      <c r="FY15" s="36">
        <v>0</v>
      </c>
      <c r="FZ15" s="36">
        <v>0</v>
      </c>
      <c r="GA15" s="36">
        <v>0</v>
      </c>
      <c r="GB15" s="27"/>
      <c r="GC15" s="27"/>
      <c r="GD15" s="27"/>
      <c r="GE15" s="27"/>
      <c r="GF15" s="27"/>
      <c r="GG15" s="36">
        <v>11</v>
      </c>
      <c r="GH15" s="47">
        <f t="shared" si="49"/>
        <v>2.1210572835263086</v>
      </c>
      <c r="GI15" s="47">
        <f t="shared" si="50"/>
        <v>2.5871761740468222</v>
      </c>
      <c r="GJ15" s="48">
        <f t="shared" si="51"/>
        <v>0.59900380262194908</v>
      </c>
      <c r="GK15" s="47">
        <f t="shared" si="52"/>
        <v>2.453614365948757</v>
      </c>
      <c r="GL15" s="47">
        <f t="shared" si="53"/>
        <v>3.4839565240146855</v>
      </c>
      <c r="GM15" s="47">
        <f t="shared" si="54"/>
        <v>4.8201298737689635</v>
      </c>
      <c r="GN15" s="47">
        <f t="shared" si="55"/>
        <v>4.2809274696028208</v>
      </c>
      <c r="GO15" s="47">
        <f t="shared" si="56"/>
        <v>5.0863127880398569</v>
      </c>
      <c r="GP15" s="47">
        <f t="shared" si="57"/>
        <v>7.373642191858357</v>
      </c>
      <c r="GQ15" s="47">
        <f t="shared" si="58"/>
        <v>6.6120104970046745</v>
      </c>
      <c r="GR15" s="36">
        <v>3</v>
      </c>
      <c r="GS15" s="49">
        <f t="shared" si="59"/>
        <v>0.59900380262194908</v>
      </c>
      <c r="GT15" s="27"/>
      <c r="GU15" s="27"/>
      <c r="GV15" s="27"/>
      <c r="GW15" s="27"/>
      <c r="GX15" s="27"/>
      <c r="GY15" s="36">
        <v>11</v>
      </c>
      <c r="GZ15" s="36">
        <v>0</v>
      </c>
      <c r="HA15" s="36">
        <v>0</v>
      </c>
      <c r="HB15" s="36">
        <v>0</v>
      </c>
      <c r="HC15" s="36">
        <v>0</v>
      </c>
      <c r="HD15" s="48">
        <f>E16</f>
        <v>10.06</v>
      </c>
      <c r="HE15" s="48">
        <f>F16</f>
        <v>2.36</v>
      </c>
      <c r="HF15" s="36">
        <v>0</v>
      </c>
      <c r="HG15" s="36">
        <v>0</v>
      </c>
      <c r="HH15" s="36">
        <v>0</v>
      </c>
      <c r="HI15" s="36">
        <v>0</v>
      </c>
      <c r="HJ15" s="36">
        <v>0</v>
      </c>
      <c r="HK15" s="36">
        <v>0</v>
      </c>
      <c r="HL15" s="36">
        <v>0</v>
      </c>
      <c r="HM15" s="36">
        <v>0</v>
      </c>
      <c r="HN15" s="36">
        <v>0</v>
      </c>
      <c r="HO15" s="36">
        <v>0</v>
      </c>
      <c r="HP15" s="36">
        <v>0</v>
      </c>
      <c r="HQ15" s="36">
        <v>0</v>
      </c>
      <c r="HR15" s="36">
        <v>0</v>
      </c>
      <c r="HS15" s="36">
        <v>0</v>
      </c>
      <c r="HT15" s="27"/>
      <c r="HU15" s="27"/>
      <c r="HV15" s="27"/>
      <c r="HW15" s="27"/>
      <c r="HX15" s="27"/>
      <c r="HY15" s="93" t="s">
        <v>145</v>
      </c>
      <c r="HZ15" s="94" t="s">
        <v>155</v>
      </c>
      <c r="IA15" s="94" t="s">
        <v>243</v>
      </c>
      <c r="IB15" s="27"/>
      <c r="IC15" s="57"/>
      <c r="ID15" s="57"/>
      <c r="IE15" s="57"/>
      <c r="IF15" s="57"/>
      <c r="IG15" s="57"/>
      <c r="IH15" s="57"/>
      <c r="II15" s="52">
        <v>41</v>
      </c>
      <c r="IJ15" s="47">
        <f t="shared" si="67"/>
        <v>2.2622893407397058</v>
      </c>
      <c r="IK15" s="52">
        <f t="shared" si="66"/>
        <v>1178</v>
      </c>
      <c r="IL15" s="56" t="s">
        <v>152</v>
      </c>
      <c r="IM15" s="44">
        <f t="shared" si="1"/>
        <v>6008</v>
      </c>
      <c r="IN15" s="45">
        <v>926</v>
      </c>
      <c r="IO15" s="40">
        <v>12</v>
      </c>
      <c r="IP15" s="27"/>
      <c r="IQ15" s="27"/>
      <c r="IR15" s="27"/>
      <c r="IS15" s="27"/>
    </row>
    <row r="16" spans="1:253" x14ac:dyDescent="0.25">
      <c r="A16" s="40">
        <v>11</v>
      </c>
      <c r="B16" s="40" t="s">
        <v>13</v>
      </c>
      <c r="C16" s="46">
        <v>11</v>
      </c>
      <c r="D16" s="53" t="s">
        <v>82</v>
      </c>
      <c r="E16" s="47">
        <v>10.06</v>
      </c>
      <c r="F16" s="47">
        <v>2.36</v>
      </c>
      <c r="G16" s="27"/>
      <c r="H16" s="63"/>
      <c r="I16" s="202" t="s">
        <v>242</v>
      </c>
      <c r="J16" s="203"/>
      <c r="K16" s="203"/>
      <c r="L16" s="27"/>
      <c r="M16" s="36">
        <v>12</v>
      </c>
      <c r="N16" s="43">
        <f t="shared" si="61"/>
        <v>1.9602295783912655</v>
      </c>
      <c r="O16" s="48">
        <f>SQRT((E17-$J$6)^2+(F17-$K$6)^2)</f>
        <v>0</v>
      </c>
      <c r="P16" s="43">
        <f t="shared" si="3"/>
        <v>2.2803508501982752</v>
      </c>
      <c r="Q16" s="43">
        <f t="shared" si="4"/>
        <v>4.6389654018972815</v>
      </c>
      <c r="R16" s="43">
        <f t="shared" si="5"/>
        <v>4.9508989082791821</v>
      </c>
      <c r="S16" s="43">
        <f t="shared" si="6"/>
        <v>5.607040217440928</v>
      </c>
      <c r="T16" s="43">
        <f t="shared" si="7"/>
        <v>5.6160217236047085</v>
      </c>
      <c r="U16" s="43">
        <f t="shared" si="8"/>
        <v>6.4251070030000275</v>
      </c>
      <c r="V16" s="43">
        <f t="shared" si="9"/>
        <v>8.9012471036366563</v>
      </c>
      <c r="W16" s="43">
        <f t="shared" si="10"/>
        <v>9.2054603361265972</v>
      </c>
      <c r="X16" s="36">
        <v>2</v>
      </c>
      <c r="Y16" s="49">
        <f t="shared" si="11"/>
        <v>0</v>
      </c>
      <c r="Z16" s="27"/>
      <c r="AA16" s="27"/>
      <c r="AB16" s="27"/>
      <c r="AC16" s="27"/>
      <c r="AD16" s="27"/>
      <c r="AE16" s="36">
        <v>12</v>
      </c>
      <c r="AF16" s="36">
        <v>0</v>
      </c>
      <c r="AG16" s="36">
        <v>0</v>
      </c>
      <c r="AH16" s="48">
        <f>E17</f>
        <v>11.6</v>
      </c>
      <c r="AI16" s="48">
        <f>F17</f>
        <v>1.34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50"/>
      <c r="BA16" s="63"/>
      <c r="BB16" s="63"/>
      <c r="BC16" s="27"/>
      <c r="BD16" s="27"/>
      <c r="BE16" s="36">
        <v>12</v>
      </c>
      <c r="BF16" s="47">
        <f t="shared" si="13"/>
        <v>2.0953057348389468</v>
      </c>
      <c r="BG16" s="48">
        <f t="shared" si="14"/>
        <v>0.78630782776213082</v>
      </c>
      <c r="BH16" s="47">
        <f t="shared" si="15"/>
        <v>2.100985218626938</v>
      </c>
      <c r="BI16" s="47">
        <f t="shared" si="16"/>
        <v>4.3423361008217691</v>
      </c>
      <c r="BJ16" s="47">
        <f t="shared" si="17"/>
        <v>5.0753632382323133</v>
      </c>
      <c r="BK16" s="47">
        <f t="shared" si="18"/>
        <v>6.1631531094075536</v>
      </c>
      <c r="BL16" s="47">
        <f t="shared" si="19"/>
        <v>5.9294708870185033</v>
      </c>
      <c r="BM16" s="47">
        <f t="shared" si="20"/>
        <v>6.9939526020698777</v>
      </c>
      <c r="BN16" s="47">
        <f t="shared" si="21"/>
        <v>9.1429489567097537</v>
      </c>
      <c r="BO16" s="47">
        <f t="shared" si="22"/>
        <v>8.8300867548832969</v>
      </c>
      <c r="BP16" s="36">
        <v>2</v>
      </c>
      <c r="BQ16" s="49">
        <f t="shared" si="23"/>
        <v>0.78630782776213082</v>
      </c>
      <c r="BR16" s="27"/>
      <c r="BS16" s="27"/>
      <c r="BT16" s="27"/>
      <c r="BU16" s="27"/>
      <c r="BV16" s="27"/>
      <c r="BW16" s="36">
        <v>12</v>
      </c>
      <c r="BX16" s="36">
        <v>0</v>
      </c>
      <c r="BY16" s="36">
        <v>0</v>
      </c>
      <c r="BZ16" s="48">
        <f>E17</f>
        <v>11.6</v>
      </c>
      <c r="CA16" s="48">
        <f>F17</f>
        <v>1.34</v>
      </c>
      <c r="CB16" s="36">
        <v>0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v>0</v>
      </c>
      <c r="CR16" s="27"/>
      <c r="CS16" s="27"/>
      <c r="CT16" s="27"/>
      <c r="CU16" s="27"/>
      <c r="CV16" s="27"/>
      <c r="CW16" s="36">
        <v>12</v>
      </c>
      <c r="CX16" s="47">
        <f t="shared" si="25"/>
        <v>2.1577219468689663</v>
      </c>
      <c r="CY16" s="48">
        <f t="shared" si="26"/>
        <v>1.0158480310667648</v>
      </c>
      <c r="CZ16" s="47">
        <f t="shared" si="27"/>
        <v>2.100985218626938</v>
      </c>
      <c r="DA16" s="47">
        <f t="shared" si="28"/>
        <v>4.1902215681421247</v>
      </c>
      <c r="DB16" s="47">
        <f t="shared" si="29"/>
        <v>5.3046135099360354</v>
      </c>
      <c r="DC16" s="47">
        <f t="shared" si="30"/>
        <v>6.6273834957696538</v>
      </c>
      <c r="DD16" s="47">
        <f t="shared" si="31"/>
        <v>5.9294708870185033</v>
      </c>
      <c r="DE16" s="47">
        <f t="shared" si="32"/>
        <v>7.1447508918171838</v>
      </c>
      <c r="DF16" s="47">
        <f t="shared" si="33"/>
        <v>9.1891612212767964</v>
      </c>
      <c r="DG16" s="47">
        <f t="shared" si="34"/>
        <v>8.7424333354621577</v>
      </c>
      <c r="DH16" s="36">
        <v>2</v>
      </c>
      <c r="DI16" s="49">
        <f t="shared" si="35"/>
        <v>1.0158480310667648</v>
      </c>
      <c r="DJ16" s="27"/>
      <c r="DK16" s="27"/>
      <c r="DL16" s="27"/>
      <c r="DM16" s="27"/>
      <c r="DN16" s="27"/>
      <c r="DO16" s="36">
        <v>12</v>
      </c>
      <c r="DP16" s="36">
        <v>0</v>
      </c>
      <c r="DQ16" s="36">
        <v>0</v>
      </c>
      <c r="DR16" s="48">
        <f>E17</f>
        <v>11.6</v>
      </c>
      <c r="DS16" s="48">
        <f>F17</f>
        <v>1.34</v>
      </c>
      <c r="DT16" s="36">
        <v>0</v>
      </c>
      <c r="DU16" s="36">
        <v>0</v>
      </c>
      <c r="DV16" s="36">
        <v>0</v>
      </c>
      <c r="DW16" s="36">
        <v>0</v>
      </c>
      <c r="DX16" s="36">
        <v>0</v>
      </c>
      <c r="DY16" s="36">
        <v>0</v>
      </c>
      <c r="DZ16" s="36">
        <v>0</v>
      </c>
      <c r="EA16" s="36">
        <v>0</v>
      </c>
      <c r="EB16" s="36">
        <v>0</v>
      </c>
      <c r="EC16" s="36">
        <v>0</v>
      </c>
      <c r="ED16" s="36">
        <v>0</v>
      </c>
      <c r="EE16" s="36">
        <v>0</v>
      </c>
      <c r="EF16" s="36">
        <v>0</v>
      </c>
      <c r="EG16" s="36">
        <v>0</v>
      </c>
      <c r="EH16" s="36">
        <v>0</v>
      </c>
      <c r="EI16" s="36">
        <v>0</v>
      </c>
      <c r="EJ16" s="27"/>
      <c r="EK16" s="27"/>
      <c r="EL16" s="27"/>
      <c r="EM16" s="27"/>
      <c r="EN16" s="27"/>
      <c r="EO16" s="36">
        <v>12</v>
      </c>
      <c r="EP16" s="47">
        <f t="shared" si="37"/>
        <v>2.1577219468689663</v>
      </c>
      <c r="EQ16" s="48">
        <f t="shared" si="38"/>
        <v>1.0158480310667648</v>
      </c>
      <c r="ER16" s="47">
        <f t="shared" si="39"/>
        <v>2.100985218626938</v>
      </c>
      <c r="ES16" s="47">
        <f t="shared" si="40"/>
        <v>4.1902215681421247</v>
      </c>
      <c r="ET16" s="47">
        <f t="shared" si="41"/>
        <v>5.3046135099360354</v>
      </c>
      <c r="EU16" s="47">
        <f t="shared" si="42"/>
        <v>6.6273834957696538</v>
      </c>
      <c r="EV16" s="47">
        <f t="shared" si="43"/>
        <v>5.9294708870185033</v>
      </c>
      <c r="EW16" s="47">
        <f t="shared" si="44"/>
        <v>7.0332361762641753</v>
      </c>
      <c r="EX16" s="47">
        <f t="shared" si="45"/>
        <v>9.1868891905802368</v>
      </c>
      <c r="EY16" s="47">
        <f t="shared" si="46"/>
        <v>8.5811611430213794</v>
      </c>
      <c r="EZ16" s="36">
        <v>2</v>
      </c>
      <c r="FA16" s="49">
        <f t="shared" si="47"/>
        <v>1.0158480310667648</v>
      </c>
      <c r="FB16" s="27"/>
      <c r="FC16" s="27"/>
      <c r="FD16" s="27"/>
      <c r="FE16" s="27"/>
      <c r="FF16" s="27"/>
      <c r="FG16" s="36">
        <v>12</v>
      </c>
      <c r="FH16" s="36">
        <v>0</v>
      </c>
      <c r="FI16" s="36">
        <v>0</v>
      </c>
      <c r="FJ16" s="48">
        <f>E17</f>
        <v>11.6</v>
      </c>
      <c r="FK16" s="48">
        <f>F17</f>
        <v>1.34</v>
      </c>
      <c r="FL16" s="36">
        <v>0</v>
      </c>
      <c r="FM16" s="36">
        <v>0</v>
      </c>
      <c r="FN16" s="36">
        <v>0</v>
      </c>
      <c r="FO16" s="36">
        <v>0</v>
      </c>
      <c r="FP16" s="36">
        <v>0</v>
      </c>
      <c r="FQ16" s="36">
        <v>0</v>
      </c>
      <c r="FR16" s="36">
        <v>0</v>
      </c>
      <c r="FS16" s="36">
        <v>0</v>
      </c>
      <c r="FT16" s="36">
        <v>0</v>
      </c>
      <c r="FU16" s="36">
        <v>0</v>
      </c>
      <c r="FV16" s="36">
        <v>0</v>
      </c>
      <c r="FW16" s="36">
        <v>0</v>
      </c>
      <c r="FX16" s="36">
        <v>0</v>
      </c>
      <c r="FY16" s="36">
        <v>0</v>
      </c>
      <c r="FZ16" s="36">
        <v>0</v>
      </c>
      <c r="GA16" s="36">
        <v>0</v>
      </c>
      <c r="GB16" s="27"/>
      <c r="GC16" s="27"/>
      <c r="GD16" s="27"/>
      <c r="GE16" s="27"/>
      <c r="GF16" s="27"/>
      <c r="GG16" s="36">
        <v>12</v>
      </c>
      <c r="GH16" s="47">
        <f t="shared" si="49"/>
        <v>2.1577219468689663</v>
      </c>
      <c r="GI16" s="48">
        <f t="shared" si="50"/>
        <v>1.0158480310667648</v>
      </c>
      <c r="GJ16" s="47">
        <f t="shared" si="51"/>
        <v>2.100985218626938</v>
      </c>
      <c r="GK16" s="47">
        <f t="shared" si="52"/>
        <v>4.1902215681421247</v>
      </c>
      <c r="GL16" s="47">
        <f t="shared" si="53"/>
        <v>5.3046135099360354</v>
      </c>
      <c r="GM16" s="47">
        <f t="shared" si="54"/>
        <v>6.6273834957696538</v>
      </c>
      <c r="GN16" s="47">
        <f t="shared" si="55"/>
        <v>5.7165321655703121</v>
      </c>
      <c r="GO16" s="47">
        <f t="shared" si="56"/>
        <v>6.894513116320188</v>
      </c>
      <c r="GP16" s="47">
        <f t="shared" si="57"/>
        <v>9.1560818878595693</v>
      </c>
      <c r="GQ16" s="47">
        <f t="shared" si="58"/>
        <v>8.4580631832884769</v>
      </c>
      <c r="GR16" s="36">
        <v>2</v>
      </c>
      <c r="GS16" s="49">
        <f t="shared" si="59"/>
        <v>1.0158480310667648</v>
      </c>
      <c r="GT16" s="27"/>
      <c r="GU16" s="27"/>
      <c r="GV16" s="27"/>
      <c r="GW16" s="27"/>
      <c r="GX16" s="27"/>
      <c r="GY16" s="36">
        <v>12</v>
      </c>
      <c r="GZ16" s="36">
        <v>0</v>
      </c>
      <c r="HA16" s="36">
        <v>0</v>
      </c>
      <c r="HB16" s="48">
        <f>E17</f>
        <v>11.6</v>
      </c>
      <c r="HC16" s="48">
        <f>F17</f>
        <v>1.34</v>
      </c>
      <c r="HD16" s="36">
        <v>0</v>
      </c>
      <c r="HE16" s="36">
        <v>0</v>
      </c>
      <c r="HF16" s="36">
        <v>0</v>
      </c>
      <c r="HG16" s="36">
        <v>0</v>
      </c>
      <c r="HH16" s="36">
        <v>0</v>
      </c>
      <c r="HI16" s="36">
        <v>0</v>
      </c>
      <c r="HJ16" s="36">
        <v>0</v>
      </c>
      <c r="HK16" s="36">
        <v>0</v>
      </c>
      <c r="HL16" s="36">
        <v>0</v>
      </c>
      <c r="HM16" s="36">
        <v>0</v>
      </c>
      <c r="HN16" s="36">
        <v>0</v>
      </c>
      <c r="HO16" s="36">
        <v>0</v>
      </c>
      <c r="HP16" s="36">
        <v>0</v>
      </c>
      <c r="HQ16" s="36">
        <v>0</v>
      </c>
      <c r="HR16" s="36">
        <v>0</v>
      </c>
      <c r="HS16" s="36">
        <v>0</v>
      </c>
      <c r="HT16" s="27"/>
      <c r="HU16" s="27"/>
      <c r="HV16" s="64" t="s">
        <v>175</v>
      </c>
      <c r="HW16" s="27"/>
      <c r="HX16" s="27"/>
      <c r="HY16" s="36" t="s">
        <v>27</v>
      </c>
      <c r="HZ16" s="37" t="s">
        <v>173</v>
      </c>
      <c r="IA16" s="38">
        <f>IN4+IN5+IN6+IN7+IN11+IN12</f>
        <v>5990</v>
      </c>
      <c r="IB16" s="65" t="s">
        <v>228</v>
      </c>
      <c r="IC16" s="119">
        <v>6</v>
      </c>
      <c r="ID16" s="99" t="s">
        <v>155</v>
      </c>
      <c r="IE16" s="99" t="s">
        <v>189</v>
      </c>
      <c r="IF16" s="199" t="s">
        <v>190</v>
      </c>
      <c r="IG16" s="33"/>
      <c r="IH16" s="57"/>
      <c r="II16" s="52">
        <v>42</v>
      </c>
      <c r="IJ16" s="47">
        <f t="shared" si="67"/>
        <v>2.1034282027399072</v>
      </c>
      <c r="IK16" s="52">
        <f t="shared" si="66"/>
        <v>590</v>
      </c>
      <c r="IL16" s="56" t="s">
        <v>152</v>
      </c>
      <c r="IM16" s="44">
        <f t="shared" si="1"/>
        <v>5420</v>
      </c>
      <c r="IN16" s="45">
        <v>873</v>
      </c>
      <c r="IO16" s="40">
        <v>13</v>
      </c>
      <c r="IP16" s="27"/>
      <c r="IQ16" s="27"/>
      <c r="IR16" s="27"/>
      <c r="IS16" s="27"/>
    </row>
    <row r="17" spans="1:253" x14ac:dyDescent="0.25">
      <c r="A17" s="40">
        <v>12</v>
      </c>
      <c r="B17" s="40" t="s">
        <v>14</v>
      </c>
      <c r="C17" s="46">
        <v>12</v>
      </c>
      <c r="D17" s="53" t="s">
        <v>83</v>
      </c>
      <c r="E17" s="47">
        <v>11.6</v>
      </c>
      <c r="F17" s="47">
        <v>1.34</v>
      </c>
      <c r="G17" s="27"/>
      <c r="H17" s="27"/>
      <c r="I17" s="138" t="s">
        <v>144</v>
      </c>
      <c r="J17" s="218" t="s">
        <v>146</v>
      </c>
      <c r="K17" s="204"/>
      <c r="L17" s="27"/>
      <c r="M17" s="36">
        <v>13</v>
      </c>
      <c r="N17" s="43">
        <f t="shared" si="61"/>
        <v>1.9544052803858267</v>
      </c>
      <c r="O17" s="43">
        <f t="shared" si="2"/>
        <v>3.3549068541466247</v>
      </c>
      <c r="P17" s="43">
        <f t="shared" si="3"/>
        <v>2.0402450833171981</v>
      </c>
      <c r="Q17" s="48">
        <f t="shared" si="4"/>
        <v>1.5433081351434657</v>
      </c>
      <c r="R17" s="43">
        <f t="shared" si="5"/>
        <v>2.7649231454056729</v>
      </c>
      <c r="S17" s="43">
        <f t="shared" si="6"/>
        <v>2.717075633838705</v>
      </c>
      <c r="T17" s="43">
        <f t="shared" si="7"/>
        <v>4.4641348545938895</v>
      </c>
      <c r="U17" s="43">
        <f t="shared" si="8"/>
        <v>3.8080178571009879</v>
      </c>
      <c r="V17" s="43">
        <f t="shared" si="9"/>
        <v>6.5488319569217834</v>
      </c>
      <c r="W17" s="43">
        <f t="shared" si="10"/>
        <v>6.679348770651222</v>
      </c>
      <c r="X17" s="36">
        <v>4</v>
      </c>
      <c r="Y17" s="49">
        <f t="shared" si="11"/>
        <v>1.5433081351434657</v>
      </c>
      <c r="Z17" s="27"/>
      <c r="AA17" s="215" t="s">
        <v>27</v>
      </c>
      <c r="AB17" s="215"/>
      <c r="AC17" s="215"/>
      <c r="AD17" s="27"/>
      <c r="AE17" s="36">
        <v>13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48">
        <f>E18</f>
        <v>9.83</v>
      </c>
      <c r="AM17" s="48">
        <f>F18</f>
        <v>4.1900000000000004</v>
      </c>
      <c r="AN17" s="36">
        <v>0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36">
        <v>0</v>
      </c>
      <c r="AZ17" s="50"/>
      <c r="BA17" s="50"/>
      <c r="BB17" s="50"/>
      <c r="BC17" s="50"/>
      <c r="BD17" s="27"/>
      <c r="BE17" s="36">
        <v>13</v>
      </c>
      <c r="BF17" s="47">
        <f t="shared" si="13"/>
        <v>2.1756425276601079</v>
      </c>
      <c r="BG17" s="47">
        <f t="shared" si="14"/>
        <v>3.6695176794777815</v>
      </c>
      <c r="BH17" s="47">
        <f t="shared" si="15"/>
        <v>2.2237668243071012</v>
      </c>
      <c r="BI17" s="48">
        <f t="shared" si="16"/>
        <v>1.225258263591803</v>
      </c>
      <c r="BJ17" s="47">
        <f t="shared" si="17"/>
        <v>2.922559152523692</v>
      </c>
      <c r="BK17" s="47">
        <f t="shared" si="18"/>
        <v>3.0422699173479009</v>
      </c>
      <c r="BL17" s="47">
        <f t="shared" si="19"/>
        <v>4.8525998186539141</v>
      </c>
      <c r="BM17" s="47">
        <f t="shared" si="20"/>
        <v>4.3502635552343278</v>
      </c>
      <c r="BN17" s="47">
        <f t="shared" si="21"/>
        <v>6.908799868645783</v>
      </c>
      <c r="BO17" s="47">
        <f t="shared" si="22"/>
        <v>6.1251801686779332</v>
      </c>
      <c r="BP17" s="36">
        <v>4</v>
      </c>
      <c r="BQ17" s="49">
        <f t="shared" si="23"/>
        <v>1.225258263591803</v>
      </c>
      <c r="BR17" s="27"/>
      <c r="BS17" s="27"/>
      <c r="BT17" s="27"/>
      <c r="BU17" s="27"/>
      <c r="BV17" s="27"/>
      <c r="BW17" s="36">
        <v>13</v>
      </c>
      <c r="BX17" s="3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48">
        <f>E18</f>
        <v>9.83</v>
      </c>
      <c r="CE17" s="48">
        <f>F18</f>
        <v>4.1900000000000004</v>
      </c>
      <c r="CF17" s="36">
        <v>0</v>
      </c>
      <c r="CG17" s="36">
        <v>0</v>
      </c>
      <c r="CH17" s="36">
        <v>0</v>
      </c>
      <c r="CI17" s="36">
        <v>0</v>
      </c>
      <c r="CJ17" s="36">
        <v>0</v>
      </c>
      <c r="CK17" s="36">
        <v>0</v>
      </c>
      <c r="CL17" s="36">
        <v>0</v>
      </c>
      <c r="CM17" s="36">
        <v>0</v>
      </c>
      <c r="CN17" s="36">
        <v>0</v>
      </c>
      <c r="CO17" s="36">
        <v>0</v>
      </c>
      <c r="CP17" s="36">
        <v>0</v>
      </c>
      <c r="CQ17" s="36">
        <v>0</v>
      </c>
      <c r="CR17" s="27"/>
      <c r="CS17" s="27"/>
      <c r="CT17" s="27"/>
      <c r="CU17" s="27"/>
      <c r="CV17" s="27"/>
      <c r="CW17" s="36">
        <v>13</v>
      </c>
      <c r="CX17" s="47">
        <f t="shared" si="25"/>
        <v>2.149921859045115</v>
      </c>
      <c r="CY17" s="47">
        <f t="shared" si="26"/>
        <v>3.7049220264699532</v>
      </c>
      <c r="CZ17" s="47">
        <f t="shared" si="27"/>
        <v>2.2237668243071012</v>
      </c>
      <c r="DA17" s="48">
        <f t="shared" si="28"/>
        <v>1.0447121406349793</v>
      </c>
      <c r="DB17" s="47">
        <f t="shared" si="29"/>
        <v>3.0617565319967044</v>
      </c>
      <c r="DC17" s="47">
        <f t="shared" si="30"/>
        <v>3.4819035023963552</v>
      </c>
      <c r="DD17" s="47">
        <f t="shared" si="31"/>
        <v>4.8525998186539141</v>
      </c>
      <c r="DE17" s="47">
        <f t="shared" si="32"/>
        <v>4.5789152979851515</v>
      </c>
      <c r="DF17" s="47">
        <f t="shared" si="33"/>
        <v>6.9255625969267376</v>
      </c>
      <c r="DG17" s="47">
        <f t="shared" si="34"/>
        <v>6.0079855713042454</v>
      </c>
      <c r="DH17" s="36">
        <v>4</v>
      </c>
      <c r="DI17" s="49">
        <f t="shared" si="35"/>
        <v>1.0447121406349793</v>
      </c>
      <c r="DJ17" s="27"/>
      <c r="DK17" s="27"/>
      <c r="DL17" s="27"/>
      <c r="DM17" s="27"/>
      <c r="DN17" s="27"/>
      <c r="DO17" s="36">
        <v>13</v>
      </c>
      <c r="DP17" s="36">
        <v>0</v>
      </c>
      <c r="DQ17" s="36">
        <v>0</v>
      </c>
      <c r="DR17" s="36">
        <v>0</v>
      </c>
      <c r="DS17" s="36">
        <v>0</v>
      </c>
      <c r="DT17" s="36">
        <v>0</v>
      </c>
      <c r="DU17" s="36">
        <v>0</v>
      </c>
      <c r="DV17" s="48">
        <f>E18</f>
        <v>9.83</v>
      </c>
      <c r="DW17" s="48">
        <f>F18</f>
        <v>4.1900000000000004</v>
      </c>
      <c r="DX17" s="36">
        <v>0</v>
      </c>
      <c r="DY17" s="36">
        <v>0</v>
      </c>
      <c r="DZ17" s="36">
        <v>0</v>
      </c>
      <c r="EA17" s="36">
        <v>0</v>
      </c>
      <c r="EB17" s="36">
        <v>0</v>
      </c>
      <c r="EC17" s="36">
        <v>0</v>
      </c>
      <c r="ED17" s="36">
        <v>0</v>
      </c>
      <c r="EE17" s="36">
        <v>0</v>
      </c>
      <c r="EF17" s="36">
        <v>0</v>
      </c>
      <c r="EG17" s="36">
        <v>0</v>
      </c>
      <c r="EH17" s="36">
        <v>0</v>
      </c>
      <c r="EI17" s="36">
        <v>0</v>
      </c>
      <c r="EJ17" s="27"/>
      <c r="EK17" s="27"/>
      <c r="EL17" s="27"/>
      <c r="EM17" s="27"/>
      <c r="EN17" s="27"/>
      <c r="EO17" s="36">
        <v>13</v>
      </c>
      <c r="EP17" s="47">
        <f t="shared" si="37"/>
        <v>2.149921859045115</v>
      </c>
      <c r="EQ17" s="47">
        <f t="shared" si="38"/>
        <v>3.7049220264699532</v>
      </c>
      <c r="ER17" s="47">
        <f t="shared" si="39"/>
        <v>2.2237668243071012</v>
      </c>
      <c r="ES17" s="48">
        <f t="shared" si="40"/>
        <v>1.0447121406349793</v>
      </c>
      <c r="ET17" s="47">
        <f t="shared" si="41"/>
        <v>3.0617565319967044</v>
      </c>
      <c r="EU17" s="47">
        <f t="shared" si="42"/>
        <v>3.4819035023963552</v>
      </c>
      <c r="EV17" s="47">
        <f t="shared" si="43"/>
        <v>4.8525998186539141</v>
      </c>
      <c r="EW17" s="47">
        <f t="shared" si="44"/>
        <v>4.5413666567577549</v>
      </c>
      <c r="EX17" s="47">
        <f t="shared" si="45"/>
        <v>6.8961375421318269</v>
      </c>
      <c r="EY17" s="47">
        <f t="shared" si="46"/>
        <v>5.7990388481626853</v>
      </c>
      <c r="EZ17" s="36">
        <v>4</v>
      </c>
      <c r="FA17" s="49">
        <f t="shared" si="47"/>
        <v>1.0447121406349793</v>
      </c>
      <c r="FB17" s="27"/>
      <c r="FC17" s="27"/>
      <c r="FD17" s="27"/>
      <c r="FE17" s="27"/>
      <c r="FF17" s="27"/>
      <c r="FG17" s="36">
        <v>13</v>
      </c>
      <c r="FH17" s="36">
        <v>0</v>
      </c>
      <c r="FI17" s="36">
        <v>0</v>
      </c>
      <c r="FJ17" s="36">
        <v>0</v>
      </c>
      <c r="FK17" s="36">
        <v>0</v>
      </c>
      <c r="FL17" s="36">
        <v>0</v>
      </c>
      <c r="FM17" s="36">
        <v>0</v>
      </c>
      <c r="FN17" s="48">
        <f>E18</f>
        <v>9.83</v>
      </c>
      <c r="FO17" s="48">
        <f>F18</f>
        <v>4.1900000000000004</v>
      </c>
      <c r="FP17" s="36">
        <v>0</v>
      </c>
      <c r="FQ17" s="36">
        <v>0</v>
      </c>
      <c r="FR17" s="36">
        <v>0</v>
      </c>
      <c r="FS17" s="36">
        <v>0</v>
      </c>
      <c r="FT17" s="36">
        <v>0</v>
      </c>
      <c r="FU17" s="36">
        <v>0</v>
      </c>
      <c r="FV17" s="36">
        <v>0</v>
      </c>
      <c r="FW17" s="36">
        <v>0</v>
      </c>
      <c r="FX17" s="36">
        <v>0</v>
      </c>
      <c r="FY17" s="36">
        <v>0</v>
      </c>
      <c r="FZ17" s="36">
        <v>0</v>
      </c>
      <c r="GA17" s="36">
        <v>0</v>
      </c>
      <c r="GB17" s="27"/>
      <c r="GC17" s="27"/>
      <c r="GD17" s="27"/>
      <c r="GE17" s="27"/>
      <c r="GF17" s="27"/>
      <c r="GG17" s="36">
        <v>13</v>
      </c>
      <c r="GH17" s="47">
        <f t="shared" si="49"/>
        <v>2.149921859045115</v>
      </c>
      <c r="GI17" s="47">
        <f t="shared" si="50"/>
        <v>3.7049220264699532</v>
      </c>
      <c r="GJ17" s="47">
        <f t="shared" si="51"/>
        <v>2.2237668243071012</v>
      </c>
      <c r="GK17" s="48">
        <f t="shared" si="52"/>
        <v>1.0447121406349793</v>
      </c>
      <c r="GL17" s="47">
        <f t="shared" si="53"/>
        <v>3.0617565319967044</v>
      </c>
      <c r="GM17" s="47">
        <f t="shared" si="54"/>
        <v>3.4819035023963552</v>
      </c>
      <c r="GN17" s="47">
        <f t="shared" si="55"/>
        <v>4.8223334600585233</v>
      </c>
      <c r="GO17" s="47">
        <f t="shared" si="56"/>
        <v>4.557994198231401</v>
      </c>
      <c r="GP17" s="47">
        <f t="shared" si="57"/>
        <v>6.8443114462708152</v>
      </c>
      <c r="GQ17" s="47">
        <f t="shared" si="58"/>
        <v>5.6531369886550591</v>
      </c>
      <c r="GR17" s="36">
        <v>4</v>
      </c>
      <c r="GS17" s="49">
        <f t="shared" si="59"/>
        <v>1.0447121406349793</v>
      </c>
      <c r="GT17" s="27"/>
      <c r="GU17" s="27"/>
      <c r="GV17" s="27"/>
      <c r="GW17" s="27"/>
      <c r="GX17" s="27"/>
      <c r="GY17" s="36">
        <v>13</v>
      </c>
      <c r="GZ17" s="36">
        <v>0</v>
      </c>
      <c r="HA17" s="36">
        <v>0</v>
      </c>
      <c r="HB17" s="36">
        <v>0</v>
      </c>
      <c r="HC17" s="36">
        <v>0</v>
      </c>
      <c r="HD17" s="36">
        <v>0</v>
      </c>
      <c r="HE17" s="36">
        <v>0</v>
      </c>
      <c r="HF17" s="48">
        <f>E18</f>
        <v>9.83</v>
      </c>
      <c r="HG17" s="48">
        <f>F18</f>
        <v>4.1900000000000004</v>
      </c>
      <c r="HH17" s="36">
        <v>0</v>
      </c>
      <c r="HI17" s="36">
        <v>0</v>
      </c>
      <c r="HJ17" s="36">
        <v>0</v>
      </c>
      <c r="HK17" s="36">
        <v>0</v>
      </c>
      <c r="HL17" s="36">
        <v>0</v>
      </c>
      <c r="HM17" s="36">
        <v>0</v>
      </c>
      <c r="HN17" s="36">
        <v>0</v>
      </c>
      <c r="HO17" s="36">
        <v>0</v>
      </c>
      <c r="HP17" s="36">
        <v>0</v>
      </c>
      <c r="HQ17" s="36">
        <v>0</v>
      </c>
      <c r="HR17" s="36">
        <v>0</v>
      </c>
      <c r="HS17" s="36">
        <v>0</v>
      </c>
      <c r="HT17" s="27"/>
      <c r="HU17" s="66" t="s">
        <v>244</v>
      </c>
      <c r="HV17" s="66"/>
      <c r="HW17" s="66"/>
      <c r="HX17" s="27"/>
      <c r="HY17" s="36" t="s">
        <v>50</v>
      </c>
      <c r="HZ17" s="37" t="s">
        <v>174</v>
      </c>
      <c r="IA17" s="38">
        <f>IN8+IN9+IN10+IN15+IN20+IN21</f>
        <v>5945</v>
      </c>
      <c r="IB17" s="27"/>
      <c r="IC17" s="119">
        <v>6</v>
      </c>
      <c r="ID17" s="100" t="s">
        <v>188</v>
      </c>
      <c r="IE17" s="100" t="s">
        <v>248</v>
      </c>
      <c r="IF17" s="200"/>
      <c r="IG17" s="33" t="s">
        <v>145</v>
      </c>
      <c r="IH17" s="57"/>
      <c r="II17" s="52">
        <v>43</v>
      </c>
      <c r="IJ17" s="47">
        <f t="shared" si="67"/>
        <v>2.3008933491323837</v>
      </c>
      <c r="IK17" s="52">
        <f t="shared" si="66"/>
        <v>912</v>
      </c>
      <c r="IL17" s="56" t="s">
        <v>151</v>
      </c>
      <c r="IM17" s="44">
        <f t="shared" si="1"/>
        <v>5742</v>
      </c>
      <c r="IN17" s="45">
        <v>839</v>
      </c>
      <c r="IO17" s="40">
        <v>14</v>
      </c>
      <c r="IP17" s="27"/>
      <c r="IQ17" s="27"/>
      <c r="IR17" s="27"/>
      <c r="IS17" s="27"/>
    </row>
    <row r="18" spans="1:253" x14ac:dyDescent="0.25">
      <c r="A18" s="40">
        <v>13</v>
      </c>
      <c r="B18" s="40" t="s">
        <v>15</v>
      </c>
      <c r="C18" s="46">
        <v>13</v>
      </c>
      <c r="D18" s="60" t="s">
        <v>84</v>
      </c>
      <c r="E18" s="47">
        <v>9.83</v>
      </c>
      <c r="F18" s="47">
        <v>4.1900000000000004</v>
      </c>
      <c r="G18" s="27"/>
      <c r="H18" s="27"/>
      <c r="I18" s="88" t="s">
        <v>145</v>
      </c>
      <c r="J18" s="136" t="s">
        <v>0</v>
      </c>
      <c r="K18" s="137" t="s">
        <v>1</v>
      </c>
      <c r="L18" s="27"/>
      <c r="M18" s="36">
        <v>14</v>
      </c>
      <c r="N18" s="43">
        <f t="shared" si="61"/>
        <v>2.0961154548354433</v>
      </c>
      <c r="O18" s="43">
        <f t="shared" si="2"/>
        <v>1.8646179233290654</v>
      </c>
      <c r="P18" s="48">
        <f t="shared" si="3"/>
        <v>0.41761226035642235</v>
      </c>
      <c r="Q18" s="43">
        <f t="shared" si="4"/>
        <v>3.0117104774529713</v>
      </c>
      <c r="R18" s="43">
        <f t="shared" si="5"/>
        <v>3.0911810040824208</v>
      </c>
      <c r="S18" s="43">
        <f t="shared" si="6"/>
        <v>3.8396484214052733</v>
      </c>
      <c r="T18" s="43">
        <f t="shared" si="7"/>
        <v>3.87418378500556</v>
      </c>
      <c r="U18" s="43">
        <f t="shared" si="8"/>
        <v>4.5820955904476728</v>
      </c>
      <c r="V18" s="43">
        <f t="shared" si="9"/>
        <v>7.0376842782267532</v>
      </c>
      <c r="W18" s="43">
        <f t="shared" si="10"/>
        <v>7.3419139194082081</v>
      </c>
      <c r="X18" s="36">
        <v>3</v>
      </c>
      <c r="Y18" s="49">
        <f t="shared" si="11"/>
        <v>0.41761226035642235</v>
      </c>
      <c r="Z18" s="27"/>
      <c r="AA18" s="36" t="s">
        <v>0</v>
      </c>
      <c r="AB18" s="43">
        <f>E6+E7+E8+E9+E11+E13+E14</f>
        <v>83.05</v>
      </c>
      <c r="AC18" s="36">
        <f>1/7*AB18</f>
        <v>11.864285714285714</v>
      </c>
      <c r="AD18" s="27"/>
      <c r="AE18" s="36">
        <v>14</v>
      </c>
      <c r="AF18" s="36">
        <v>0</v>
      </c>
      <c r="AG18" s="36">
        <v>0</v>
      </c>
      <c r="AH18" s="36">
        <v>0</v>
      </c>
      <c r="AI18" s="36">
        <v>0</v>
      </c>
      <c r="AJ18" s="48">
        <f>E19</f>
        <v>9.8800000000000008</v>
      </c>
      <c r="AK18" s="48">
        <f>F19</f>
        <v>2.06</v>
      </c>
      <c r="AL18" s="36">
        <v>0</v>
      </c>
      <c r="AM18" s="36">
        <v>0</v>
      </c>
      <c r="AN18" s="36">
        <v>0</v>
      </c>
      <c r="AO18" s="36">
        <v>0</v>
      </c>
      <c r="AP18" s="36">
        <v>0</v>
      </c>
      <c r="AQ18" s="36">
        <v>0</v>
      </c>
      <c r="AR18" s="36">
        <v>0</v>
      </c>
      <c r="AS18" s="36">
        <v>0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50"/>
      <c r="BA18" s="50"/>
      <c r="BB18" s="50"/>
      <c r="BC18" s="50"/>
      <c r="BD18" s="27"/>
      <c r="BE18" s="36">
        <v>14</v>
      </c>
      <c r="BF18" s="47">
        <f t="shared" si="13"/>
        <v>2.4048089575783305</v>
      </c>
      <c r="BG18" s="47">
        <f t="shared" si="14"/>
        <v>2.5371243564319026</v>
      </c>
      <c r="BH18" s="48">
        <f t="shared" si="15"/>
        <v>0.29326703796293807</v>
      </c>
      <c r="BI18" s="47">
        <f t="shared" si="16"/>
        <v>2.7570786736145205</v>
      </c>
      <c r="BJ18" s="47">
        <f t="shared" si="17"/>
        <v>3.2128666327751612</v>
      </c>
      <c r="BK18" s="47">
        <f t="shared" si="18"/>
        <v>4.4671306506526092</v>
      </c>
      <c r="BL18" s="47">
        <f t="shared" si="19"/>
        <v>4.2176089197553628</v>
      </c>
      <c r="BM18" s="47">
        <f t="shared" si="20"/>
        <v>5.1480105866247028</v>
      </c>
      <c r="BN18" s="47">
        <f t="shared" si="21"/>
        <v>7.2851640767384236</v>
      </c>
      <c r="BO18" s="47">
        <f t="shared" si="22"/>
        <v>6.9793750825707805</v>
      </c>
      <c r="BP18" s="36">
        <v>3</v>
      </c>
      <c r="BQ18" s="49">
        <f t="shared" si="23"/>
        <v>0.29326703796293807</v>
      </c>
      <c r="BR18" s="27"/>
      <c r="BS18" s="27"/>
      <c r="BT18" s="27"/>
      <c r="BU18" s="27"/>
      <c r="BV18" s="27"/>
      <c r="BW18" s="36">
        <v>14</v>
      </c>
      <c r="BX18" s="36">
        <v>0</v>
      </c>
      <c r="BY18" s="36">
        <v>0</v>
      </c>
      <c r="BZ18" s="36">
        <v>0</v>
      </c>
      <c r="CA18" s="36">
        <v>0</v>
      </c>
      <c r="CB18" s="48">
        <f>E19</f>
        <v>9.8800000000000008</v>
      </c>
      <c r="CC18" s="48">
        <f>F19</f>
        <v>2.06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6">
        <v>0</v>
      </c>
      <c r="CL18" s="36">
        <v>0</v>
      </c>
      <c r="CM18" s="36">
        <v>0</v>
      </c>
      <c r="CN18" s="36">
        <v>0</v>
      </c>
      <c r="CO18" s="36">
        <v>0</v>
      </c>
      <c r="CP18" s="36">
        <v>0</v>
      </c>
      <c r="CQ18" s="36">
        <v>0</v>
      </c>
      <c r="CR18" s="27"/>
      <c r="CS18" s="27"/>
      <c r="CT18" s="27"/>
      <c r="CU18" s="27"/>
      <c r="CV18" s="27"/>
      <c r="CW18" s="36">
        <v>14</v>
      </c>
      <c r="CX18" s="47">
        <f t="shared" si="25"/>
        <v>2.4377210668983444</v>
      </c>
      <c r="CY18" s="47">
        <f t="shared" si="26"/>
        <v>2.7032721941298385</v>
      </c>
      <c r="CZ18" s="48">
        <f t="shared" si="27"/>
        <v>0.29326703796293807</v>
      </c>
      <c r="DA18" s="47">
        <f t="shared" si="28"/>
        <v>2.6403200797359374</v>
      </c>
      <c r="DB18" s="47">
        <f t="shared" si="29"/>
        <v>3.4437950708188079</v>
      </c>
      <c r="DC18" s="47">
        <f t="shared" si="30"/>
        <v>4.9313499166049857</v>
      </c>
      <c r="DD18" s="47">
        <f t="shared" si="31"/>
        <v>4.2176089197553628</v>
      </c>
      <c r="DE18" s="47">
        <f t="shared" si="32"/>
        <v>5.2897779745853395</v>
      </c>
      <c r="DF18" s="47">
        <f t="shared" si="33"/>
        <v>7.3297609143633329</v>
      </c>
      <c r="DG18" s="47">
        <f t="shared" si="34"/>
        <v>6.8955667370419969</v>
      </c>
      <c r="DH18" s="36">
        <v>3</v>
      </c>
      <c r="DI18" s="49">
        <f t="shared" si="35"/>
        <v>0.29326703796293807</v>
      </c>
      <c r="DJ18" s="27"/>
      <c r="DK18" s="27"/>
      <c r="DL18" s="27"/>
      <c r="DM18" s="27"/>
      <c r="DN18" s="27"/>
      <c r="DO18" s="36">
        <v>14</v>
      </c>
      <c r="DP18" s="36">
        <v>0</v>
      </c>
      <c r="DQ18" s="36">
        <v>0</v>
      </c>
      <c r="DR18" s="36">
        <v>0</v>
      </c>
      <c r="DS18" s="36">
        <v>0</v>
      </c>
      <c r="DT18" s="48">
        <f>E19</f>
        <v>9.8800000000000008</v>
      </c>
      <c r="DU18" s="48">
        <f>F19</f>
        <v>2.06</v>
      </c>
      <c r="DV18" s="36">
        <v>0</v>
      </c>
      <c r="DW18" s="36">
        <v>0</v>
      </c>
      <c r="DX18" s="36">
        <v>0</v>
      </c>
      <c r="DY18" s="36">
        <v>0</v>
      </c>
      <c r="DZ18" s="36">
        <v>0</v>
      </c>
      <c r="EA18" s="36">
        <v>0</v>
      </c>
      <c r="EB18" s="36">
        <v>0</v>
      </c>
      <c r="EC18" s="36">
        <v>0</v>
      </c>
      <c r="ED18" s="36">
        <v>0</v>
      </c>
      <c r="EE18" s="36">
        <v>0</v>
      </c>
      <c r="EF18" s="36">
        <v>0</v>
      </c>
      <c r="EG18" s="36">
        <v>0</v>
      </c>
      <c r="EH18" s="36">
        <v>0</v>
      </c>
      <c r="EI18" s="36">
        <v>0</v>
      </c>
      <c r="EJ18" s="27"/>
      <c r="EK18" s="27"/>
      <c r="EL18" s="27"/>
      <c r="EM18" s="27"/>
      <c r="EN18" s="66"/>
      <c r="EO18" s="36">
        <v>14</v>
      </c>
      <c r="EP18" s="47">
        <f t="shared" si="37"/>
        <v>2.4377210668983444</v>
      </c>
      <c r="EQ18" s="47">
        <f t="shared" si="38"/>
        <v>2.7032721941298385</v>
      </c>
      <c r="ER18" s="48">
        <f t="shared" si="39"/>
        <v>0.29326703796293807</v>
      </c>
      <c r="ES18" s="47">
        <f t="shared" si="40"/>
        <v>2.6403200797359374</v>
      </c>
      <c r="ET18" s="47">
        <f t="shared" si="41"/>
        <v>3.4437950708188079</v>
      </c>
      <c r="EU18" s="47">
        <f t="shared" si="42"/>
        <v>4.9313499166049857</v>
      </c>
      <c r="EV18" s="47">
        <f t="shared" si="43"/>
        <v>4.2176089197553628</v>
      </c>
      <c r="EW18" s="47">
        <f t="shared" si="44"/>
        <v>5.1736780383441383</v>
      </c>
      <c r="EX18" s="47">
        <f t="shared" si="45"/>
        <v>7.3260830598622082</v>
      </c>
      <c r="EY18" s="47">
        <f t="shared" si="46"/>
        <v>6.7417895667619296</v>
      </c>
      <c r="EZ18" s="36">
        <v>3</v>
      </c>
      <c r="FA18" s="49">
        <f t="shared" si="47"/>
        <v>0.29326703796293807</v>
      </c>
      <c r="FB18" s="66"/>
      <c r="FC18" s="66"/>
      <c r="FD18" s="66"/>
      <c r="FE18" s="66"/>
      <c r="FF18" s="66"/>
      <c r="FG18" s="36">
        <v>14</v>
      </c>
      <c r="FH18" s="36">
        <v>0</v>
      </c>
      <c r="FI18" s="36">
        <v>0</v>
      </c>
      <c r="FJ18" s="36">
        <v>0</v>
      </c>
      <c r="FK18" s="36">
        <v>0</v>
      </c>
      <c r="FL18" s="48">
        <f>E19</f>
        <v>9.8800000000000008</v>
      </c>
      <c r="FM18" s="48">
        <f>F19</f>
        <v>2.06</v>
      </c>
      <c r="FN18" s="36">
        <v>0</v>
      </c>
      <c r="FO18" s="36">
        <v>0</v>
      </c>
      <c r="FP18" s="36">
        <v>0</v>
      </c>
      <c r="FQ18" s="36">
        <v>0</v>
      </c>
      <c r="FR18" s="36">
        <v>0</v>
      </c>
      <c r="FS18" s="36">
        <v>0</v>
      </c>
      <c r="FT18" s="36">
        <v>0</v>
      </c>
      <c r="FU18" s="36">
        <v>0</v>
      </c>
      <c r="FV18" s="36">
        <v>0</v>
      </c>
      <c r="FW18" s="36">
        <v>0</v>
      </c>
      <c r="FX18" s="36">
        <v>0</v>
      </c>
      <c r="FY18" s="36">
        <v>0</v>
      </c>
      <c r="FZ18" s="36">
        <v>0</v>
      </c>
      <c r="GA18" s="36">
        <v>0</v>
      </c>
      <c r="GB18" s="66"/>
      <c r="GC18" s="66"/>
      <c r="GD18" s="66"/>
      <c r="GE18" s="66"/>
      <c r="GF18" s="66"/>
      <c r="GG18" s="36">
        <v>14</v>
      </c>
      <c r="GH18" s="47">
        <f t="shared" si="49"/>
        <v>2.4377210668983444</v>
      </c>
      <c r="GI18" s="47">
        <f t="shared" si="50"/>
        <v>2.7032721941298385</v>
      </c>
      <c r="GJ18" s="48">
        <f t="shared" si="51"/>
        <v>0.29326703796293807</v>
      </c>
      <c r="GK18" s="47">
        <f t="shared" si="52"/>
        <v>2.6403200797359374</v>
      </c>
      <c r="GL18" s="47">
        <f t="shared" si="53"/>
        <v>3.4437950708188079</v>
      </c>
      <c r="GM18" s="47">
        <f t="shared" si="54"/>
        <v>4.9313499166049857</v>
      </c>
      <c r="GN18" s="47">
        <f t="shared" si="55"/>
        <v>4.0472435063880221</v>
      </c>
      <c r="GO18" s="47">
        <f t="shared" si="56"/>
        <v>5.0300872534954886</v>
      </c>
      <c r="GP18" s="47">
        <f t="shared" si="57"/>
        <v>7.294277900014821</v>
      </c>
      <c r="GQ18" s="47">
        <f t="shared" si="58"/>
        <v>6.6231512750729165</v>
      </c>
      <c r="GR18" s="36">
        <v>3</v>
      </c>
      <c r="GS18" s="49">
        <f t="shared" si="59"/>
        <v>0.29326703796293807</v>
      </c>
      <c r="GT18" s="66"/>
      <c r="GU18" s="66"/>
      <c r="GV18" s="66"/>
      <c r="GW18" s="66"/>
      <c r="GX18" s="66"/>
      <c r="GY18" s="36">
        <v>14</v>
      </c>
      <c r="GZ18" s="36">
        <v>0</v>
      </c>
      <c r="HA18" s="36">
        <v>0</v>
      </c>
      <c r="HB18" s="36">
        <v>0</v>
      </c>
      <c r="HC18" s="36">
        <v>0</v>
      </c>
      <c r="HD18" s="48">
        <f>E19</f>
        <v>9.8800000000000008</v>
      </c>
      <c r="HE18" s="48">
        <f>F19</f>
        <v>2.06</v>
      </c>
      <c r="HF18" s="36">
        <v>0</v>
      </c>
      <c r="HG18" s="36">
        <v>0</v>
      </c>
      <c r="HH18" s="36">
        <v>0</v>
      </c>
      <c r="HI18" s="36">
        <v>0</v>
      </c>
      <c r="HJ18" s="36">
        <v>0</v>
      </c>
      <c r="HK18" s="36">
        <v>0</v>
      </c>
      <c r="HL18" s="36">
        <v>0</v>
      </c>
      <c r="HM18" s="36">
        <v>0</v>
      </c>
      <c r="HN18" s="36">
        <v>0</v>
      </c>
      <c r="HO18" s="36">
        <v>0</v>
      </c>
      <c r="HP18" s="36">
        <v>0</v>
      </c>
      <c r="HQ18" s="36">
        <v>0</v>
      </c>
      <c r="HR18" s="36">
        <v>0</v>
      </c>
      <c r="HS18" s="36">
        <v>0</v>
      </c>
      <c r="HT18" s="66"/>
      <c r="HU18" s="66" t="s">
        <v>176</v>
      </c>
      <c r="HV18" s="66"/>
      <c r="HW18" s="66"/>
      <c r="HX18" s="66"/>
      <c r="HY18" s="36" t="s">
        <v>147</v>
      </c>
      <c r="HZ18" s="37" t="s">
        <v>161</v>
      </c>
      <c r="IA18" s="38">
        <f>IN13+IN14+IN17+IN18+IN22+IN31</f>
        <v>5968</v>
      </c>
      <c r="IB18" s="63"/>
      <c r="IC18" s="119">
        <v>6</v>
      </c>
      <c r="ID18" s="95">
        <v>23</v>
      </c>
      <c r="IE18" s="96">
        <f>GM27</f>
        <v>1.8412365410234504</v>
      </c>
      <c r="IF18" s="95">
        <f>IN26</f>
        <v>858</v>
      </c>
      <c r="IG18" s="97" t="s">
        <v>148</v>
      </c>
      <c r="IH18" s="98">
        <f>$IA$8+IF18+IF28</f>
        <v>5989</v>
      </c>
      <c r="II18" s="56"/>
      <c r="IJ18" s="119"/>
      <c r="IK18" s="119"/>
      <c r="IL18" s="61"/>
      <c r="IM18" s="57"/>
      <c r="IN18" s="45">
        <v>1112</v>
      </c>
      <c r="IO18" s="40">
        <v>15</v>
      </c>
      <c r="IP18" s="27"/>
      <c r="IQ18" s="27"/>
      <c r="IR18" s="27"/>
      <c r="IS18" s="27"/>
    </row>
    <row r="19" spans="1:253" x14ac:dyDescent="0.25">
      <c r="A19" s="40">
        <v>14</v>
      </c>
      <c r="B19" s="40" t="s">
        <v>16</v>
      </c>
      <c r="C19" s="46">
        <v>14</v>
      </c>
      <c r="D19" s="53" t="s">
        <v>85</v>
      </c>
      <c r="E19" s="47">
        <v>9.8800000000000008</v>
      </c>
      <c r="F19" s="47">
        <v>2.06</v>
      </c>
      <c r="G19" s="27"/>
      <c r="H19" s="27"/>
      <c r="I19" s="39" t="s">
        <v>27</v>
      </c>
      <c r="J19" s="43">
        <v>11.57</v>
      </c>
      <c r="K19" s="43">
        <v>3.3</v>
      </c>
      <c r="L19" s="27"/>
      <c r="M19" s="36">
        <v>15</v>
      </c>
      <c r="N19" s="43">
        <f t="shared" si="61"/>
        <v>2.3711811402758749</v>
      </c>
      <c r="O19" s="43">
        <f t="shared" si="2"/>
        <v>2.2803508501982752</v>
      </c>
      <c r="P19" s="48">
        <f>SQRT((E20-$J$7)^2+(F20-$K$7)^2)</f>
        <v>0</v>
      </c>
      <c r="Q19" s="43">
        <f t="shared" si="4"/>
        <v>2.7211762162711923</v>
      </c>
      <c r="R19" s="43">
        <f t="shared" si="5"/>
        <v>2.6828715958837837</v>
      </c>
      <c r="S19" s="43">
        <f t="shared" si="6"/>
        <v>3.478807266866045</v>
      </c>
      <c r="T19" s="43">
        <f t="shared" si="7"/>
        <v>3.4829441568879629</v>
      </c>
      <c r="U19" s="43">
        <f t="shared" si="8"/>
        <v>4.1830610801182422</v>
      </c>
      <c r="V19" s="43">
        <f t="shared" si="9"/>
        <v>6.6210724206883587</v>
      </c>
      <c r="W19" s="43">
        <f t="shared" si="10"/>
        <v>6.9288166377816633</v>
      </c>
      <c r="X19" s="36">
        <v>3</v>
      </c>
      <c r="Y19" s="49">
        <f t="shared" si="11"/>
        <v>0</v>
      </c>
      <c r="Z19" s="27"/>
      <c r="AA19" s="36" t="s">
        <v>1</v>
      </c>
      <c r="AB19" s="43">
        <f>F6+F7+F8+F9+F11+F13+F14</f>
        <v>23.93</v>
      </c>
      <c r="AC19" s="43">
        <f>1/7*AB19</f>
        <v>3.4185714285714282</v>
      </c>
      <c r="AD19" s="27"/>
      <c r="AE19" s="36">
        <v>15</v>
      </c>
      <c r="AF19" s="36">
        <v>0</v>
      </c>
      <c r="AG19" s="36">
        <v>0</v>
      </c>
      <c r="AH19" s="36">
        <v>0</v>
      </c>
      <c r="AI19" s="36">
        <v>0</v>
      </c>
      <c r="AJ19" s="48">
        <f>E20</f>
        <v>9.48</v>
      </c>
      <c r="AK19" s="48">
        <f>F20</f>
        <v>2.1800000000000002</v>
      </c>
      <c r="AL19" s="36">
        <v>0</v>
      </c>
      <c r="AM19" s="36">
        <v>0</v>
      </c>
      <c r="AN19" s="36">
        <v>0</v>
      </c>
      <c r="AO19" s="36">
        <v>0</v>
      </c>
      <c r="AP19" s="36">
        <v>0</v>
      </c>
      <c r="AQ19" s="36">
        <v>0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50"/>
      <c r="BA19" s="50"/>
      <c r="BB19" s="50"/>
      <c r="BC19" s="50"/>
      <c r="BD19" s="27"/>
      <c r="BE19" s="36">
        <v>15</v>
      </c>
      <c r="BF19" s="47">
        <f t="shared" si="13"/>
        <v>2.6867968942628329</v>
      </c>
      <c r="BG19" s="47">
        <f t="shared" si="14"/>
        <v>2.9535131623204252</v>
      </c>
      <c r="BH19" s="48">
        <f t="shared" si="15"/>
        <v>0.23382091912876932</v>
      </c>
      <c r="BI19" s="47">
        <f t="shared" si="16"/>
        <v>2.4902575795487509</v>
      </c>
      <c r="BJ19" s="47">
        <f t="shared" si="17"/>
        <v>2.8017623025517349</v>
      </c>
      <c r="BK19" s="47">
        <f t="shared" si="18"/>
        <v>4.1326330892059611</v>
      </c>
      <c r="BL19" s="47">
        <f t="shared" si="19"/>
        <v>3.8334090572230872</v>
      </c>
      <c r="BM19" s="47">
        <f t="shared" si="20"/>
        <v>4.746865597423211</v>
      </c>
      <c r="BN19" s="47">
        <f t="shared" si="21"/>
        <v>6.8675698485708905</v>
      </c>
      <c r="BO19" s="47">
        <f t="shared" si="22"/>
        <v>6.5747487395074131</v>
      </c>
      <c r="BP19" s="36">
        <v>3</v>
      </c>
      <c r="BQ19" s="49">
        <f t="shared" si="23"/>
        <v>0.23382091912876932</v>
      </c>
      <c r="BR19" s="27"/>
      <c r="BS19" s="27"/>
      <c r="BT19" s="27"/>
      <c r="BU19" s="27"/>
      <c r="BV19" s="27"/>
      <c r="BW19" s="36">
        <v>15</v>
      </c>
      <c r="BX19" s="36">
        <v>0</v>
      </c>
      <c r="BY19" s="36">
        <v>0</v>
      </c>
      <c r="BZ19" s="36">
        <v>0</v>
      </c>
      <c r="CA19" s="36">
        <v>0</v>
      </c>
      <c r="CB19" s="48">
        <f>E20</f>
        <v>9.48</v>
      </c>
      <c r="CC19" s="48">
        <f>F20</f>
        <v>2.1800000000000002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6">
        <v>0</v>
      </c>
      <c r="CL19" s="36">
        <v>0</v>
      </c>
      <c r="CM19" s="36">
        <v>0</v>
      </c>
      <c r="CN19" s="36">
        <v>0</v>
      </c>
      <c r="CO19" s="36">
        <v>0</v>
      </c>
      <c r="CP19" s="36">
        <v>0</v>
      </c>
      <c r="CQ19" s="36">
        <v>0</v>
      </c>
      <c r="CR19" s="27"/>
      <c r="CS19" s="27"/>
      <c r="CT19" s="27"/>
      <c r="CU19" s="27"/>
      <c r="CV19" s="27"/>
      <c r="CW19" s="36">
        <v>15</v>
      </c>
      <c r="CX19" s="47">
        <f t="shared" si="25"/>
        <v>2.7128590085000739</v>
      </c>
      <c r="CY19" s="47">
        <f t="shared" si="26"/>
        <v>3.1167633674837889</v>
      </c>
      <c r="CZ19" s="48">
        <f t="shared" si="27"/>
        <v>0.23382091912876932</v>
      </c>
      <c r="DA19" s="47">
        <f t="shared" si="28"/>
        <v>2.392061201165943</v>
      </c>
      <c r="DB19" s="47">
        <f t="shared" si="29"/>
        <v>3.0342161008963706</v>
      </c>
      <c r="DC19" s="47">
        <f t="shared" si="30"/>
        <v>4.5943413020802017</v>
      </c>
      <c r="DD19" s="47">
        <f t="shared" si="31"/>
        <v>3.8334090572230872</v>
      </c>
      <c r="DE19" s="47">
        <f t="shared" si="32"/>
        <v>4.8834100664956477</v>
      </c>
      <c r="DF19" s="47">
        <f t="shared" si="33"/>
        <v>6.9122480308150234</v>
      </c>
      <c r="DG19" s="47">
        <f t="shared" si="34"/>
        <v>6.4929454506410265</v>
      </c>
      <c r="DH19" s="36">
        <v>3</v>
      </c>
      <c r="DI19" s="49">
        <f t="shared" si="35"/>
        <v>0.23382091912876932</v>
      </c>
      <c r="DJ19" s="27"/>
      <c r="DK19" s="27"/>
      <c r="DL19" s="27"/>
      <c r="DM19" s="27"/>
      <c r="DN19" s="27"/>
      <c r="DO19" s="36">
        <v>15</v>
      </c>
      <c r="DP19" s="36">
        <v>0</v>
      </c>
      <c r="DQ19" s="36">
        <v>0</v>
      </c>
      <c r="DR19" s="36">
        <v>0</v>
      </c>
      <c r="DS19" s="36">
        <v>0</v>
      </c>
      <c r="DT19" s="48">
        <f>E20</f>
        <v>9.48</v>
      </c>
      <c r="DU19" s="48">
        <f>F20</f>
        <v>2.1800000000000002</v>
      </c>
      <c r="DV19" s="36">
        <v>0</v>
      </c>
      <c r="DW19" s="36">
        <v>0</v>
      </c>
      <c r="DX19" s="36">
        <v>0</v>
      </c>
      <c r="DY19" s="36">
        <v>0</v>
      </c>
      <c r="DZ19" s="36">
        <v>0</v>
      </c>
      <c r="EA19" s="36">
        <v>0</v>
      </c>
      <c r="EB19" s="36">
        <v>0</v>
      </c>
      <c r="EC19" s="36">
        <v>0</v>
      </c>
      <c r="ED19" s="36">
        <v>0</v>
      </c>
      <c r="EE19" s="36">
        <v>0</v>
      </c>
      <c r="EF19" s="36">
        <v>0</v>
      </c>
      <c r="EG19" s="36">
        <v>0</v>
      </c>
      <c r="EH19" s="36">
        <v>0</v>
      </c>
      <c r="EI19" s="36">
        <v>0</v>
      </c>
      <c r="EJ19" s="27"/>
      <c r="EK19" s="27"/>
      <c r="EL19" s="27"/>
      <c r="EM19" s="27"/>
      <c r="EN19" s="66"/>
      <c r="EO19" s="36">
        <v>15</v>
      </c>
      <c r="EP19" s="47">
        <f t="shared" si="37"/>
        <v>2.7128590085000739</v>
      </c>
      <c r="EQ19" s="47">
        <f t="shared" si="38"/>
        <v>3.1167633674837889</v>
      </c>
      <c r="ER19" s="48">
        <f t="shared" si="39"/>
        <v>0.23382091912876932</v>
      </c>
      <c r="ES19" s="47">
        <f t="shared" si="40"/>
        <v>2.392061201165943</v>
      </c>
      <c r="ET19" s="47">
        <f t="shared" si="41"/>
        <v>3.0342161008963706</v>
      </c>
      <c r="EU19" s="47">
        <f t="shared" si="42"/>
        <v>4.5943413020802017</v>
      </c>
      <c r="EV19" s="47">
        <f t="shared" si="43"/>
        <v>3.8334090572230872</v>
      </c>
      <c r="EW19" s="47">
        <f t="shared" si="44"/>
        <v>4.7643129386909271</v>
      </c>
      <c r="EX19" s="47">
        <f t="shared" si="45"/>
        <v>6.9087171747003806</v>
      </c>
      <c r="EY19" s="47">
        <f t="shared" si="46"/>
        <v>6.342872106743128</v>
      </c>
      <c r="EZ19" s="36">
        <v>3</v>
      </c>
      <c r="FA19" s="49">
        <f t="shared" si="47"/>
        <v>0.23382091912876932</v>
      </c>
      <c r="FB19" s="66"/>
      <c r="FC19" s="66"/>
      <c r="FD19" s="66"/>
      <c r="FE19" s="66"/>
      <c r="FF19" s="66"/>
      <c r="FG19" s="36">
        <v>15</v>
      </c>
      <c r="FH19" s="36">
        <v>0</v>
      </c>
      <c r="FI19" s="36">
        <v>0</v>
      </c>
      <c r="FJ19" s="36">
        <v>0</v>
      </c>
      <c r="FK19" s="36">
        <v>0</v>
      </c>
      <c r="FL19" s="48">
        <f>E20</f>
        <v>9.48</v>
      </c>
      <c r="FM19" s="48">
        <f>F20</f>
        <v>2.1800000000000002</v>
      </c>
      <c r="FN19" s="36">
        <v>0</v>
      </c>
      <c r="FO19" s="36">
        <v>0</v>
      </c>
      <c r="FP19" s="36">
        <v>0</v>
      </c>
      <c r="FQ19" s="36">
        <v>0</v>
      </c>
      <c r="FR19" s="36">
        <v>0</v>
      </c>
      <c r="FS19" s="36">
        <v>0</v>
      </c>
      <c r="FT19" s="36">
        <v>0</v>
      </c>
      <c r="FU19" s="36">
        <v>0</v>
      </c>
      <c r="FV19" s="36">
        <v>0</v>
      </c>
      <c r="FW19" s="36">
        <v>0</v>
      </c>
      <c r="FX19" s="36">
        <v>0</v>
      </c>
      <c r="FY19" s="36">
        <v>0</v>
      </c>
      <c r="FZ19" s="36">
        <v>0</v>
      </c>
      <c r="GA19" s="36">
        <v>0</v>
      </c>
      <c r="GB19" s="66"/>
      <c r="GC19" s="66"/>
      <c r="GD19" s="66"/>
      <c r="GE19" s="66"/>
      <c r="GF19" s="66"/>
      <c r="GG19" s="36">
        <v>15</v>
      </c>
      <c r="GH19" s="47">
        <f t="shared" si="49"/>
        <v>2.7128590085000739</v>
      </c>
      <c r="GI19" s="47">
        <f t="shared" si="50"/>
        <v>3.1167633674837889</v>
      </c>
      <c r="GJ19" s="48">
        <f t="shared" si="51"/>
        <v>0.23382091912876932</v>
      </c>
      <c r="GK19" s="47">
        <f t="shared" si="52"/>
        <v>2.392061201165943</v>
      </c>
      <c r="GL19" s="47">
        <f t="shared" si="53"/>
        <v>3.0342161008963706</v>
      </c>
      <c r="GM19" s="47">
        <f t="shared" si="54"/>
        <v>4.5943413020802017</v>
      </c>
      <c r="GN19" s="47">
        <f t="shared" si="55"/>
        <v>3.6758482014359637</v>
      </c>
      <c r="GO19" s="47">
        <f t="shared" si="56"/>
        <v>4.6158470993355545</v>
      </c>
      <c r="GP19" s="47">
        <f t="shared" si="57"/>
        <v>6.8770830953847319</v>
      </c>
      <c r="GQ19" s="47">
        <f t="shared" si="58"/>
        <v>6.2263739698559704</v>
      </c>
      <c r="GR19" s="36">
        <v>3</v>
      </c>
      <c r="GS19" s="49">
        <f t="shared" si="59"/>
        <v>0.23382091912876932</v>
      </c>
      <c r="GT19" s="66"/>
      <c r="GU19" s="66"/>
      <c r="GV19" s="66"/>
      <c r="GW19" s="66"/>
      <c r="GX19" s="66"/>
      <c r="GY19" s="36">
        <v>15</v>
      </c>
      <c r="GZ19" s="36">
        <v>0</v>
      </c>
      <c r="HA19" s="36">
        <v>0</v>
      </c>
      <c r="HB19" s="36">
        <v>0</v>
      </c>
      <c r="HC19" s="36">
        <v>0</v>
      </c>
      <c r="HD19" s="48">
        <f>E20</f>
        <v>9.48</v>
      </c>
      <c r="HE19" s="48">
        <f>F20</f>
        <v>2.1800000000000002</v>
      </c>
      <c r="HF19" s="36">
        <v>0</v>
      </c>
      <c r="HG19" s="36">
        <v>0</v>
      </c>
      <c r="HH19" s="36">
        <v>0</v>
      </c>
      <c r="HI19" s="36">
        <v>0</v>
      </c>
      <c r="HJ19" s="36">
        <v>0</v>
      </c>
      <c r="HK19" s="36">
        <v>0</v>
      </c>
      <c r="HL19" s="36">
        <v>0</v>
      </c>
      <c r="HM19" s="36">
        <v>0</v>
      </c>
      <c r="HN19" s="36">
        <v>0</v>
      </c>
      <c r="HO19" s="36">
        <v>0</v>
      </c>
      <c r="HP19" s="36">
        <v>0</v>
      </c>
      <c r="HQ19" s="36">
        <v>0</v>
      </c>
      <c r="HR19" s="36">
        <v>0</v>
      </c>
      <c r="HS19" s="36">
        <v>0</v>
      </c>
      <c r="HT19" s="66"/>
      <c r="HU19" s="66" t="s">
        <v>177</v>
      </c>
      <c r="HV19" s="66"/>
      <c r="HW19" s="66"/>
      <c r="HX19" s="66"/>
      <c r="HY19" s="36" t="s">
        <v>148</v>
      </c>
      <c r="HZ19" s="37" t="s">
        <v>222</v>
      </c>
      <c r="IA19" s="38">
        <f>IN16+IN19+IN23+IN24+IN27+IN34+IN35</f>
        <v>5986</v>
      </c>
      <c r="IB19" s="27"/>
      <c r="IC19" s="119">
        <v>7</v>
      </c>
      <c r="ID19" s="52">
        <v>25</v>
      </c>
      <c r="IE19" s="47">
        <f>GM29</f>
        <v>2.189929679236299</v>
      </c>
      <c r="IF19" s="52">
        <f>IN28</f>
        <v>945</v>
      </c>
      <c r="IG19" s="28" t="s">
        <v>149</v>
      </c>
      <c r="IH19" s="119"/>
      <c r="II19" s="99" t="s">
        <v>155</v>
      </c>
      <c r="IJ19" s="99" t="s">
        <v>189</v>
      </c>
      <c r="IK19" s="199" t="s">
        <v>190</v>
      </c>
      <c r="IL19" s="84">
        <f>IJ18+IK5+IK8</f>
        <v>1385</v>
      </c>
      <c r="IM19" s="57"/>
      <c r="IN19" s="45">
        <v>929</v>
      </c>
      <c r="IO19" s="40">
        <v>16</v>
      </c>
      <c r="IP19" s="27"/>
      <c r="IQ19" s="27"/>
      <c r="IR19" s="27"/>
      <c r="IS19" s="27"/>
    </row>
    <row r="20" spans="1:253" x14ac:dyDescent="0.25">
      <c r="A20" s="40">
        <v>15</v>
      </c>
      <c r="B20" s="40" t="s">
        <v>17</v>
      </c>
      <c r="C20" s="46">
        <v>15</v>
      </c>
      <c r="D20" s="53" t="s">
        <v>86</v>
      </c>
      <c r="E20" s="47">
        <v>9.48</v>
      </c>
      <c r="F20" s="47">
        <v>2.1800000000000002</v>
      </c>
      <c r="G20" s="27"/>
      <c r="H20" s="27"/>
      <c r="I20" s="36" t="s">
        <v>50</v>
      </c>
      <c r="J20" s="43">
        <v>11.6</v>
      </c>
      <c r="K20" s="43">
        <v>1.34</v>
      </c>
      <c r="L20" s="27"/>
      <c r="M20" s="36">
        <v>16</v>
      </c>
      <c r="N20" s="43">
        <f t="shared" si="61"/>
        <v>2.5114935795259363</v>
      </c>
      <c r="O20" s="43">
        <f t="shared" si="2"/>
        <v>3.352745143908197</v>
      </c>
      <c r="P20" s="43">
        <f t="shared" si="3"/>
        <v>1.4204576727238301</v>
      </c>
      <c r="Q20" s="48">
        <f t="shared" si="4"/>
        <v>1.3260844618650811</v>
      </c>
      <c r="R20" s="43">
        <f t="shared" si="5"/>
        <v>1.9202343606966312</v>
      </c>
      <c r="S20" s="43">
        <f t="shared" si="6"/>
        <v>2.2659655778497614</v>
      </c>
      <c r="T20" s="43">
        <f t="shared" si="7"/>
        <v>3.4812641382118654</v>
      </c>
      <c r="U20" s="43">
        <f t="shared" si="8"/>
        <v>3.1970767898190995</v>
      </c>
      <c r="V20" s="43">
        <f t="shared" si="9"/>
        <v>5.8641708706346547</v>
      </c>
      <c r="W20" s="43">
        <f t="shared" si="10"/>
        <v>6.0675036052729299</v>
      </c>
      <c r="X20" s="36">
        <v>4</v>
      </c>
      <c r="Y20" s="49">
        <f t="shared" si="11"/>
        <v>1.3260844618650811</v>
      </c>
      <c r="Z20" s="27"/>
      <c r="AA20" s="215" t="s">
        <v>50</v>
      </c>
      <c r="AB20" s="215"/>
      <c r="AC20" s="215"/>
      <c r="AD20" s="27"/>
      <c r="AE20" s="36">
        <v>16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36">
        <v>0</v>
      </c>
      <c r="AL20" s="48">
        <f>E21</f>
        <v>9.07</v>
      </c>
      <c r="AM20" s="48">
        <f>F21</f>
        <v>3.54</v>
      </c>
      <c r="AN20" s="36">
        <v>0</v>
      </c>
      <c r="AO20" s="36">
        <v>0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0</v>
      </c>
      <c r="AY20" s="36">
        <v>0</v>
      </c>
      <c r="AZ20" s="50"/>
      <c r="BA20" s="50"/>
      <c r="BB20" s="50"/>
      <c r="BC20" s="50"/>
      <c r="BD20" s="27"/>
      <c r="BE20" s="36">
        <v>16</v>
      </c>
      <c r="BF20" s="47">
        <f t="shared" si="13"/>
        <v>2.7969228718397661</v>
      </c>
      <c r="BG20" s="47">
        <f t="shared" si="14"/>
        <v>3.8550356677986781</v>
      </c>
      <c r="BH20" s="47">
        <f t="shared" si="15"/>
        <v>1.6486172657378335</v>
      </c>
      <c r="BI20" s="48">
        <f t="shared" si="16"/>
        <v>1.0732813296149344</v>
      </c>
      <c r="BJ20" s="47">
        <f t="shared" si="17"/>
        <v>2.0749872288763607</v>
      </c>
      <c r="BK20" s="47">
        <f t="shared" si="18"/>
        <v>2.8166569279910543</v>
      </c>
      <c r="BL20" s="47">
        <f t="shared" si="19"/>
        <v>3.8691504235426151</v>
      </c>
      <c r="BM20" s="47">
        <f t="shared" si="20"/>
        <v>3.7648177910756866</v>
      </c>
      <c r="BN20" s="47">
        <f t="shared" si="21"/>
        <v>6.1858257835959138</v>
      </c>
      <c r="BO20" s="47">
        <f t="shared" si="22"/>
        <v>5.5956231793636801</v>
      </c>
      <c r="BP20" s="36">
        <v>4</v>
      </c>
      <c r="BQ20" s="49">
        <f t="shared" si="23"/>
        <v>1.0732813296149344</v>
      </c>
      <c r="BR20" s="27"/>
      <c r="BS20" s="27"/>
      <c r="BT20" s="27"/>
      <c r="BU20" s="27"/>
      <c r="BV20" s="27"/>
      <c r="BW20" s="36">
        <v>16</v>
      </c>
      <c r="BX20" s="3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48">
        <f>E21</f>
        <v>9.07</v>
      </c>
      <c r="CE20" s="48">
        <f>F21</f>
        <v>3.54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6">
        <v>0</v>
      </c>
      <c r="CL20" s="36">
        <v>0</v>
      </c>
      <c r="CM20" s="36">
        <v>0</v>
      </c>
      <c r="CN20" s="36">
        <v>0</v>
      </c>
      <c r="CO20" s="36">
        <v>0</v>
      </c>
      <c r="CP20" s="36">
        <v>0</v>
      </c>
      <c r="CQ20" s="36">
        <v>0</v>
      </c>
      <c r="CR20" s="27"/>
      <c r="CS20" s="27"/>
      <c r="CT20" s="27"/>
      <c r="CU20" s="27"/>
      <c r="CV20" s="27"/>
      <c r="CW20" s="36">
        <v>16</v>
      </c>
      <c r="CX20" s="47">
        <f t="shared" si="25"/>
        <v>2.79060280226334</v>
      </c>
      <c r="CY20" s="47">
        <f t="shared" si="26"/>
        <v>3.9509805393373201</v>
      </c>
      <c r="CZ20" s="47">
        <f t="shared" si="27"/>
        <v>1.6486172657378335</v>
      </c>
      <c r="DA20" s="48">
        <f t="shared" si="28"/>
        <v>0.97206030397702192</v>
      </c>
      <c r="DB20" s="47">
        <f t="shared" si="29"/>
        <v>2.253523318481256</v>
      </c>
      <c r="DC20" s="47">
        <f t="shared" si="30"/>
        <v>3.2819311388266517</v>
      </c>
      <c r="DD20" s="47">
        <f t="shared" si="31"/>
        <v>3.8691504235426151</v>
      </c>
      <c r="DE20" s="47">
        <f t="shared" si="32"/>
        <v>3.9573504329259994</v>
      </c>
      <c r="DF20" s="47">
        <f t="shared" si="33"/>
        <v>6.2129010539499854</v>
      </c>
      <c r="DG20" s="47">
        <f t="shared" si="34"/>
        <v>5.4936158971118472</v>
      </c>
      <c r="DH20" s="36">
        <v>4</v>
      </c>
      <c r="DI20" s="49">
        <f t="shared" si="35"/>
        <v>0.97206030397702192</v>
      </c>
      <c r="DJ20" s="27"/>
      <c r="DK20" s="27"/>
      <c r="DL20" s="27"/>
      <c r="DM20" s="27"/>
      <c r="DN20" s="27"/>
      <c r="DO20" s="36">
        <v>16</v>
      </c>
      <c r="DP20" s="36">
        <v>0</v>
      </c>
      <c r="DQ20" s="36">
        <v>0</v>
      </c>
      <c r="DR20" s="36">
        <v>0</v>
      </c>
      <c r="DS20" s="36">
        <v>0</v>
      </c>
      <c r="DT20" s="36">
        <v>0</v>
      </c>
      <c r="DU20" s="36">
        <v>0</v>
      </c>
      <c r="DV20" s="48">
        <f>E21</f>
        <v>9.07</v>
      </c>
      <c r="DW20" s="48">
        <f>F21</f>
        <v>3.54</v>
      </c>
      <c r="DX20" s="36">
        <v>0</v>
      </c>
      <c r="DY20" s="36">
        <v>0</v>
      </c>
      <c r="DZ20" s="36">
        <v>0</v>
      </c>
      <c r="EA20" s="36">
        <v>0</v>
      </c>
      <c r="EB20" s="36">
        <v>0</v>
      </c>
      <c r="EC20" s="36">
        <v>0</v>
      </c>
      <c r="ED20" s="36">
        <v>0</v>
      </c>
      <c r="EE20" s="36">
        <v>0</v>
      </c>
      <c r="EF20" s="36">
        <v>0</v>
      </c>
      <c r="EG20" s="36">
        <v>0</v>
      </c>
      <c r="EH20" s="36">
        <v>0</v>
      </c>
      <c r="EI20" s="36">
        <v>0</v>
      </c>
      <c r="EJ20" s="27"/>
      <c r="EK20" s="27"/>
      <c r="EL20" s="27"/>
      <c r="EM20" s="27"/>
      <c r="EN20" s="66"/>
      <c r="EO20" s="36">
        <v>16</v>
      </c>
      <c r="EP20" s="47">
        <f t="shared" si="37"/>
        <v>2.79060280226334</v>
      </c>
      <c r="EQ20" s="47">
        <f t="shared" si="38"/>
        <v>3.9509805393373201</v>
      </c>
      <c r="ER20" s="47">
        <f t="shared" si="39"/>
        <v>1.6486172657378335</v>
      </c>
      <c r="ES20" s="48">
        <f t="shared" si="40"/>
        <v>0.97206030397702192</v>
      </c>
      <c r="ET20" s="47">
        <f t="shared" si="41"/>
        <v>2.253523318481256</v>
      </c>
      <c r="EU20" s="47">
        <f t="shared" si="42"/>
        <v>3.2819311388266517</v>
      </c>
      <c r="EV20" s="47">
        <f t="shared" si="43"/>
        <v>3.8691504235426151</v>
      </c>
      <c r="EW20" s="47">
        <f t="shared" si="44"/>
        <v>3.8838697769678689</v>
      </c>
      <c r="EX20" s="47">
        <f t="shared" si="45"/>
        <v>6.1927258134039818</v>
      </c>
      <c r="EY20" s="47">
        <f t="shared" si="46"/>
        <v>5.3103414732482133</v>
      </c>
      <c r="EZ20" s="36">
        <v>4</v>
      </c>
      <c r="FA20" s="49">
        <f t="shared" si="47"/>
        <v>0.97206030397702192</v>
      </c>
      <c r="FB20" s="66"/>
      <c r="FC20" s="66"/>
      <c r="FD20" s="66"/>
      <c r="FE20" s="66"/>
      <c r="FF20" s="66"/>
      <c r="FG20" s="36">
        <v>16</v>
      </c>
      <c r="FH20" s="36">
        <v>0</v>
      </c>
      <c r="FI20" s="36">
        <v>0</v>
      </c>
      <c r="FJ20" s="36">
        <v>0</v>
      </c>
      <c r="FK20" s="36">
        <v>0</v>
      </c>
      <c r="FL20" s="36">
        <v>0</v>
      </c>
      <c r="FM20" s="36">
        <v>0</v>
      </c>
      <c r="FN20" s="48">
        <f>E21</f>
        <v>9.07</v>
      </c>
      <c r="FO20" s="48">
        <f>F21</f>
        <v>3.54</v>
      </c>
      <c r="FP20" s="36">
        <v>0</v>
      </c>
      <c r="FQ20" s="36">
        <v>0</v>
      </c>
      <c r="FR20" s="36">
        <v>0</v>
      </c>
      <c r="FS20" s="36">
        <v>0</v>
      </c>
      <c r="FT20" s="36">
        <v>0</v>
      </c>
      <c r="FU20" s="36">
        <v>0</v>
      </c>
      <c r="FV20" s="36">
        <v>0</v>
      </c>
      <c r="FW20" s="36">
        <v>0</v>
      </c>
      <c r="FX20" s="36">
        <v>0</v>
      </c>
      <c r="FY20" s="36">
        <v>0</v>
      </c>
      <c r="FZ20" s="36">
        <v>0</v>
      </c>
      <c r="GA20" s="36">
        <v>0</v>
      </c>
      <c r="GB20" s="66"/>
      <c r="GC20" s="66"/>
      <c r="GD20" s="66"/>
      <c r="GE20" s="66"/>
      <c r="GF20" s="66"/>
      <c r="GG20" s="36">
        <v>16</v>
      </c>
      <c r="GH20" s="47">
        <f t="shared" si="49"/>
        <v>2.79060280226334</v>
      </c>
      <c r="GI20" s="47">
        <f t="shared" si="50"/>
        <v>3.9509805393373201</v>
      </c>
      <c r="GJ20" s="47">
        <f t="shared" si="51"/>
        <v>1.6486172657378335</v>
      </c>
      <c r="GK20" s="48">
        <f t="shared" si="52"/>
        <v>0.97206030397702192</v>
      </c>
      <c r="GL20" s="47">
        <f t="shared" si="53"/>
        <v>2.253523318481256</v>
      </c>
      <c r="GM20" s="47">
        <f t="shared" si="54"/>
        <v>3.2819311388266517</v>
      </c>
      <c r="GN20" s="47">
        <f t="shared" si="55"/>
        <v>3.8279864158588661</v>
      </c>
      <c r="GO20" s="47">
        <f t="shared" si="56"/>
        <v>3.834876500981196</v>
      </c>
      <c r="GP20" s="47">
        <f t="shared" si="57"/>
        <v>6.1479049713857865</v>
      </c>
      <c r="GQ20" s="47">
        <f t="shared" si="58"/>
        <v>5.1769689792870111</v>
      </c>
      <c r="GR20" s="36">
        <v>4</v>
      </c>
      <c r="GS20" s="49">
        <f t="shared" si="59"/>
        <v>0.97206030397702192</v>
      </c>
      <c r="GT20" s="66"/>
      <c r="GU20" s="66"/>
      <c r="GV20" s="66"/>
      <c r="GW20" s="66"/>
      <c r="GX20" s="66"/>
      <c r="GY20" s="36">
        <v>16</v>
      </c>
      <c r="GZ20" s="36">
        <v>0</v>
      </c>
      <c r="HA20" s="36">
        <v>0</v>
      </c>
      <c r="HB20" s="36">
        <v>0</v>
      </c>
      <c r="HC20" s="36">
        <v>0</v>
      </c>
      <c r="HD20" s="36">
        <v>0</v>
      </c>
      <c r="HE20" s="36">
        <v>0</v>
      </c>
      <c r="HF20" s="48">
        <f>E21</f>
        <v>9.07</v>
      </c>
      <c r="HG20" s="48">
        <f>F21</f>
        <v>3.54</v>
      </c>
      <c r="HH20" s="36">
        <v>0</v>
      </c>
      <c r="HI20" s="36">
        <v>0</v>
      </c>
      <c r="HJ20" s="36">
        <v>0</v>
      </c>
      <c r="HK20" s="36">
        <v>0</v>
      </c>
      <c r="HL20" s="36">
        <v>0</v>
      </c>
      <c r="HM20" s="36">
        <v>0</v>
      </c>
      <c r="HN20" s="36">
        <v>0</v>
      </c>
      <c r="HO20" s="36">
        <v>0</v>
      </c>
      <c r="HP20" s="36">
        <v>0</v>
      </c>
      <c r="HQ20" s="36">
        <v>0</v>
      </c>
      <c r="HR20" s="36">
        <v>0</v>
      </c>
      <c r="HS20" s="36">
        <v>0</v>
      </c>
      <c r="HT20" s="66"/>
      <c r="HU20" s="66"/>
      <c r="HV20" s="66"/>
      <c r="HW20" s="66"/>
      <c r="HX20" s="66"/>
      <c r="HY20" s="36" t="s">
        <v>149</v>
      </c>
      <c r="HZ20" s="37" t="s">
        <v>315</v>
      </c>
      <c r="IA20" s="38">
        <f>IN25+IN28+IN29+IN30+IN32+IN42+IN50</f>
        <v>5984</v>
      </c>
      <c r="IB20" s="67" t="s">
        <v>229</v>
      </c>
      <c r="IC20" s="119">
        <v>7</v>
      </c>
      <c r="ID20" s="52">
        <v>29</v>
      </c>
      <c r="IE20" s="47">
        <f>GM33</f>
        <v>2.2147984106911394</v>
      </c>
      <c r="IF20" s="52">
        <f>IN32</f>
        <v>1115</v>
      </c>
      <c r="IG20" s="28" t="s">
        <v>149</v>
      </c>
      <c r="IH20" s="119"/>
      <c r="II20" s="100" t="s">
        <v>188</v>
      </c>
      <c r="IJ20" s="100" t="s">
        <v>249</v>
      </c>
      <c r="IK20" s="200"/>
      <c r="IL20" s="33" t="s">
        <v>145</v>
      </c>
      <c r="IM20" s="57"/>
      <c r="IN20" s="45">
        <v>1043</v>
      </c>
      <c r="IO20" s="40">
        <v>17</v>
      </c>
      <c r="IP20" s="27"/>
      <c r="IQ20" s="27"/>
      <c r="IR20" s="27"/>
      <c r="IS20" s="27"/>
    </row>
    <row r="21" spans="1:253" x14ac:dyDescent="0.25">
      <c r="A21" s="40">
        <v>16</v>
      </c>
      <c r="B21" s="40" t="s">
        <v>18</v>
      </c>
      <c r="C21" s="46">
        <v>16</v>
      </c>
      <c r="D21" s="37" t="s">
        <v>87</v>
      </c>
      <c r="E21" s="47">
        <v>9.07</v>
      </c>
      <c r="F21" s="47">
        <v>3.54</v>
      </c>
      <c r="G21" s="27"/>
      <c r="H21" s="27"/>
      <c r="I21" s="39" t="s">
        <v>147</v>
      </c>
      <c r="J21" s="43">
        <v>9.48</v>
      </c>
      <c r="K21" s="43">
        <v>2.1800000000000002</v>
      </c>
      <c r="L21" s="27"/>
      <c r="M21" s="36">
        <v>17</v>
      </c>
      <c r="N21" s="43">
        <f t="shared" si="61"/>
        <v>2.2063997824510402</v>
      </c>
      <c r="O21" s="48">
        <f t="shared" si="2"/>
        <v>1.2714165328483027</v>
      </c>
      <c r="P21" s="43">
        <f t="shared" si="3"/>
        <v>3.4457655172689847</v>
      </c>
      <c r="Q21" s="43">
        <f t="shared" si="4"/>
        <v>5.492950027080167</v>
      </c>
      <c r="R21" s="43">
        <f t="shared" si="5"/>
        <v>6.050132229959936</v>
      </c>
      <c r="S21" s="43">
        <f t="shared" si="6"/>
        <v>6.5590243176862826</v>
      </c>
      <c r="T21" s="43">
        <f t="shared" si="7"/>
        <v>6.8599854227250363</v>
      </c>
      <c r="U21" s="43">
        <f t="shared" si="8"/>
        <v>7.4709370228907694</v>
      </c>
      <c r="V21" s="43">
        <f t="shared" si="9"/>
        <v>10.035203037308214</v>
      </c>
      <c r="W21" s="43">
        <f t="shared" si="10"/>
        <v>10.304329187288223</v>
      </c>
      <c r="X21" s="36">
        <v>2</v>
      </c>
      <c r="Y21" s="49">
        <f t="shared" si="11"/>
        <v>1.2714165328483027</v>
      </c>
      <c r="Z21" s="27"/>
      <c r="AA21" s="36" t="s">
        <v>0</v>
      </c>
      <c r="AB21" s="43">
        <f>E10+E12+E17+E22+E23</f>
        <v>61.81</v>
      </c>
      <c r="AC21" s="43">
        <f>1/5*AB21</f>
        <v>12.362000000000002</v>
      </c>
      <c r="AD21" s="27"/>
      <c r="AE21" s="36">
        <v>17</v>
      </c>
      <c r="AF21" s="36">
        <v>0</v>
      </c>
      <c r="AG21" s="36">
        <v>0</v>
      </c>
      <c r="AH21" s="48">
        <f>E22</f>
        <v>12.86</v>
      </c>
      <c r="AI21" s="48">
        <f>F22</f>
        <v>1.51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50"/>
      <c r="BA21" s="50"/>
      <c r="BB21" s="50"/>
      <c r="BC21" s="50"/>
      <c r="BD21" s="27"/>
      <c r="BE21" s="36">
        <v>17</v>
      </c>
      <c r="BF21" s="47">
        <f t="shared" si="13"/>
        <v>2.1526940880521539</v>
      </c>
      <c r="BG21" s="48">
        <f t="shared" si="14"/>
        <v>0.49857797785301283</v>
      </c>
      <c r="BH21" s="47">
        <f t="shared" si="15"/>
        <v>3.2951184433272722</v>
      </c>
      <c r="BI21" s="47">
        <f t="shared" si="16"/>
        <v>5.17840784532273</v>
      </c>
      <c r="BJ21" s="47">
        <f t="shared" si="17"/>
        <v>6.1847919932686484</v>
      </c>
      <c r="BK21" s="47">
        <f t="shared" si="18"/>
        <v>7.0321764945143403</v>
      </c>
      <c r="BL21" s="47">
        <f t="shared" si="19"/>
        <v>7.1818956411242834</v>
      </c>
      <c r="BM21" s="47">
        <f t="shared" si="20"/>
        <v>8.0416934161903981</v>
      </c>
      <c r="BN21" s="47">
        <f t="shared" si="21"/>
        <v>10.300608750214716</v>
      </c>
      <c r="BO21" s="47">
        <f t="shared" si="22"/>
        <v>9.8796951644881172</v>
      </c>
      <c r="BP21" s="36">
        <v>2</v>
      </c>
      <c r="BQ21" s="49">
        <f t="shared" si="23"/>
        <v>0.49857797785301283</v>
      </c>
      <c r="BR21" s="27"/>
      <c r="BS21" s="27"/>
      <c r="BT21" s="27"/>
      <c r="BU21" s="27"/>
      <c r="BV21" s="27"/>
      <c r="BW21" s="36">
        <v>17</v>
      </c>
      <c r="BX21" s="36">
        <v>0</v>
      </c>
      <c r="BY21" s="36">
        <v>0</v>
      </c>
      <c r="BZ21" s="48">
        <f>E22</f>
        <v>12.86</v>
      </c>
      <c r="CA21" s="48">
        <f>F22</f>
        <v>1.51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6">
        <v>0</v>
      </c>
      <c r="CL21" s="36">
        <v>0</v>
      </c>
      <c r="CM21" s="36">
        <v>0</v>
      </c>
      <c r="CN21" s="36">
        <v>0</v>
      </c>
      <c r="CO21" s="36">
        <v>0</v>
      </c>
      <c r="CP21" s="36">
        <v>0</v>
      </c>
      <c r="CQ21" s="36">
        <v>0</v>
      </c>
      <c r="CR21" s="27"/>
      <c r="CS21" s="27"/>
      <c r="CT21" s="27"/>
      <c r="CU21" s="27"/>
      <c r="CV21" s="27"/>
      <c r="CW21" s="36">
        <v>17</v>
      </c>
      <c r="CX21" s="47">
        <f t="shared" si="25"/>
        <v>2.2110594745506051</v>
      </c>
      <c r="CY21" s="48">
        <f t="shared" si="26"/>
        <v>0.3485406081872745</v>
      </c>
      <c r="CZ21" s="47">
        <f t="shared" si="27"/>
        <v>3.2951184433272722</v>
      </c>
      <c r="DA21" s="47">
        <f t="shared" si="28"/>
        <v>5.0095188404023059</v>
      </c>
      <c r="DB21" s="47">
        <f t="shared" si="29"/>
        <v>6.404966504078482</v>
      </c>
      <c r="DC21" s="47">
        <f t="shared" si="30"/>
        <v>7.487573171595721</v>
      </c>
      <c r="DD21" s="47">
        <f t="shared" si="31"/>
        <v>7.1818956411242834</v>
      </c>
      <c r="DE21" s="47">
        <f t="shared" si="32"/>
        <v>8.2140676989701831</v>
      </c>
      <c r="DF21" s="47">
        <f t="shared" si="33"/>
        <v>10.341947246022201</v>
      </c>
      <c r="DG21" s="47">
        <f t="shared" si="34"/>
        <v>9.7827534786991333</v>
      </c>
      <c r="DH21" s="36">
        <v>2</v>
      </c>
      <c r="DI21" s="49">
        <f t="shared" si="35"/>
        <v>0.3485406081872745</v>
      </c>
      <c r="DJ21" s="27"/>
      <c r="DK21" s="27"/>
      <c r="DL21" s="27"/>
      <c r="DM21" s="27"/>
      <c r="DN21" s="27"/>
      <c r="DO21" s="36">
        <v>17</v>
      </c>
      <c r="DP21" s="36">
        <v>0</v>
      </c>
      <c r="DQ21" s="36">
        <v>0</v>
      </c>
      <c r="DR21" s="48">
        <f>E22</f>
        <v>12.86</v>
      </c>
      <c r="DS21" s="48">
        <f>F22</f>
        <v>1.51</v>
      </c>
      <c r="DT21" s="36">
        <v>0</v>
      </c>
      <c r="DU21" s="36">
        <v>0</v>
      </c>
      <c r="DV21" s="36">
        <v>0</v>
      </c>
      <c r="DW21" s="36">
        <v>0</v>
      </c>
      <c r="DX21" s="36">
        <v>0</v>
      </c>
      <c r="DY21" s="36">
        <v>0</v>
      </c>
      <c r="DZ21" s="36">
        <v>0</v>
      </c>
      <c r="EA21" s="36">
        <v>0</v>
      </c>
      <c r="EB21" s="36">
        <v>0</v>
      </c>
      <c r="EC21" s="36">
        <v>0</v>
      </c>
      <c r="ED21" s="36">
        <v>0</v>
      </c>
      <c r="EE21" s="36">
        <v>0</v>
      </c>
      <c r="EF21" s="36">
        <v>0</v>
      </c>
      <c r="EG21" s="36">
        <v>0</v>
      </c>
      <c r="EH21" s="36">
        <v>0</v>
      </c>
      <c r="EI21" s="36">
        <v>0</v>
      </c>
      <c r="EJ21" s="27"/>
      <c r="EK21" s="27"/>
      <c r="EL21" s="27"/>
      <c r="EM21" s="27"/>
      <c r="EN21" s="27"/>
      <c r="EO21" s="36">
        <v>17</v>
      </c>
      <c r="EP21" s="47">
        <f t="shared" si="37"/>
        <v>2.2110594745506051</v>
      </c>
      <c r="EQ21" s="48">
        <f t="shared" si="38"/>
        <v>0.3485406081872745</v>
      </c>
      <c r="ER21" s="47">
        <f t="shared" si="39"/>
        <v>3.2951184433272722</v>
      </c>
      <c r="ES21" s="47">
        <f t="shared" si="40"/>
        <v>5.0095188404023059</v>
      </c>
      <c r="ET21" s="47">
        <f t="shared" si="41"/>
        <v>6.404966504078482</v>
      </c>
      <c r="EU21" s="47">
        <f t="shared" si="42"/>
        <v>7.487573171595721</v>
      </c>
      <c r="EV21" s="47">
        <f t="shared" si="43"/>
        <v>7.1818956411242834</v>
      </c>
      <c r="EW21" s="47">
        <f t="shared" si="44"/>
        <v>8.1182825222525423</v>
      </c>
      <c r="EX21" s="47">
        <f t="shared" si="45"/>
        <v>10.334721718556333</v>
      </c>
      <c r="EY21" s="47">
        <f t="shared" si="46"/>
        <v>9.6056780896769585</v>
      </c>
      <c r="EZ21" s="36">
        <v>2</v>
      </c>
      <c r="FA21" s="49">
        <f t="shared" si="47"/>
        <v>0.3485406081872745</v>
      </c>
      <c r="FB21" s="27"/>
      <c r="FC21" s="27"/>
      <c r="FD21" s="27"/>
      <c r="FE21" s="27"/>
      <c r="FF21" s="27"/>
      <c r="FG21" s="36">
        <v>17</v>
      </c>
      <c r="FH21" s="36">
        <v>0</v>
      </c>
      <c r="FI21" s="36">
        <v>0</v>
      </c>
      <c r="FJ21" s="48">
        <f>E22</f>
        <v>12.86</v>
      </c>
      <c r="FK21" s="48">
        <f>F22</f>
        <v>1.51</v>
      </c>
      <c r="FL21" s="36">
        <v>0</v>
      </c>
      <c r="FM21" s="36">
        <v>0</v>
      </c>
      <c r="FN21" s="36">
        <v>0</v>
      </c>
      <c r="FO21" s="36">
        <v>0</v>
      </c>
      <c r="FP21" s="36">
        <v>0</v>
      </c>
      <c r="FQ21" s="36">
        <v>0</v>
      </c>
      <c r="FR21" s="36">
        <v>0</v>
      </c>
      <c r="FS21" s="36">
        <v>0</v>
      </c>
      <c r="FT21" s="36">
        <v>0</v>
      </c>
      <c r="FU21" s="36">
        <v>0</v>
      </c>
      <c r="FV21" s="36">
        <v>0</v>
      </c>
      <c r="FW21" s="36">
        <v>0</v>
      </c>
      <c r="FX21" s="36">
        <v>0</v>
      </c>
      <c r="FY21" s="36">
        <v>0</v>
      </c>
      <c r="FZ21" s="36">
        <v>0</v>
      </c>
      <c r="GA21" s="36">
        <v>0</v>
      </c>
      <c r="GB21" s="27"/>
      <c r="GC21" s="27"/>
      <c r="GD21" s="27"/>
      <c r="GE21" s="27"/>
      <c r="GF21" s="27"/>
      <c r="GG21" s="36">
        <v>17</v>
      </c>
      <c r="GH21" s="47">
        <f t="shared" si="49"/>
        <v>2.2110594745506051</v>
      </c>
      <c r="GI21" s="48">
        <f t="shared" si="50"/>
        <v>0.3485406081872745</v>
      </c>
      <c r="GJ21" s="47">
        <f t="shared" si="51"/>
        <v>3.2951184433272722</v>
      </c>
      <c r="GK21" s="47">
        <f t="shared" si="52"/>
        <v>5.0095188404023059</v>
      </c>
      <c r="GL21" s="47">
        <f t="shared" si="53"/>
        <v>6.404966504078482</v>
      </c>
      <c r="GM21" s="47">
        <f t="shared" si="54"/>
        <v>7.487573171595721</v>
      </c>
      <c r="GN21" s="47">
        <f t="shared" si="55"/>
        <v>6.9766066250004375</v>
      </c>
      <c r="GO21" s="47">
        <f t="shared" si="56"/>
        <v>8.0101442628151904</v>
      </c>
      <c r="GP21" s="47">
        <f t="shared" si="57"/>
        <v>10.299775332541309</v>
      </c>
      <c r="GQ21" s="47">
        <f t="shared" si="58"/>
        <v>9.4743565909511744</v>
      </c>
      <c r="GR21" s="36">
        <v>2</v>
      </c>
      <c r="GS21" s="49">
        <f t="shared" si="59"/>
        <v>0.3485406081872745</v>
      </c>
      <c r="GT21" s="27"/>
      <c r="GU21" s="27"/>
      <c r="GV21" s="27"/>
      <c r="GW21" s="27"/>
      <c r="GX21" s="27"/>
      <c r="GY21" s="36">
        <v>17</v>
      </c>
      <c r="GZ21" s="36">
        <v>0</v>
      </c>
      <c r="HA21" s="36">
        <v>0</v>
      </c>
      <c r="HB21" s="48">
        <f>E22</f>
        <v>12.86</v>
      </c>
      <c r="HC21" s="48">
        <f>F22</f>
        <v>1.51</v>
      </c>
      <c r="HD21" s="36">
        <v>0</v>
      </c>
      <c r="HE21" s="36">
        <v>0</v>
      </c>
      <c r="HF21" s="36">
        <v>0</v>
      </c>
      <c r="HG21" s="36">
        <v>0</v>
      </c>
      <c r="HH21" s="36">
        <v>0</v>
      </c>
      <c r="HI21" s="36">
        <v>0</v>
      </c>
      <c r="HJ21" s="36">
        <v>0</v>
      </c>
      <c r="HK21" s="36">
        <v>0</v>
      </c>
      <c r="HL21" s="36">
        <v>0</v>
      </c>
      <c r="HM21" s="36">
        <v>0</v>
      </c>
      <c r="HN21" s="36">
        <v>0</v>
      </c>
      <c r="HO21" s="36">
        <v>0</v>
      </c>
      <c r="HP21" s="36">
        <v>0</v>
      </c>
      <c r="HQ21" s="36">
        <v>0</v>
      </c>
      <c r="HR21" s="36">
        <v>0</v>
      </c>
      <c r="HS21" s="36">
        <v>0</v>
      </c>
      <c r="HT21" s="27"/>
      <c r="HU21" s="27"/>
      <c r="HV21" s="27"/>
      <c r="HW21" s="27"/>
      <c r="HX21" s="27"/>
      <c r="HY21" s="36" t="s">
        <v>150</v>
      </c>
      <c r="HZ21" s="37" t="s">
        <v>312</v>
      </c>
      <c r="IA21" s="38">
        <f>IN26+IN33+IN36+IN43+IN56+IN67+IN70</f>
        <v>5989</v>
      </c>
      <c r="IB21" s="65" t="s">
        <v>309</v>
      </c>
      <c r="IC21" s="119">
        <v>7</v>
      </c>
      <c r="ID21" s="52">
        <v>31</v>
      </c>
      <c r="IE21" s="47">
        <f>GM35</f>
        <v>2.3954899290124363</v>
      </c>
      <c r="IF21" s="52">
        <f>IN34</f>
        <v>974</v>
      </c>
      <c r="IG21" s="28" t="s">
        <v>148</v>
      </c>
      <c r="IH21" s="119"/>
      <c r="II21" s="52">
        <v>19</v>
      </c>
      <c r="IJ21" s="47">
        <f>GN23</f>
        <v>2.9096322791720612</v>
      </c>
      <c r="IK21" s="36">
        <f>IN22</f>
        <v>929</v>
      </c>
      <c r="IL21" s="40" t="s">
        <v>147</v>
      </c>
      <c r="IM21" s="68">
        <f t="shared" ref="IM21:IM27" si="68">$IA$9+IK21</f>
        <v>5748</v>
      </c>
      <c r="IN21" s="45">
        <v>1067</v>
      </c>
      <c r="IO21" s="40">
        <v>18</v>
      </c>
      <c r="IP21" s="27"/>
      <c r="IQ21" s="27"/>
      <c r="IR21" s="27"/>
      <c r="IS21" s="27"/>
    </row>
    <row r="22" spans="1:253" x14ac:dyDescent="0.25">
      <c r="A22" s="40">
        <v>17</v>
      </c>
      <c r="B22" s="40" t="s">
        <v>19</v>
      </c>
      <c r="C22" s="46">
        <v>17</v>
      </c>
      <c r="D22" s="60" t="s">
        <v>88</v>
      </c>
      <c r="E22" s="47">
        <v>12.86</v>
      </c>
      <c r="F22" s="47">
        <v>1.51</v>
      </c>
      <c r="G22" s="27"/>
      <c r="H22" s="27"/>
      <c r="I22" s="36" t="s">
        <v>148</v>
      </c>
      <c r="J22" s="43">
        <v>8.36</v>
      </c>
      <c r="K22" s="43">
        <v>4.66</v>
      </c>
      <c r="L22" s="27"/>
      <c r="M22" s="36">
        <v>18</v>
      </c>
      <c r="N22" s="43">
        <f t="shared" si="61"/>
        <v>2.7795323347642493</v>
      </c>
      <c r="O22" s="48">
        <f t="shared" si="2"/>
        <v>0.85070558949615471</v>
      </c>
      <c r="P22" s="43">
        <f t="shared" si="3"/>
        <v>2.4863829149992158</v>
      </c>
      <c r="Q22" s="43">
        <f t="shared" si="4"/>
        <v>5.0928675616002428</v>
      </c>
      <c r="R22" s="43">
        <f t="shared" si="5"/>
        <v>5.1416437060535412</v>
      </c>
      <c r="S22" s="43">
        <f t="shared" si="6"/>
        <v>5.9542589799235301</v>
      </c>
      <c r="T22" s="43">
        <f t="shared" si="7"/>
        <v>5.4983088309042802</v>
      </c>
      <c r="U22" s="43">
        <f t="shared" si="8"/>
        <v>6.6581453874183314</v>
      </c>
      <c r="V22" s="43">
        <f t="shared" si="9"/>
        <v>8.9890210812968956</v>
      </c>
      <c r="W22" s="43">
        <f t="shared" si="10"/>
        <v>9.3423123475936087</v>
      </c>
      <c r="X22" s="36">
        <v>2</v>
      </c>
      <c r="Y22" s="49">
        <f t="shared" si="11"/>
        <v>0.85070558949615471</v>
      </c>
      <c r="Z22" s="27"/>
      <c r="AA22" s="36" t="s">
        <v>1</v>
      </c>
      <c r="AB22" s="43">
        <f>F10+F12+F17+F22+F23</f>
        <v>7.67</v>
      </c>
      <c r="AC22" s="36">
        <f>1/5*AB22</f>
        <v>1.534</v>
      </c>
      <c r="AD22" s="27"/>
      <c r="AE22" s="36">
        <v>18</v>
      </c>
      <c r="AF22" s="36">
        <v>0</v>
      </c>
      <c r="AG22" s="36">
        <v>0</v>
      </c>
      <c r="AH22" s="48">
        <f>E23</f>
        <v>11.34</v>
      </c>
      <c r="AI22" s="48">
        <f>F23</f>
        <v>0.53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36">
        <v>0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50"/>
      <c r="BA22" s="50"/>
      <c r="BB22" s="50"/>
      <c r="BC22" s="50"/>
      <c r="BD22" s="27"/>
      <c r="BE22" s="36">
        <v>18</v>
      </c>
      <c r="BF22" s="47">
        <f t="shared" si="13"/>
        <v>2.9357657277383811</v>
      </c>
      <c r="BG22" s="48">
        <f t="shared" si="14"/>
        <v>1.4326548781894404</v>
      </c>
      <c r="BH22" s="47">
        <f t="shared" si="15"/>
        <v>2.2651870170522823</v>
      </c>
      <c r="BI22" s="47">
        <f t="shared" si="16"/>
        <v>4.8179516199833312</v>
      </c>
      <c r="BJ22" s="47">
        <f t="shared" si="17"/>
        <v>5.2487381340661292</v>
      </c>
      <c r="BK22" s="47">
        <f t="shared" si="18"/>
        <v>6.5753483748011412</v>
      </c>
      <c r="BL22" s="47">
        <f t="shared" si="19"/>
        <v>5.7746536692688322</v>
      </c>
      <c r="BM22" s="47">
        <f t="shared" si="20"/>
        <v>7.2171651636913516</v>
      </c>
      <c r="BN22" s="47">
        <f t="shared" si="21"/>
        <v>9.1904184140331715</v>
      </c>
      <c r="BO22" s="47">
        <f t="shared" si="22"/>
        <v>9.0330884892334016</v>
      </c>
      <c r="BP22" s="36">
        <v>2</v>
      </c>
      <c r="BQ22" s="49">
        <f t="shared" si="23"/>
        <v>1.4326548781894404</v>
      </c>
      <c r="BR22" s="27"/>
      <c r="BS22" s="27"/>
      <c r="BT22" s="27"/>
      <c r="BU22" s="27"/>
      <c r="BV22" s="27"/>
      <c r="BW22" s="36">
        <v>18</v>
      </c>
      <c r="BX22" s="36">
        <v>0</v>
      </c>
      <c r="BY22" s="36">
        <v>0</v>
      </c>
      <c r="BZ22" s="48">
        <f>E23</f>
        <v>11.34</v>
      </c>
      <c r="CA22" s="48">
        <f>F23</f>
        <v>0.53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6">
        <v>0</v>
      </c>
      <c r="CL22" s="36">
        <v>0</v>
      </c>
      <c r="CM22" s="36">
        <v>0</v>
      </c>
      <c r="CN22" s="36">
        <v>0</v>
      </c>
      <c r="CO22" s="36">
        <v>0</v>
      </c>
      <c r="CP22" s="36">
        <v>0</v>
      </c>
      <c r="CQ22" s="36">
        <v>0</v>
      </c>
      <c r="CR22" s="27"/>
      <c r="CS22" s="27"/>
      <c r="CT22" s="27"/>
      <c r="CU22" s="27"/>
      <c r="CV22" s="27"/>
      <c r="CW22" s="36">
        <v>18</v>
      </c>
      <c r="CX22" s="47">
        <f t="shared" si="25"/>
        <v>2.9974495825618157</v>
      </c>
      <c r="CY22" s="48">
        <f t="shared" si="26"/>
        <v>1.6752951647064731</v>
      </c>
      <c r="CZ22" s="47">
        <f t="shared" si="27"/>
        <v>2.2651870170522823</v>
      </c>
      <c r="DA22" s="47">
        <f t="shared" si="28"/>
        <v>4.6827474261153688</v>
      </c>
      <c r="DB22" s="47">
        <f t="shared" si="29"/>
        <v>5.4861327965356876</v>
      </c>
      <c r="DC22" s="47">
        <f t="shared" si="30"/>
        <v>7.0403232880315949</v>
      </c>
      <c r="DD22" s="47">
        <f t="shared" si="31"/>
        <v>5.7746536692688322</v>
      </c>
      <c r="DE22" s="47">
        <f t="shared" si="32"/>
        <v>7.3394740677950994</v>
      </c>
      <c r="DF22" s="47">
        <f t="shared" si="33"/>
        <v>9.2445590938403424</v>
      </c>
      <c r="DG22" s="47">
        <f t="shared" si="34"/>
        <v>8.9571823485401918</v>
      </c>
      <c r="DH22" s="36">
        <v>2</v>
      </c>
      <c r="DI22" s="49">
        <f t="shared" si="35"/>
        <v>1.6752951647064731</v>
      </c>
      <c r="DJ22" s="27"/>
      <c r="DK22" s="27"/>
      <c r="DL22" s="27"/>
      <c r="DM22" s="27"/>
      <c r="DN22" s="27"/>
      <c r="DO22" s="36">
        <v>18</v>
      </c>
      <c r="DP22" s="36">
        <v>0</v>
      </c>
      <c r="DQ22" s="36">
        <v>0</v>
      </c>
      <c r="DR22" s="48">
        <f>E23</f>
        <v>11.34</v>
      </c>
      <c r="DS22" s="48">
        <f>F23</f>
        <v>0.53</v>
      </c>
      <c r="DT22" s="36">
        <v>0</v>
      </c>
      <c r="DU22" s="36">
        <v>0</v>
      </c>
      <c r="DV22" s="36">
        <v>0</v>
      </c>
      <c r="DW22" s="36">
        <v>0</v>
      </c>
      <c r="DX22" s="36">
        <v>0</v>
      </c>
      <c r="DY22" s="36">
        <v>0</v>
      </c>
      <c r="DZ22" s="36">
        <v>0</v>
      </c>
      <c r="EA22" s="36">
        <v>0</v>
      </c>
      <c r="EB22" s="36">
        <v>0</v>
      </c>
      <c r="EC22" s="36">
        <v>0</v>
      </c>
      <c r="ED22" s="36">
        <v>0</v>
      </c>
      <c r="EE22" s="36">
        <v>0</v>
      </c>
      <c r="EF22" s="36">
        <v>0</v>
      </c>
      <c r="EG22" s="36">
        <v>0</v>
      </c>
      <c r="EH22" s="36">
        <v>0</v>
      </c>
      <c r="EI22" s="36">
        <v>0</v>
      </c>
      <c r="EJ22" s="27"/>
      <c r="EK22" s="57"/>
      <c r="EL22" s="57"/>
      <c r="EM22" s="57"/>
      <c r="EN22" s="27"/>
      <c r="EO22" s="36">
        <v>18</v>
      </c>
      <c r="EP22" s="47">
        <f t="shared" si="37"/>
        <v>2.9974495825618157</v>
      </c>
      <c r="EQ22" s="48">
        <f t="shared" si="38"/>
        <v>1.6752951647064731</v>
      </c>
      <c r="ER22" s="47">
        <f t="shared" si="39"/>
        <v>2.2651870170522823</v>
      </c>
      <c r="ES22" s="47">
        <f t="shared" si="40"/>
        <v>4.6827474261153688</v>
      </c>
      <c r="ET22" s="47">
        <f t="shared" si="41"/>
        <v>5.4861327965356876</v>
      </c>
      <c r="EU22" s="47">
        <f t="shared" si="42"/>
        <v>7.0403232880315949</v>
      </c>
      <c r="EV22" s="47">
        <f t="shared" si="43"/>
        <v>5.7746536692688322</v>
      </c>
      <c r="EW22" s="47">
        <f t="shared" si="44"/>
        <v>7.2087986362345964</v>
      </c>
      <c r="EX22" s="47">
        <f t="shared" si="45"/>
        <v>9.2505044727301211</v>
      </c>
      <c r="EY22" s="47">
        <f t="shared" si="46"/>
        <v>8.8154751183642954</v>
      </c>
      <c r="EZ22" s="36">
        <v>2</v>
      </c>
      <c r="FA22" s="49">
        <f t="shared" si="47"/>
        <v>1.6752951647064731</v>
      </c>
      <c r="FB22" s="27"/>
      <c r="FC22" s="27"/>
      <c r="FD22" s="27"/>
      <c r="FE22" s="27"/>
      <c r="FF22" s="27"/>
      <c r="FG22" s="36">
        <v>18</v>
      </c>
      <c r="FH22" s="36">
        <v>0</v>
      </c>
      <c r="FI22" s="36">
        <v>0</v>
      </c>
      <c r="FJ22" s="48">
        <f>E23</f>
        <v>11.34</v>
      </c>
      <c r="FK22" s="48">
        <f>F23</f>
        <v>0.53</v>
      </c>
      <c r="FL22" s="36">
        <v>0</v>
      </c>
      <c r="FM22" s="36">
        <v>0</v>
      </c>
      <c r="FN22" s="36">
        <v>0</v>
      </c>
      <c r="FO22" s="36">
        <v>0</v>
      </c>
      <c r="FP22" s="36">
        <v>0</v>
      </c>
      <c r="FQ22" s="36">
        <v>0</v>
      </c>
      <c r="FR22" s="36">
        <v>0</v>
      </c>
      <c r="FS22" s="36">
        <v>0</v>
      </c>
      <c r="FT22" s="36">
        <v>0</v>
      </c>
      <c r="FU22" s="36">
        <v>0</v>
      </c>
      <c r="FV22" s="36">
        <v>0</v>
      </c>
      <c r="FW22" s="36">
        <v>0</v>
      </c>
      <c r="FX22" s="36">
        <v>0</v>
      </c>
      <c r="FY22" s="36">
        <v>0</v>
      </c>
      <c r="FZ22" s="36">
        <v>0</v>
      </c>
      <c r="GA22" s="36">
        <v>0</v>
      </c>
      <c r="GB22" s="27"/>
      <c r="GC22" s="27"/>
      <c r="GD22" s="27"/>
      <c r="GE22" s="27"/>
      <c r="GF22" s="27"/>
      <c r="GG22" s="36">
        <v>18</v>
      </c>
      <c r="GH22" s="47">
        <f t="shared" si="49"/>
        <v>2.9974495825618157</v>
      </c>
      <c r="GI22" s="48">
        <f t="shared" si="50"/>
        <v>1.6752951647064731</v>
      </c>
      <c r="GJ22" s="47">
        <f t="shared" si="51"/>
        <v>2.2651870170522823</v>
      </c>
      <c r="GK22" s="47">
        <f t="shared" si="52"/>
        <v>4.6827474261153688</v>
      </c>
      <c r="GL22" s="47">
        <f t="shared" si="53"/>
        <v>5.4861327965356876</v>
      </c>
      <c r="GM22" s="47">
        <f t="shared" si="54"/>
        <v>7.0403232880315949</v>
      </c>
      <c r="GN22" s="47">
        <f t="shared" si="55"/>
        <v>5.5277916024394411</v>
      </c>
      <c r="GO22" s="47">
        <f t="shared" si="56"/>
        <v>7.0290073584002206</v>
      </c>
      <c r="GP22" s="47">
        <f t="shared" si="57"/>
        <v>9.2266348189708154</v>
      </c>
      <c r="GQ22" s="47">
        <f t="shared" si="58"/>
        <v>8.7026509071948865</v>
      </c>
      <c r="GR22" s="36">
        <v>2</v>
      </c>
      <c r="GS22" s="49">
        <f t="shared" si="59"/>
        <v>1.6752951647064731</v>
      </c>
      <c r="GT22" s="27"/>
      <c r="GU22" s="27"/>
      <c r="GV22" s="27"/>
      <c r="GW22" s="27"/>
      <c r="GX22" s="27"/>
      <c r="GY22" s="36">
        <v>18</v>
      </c>
      <c r="GZ22" s="36">
        <v>0</v>
      </c>
      <c r="HA22" s="36">
        <v>0</v>
      </c>
      <c r="HB22" s="48">
        <f>E23</f>
        <v>11.34</v>
      </c>
      <c r="HC22" s="48">
        <f>F23</f>
        <v>0.53</v>
      </c>
      <c r="HD22" s="36">
        <v>0</v>
      </c>
      <c r="HE22" s="36">
        <v>0</v>
      </c>
      <c r="HF22" s="36">
        <v>0</v>
      </c>
      <c r="HG22" s="36">
        <v>0</v>
      </c>
      <c r="HH22" s="36">
        <v>0</v>
      </c>
      <c r="HI22" s="36">
        <v>0</v>
      </c>
      <c r="HJ22" s="36">
        <v>0</v>
      </c>
      <c r="HK22" s="36">
        <v>0</v>
      </c>
      <c r="HL22" s="36">
        <v>0</v>
      </c>
      <c r="HM22" s="36">
        <v>0</v>
      </c>
      <c r="HN22" s="36">
        <v>0</v>
      </c>
      <c r="HO22" s="36">
        <v>0</v>
      </c>
      <c r="HP22" s="36">
        <v>0</v>
      </c>
      <c r="HQ22" s="36">
        <v>0</v>
      </c>
      <c r="HR22" s="36">
        <v>0</v>
      </c>
      <c r="HS22" s="36">
        <v>0</v>
      </c>
      <c r="HT22" s="27"/>
      <c r="HU22" s="27"/>
      <c r="HV22" s="27"/>
      <c r="HW22" s="27"/>
      <c r="HX22" s="27"/>
      <c r="HY22" s="36" t="s">
        <v>151</v>
      </c>
      <c r="HZ22" s="37" t="s">
        <v>194</v>
      </c>
      <c r="IA22" s="38">
        <f>IN38+IN39+IN44+IN46+IN47+IN51</f>
        <v>5997</v>
      </c>
      <c r="IB22" s="65" t="s">
        <v>230</v>
      </c>
      <c r="IC22" s="119">
        <v>6</v>
      </c>
      <c r="ID22" s="52">
        <v>32</v>
      </c>
      <c r="IE22" s="47">
        <f>GM36</f>
        <v>1.4911914699326854</v>
      </c>
      <c r="IF22" s="52">
        <f>IN35</f>
        <v>788</v>
      </c>
      <c r="IG22" s="28" t="s">
        <v>148</v>
      </c>
      <c r="IH22" s="119"/>
      <c r="II22" s="52">
        <v>22</v>
      </c>
      <c r="IJ22" s="47">
        <f>GN26</f>
        <v>2.4452443640667085</v>
      </c>
      <c r="IK22" s="36">
        <f>IN25</f>
        <v>582</v>
      </c>
      <c r="IL22" s="40" t="s">
        <v>149</v>
      </c>
      <c r="IM22" s="68">
        <f t="shared" si="68"/>
        <v>5401</v>
      </c>
      <c r="IN22" s="45">
        <v>929</v>
      </c>
      <c r="IO22" s="40">
        <v>19</v>
      </c>
      <c r="IP22" s="27"/>
      <c r="IQ22" s="27"/>
      <c r="IR22" s="27"/>
      <c r="IS22" s="27"/>
    </row>
    <row r="23" spans="1:253" x14ac:dyDescent="0.25">
      <c r="A23" s="40">
        <v>18</v>
      </c>
      <c r="B23" s="40" t="s">
        <v>20</v>
      </c>
      <c r="C23" s="46">
        <v>18</v>
      </c>
      <c r="D23" s="60" t="s">
        <v>89</v>
      </c>
      <c r="E23" s="47">
        <v>11.34</v>
      </c>
      <c r="F23" s="47">
        <v>0.53</v>
      </c>
      <c r="G23" s="27"/>
      <c r="H23" s="27"/>
      <c r="I23" s="39" t="s">
        <v>149</v>
      </c>
      <c r="J23" s="43">
        <v>7.15</v>
      </c>
      <c r="K23" s="43">
        <v>3.51</v>
      </c>
      <c r="L23" s="27"/>
      <c r="M23" s="36">
        <v>19</v>
      </c>
      <c r="N23" s="43">
        <f t="shared" si="61"/>
        <v>3.1395541084682712</v>
      </c>
      <c r="O23" s="43">
        <f t="shared" si="2"/>
        <v>2.9084188144075807</v>
      </c>
      <c r="P23" s="48">
        <f t="shared" si="3"/>
        <v>0.77491935064237538</v>
      </c>
      <c r="Q23" s="43">
        <f t="shared" si="4"/>
        <v>2.7676163028859331</v>
      </c>
      <c r="R23" s="43">
        <f t="shared" si="5"/>
        <v>2.2556817151362463</v>
      </c>
      <c r="S23" s="43">
        <f t="shared" si="6"/>
        <v>3.2713605732172053</v>
      </c>
      <c r="T23" s="43">
        <f t="shared" si="7"/>
        <v>2.7402919552485647</v>
      </c>
      <c r="U23" s="43">
        <f t="shared" si="8"/>
        <v>3.7833450807453444</v>
      </c>
      <c r="V23" s="43">
        <f t="shared" si="9"/>
        <v>6.0517518124919825</v>
      </c>
      <c r="W23" s="43">
        <f t="shared" si="10"/>
        <v>6.4042017457291269</v>
      </c>
      <c r="X23" s="36">
        <v>3</v>
      </c>
      <c r="Y23" s="49">
        <f t="shared" si="11"/>
        <v>0.77491935064237538</v>
      </c>
      <c r="Z23" s="27"/>
      <c r="AA23" s="215" t="s">
        <v>147</v>
      </c>
      <c r="AB23" s="215"/>
      <c r="AC23" s="215"/>
      <c r="AD23" s="27"/>
      <c r="AE23" s="36">
        <v>19</v>
      </c>
      <c r="AF23" s="36">
        <v>0</v>
      </c>
      <c r="AG23" s="36">
        <v>0</v>
      </c>
      <c r="AH23" s="36">
        <v>0</v>
      </c>
      <c r="AI23" s="36">
        <v>0</v>
      </c>
      <c r="AJ23" s="48">
        <f>E24</f>
        <v>8.75</v>
      </c>
      <c r="AK23" s="48">
        <f>F24</f>
        <v>1.92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50"/>
      <c r="BA23" s="50"/>
      <c r="BB23" s="50"/>
      <c r="BC23" s="50"/>
      <c r="BD23" s="27"/>
      <c r="BE23" s="36">
        <v>19</v>
      </c>
      <c r="BF23" s="47">
        <f t="shared" si="13"/>
        <v>3.4560804152586919</v>
      </c>
      <c r="BG23" s="47">
        <f t="shared" si="14"/>
        <v>3.6325665857627443</v>
      </c>
      <c r="BH23" s="48">
        <f t="shared" si="15"/>
        <v>0.85033653468625237</v>
      </c>
      <c r="BI23" s="47">
        <f t="shared" si="16"/>
        <v>2.6105713574809641</v>
      </c>
      <c r="BJ23" s="47">
        <f t="shared" si="17"/>
        <v>2.3447072311911352</v>
      </c>
      <c r="BK23" s="47">
        <f t="shared" si="18"/>
        <v>3.9997070205203782</v>
      </c>
      <c r="BL23" s="47">
        <f t="shared" si="19"/>
        <v>3.0797605426396375</v>
      </c>
      <c r="BM23" s="47">
        <f t="shared" si="20"/>
        <v>4.3265983173851499</v>
      </c>
      <c r="BN23" s="47">
        <f t="shared" si="21"/>
        <v>6.2647498453649364</v>
      </c>
      <c r="BO23" s="47">
        <f t="shared" si="22"/>
        <v>6.117615629283546</v>
      </c>
      <c r="BP23" s="36">
        <v>3</v>
      </c>
      <c r="BQ23" s="49">
        <f t="shared" si="23"/>
        <v>0.85033653468625237</v>
      </c>
      <c r="BR23" s="27"/>
      <c r="BS23" s="27"/>
      <c r="BT23" s="27"/>
      <c r="BU23" s="27"/>
      <c r="BV23" s="27"/>
      <c r="BW23" s="36">
        <v>19</v>
      </c>
      <c r="BX23" s="36">
        <v>0</v>
      </c>
      <c r="BY23" s="36">
        <v>0</v>
      </c>
      <c r="BZ23" s="36">
        <v>0</v>
      </c>
      <c r="CA23" s="36">
        <v>0</v>
      </c>
      <c r="CB23" s="48">
        <f>E24</f>
        <v>8.75</v>
      </c>
      <c r="CC23" s="48">
        <f>F24</f>
        <v>1.92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6">
        <v>0</v>
      </c>
      <c r="CL23" s="36">
        <v>0</v>
      </c>
      <c r="CM23" s="36">
        <v>0</v>
      </c>
      <c r="CN23" s="36">
        <v>0</v>
      </c>
      <c r="CO23" s="36">
        <v>0</v>
      </c>
      <c r="CP23" s="36">
        <v>0</v>
      </c>
      <c r="CQ23" s="36">
        <v>0</v>
      </c>
      <c r="CR23" s="27"/>
      <c r="CS23" s="27"/>
      <c r="CT23" s="27"/>
      <c r="CU23" s="27"/>
      <c r="CV23" s="27"/>
      <c r="CW23" s="36">
        <v>19</v>
      </c>
      <c r="CX23" s="47">
        <f t="shared" si="25"/>
        <v>3.4802218320101388</v>
      </c>
      <c r="CY23" s="47">
        <f t="shared" si="26"/>
        <v>3.8141203296289552</v>
      </c>
      <c r="CZ23" s="48">
        <f t="shared" si="27"/>
        <v>0.85033653468625237</v>
      </c>
      <c r="DA23" s="47">
        <f t="shared" si="28"/>
        <v>2.5622583595794097</v>
      </c>
      <c r="DB23" s="47">
        <f t="shared" si="29"/>
        <v>2.5843753439404549</v>
      </c>
      <c r="DC23" s="47">
        <f t="shared" si="30"/>
        <v>4.4437767720712529</v>
      </c>
      <c r="DD23" s="47">
        <f t="shared" si="31"/>
        <v>3.0797605426396375</v>
      </c>
      <c r="DE23" s="47">
        <f t="shared" si="32"/>
        <v>4.42738809075085</v>
      </c>
      <c r="DF23" s="47">
        <f t="shared" si="33"/>
        <v>6.315923927797769</v>
      </c>
      <c r="DG23" s="47">
        <f t="shared" si="34"/>
        <v>6.0488730871956635</v>
      </c>
      <c r="DH23" s="36">
        <v>3</v>
      </c>
      <c r="DI23" s="49">
        <f t="shared" si="35"/>
        <v>0.85033653468625237</v>
      </c>
      <c r="DJ23" s="27"/>
      <c r="DK23" s="27"/>
      <c r="DL23" s="27"/>
      <c r="DM23" s="27"/>
      <c r="DN23" s="27"/>
      <c r="DO23" s="36">
        <v>19</v>
      </c>
      <c r="DP23" s="36">
        <v>0</v>
      </c>
      <c r="DQ23" s="36">
        <v>0</v>
      </c>
      <c r="DR23" s="36">
        <v>0</v>
      </c>
      <c r="DS23" s="36">
        <v>0</v>
      </c>
      <c r="DT23" s="48">
        <f>E24</f>
        <v>8.75</v>
      </c>
      <c r="DU23" s="48">
        <f>F24</f>
        <v>1.92</v>
      </c>
      <c r="DV23" s="36">
        <v>0</v>
      </c>
      <c r="DW23" s="36">
        <v>0</v>
      </c>
      <c r="DX23" s="36">
        <v>0</v>
      </c>
      <c r="DY23" s="36">
        <v>0</v>
      </c>
      <c r="DZ23" s="36">
        <v>0</v>
      </c>
      <c r="EA23" s="36">
        <v>0</v>
      </c>
      <c r="EB23" s="36">
        <v>0</v>
      </c>
      <c r="EC23" s="36">
        <v>0</v>
      </c>
      <c r="ED23" s="36">
        <v>0</v>
      </c>
      <c r="EE23" s="36">
        <v>0</v>
      </c>
      <c r="EF23" s="36">
        <v>0</v>
      </c>
      <c r="EG23" s="36">
        <v>0</v>
      </c>
      <c r="EH23" s="36">
        <v>0</v>
      </c>
      <c r="EI23" s="36">
        <v>0</v>
      </c>
      <c r="EJ23" s="27"/>
      <c r="EK23" s="27"/>
      <c r="EL23" s="27"/>
      <c r="EM23" s="27"/>
      <c r="EN23" s="27"/>
      <c r="EO23" s="36">
        <v>19</v>
      </c>
      <c r="EP23" s="47">
        <f t="shared" si="37"/>
        <v>3.4802218320101388</v>
      </c>
      <c r="EQ23" s="47">
        <f t="shared" si="38"/>
        <v>3.8141203296289552</v>
      </c>
      <c r="ER23" s="48">
        <f t="shared" si="39"/>
        <v>0.85033653468625237</v>
      </c>
      <c r="ES23" s="47">
        <f t="shared" si="40"/>
        <v>2.5622583595794097</v>
      </c>
      <c r="ET23" s="47">
        <f t="shared" si="41"/>
        <v>2.5843753439404549</v>
      </c>
      <c r="EU23" s="47">
        <f t="shared" si="42"/>
        <v>4.4437767720712529</v>
      </c>
      <c r="EV23" s="47">
        <f t="shared" si="43"/>
        <v>3.0797605426396375</v>
      </c>
      <c r="EW23" s="47">
        <f t="shared" si="44"/>
        <v>4.2868532877987686</v>
      </c>
      <c r="EX23" s="47">
        <f t="shared" si="45"/>
        <v>6.3191338805250838</v>
      </c>
      <c r="EY23" s="47">
        <f t="shared" si="46"/>
        <v>5.9213914380405557</v>
      </c>
      <c r="EZ23" s="36">
        <v>3</v>
      </c>
      <c r="FA23" s="49">
        <f t="shared" si="47"/>
        <v>0.85033653468625237</v>
      </c>
      <c r="FB23" s="27"/>
      <c r="FC23" s="27"/>
      <c r="FD23" s="27"/>
      <c r="FE23" s="27"/>
      <c r="FF23" s="27"/>
      <c r="FG23" s="36">
        <v>19</v>
      </c>
      <c r="FH23" s="36">
        <v>0</v>
      </c>
      <c r="FI23" s="36">
        <v>0</v>
      </c>
      <c r="FJ23" s="36">
        <v>0</v>
      </c>
      <c r="FK23" s="36">
        <v>0</v>
      </c>
      <c r="FL23" s="48">
        <f>E24</f>
        <v>8.75</v>
      </c>
      <c r="FM23" s="48">
        <f>F24</f>
        <v>1.92</v>
      </c>
      <c r="FN23" s="36">
        <v>0</v>
      </c>
      <c r="FO23" s="36">
        <v>0</v>
      </c>
      <c r="FP23" s="36">
        <v>0</v>
      </c>
      <c r="FQ23" s="36">
        <v>0</v>
      </c>
      <c r="FR23" s="36">
        <v>0</v>
      </c>
      <c r="FS23" s="36">
        <v>0</v>
      </c>
      <c r="FT23" s="36">
        <v>0</v>
      </c>
      <c r="FU23" s="36">
        <v>0</v>
      </c>
      <c r="FV23" s="36">
        <v>0</v>
      </c>
      <c r="FW23" s="36">
        <v>0</v>
      </c>
      <c r="FX23" s="36">
        <v>0</v>
      </c>
      <c r="FY23" s="36">
        <v>0</v>
      </c>
      <c r="FZ23" s="36">
        <v>0</v>
      </c>
      <c r="GA23" s="36">
        <v>0</v>
      </c>
      <c r="GB23" s="27"/>
      <c r="GC23" s="27"/>
      <c r="GD23" s="27"/>
      <c r="GE23" s="27"/>
      <c r="GF23" s="27"/>
      <c r="GG23" s="36">
        <v>19</v>
      </c>
      <c r="GH23" s="47">
        <f t="shared" si="49"/>
        <v>3.4802218320101388</v>
      </c>
      <c r="GI23" s="47">
        <f t="shared" si="50"/>
        <v>3.8141203296289552</v>
      </c>
      <c r="GJ23" s="48">
        <f t="shared" si="51"/>
        <v>0.85033653468625237</v>
      </c>
      <c r="GK23" s="47">
        <f t="shared" si="52"/>
        <v>2.5622583595794097</v>
      </c>
      <c r="GL23" s="47">
        <f t="shared" si="53"/>
        <v>2.5843753439404549</v>
      </c>
      <c r="GM23" s="47">
        <f t="shared" si="54"/>
        <v>4.4437767720712529</v>
      </c>
      <c r="GN23" s="47">
        <f t="shared" si="55"/>
        <v>2.9096322791720612</v>
      </c>
      <c r="GO23" s="47">
        <f t="shared" si="56"/>
        <v>4.0930198034105718</v>
      </c>
      <c r="GP23" s="47">
        <f t="shared" si="57"/>
        <v>6.2932408973227405</v>
      </c>
      <c r="GQ23" s="47">
        <f t="shared" si="58"/>
        <v>5.8174485655225174</v>
      </c>
      <c r="GR23" s="36">
        <v>3</v>
      </c>
      <c r="GS23" s="49">
        <f t="shared" si="59"/>
        <v>0.85033653468625237</v>
      </c>
      <c r="GT23" s="27"/>
      <c r="GU23" s="27"/>
      <c r="GV23" s="27"/>
      <c r="GW23" s="27"/>
      <c r="GX23" s="27"/>
      <c r="GY23" s="36">
        <v>19</v>
      </c>
      <c r="GZ23" s="36">
        <v>0</v>
      </c>
      <c r="HA23" s="36">
        <v>0</v>
      </c>
      <c r="HB23" s="36">
        <v>0</v>
      </c>
      <c r="HC23" s="36">
        <v>0</v>
      </c>
      <c r="HD23" s="48">
        <f>E24</f>
        <v>8.75</v>
      </c>
      <c r="HE23" s="48">
        <f>F24</f>
        <v>1.92</v>
      </c>
      <c r="HF23" s="36">
        <v>0</v>
      </c>
      <c r="HG23" s="36">
        <v>0</v>
      </c>
      <c r="HH23" s="36">
        <v>0</v>
      </c>
      <c r="HI23" s="36">
        <v>0</v>
      </c>
      <c r="HJ23" s="36">
        <v>0</v>
      </c>
      <c r="HK23" s="36">
        <v>0</v>
      </c>
      <c r="HL23" s="36">
        <v>0</v>
      </c>
      <c r="HM23" s="36">
        <v>0</v>
      </c>
      <c r="HN23" s="36">
        <v>0</v>
      </c>
      <c r="HO23" s="36">
        <v>0</v>
      </c>
      <c r="HP23" s="36">
        <v>0</v>
      </c>
      <c r="HQ23" s="36">
        <v>0</v>
      </c>
      <c r="HR23" s="36">
        <v>0</v>
      </c>
      <c r="HS23" s="36">
        <v>0</v>
      </c>
      <c r="HT23" s="27"/>
      <c r="HU23" s="27"/>
      <c r="HV23" s="27"/>
      <c r="HW23" s="27"/>
      <c r="HX23" s="27"/>
      <c r="HY23" s="36" t="s">
        <v>152</v>
      </c>
      <c r="HZ23" s="37" t="s">
        <v>313</v>
      </c>
      <c r="IA23" s="38">
        <f>IN37+IN40+IN41+IN45+IN48+IN49+IN52+IN61</f>
        <v>5959</v>
      </c>
      <c r="IB23" s="67" t="s">
        <v>310</v>
      </c>
      <c r="IC23" s="119">
        <v>8</v>
      </c>
      <c r="ID23" s="52">
        <v>34</v>
      </c>
      <c r="IE23" s="47">
        <f>GM38</f>
        <v>2.1750521832820464</v>
      </c>
      <c r="IF23" s="52">
        <f>IN37</f>
        <v>882</v>
      </c>
      <c r="IG23" s="28" t="s">
        <v>149</v>
      </c>
      <c r="IH23" s="119"/>
      <c r="II23" s="52">
        <v>26</v>
      </c>
      <c r="IJ23" s="47">
        <f>GN30</f>
        <v>2.0909041106660058</v>
      </c>
      <c r="IK23" s="36">
        <f>IN29</f>
        <v>611</v>
      </c>
      <c r="IL23" s="40" t="s">
        <v>149</v>
      </c>
      <c r="IM23" s="68">
        <f t="shared" si="68"/>
        <v>5430</v>
      </c>
      <c r="IN23" s="45">
        <v>476</v>
      </c>
      <c r="IO23" s="40">
        <v>20</v>
      </c>
      <c r="IP23" s="27"/>
      <c r="IQ23" s="27"/>
      <c r="IR23" s="27"/>
      <c r="IS23" s="27"/>
    </row>
    <row r="24" spans="1:253" x14ac:dyDescent="0.25">
      <c r="A24" s="40">
        <v>19</v>
      </c>
      <c r="B24" s="40" t="s">
        <v>21</v>
      </c>
      <c r="C24" s="46">
        <v>19</v>
      </c>
      <c r="D24" s="53" t="s">
        <v>90</v>
      </c>
      <c r="E24" s="47">
        <v>8.75</v>
      </c>
      <c r="F24" s="47">
        <v>1.92</v>
      </c>
      <c r="G24" s="27"/>
      <c r="H24" s="27"/>
      <c r="I24" s="39" t="s">
        <v>150</v>
      </c>
      <c r="J24" s="43">
        <v>7.18</v>
      </c>
      <c r="K24" s="43">
        <v>4.79</v>
      </c>
      <c r="L24" s="27"/>
      <c r="M24" s="36">
        <v>20</v>
      </c>
      <c r="N24" s="43">
        <f t="shared" si="61"/>
        <v>3.4731109973624523</v>
      </c>
      <c r="O24" s="43">
        <f t="shared" si="2"/>
        <v>4.4045431091090483</v>
      </c>
      <c r="P24" s="43">
        <f t="shared" si="3"/>
        <v>2.340939982143925</v>
      </c>
      <c r="Q24" s="48">
        <f t="shared" si="4"/>
        <v>0.54405882034941822</v>
      </c>
      <c r="R24" s="43">
        <f t="shared" si="5"/>
        <v>1.2244998979175121</v>
      </c>
      <c r="S24" s="43">
        <f t="shared" si="6"/>
        <v>1.2095040305844373</v>
      </c>
      <c r="T24" s="43">
        <f t="shared" si="7"/>
        <v>3.1470144581809594</v>
      </c>
      <c r="U24" s="43">
        <f t="shared" si="8"/>
        <v>2.2004544985070691</v>
      </c>
      <c r="V24" s="43">
        <f t="shared" si="9"/>
        <v>4.9254644451056588</v>
      </c>
      <c r="W24" s="43">
        <f t="shared" si="10"/>
        <v>5.0813876057628189</v>
      </c>
      <c r="X24" s="36">
        <v>4</v>
      </c>
      <c r="Y24" s="49">
        <f t="shared" si="11"/>
        <v>0.54405882034941822</v>
      </c>
      <c r="Z24" s="27"/>
      <c r="AA24" s="36" t="s">
        <v>0</v>
      </c>
      <c r="AB24" s="43">
        <f>E15+E16+E19+E20+E24+E33</f>
        <v>57.59</v>
      </c>
      <c r="AC24" s="43">
        <f>1/6*AB24</f>
        <v>9.5983333333333327</v>
      </c>
      <c r="AD24" s="27"/>
      <c r="AE24" s="36">
        <v>20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48">
        <f>E25</f>
        <v>8.1999999999999993</v>
      </c>
      <c r="AM24" s="48">
        <f>F25</f>
        <v>4.1399999999999997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50"/>
      <c r="BA24" s="50"/>
      <c r="BB24" s="50"/>
      <c r="BC24" s="50"/>
      <c r="BD24" s="27"/>
      <c r="BE24" s="36">
        <v>20</v>
      </c>
      <c r="BF24" s="47">
        <f t="shared" si="13"/>
        <v>3.7346283589658342</v>
      </c>
      <c r="BG24" s="47">
        <f t="shared" si="14"/>
        <v>4.9105478309451387</v>
      </c>
      <c r="BH24" s="47">
        <f t="shared" si="15"/>
        <v>2.5745172147198572</v>
      </c>
      <c r="BI24" s="48">
        <f t="shared" si="16"/>
        <v>0.59655914417599976</v>
      </c>
      <c r="BJ24" s="47">
        <f t="shared" si="17"/>
        <v>1.3749589084769029</v>
      </c>
      <c r="BK24" s="47">
        <f t="shared" si="18"/>
        <v>1.7940056438038314</v>
      </c>
      <c r="BL24" s="47">
        <f t="shared" si="19"/>
        <v>3.5251418411178852</v>
      </c>
      <c r="BM24" s="47">
        <f t="shared" si="20"/>
        <v>2.7576390264137189</v>
      </c>
      <c r="BN24" s="47">
        <f t="shared" si="21"/>
        <v>5.279300675752423</v>
      </c>
      <c r="BO24" s="47">
        <f t="shared" si="22"/>
        <v>4.5713344622147369</v>
      </c>
      <c r="BP24" s="36">
        <v>4</v>
      </c>
      <c r="BQ24" s="49">
        <f t="shared" si="23"/>
        <v>0.59655914417599976</v>
      </c>
      <c r="BR24" s="27"/>
      <c r="BS24" s="27"/>
      <c r="BT24" s="27"/>
      <c r="BU24" s="27"/>
      <c r="BV24" s="27"/>
      <c r="BW24" s="36">
        <v>20</v>
      </c>
      <c r="BX24" s="3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48">
        <f>E25</f>
        <v>8.1999999999999993</v>
      </c>
      <c r="CE24" s="48">
        <f>F25</f>
        <v>4.1399999999999997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6">
        <v>0</v>
      </c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36">
        <v>0</v>
      </c>
      <c r="CR24" s="27"/>
      <c r="CS24" s="27"/>
      <c r="CT24" s="27"/>
      <c r="CU24" s="27"/>
      <c r="CV24" s="27"/>
      <c r="CW24" s="36">
        <v>20</v>
      </c>
      <c r="CX24" s="47">
        <f t="shared" si="25"/>
        <v>3.7186777219866762</v>
      </c>
      <c r="CY24" s="47">
        <f t="shared" si="26"/>
        <v>5.0023941490272659</v>
      </c>
      <c r="CZ24" s="47">
        <f t="shared" si="27"/>
        <v>2.5745172147198572</v>
      </c>
      <c r="DA24" s="48">
        <f t="shared" si="28"/>
        <v>0.71348994473262939</v>
      </c>
      <c r="DB24" s="47">
        <f t="shared" si="29"/>
        <v>1.4701055078060308</v>
      </c>
      <c r="DC24" s="47">
        <f t="shared" si="30"/>
        <v>2.2577448925864054</v>
      </c>
      <c r="DD24" s="47">
        <f t="shared" si="31"/>
        <v>3.5251418411178852</v>
      </c>
      <c r="DE24" s="47">
        <f t="shared" si="32"/>
        <v>2.9709127299501055</v>
      </c>
      <c r="DF24" s="47">
        <f t="shared" si="33"/>
        <v>5.2973175135634607</v>
      </c>
      <c r="DG24" s="47">
        <f t="shared" si="34"/>
        <v>4.4639265926984049</v>
      </c>
      <c r="DH24" s="36">
        <v>4</v>
      </c>
      <c r="DI24" s="49">
        <f t="shared" si="35"/>
        <v>0.71348994473262939</v>
      </c>
      <c r="DJ24" s="27"/>
      <c r="DK24" s="27"/>
      <c r="DL24" s="27"/>
      <c r="DM24" s="27"/>
      <c r="DN24" s="27"/>
      <c r="DO24" s="36">
        <v>20</v>
      </c>
      <c r="DP24" s="36">
        <v>0</v>
      </c>
      <c r="DQ24" s="36">
        <v>0</v>
      </c>
      <c r="DR24" s="36">
        <v>0</v>
      </c>
      <c r="DS24" s="36">
        <v>0</v>
      </c>
      <c r="DT24" s="36">
        <v>0</v>
      </c>
      <c r="DU24" s="36">
        <v>0</v>
      </c>
      <c r="DV24" s="48">
        <f>E25</f>
        <v>8.1999999999999993</v>
      </c>
      <c r="DW24" s="48">
        <f>F25</f>
        <v>4.1399999999999997</v>
      </c>
      <c r="DX24" s="36">
        <v>0</v>
      </c>
      <c r="DY24" s="36">
        <v>0</v>
      </c>
      <c r="DZ24" s="36">
        <v>0</v>
      </c>
      <c r="EA24" s="36">
        <v>0</v>
      </c>
      <c r="EB24" s="36">
        <v>0</v>
      </c>
      <c r="EC24" s="36">
        <v>0</v>
      </c>
      <c r="ED24" s="36">
        <v>0</v>
      </c>
      <c r="EE24" s="36">
        <v>0</v>
      </c>
      <c r="EF24" s="36">
        <v>0</v>
      </c>
      <c r="EG24" s="36">
        <v>0</v>
      </c>
      <c r="EH24" s="36">
        <v>0</v>
      </c>
      <c r="EI24" s="36">
        <v>0</v>
      </c>
      <c r="EJ24" s="27"/>
      <c r="EK24" s="27"/>
      <c r="EL24" s="27"/>
      <c r="EM24" s="27"/>
      <c r="EN24" s="27"/>
      <c r="EO24" s="36">
        <v>20</v>
      </c>
      <c r="EP24" s="47">
        <f t="shared" si="37"/>
        <v>3.7186777219866762</v>
      </c>
      <c r="EQ24" s="47">
        <f t="shared" si="38"/>
        <v>5.0023941490272659</v>
      </c>
      <c r="ER24" s="47">
        <f t="shared" si="39"/>
        <v>2.5745172147198572</v>
      </c>
      <c r="ES24" s="48">
        <f t="shared" si="40"/>
        <v>0.71348994473262939</v>
      </c>
      <c r="ET24" s="47">
        <f t="shared" si="41"/>
        <v>1.4701055078060308</v>
      </c>
      <c r="EU24" s="47">
        <f t="shared" si="42"/>
        <v>2.2577448925864054</v>
      </c>
      <c r="EV24" s="47">
        <f t="shared" si="43"/>
        <v>3.5251418411178852</v>
      </c>
      <c r="EW24" s="47">
        <f t="shared" si="44"/>
        <v>2.920915001235818</v>
      </c>
      <c r="EX24" s="47">
        <f t="shared" si="45"/>
        <v>5.2693199751011504</v>
      </c>
      <c r="EY24" s="47">
        <f t="shared" si="46"/>
        <v>4.2726252541616603</v>
      </c>
      <c r="EZ24" s="36">
        <v>4</v>
      </c>
      <c r="FA24" s="49">
        <f t="shared" si="47"/>
        <v>0.71348994473262939</v>
      </c>
      <c r="FB24" s="27"/>
      <c r="FC24" s="27"/>
      <c r="FD24" s="27"/>
      <c r="FE24" s="27"/>
      <c r="FF24" s="27"/>
      <c r="FG24" s="36">
        <v>20</v>
      </c>
      <c r="FH24" s="36">
        <v>0</v>
      </c>
      <c r="FI24" s="36">
        <v>0</v>
      </c>
      <c r="FJ24" s="36">
        <v>0</v>
      </c>
      <c r="FK24" s="36">
        <v>0</v>
      </c>
      <c r="FL24" s="36">
        <v>0</v>
      </c>
      <c r="FM24" s="36">
        <v>0</v>
      </c>
      <c r="FN24" s="48">
        <f>E25</f>
        <v>8.1999999999999993</v>
      </c>
      <c r="FO24" s="48">
        <f>F25</f>
        <v>4.1399999999999997</v>
      </c>
      <c r="FP24" s="36">
        <v>0</v>
      </c>
      <c r="FQ24" s="36">
        <v>0</v>
      </c>
      <c r="FR24" s="36">
        <v>0</v>
      </c>
      <c r="FS24" s="36">
        <v>0</v>
      </c>
      <c r="FT24" s="36">
        <v>0</v>
      </c>
      <c r="FU24" s="36">
        <v>0</v>
      </c>
      <c r="FV24" s="36">
        <v>0</v>
      </c>
      <c r="FW24" s="36">
        <v>0</v>
      </c>
      <c r="FX24" s="36">
        <v>0</v>
      </c>
      <c r="FY24" s="36">
        <v>0</v>
      </c>
      <c r="FZ24" s="36">
        <v>0</v>
      </c>
      <c r="GA24" s="36">
        <v>0</v>
      </c>
      <c r="GB24" s="27"/>
      <c r="GC24" s="27"/>
      <c r="GD24" s="27"/>
      <c r="GE24" s="27"/>
      <c r="GF24" s="27"/>
      <c r="GG24" s="36">
        <v>20</v>
      </c>
      <c r="GH24" s="47">
        <f t="shared" si="49"/>
        <v>3.7186777219866762</v>
      </c>
      <c r="GI24" s="47">
        <f t="shared" si="50"/>
        <v>5.0023941490272659</v>
      </c>
      <c r="GJ24" s="47">
        <f t="shared" si="51"/>
        <v>2.5745172147198572</v>
      </c>
      <c r="GK24" s="48">
        <f t="shared" si="52"/>
        <v>0.71348994473262939</v>
      </c>
      <c r="GL24" s="47">
        <f t="shared" si="53"/>
        <v>1.4701055078060308</v>
      </c>
      <c r="GM24" s="47">
        <f t="shared" si="54"/>
        <v>2.2577448925864054</v>
      </c>
      <c r="GN24" s="47">
        <f t="shared" si="55"/>
        <v>3.5739529935353094</v>
      </c>
      <c r="GO24" s="47">
        <f t="shared" si="56"/>
        <v>2.9272816362246004</v>
      </c>
      <c r="GP24" s="47">
        <f t="shared" si="57"/>
        <v>5.2187441097111291</v>
      </c>
      <c r="GQ24" s="47">
        <f t="shared" si="58"/>
        <v>4.1357384845393685</v>
      </c>
      <c r="GR24" s="36">
        <v>4</v>
      </c>
      <c r="GS24" s="49">
        <f t="shared" si="59"/>
        <v>0.71348994473262939</v>
      </c>
      <c r="GT24" s="27"/>
      <c r="GU24" s="27"/>
      <c r="GV24" s="27"/>
      <c r="GW24" s="27"/>
      <c r="GX24" s="27"/>
      <c r="GY24" s="36">
        <v>20</v>
      </c>
      <c r="GZ24" s="36">
        <v>0</v>
      </c>
      <c r="HA24" s="36">
        <v>0</v>
      </c>
      <c r="HB24" s="36">
        <v>0</v>
      </c>
      <c r="HC24" s="36">
        <v>0</v>
      </c>
      <c r="HD24" s="36">
        <v>0</v>
      </c>
      <c r="HE24" s="36">
        <v>0</v>
      </c>
      <c r="HF24" s="48">
        <f>E25</f>
        <v>8.1999999999999993</v>
      </c>
      <c r="HG24" s="48">
        <f>F25</f>
        <v>4.1399999999999997</v>
      </c>
      <c r="HH24" s="36">
        <v>0</v>
      </c>
      <c r="HI24" s="36">
        <v>0</v>
      </c>
      <c r="HJ24" s="36">
        <v>0</v>
      </c>
      <c r="HK24" s="36">
        <v>0</v>
      </c>
      <c r="HL24" s="36">
        <v>0</v>
      </c>
      <c r="HM24" s="36">
        <v>0</v>
      </c>
      <c r="HN24" s="36">
        <v>0</v>
      </c>
      <c r="HO24" s="36">
        <v>0</v>
      </c>
      <c r="HP24" s="36">
        <v>0</v>
      </c>
      <c r="HQ24" s="36">
        <v>0</v>
      </c>
      <c r="HR24" s="36">
        <v>0</v>
      </c>
      <c r="HS24" s="36">
        <v>0</v>
      </c>
      <c r="HT24" s="27"/>
      <c r="HU24" s="27"/>
      <c r="HV24" s="27"/>
      <c r="HW24" s="27"/>
      <c r="HX24" s="27"/>
      <c r="HY24" s="36" t="s">
        <v>153</v>
      </c>
      <c r="HZ24" s="37" t="s">
        <v>225</v>
      </c>
      <c r="IA24" s="38">
        <f>IN53+IN54+IN60+IN62+IN63+IN64+IN65+IN68</f>
        <v>5934</v>
      </c>
      <c r="IB24" s="65" t="s">
        <v>231</v>
      </c>
      <c r="IC24" s="119">
        <v>8</v>
      </c>
      <c r="ID24" s="52">
        <v>38</v>
      </c>
      <c r="IE24" s="47">
        <f>GM42</f>
        <v>1.9724025958206395</v>
      </c>
      <c r="IF24" s="52">
        <f>IN41</f>
        <v>525</v>
      </c>
      <c r="IG24" s="56" t="s">
        <v>152</v>
      </c>
      <c r="IH24" s="119"/>
      <c r="II24" s="52">
        <v>27</v>
      </c>
      <c r="IJ24" s="47">
        <f>GN31</f>
        <v>2.3501872265842993</v>
      </c>
      <c r="IK24" s="36">
        <f>IN30</f>
        <v>837</v>
      </c>
      <c r="IL24" s="40" t="s">
        <v>149</v>
      </c>
      <c r="IM24" s="68">
        <f t="shared" si="68"/>
        <v>5656</v>
      </c>
      <c r="IN24" s="45">
        <v>1092</v>
      </c>
      <c r="IO24" s="40">
        <v>21</v>
      </c>
      <c r="IP24" s="27"/>
      <c r="IQ24" s="27"/>
      <c r="IR24" s="27"/>
      <c r="IS24" s="27"/>
    </row>
    <row r="25" spans="1:253" x14ac:dyDescent="0.25">
      <c r="A25" s="40">
        <v>20</v>
      </c>
      <c r="B25" s="40" t="s">
        <v>22</v>
      </c>
      <c r="C25" s="46">
        <v>20</v>
      </c>
      <c r="D25" s="37" t="s">
        <v>91</v>
      </c>
      <c r="E25" s="47">
        <v>8.1999999999999993</v>
      </c>
      <c r="F25" s="47">
        <v>4.1399999999999997</v>
      </c>
      <c r="G25" s="27"/>
      <c r="H25" s="27"/>
      <c r="I25" s="36" t="s">
        <v>151</v>
      </c>
      <c r="J25" s="36">
        <v>6.01</v>
      </c>
      <c r="K25" s="36">
        <v>1.88</v>
      </c>
      <c r="L25" s="27"/>
      <c r="M25" s="36">
        <v>21</v>
      </c>
      <c r="N25" s="43">
        <f t="shared" si="61"/>
        <v>3.486215713348789</v>
      </c>
      <c r="O25" s="43">
        <f t="shared" si="2"/>
        <v>4.6389654018972815</v>
      </c>
      <c r="P25" s="43">
        <f t="shared" si="3"/>
        <v>2.7211762162711923</v>
      </c>
      <c r="Q25" s="48">
        <f t="shared" si="4"/>
        <v>0</v>
      </c>
      <c r="R25" s="43">
        <f t="shared" si="5"/>
        <v>1.669311235210498</v>
      </c>
      <c r="S25" s="43">
        <f t="shared" si="6"/>
        <v>1.1871394189394939</v>
      </c>
      <c r="T25" s="43">
        <f t="shared" si="7"/>
        <v>3.6401785670486002</v>
      </c>
      <c r="U25" s="43">
        <f t="shared" si="8"/>
        <v>2.3221541723150074</v>
      </c>
      <c r="V25" s="43">
        <f t="shared" si="9"/>
        <v>5.0716663928141008</v>
      </c>
      <c r="W25" s="43">
        <f t="shared" si="10"/>
        <v>5.1633032062818076</v>
      </c>
      <c r="X25" s="36">
        <v>4</v>
      </c>
      <c r="Y25" s="49">
        <f t="shared" si="11"/>
        <v>0</v>
      </c>
      <c r="Z25" s="27"/>
      <c r="AA25" s="36" t="s">
        <v>1</v>
      </c>
      <c r="AB25" s="43">
        <f>F15+F16+F19+F20+F24+F33</f>
        <v>11.87</v>
      </c>
      <c r="AC25" s="43">
        <f>1/6*AB25</f>
        <v>1.9783333333333331</v>
      </c>
      <c r="AD25" s="27"/>
      <c r="AE25" s="36">
        <v>21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48">
        <f>E26</f>
        <v>8.36</v>
      </c>
      <c r="AM25" s="48">
        <f>F26</f>
        <v>4.66</v>
      </c>
      <c r="AN25" s="36">
        <v>0</v>
      </c>
      <c r="AO25" s="36">
        <v>0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50"/>
      <c r="BA25" s="50"/>
      <c r="BB25" s="50"/>
      <c r="BC25" s="50"/>
      <c r="BD25" s="27"/>
      <c r="BE25" s="36">
        <v>21</v>
      </c>
      <c r="BF25" s="47">
        <f t="shared" si="13"/>
        <v>3.7176825127095139</v>
      </c>
      <c r="BG25" s="47">
        <f t="shared" si="14"/>
        <v>5.0781768381969536</v>
      </c>
      <c r="BH25" s="47">
        <f t="shared" si="15"/>
        <v>2.9537781832012304</v>
      </c>
      <c r="BI25" s="48">
        <f t="shared" si="16"/>
        <v>0.32059758654737275</v>
      </c>
      <c r="BJ25" s="47">
        <f t="shared" si="17"/>
        <v>1.8061982172508082</v>
      </c>
      <c r="BK25" s="47">
        <f t="shared" si="18"/>
        <v>1.5395636557154757</v>
      </c>
      <c r="BL25" s="47">
        <f t="shared" si="19"/>
        <v>4.0115614167054705</v>
      </c>
      <c r="BM25" s="47">
        <f t="shared" si="20"/>
        <v>2.8405515309531006</v>
      </c>
      <c r="BN25" s="47">
        <f t="shared" si="21"/>
        <v>5.4568228507988037</v>
      </c>
      <c r="BO25" s="47">
        <f t="shared" si="22"/>
        <v>4.5876874940660324</v>
      </c>
      <c r="BP25" s="36">
        <v>4</v>
      </c>
      <c r="BQ25" s="49">
        <f t="shared" si="23"/>
        <v>0.32059758654737275</v>
      </c>
      <c r="BR25" s="27"/>
      <c r="BS25" s="27"/>
      <c r="BT25" s="27"/>
      <c r="BU25" s="27"/>
      <c r="BV25" s="27"/>
      <c r="BW25" s="36">
        <v>21</v>
      </c>
      <c r="BX25" s="36">
        <v>0</v>
      </c>
      <c r="BY25" s="36">
        <v>0</v>
      </c>
      <c r="BZ25" s="36">
        <v>0</v>
      </c>
      <c r="CA25" s="36">
        <v>0</v>
      </c>
      <c r="CB25" s="36">
        <v>0</v>
      </c>
      <c r="CC25" s="36">
        <v>0</v>
      </c>
      <c r="CD25" s="48">
        <f>E26</f>
        <v>8.36</v>
      </c>
      <c r="CE25" s="48">
        <f>F26</f>
        <v>4.66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6">
        <v>0</v>
      </c>
      <c r="CL25" s="36">
        <v>0</v>
      </c>
      <c r="CM25" s="36">
        <v>0</v>
      </c>
      <c r="CN25" s="36">
        <v>0</v>
      </c>
      <c r="CO25" s="36">
        <v>0</v>
      </c>
      <c r="CP25" s="36">
        <v>0</v>
      </c>
      <c r="CQ25" s="36">
        <v>0</v>
      </c>
      <c r="CR25" s="27"/>
      <c r="CS25" s="27"/>
      <c r="CT25" s="27"/>
      <c r="CU25" s="27"/>
      <c r="CV25" s="27"/>
      <c r="CW25" s="36">
        <v>21</v>
      </c>
      <c r="CX25" s="47">
        <f t="shared" si="25"/>
        <v>3.6929235031340704</v>
      </c>
      <c r="CY25" s="47">
        <f t="shared" si="26"/>
        <v>5.1461131502868804</v>
      </c>
      <c r="CZ25" s="47">
        <f t="shared" si="27"/>
        <v>2.9537781832012304</v>
      </c>
      <c r="DA25" s="48">
        <f t="shared" si="28"/>
        <v>0.49977896348854151</v>
      </c>
      <c r="DB25" s="47">
        <f t="shared" si="29"/>
        <v>1.8499293974393183</v>
      </c>
      <c r="DC25" s="47">
        <f t="shared" si="30"/>
        <v>1.9981121089668616</v>
      </c>
      <c r="DD25" s="47">
        <f t="shared" si="31"/>
        <v>4.0115614167054705</v>
      </c>
      <c r="DE25" s="47">
        <f t="shared" si="32"/>
        <v>3.0842886918532568</v>
      </c>
      <c r="DF25" s="47">
        <f t="shared" si="33"/>
        <v>5.4653794780880647</v>
      </c>
      <c r="DG25" s="47">
        <f t="shared" si="34"/>
        <v>4.468348758210352</v>
      </c>
      <c r="DH25" s="36">
        <v>4</v>
      </c>
      <c r="DI25" s="49">
        <f t="shared" si="35"/>
        <v>0.49977896348854151</v>
      </c>
      <c r="DJ25" s="27"/>
      <c r="DK25" s="27"/>
      <c r="DL25" s="27"/>
      <c r="DM25" s="27"/>
      <c r="DN25" s="27"/>
      <c r="DO25" s="36">
        <v>21</v>
      </c>
      <c r="DP25" s="36">
        <v>0</v>
      </c>
      <c r="DQ25" s="36">
        <v>0</v>
      </c>
      <c r="DR25" s="36">
        <v>0</v>
      </c>
      <c r="DS25" s="36">
        <v>0</v>
      </c>
      <c r="DT25" s="36">
        <v>0</v>
      </c>
      <c r="DU25" s="36">
        <v>0</v>
      </c>
      <c r="DV25" s="48">
        <f>E26</f>
        <v>8.36</v>
      </c>
      <c r="DW25" s="48">
        <f>F26</f>
        <v>4.66</v>
      </c>
      <c r="DX25" s="36">
        <v>0</v>
      </c>
      <c r="DY25" s="36">
        <v>0</v>
      </c>
      <c r="DZ25" s="36">
        <v>0</v>
      </c>
      <c r="EA25" s="36">
        <v>0</v>
      </c>
      <c r="EB25" s="36">
        <v>0</v>
      </c>
      <c r="EC25" s="36">
        <v>0</v>
      </c>
      <c r="ED25" s="36">
        <v>0</v>
      </c>
      <c r="EE25" s="36">
        <v>0</v>
      </c>
      <c r="EF25" s="36">
        <v>0</v>
      </c>
      <c r="EG25" s="36">
        <v>0</v>
      </c>
      <c r="EH25" s="36">
        <v>0</v>
      </c>
      <c r="EI25" s="36">
        <v>0</v>
      </c>
      <c r="EJ25" s="27"/>
      <c r="EK25" s="27"/>
      <c r="EL25" s="27"/>
      <c r="EM25" s="27"/>
      <c r="EN25" s="27"/>
      <c r="EO25" s="36">
        <v>21</v>
      </c>
      <c r="EP25" s="47">
        <f t="shared" si="37"/>
        <v>3.6929235031340704</v>
      </c>
      <c r="EQ25" s="47">
        <f t="shared" si="38"/>
        <v>5.1461131502868804</v>
      </c>
      <c r="ER25" s="47">
        <f t="shared" si="39"/>
        <v>2.9537781832012304</v>
      </c>
      <c r="ES25" s="48">
        <f t="shared" si="40"/>
        <v>0.49977896348854151</v>
      </c>
      <c r="ET25" s="47">
        <f t="shared" si="41"/>
        <v>1.8499293974393183</v>
      </c>
      <c r="EU25" s="47">
        <f t="shared" si="42"/>
        <v>1.9981121089668616</v>
      </c>
      <c r="EV25" s="47">
        <f t="shared" si="43"/>
        <v>4.0115614167054705</v>
      </c>
      <c r="EW25" s="47">
        <f t="shared" si="44"/>
        <v>3.0698552264090737</v>
      </c>
      <c r="EX25" s="47">
        <f t="shared" si="45"/>
        <v>5.4293252803640337</v>
      </c>
      <c r="EY25" s="47">
        <f t="shared" si="46"/>
        <v>4.2569268918434569</v>
      </c>
      <c r="EZ25" s="36">
        <v>4</v>
      </c>
      <c r="FA25" s="49">
        <f t="shared" si="47"/>
        <v>0.49977896348854151</v>
      </c>
      <c r="FB25" s="27"/>
      <c r="FC25" s="27"/>
      <c r="FD25" s="27"/>
      <c r="FE25" s="27"/>
      <c r="FF25" s="27"/>
      <c r="FG25" s="36">
        <v>21</v>
      </c>
      <c r="FH25" s="36">
        <v>0</v>
      </c>
      <c r="FI25" s="36">
        <v>0</v>
      </c>
      <c r="FJ25" s="36">
        <v>0</v>
      </c>
      <c r="FK25" s="36">
        <v>0</v>
      </c>
      <c r="FL25" s="36">
        <v>0</v>
      </c>
      <c r="FM25" s="36">
        <v>0</v>
      </c>
      <c r="FN25" s="48">
        <f>E26</f>
        <v>8.36</v>
      </c>
      <c r="FO25" s="48">
        <f>F26</f>
        <v>4.66</v>
      </c>
      <c r="FP25" s="36">
        <v>0</v>
      </c>
      <c r="FQ25" s="36">
        <v>0</v>
      </c>
      <c r="FR25" s="36">
        <v>0</v>
      </c>
      <c r="FS25" s="36">
        <v>0</v>
      </c>
      <c r="FT25" s="36">
        <v>0</v>
      </c>
      <c r="FU25" s="36">
        <v>0</v>
      </c>
      <c r="FV25" s="36">
        <v>0</v>
      </c>
      <c r="FW25" s="36">
        <v>0</v>
      </c>
      <c r="FX25" s="36">
        <v>0</v>
      </c>
      <c r="FY25" s="36">
        <v>0</v>
      </c>
      <c r="FZ25" s="36">
        <v>0</v>
      </c>
      <c r="GA25" s="36">
        <v>0</v>
      </c>
      <c r="GB25" s="27"/>
      <c r="GC25" s="27"/>
      <c r="GD25" s="27"/>
      <c r="GE25" s="27"/>
      <c r="GF25" s="27"/>
      <c r="GG25" s="36">
        <v>21</v>
      </c>
      <c r="GH25" s="47">
        <f t="shared" si="49"/>
        <v>3.6929235031340704</v>
      </c>
      <c r="GI25" s="47">
        <f t="shared" si="50"/>
        <v>5.1461131502868804</v>
      </c>
      <c r="GJ25" s="47">
        <f t="shared" si="51"/>
        <v>2.9537781832012304</v>
      </c>
      <c r="GK25" s="48">
        <f t="shared" si="52"/>
        <v>0.49977896348854151</v>
      </c>
      <c r="GL25" s="47">
        <f t="shared" si="53"/>
        <v>1.8499293974393183</v>
      </c>
      <c r="GM25" s="47">
        <f t="shared" si="54"/>
        <v>1.9981121089668616</v>
      </c>
      <c r="GN25" s="47">
        <f t="shared" si="55"/>
        <v>4.0793553412273367</v>
      </c>
      <c r="GO25" s="47">
        <f t="shared" si="56"/>
        <v>3.140686407636252</v>
      </c>
      <c r="GP25" s="47">
        <f t="shared" si="57"/>
        <v>5.3729168555999509</v>
      </c>
      <c r="GQ25" s="47">
        <f t="shared" si="58"/>
        <v>4.1103446099445229</v>
      </c>
      <c r="GR25" s="36">
        <v>4</v>
      </c>
      <c r="GS25" s="49">
        <f t="shared" si="59"/>
        <v>0.49977896348854151</v>
      </c>
      <c r="GT25" s="27"/>
      <c r="GU25" s="27"/>
      <c r="GV25" s="27"/>
      <c r="GW25" s="27"/>
      <c r="GX25" s="27"/>
      <c r="GY25" s="36">
        <v>21</v>
      </c>
      <c r="GZ25" s="36">
        <v>0</v>
      </c>
      <c r="HA25" s="36">
        <v>0</v>
      </c>
      <c r="HB25" s="36">
        <v>0</v>
      </c>
      <c r="HC25" s="36">
        <v>0</v>
      </c>
      <c r="HD25" s="36">
        <v>0</v>
      </c>
      <c r="HE25" s="36">
        <v>0</v>
      </c>
      <c r="HF25" s="48">
        <f>E26</f>
        <v>8.36</v>
      </c>
      <c r="HG25" s="48">
        <f>F26</f>
        <v>4.66</v>
      </c>
      <c r="HH25" s="36">
        <v>0</v>
      </c>
      <c r="HI25" s="36">
        <v>0</v>
      </c>
      <c r="HJ25" s="36">
        <v>0</v>
      </c>
      <c r="HK25" s="36">
        <v>0</v>
      </c>
      <c r="HL25" s="36">
        <v>0</v>
      </c>
      <c r="HM25" s="36">
        <v>0</v>
      </c>
      <c r="HN25" s="36">
        <v>0</v>
      </c>
      <c r="HO25" s="36">
        <v>0</v>
      </c>
      <c r="HP25" s="36">
        <v>0</v>
      </c>
      <c r="HQ25" s="36">
        <v>0</v>
      </c>
      <c r="HR25" s="36">
        <v>0</v>
      </c>
      <c r="HS25" s="36">
        <v>0</v>
      </c>
      <c r="HT25" s="27"/>
      <c r="HU25" s="27"/>
      <c r="HV25" s="27"/>
      <c r="HW25" s="27"/>
      <c r="HX25" s="27"/>
      <c r="HY25" s="36" t="s">
        <v>154</v>
      </c>
      <c r="HZ25" s="37" t="s">
        <v>314</v>
      </c>
      <c r="IA25" s="38">
        <f>IN55+IN57+IN58+IN59+IN66+IN69+IN71</f>
        <v>5917</v>
      </c>
      <c r="IB25" s="65" t="s">
        <v>311</v>
      </c>
      <c r="IC25" s="56">
        <v>7</v>
      </c>
      <c r="ID25" s="52">
        <v>39</v>
      </c>
      <c r="IE25" s="47">
        <f>GM43</f>
        <v>1.5573991139075425</v>
      </c>
      <c r="IF25" s="52">
        <f>IN42</f>
        <v>1154</v>
      </c>
      <c r="IG25" s="56" t="s">
        <v>152</v>
      </c>
      <c r="IH25" s="119"/>
      <c r="II25" s="52">
        <v>28</v>
      </c>
      <c r="IJ25" s="47">
        <f>GN32</f>
        <v>3.0316101332460281</v>
      </c>
      <c r="IK25" s="36">
        <f>IN31</f>
        <v>843</v>
      </c>
      <c r="IL25" s="40" t="s">
        <v>147</v>
      </c>
      <c r="IM25" s="68">
        <f t="shared" si="68"/>
        <v>5662</v>
      </c>
      <c r="IN25" s="45">
        <v>582</v>
      </c>
      <c r="IO25" s="40">
        <v>22</v>
      </c>
      <c r="IP25" s="27"/>
      <c r="IQ25" s="27"/>
      <c r="IR25" s="27"/>
      <c r="IS25" s="27"/>
    </row>
    <row r="26" spans="1:253" x14ac:dyDescent="0.25">
      <c r="A26" s="40">
        <v>21</v>
      </c>
      <c r="B26" s="40" t="s">
        <v>23</v>
      </c>
      <c r="C26" s="46">
        <v>21</v>
      </c>
      <c r="D26" s="37" t="s">
        <v>92</v>
      </c>
      <c r="E26" s="47">
        <v>8.36</v>
      </c>
      <c r="F26" s="47">
        <v>4.66</v>
      </c>
      <c r="G26" s="27"/>
      <c r="H26" s="27"/>
      <c r="I26" s="36" t="s">
        <v>152</v>
      </c>
      <c r="J26" s="43">
        <v>6.04</v>
      </c>
      <c r="K26" s="43">
        <v>4.5599999999999996</v>
      </c>
      <c r="L26" s="27"/>
      <c r="M26" s="36">
        <v>22</v>
      </c>
      <c r="N26" s="43">
        <f t="shared" si="61"/>
        <v>4.4249858756836726</v>
      </c>
      <c r="O26" s="43">
        <f t="shared" si="2"/>
        <v>4.9508989082791821</v>
      </c>
      <c r="P26" s="43">
        <f t="shared" si="3"/>
        <v>2.6828715958837837</v>
      </c>
      <c r="Q26" s="43">
        <f t="shared" si="4"/>
        <v>1.669311235210498</v>
      </c>
      <c r="R26" s="48">
        <f t="shared" si="5"/>
        <v>0</v>
      </c>
      <c r="S26" s="43">
        <f t="shared" si="6"/>
        <v>1.2803515142334938</v>
      </c>
      <c r="T26" s="43">
        <f t="shared" si="7"/>
        <v>1.9890952717253141</v>
      </c>
      <c r="U26" s="43">
        <f t="shared" si="8"/>
        <v>1.5279397893896212</v>
      </c>
      <c r="V26" s="43">
        <f t="shared" si="9"/>
        <v>3.9924929555354263</v>
      </c>
      <c r="W26" s="43">
        <f t="shared" si="10"/>
        <v>4.2584621637393942</v>
      </c>
      <c r="X26" s="36">
        <v>5</v>
      </c>
      <c r="Y26" s="49">
        <f t="shared" si="11"/>
        <v>0</v>
      </c>
      <c r="Z26" s="27"/>
      <c r="AA26" s="215" t="s">
        <v>148</v>
      </c>
      <c r="AB26" s="215"/>
      <c r="AC26" s="215"/>
      <c r="AD26" s="27"/>
      <c r="AE26" s="36">
        <v>22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48">
        <f>E27</f>
        <v>7.15</v>
      </c>
      <c r="AO26" s="48">
        <f>F27</f>
        <v>3.51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50"/>
      <c r="BA26" s="50"/>
      <c r="BB26" s="50"/>
      <c r="BC26" s="50"/>
      <c r="BD26" s="27"/>
      <c r="BE26" s="36">
        <v>22</v>
      </c>
      <c r="BF26" s="47">
        <f t="shared" si="13"/>
        <v>4.71517221102176</v>
      </c>
      <c r="BG26" s="47">
        <f t="shared" si="14"/>
        <v>5.5740039468949067</v>
      </c>
      <c r="BH26" s="47">
        <f t="shared" si="15"/>
        <v>2.8879644888552374</v>
      </c>
      <c r="BI26" s="47">
        <f t="shared" si="16"/>
        <v>1.8153120427353531</v>
      </c>
      <c r="BJ26" s="48">
        <f t="shared" si="17"/>
        <v>0.15770859202973045</v>
      </c>
      <c r="BK26" s="47">
        <f t="shared" si="18"/>
        <v>2.062718170279207</v>
      </c>
      <c r="BL26" s="47">
        <f t="shared" si="19"/>
        <v>2.351196503910296</v>
      </c>
      <c r="BM26" s="47">
        <f t="shared" si="20"/>
        <v>2.077593078540648</v>
      </c>
      <c r="BN26" s="47">
        <f t="shared" si="21"/>
        <v>4.2873203315124471</v>
      </c>
      <c r="BO26" s="47">
        <f t="shared" si="22"/>
        <v>3.8939909388824687</v>
      </c>
      <c r="BP26" s="36">
        <v>5</v>
      </c>
      <c r="BQ26" s="49">
        <f t="shared" si="23"/>
        <v>0.15770859202973045</v>
      </c>
      <c r="BR26" s="27"/>
      <c r="BS26" s="27"/>
      <c r="BT26" s="27"/>
      <c r="BU26" s="27"/>
      <c r="BV26" s="27"/>
      <c r="BW26" s="36">
        <v>22</v>
      </c>
      <c r="BX26" s="3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48">
        <f>E27</f>
        <v>7.15</v>
      </c>
      <c r="CG26" s="48">
        <f>F27</f>
        <v>3.51</v>
      </c>
      <c r="CH26" s="36">
        <v>0</v>
      </c>
      <c r="CI26" s="36">
        <v>0</v>
      </c>
      <c r="CJ26" s="36">
        <v>0</v>
      </c>
      <c r="CK26" s="36">
        <v>0</v>
      </c>
      <c r="CL26" s="36">
        <v>0</v>
      </c>
      <c r="CM26" s="36">
        <v>0</v>
      </c>
      <c r="CN26" s="36">
        <v>0</v>
      </c>
      <c r="CO26" s="36">
        <v>0</v>
      </c>
      <c r="CP26" s="36">
        <v>0</v>
      </c>
      <c r="CQ26" s="36">
        <v>0</v>
      </c>
      <c r="CR26" s="27"/>
      <c r="CS26" s="27"/>
      <c r="CT26" s="27"/>
      <c r="CU26" s="27"/>
      <c r="CV26" s="27"/>
      <c r="CW26" s="36">
        <v>22</v>
      </c>
      <c r="CX26" s="47">
        <f t="shared" si="25"/>
        <v>4.7100832264409096</v>
      </c>
      <c r="CY26" s="47">
        <f t="shared" si="26"/>
        <v>5.707437885971447</v>
      </c>
      <c r="CZ26" s="47">
        <f t="shared" si="27"/>
        <v>2.8879644888552374</v>
      </c>
      <c r="DA26" s="47">
        <f t="shared" si="28"/>
        <v>1.9375933271031285</v>
      </c>
      <c r="DB26" s="48">
        <f t="shared" si="29"/>
        <v>0.35497916006666153</v>
      </c>
      <c r="DC26" s="47">
        <f t="shared" si="30"/>
        <v>2.4304674447521406</v>
      </c>
      <c r="DD26" s="47">
        <f t="shared" si="31"/>
        <v>2.351196503910296</v>
      </c>
      <c r="DE26" s="47">
        <f t="shared" si="32"/>
        <v>2.2012093151219392</v>
      </c>
      <c r="DF26" s="47">
        <f t="shared" si="33"/>
        <v>4.320004572471289</v>
      </c>
      <c r="DG26" s="47">
        <f t="shared" si="34"/>
        <v>3.8157686807509705</v>
      </c>
      <c r="DH26" s="36">
        <v>5</v>
      </c>
      <c r="DI26" s="49">
        <f t="shared" si="35"/>
        <v>0.35497916006666153</v>
      </c>
      <c r="DJ26" s="27"/>
      <c r="DK26" s="27"/>
      <c r="DL26" s="27"/>
      <c r="DM26" s="27"/>
      <c r="DN26" s="27"/>
      <c r="DO26" s="36">
        <v>22</v>
      </c>
      <c r="DP26" s="36">
        <v>0</v>
      </c>
      <c r="DQ26" s="36">
        <v>0</v>
      </c>
      <c r="DR26" s="36">
        <v>0</v>
      </c>
      <c r="DS26" s="36">
        <v>0</v>
      </c>
      <c r="DT26" s="36">
        <v>0</v>
      </c>
      <c r="DU26" s="36">
        <v>0</v>
      </c>
      <c r="DV26" s="36">
        <v>0</v>
      </c>
      <c r="DW26" s="36">
        <v>0</v>
      </c>
      <c r="DX26" s="48">
        <f>E27</f>
        <v>7.15</v>
      </c>
      <c r="DY26" s="48">
        <f>F27</f>
        <v>3.51</v>
      </c>
      <c r="DZ26" s="36">
        <v>0</v>
      </c>
      <c r="EA26" s="36">
        <v>0</v>
      </c>
      <c r="EB26" s="36">
        <v>0</v>
      </c>
      <c r="EC26" s="36">
        <v>0</v>
      </c>
      <c r="ED26" s="36">
        <v>0</v>
      </c>
      <c r="EE26" s="36">
        <v>0</v>
      </c>
      <c r="EF26" s="36">
        <v>0</v>
      </c>
      <c r="EG26" s="36">
        <v>0</v>
      </c>
      <c r="EH26" s="36">
        <v>0</v>
      </c>
      <c r="EI26" s="36">
        <v>0</v>
      </c>
      <c r="EJ26" s="27"/>
      <c r="EK26" s="27"/>
      <c r="EL26" s="27"/>
      <c r="EM26" s="27"/>
      <c r="EN26" s="27"/>
      <c r="EO26" s="36">
        <v>22</v>
      </c>
      <c r="EP26" s="47">
        <f t="shared" si="37"/>
        <v>4.7100832264409096</v>
      </c>
      <c r="EQ26" s="47">
        <f t="shared" si="38"/>
        <v>5.707437885971447</v>
      </c>
      <c r="ER26" s="47">
        <f t="shared" si="39"/>
        <v>2.8879644888552374</v>
      </c>
      <c r="ES26" s="47">
        <f t="shared" si="40"/>
        <v>1.9375933271031285</v>
      </c>
      <c r="ET26" s="48">
        <f t="shared" si="41"/>
        <v>0.35497916006666153</v>
      </c>
      <c r="EU26" s="47">
        <f t="shared" si="42"/>
        <v>2.4304674447521406</v>
      </c>
      <c r="EV26" s="47">
        <f t="shared" si="43"/>
        <v>2.351196503910296</v>
      </c>
      <c r="EW26" s="47">
        <f t="shared" si="44"/>
        <v>2.0826292143452823</v>
      </c>
      <c r="EX26" s="47">
        <f t="shared" si="45"/>
        <v>4.3055676745349158</v>
      </c>
      <c r="EY26" s="47">
        <f t="shared" si="46"/>
        <v>3.675860656023294</v>
      </c>
      <c r="EZ26" s="36">
        <v>5</v>
      </c>
      <c r="FA26" s="49">
        <f t="shared" si="47"/>
        <v>0.35497916006666153</v>
      </c>
      <c r="FB26" s="27"/>
      <c r="FC26" s="27"/>
      <c r="FD26" s="27"/>
      <c r="FE26" s="27"/>
      <c r="FF26" s="27"/>
      <c r="FG26" s="36">
        <v>22</v>
      </c>
      <c r="FH26" s="36">
        <v>0</v>
      </c>
      <c r="FI26" s="36">
        <v>0</v>
      </c>
      <c r="FJ26" s="36">
        <v>0</v>
      </c>
      <c r="FK26" s="36">
        <v>0</v>
      </c>
      <c r="FL26" s="36">
        <v>0</v>
      </c>
      <c r="FM26" s="36">
        <v>0</v>
      </c>
      <c r="FN26" s="36">
        <v>0</v>
      </c>
      <c r="FO26" s="36">
        <v>0</v>
      </c>
      <c r="FP26" s="48">
        <f>E27</f>
        <v>7.15</v>
      </c>
      <c r="FQ26" s="48">
        <f>F27</f>
        <v>3.51</v>
      </c>
      <c r="FR26" s="36">
        <v>0</v>
      </c>
      <c r="FS26" s="36">
        <v>0</v>
      </c>
      <c r="FT26" s="36">
        <v>0</v>
      </c>
      <c r="FU26" s="36">
        <v>0</v>
      </c>
      <c r="FV26" s="36">
        <v>0</v>
      </c>
      <c r="FW26" s="36">
        <v>0</v>
      </c>
      <c r="FX26" s="36">
        <v>0</v>
      </c>
      <c r="FY26" s="36">
        <v>0</v>
      </c>
      <c r="FZ26" s="36">
        <v>0</v>
      </c>
      <c r="GA26" s="36">
        <v>0</v>
      </c>
      <c r="GB26" s="27"/>
      <c r="GC26" s="27"/>
      <c r="GD26" s="27"/>
      <c r="GE26" s="27"/>
      <c r="GF26" s="27"/>
      <c r="GG26" s="36">
        <v>22</v>
      </c>
      <c r="GH26" s="47">
        <f t="shared" si="49"/>
        <v>4.7100832264409096</v>
      </c>
      <c r="GI26" s="47">
        <f t="shared" si="50"/>
        <v>5.707437885971447</v>
      </c>
      <c r="GJ26" s="47">
        <f t="shared" si="51"/>
        <v>2.8879644888552374</v>
      </c>
      <c r="GK26" s="47">
        <f t="shared" si="52"/>
        <v>1.9375933271031285</v>
      </c>
      <c r="GL26" s="48">
        <f t="shared" si="53"/>
        <v>0.35497916006666153</v>
      </c>
      <c r="GM26" s="47">
        <f t="shared" si="54"/>
        <v>2.4304674447521406</v>
      </c>
      <c r="GN26" s="47">
        <f t="shared" si="55"/>
        <v>2.4452443640667085</v>
      </c>
      <c r="GO26" s="47">
        <f t="shared" si="56"/>
        <v>1.9613204169073903</v>
      </c>
      <c r="GP26" s="47">
        <f t="shared" si="57"/>
        <v>4.2656022798565445</v>
      </c>
      <c r="GQ26" s="47">
        <f t="shared" si="58"/>
        <v>3.5671077657536503</v>
      </c>
      <c r="GR26" s="36">
        <v>5</v>
      </c>
      <c r="GS26" s="49">
        <f t="shared" si="59"/>
        <v>0.35497916006666153</v>
      </c>
      <c r="GT26" s="27"/>
      <c r="GU26" s="27"/>
      <c r="GV26" s="27"/>
      <c r="GW26" s="27"/>
      <c r="GX26" s="27"/>
      <c r="GY26" s="36">
        <v>22</v>
      </c>
      <c r="GZ26" s="36">
        <v>0</v>
      </c>
      <c r="HA26" s="36">
        <v>0</v>
      </c>
      <c r="HB26" s="36">
        <v>0</v>
      </c>
      <c r="HC26" s="36">
        <v>0</v>
      </c>
      <c r="HD26" s="36">
        <v>0</v>
      </c>
      <c r="HE26" s="36">
        <v>0</v>
      </c>
      <c r="HF26" s="36">
        <v>0</v>
      </c>
      <c r="HG26" s="36">
        <v>0</v>
      </c>
      <c r="HH26" s="48">
        <f>E27</f>
        <v>7.15</v>
      </c>
      <c r="HI26" s="48">
        <f>F27</f>
        <v>3.51</v>
      </c>
      <c r="HJ26" s="36">
        <v>0</v>
      </c>
      <c r="HK26" s="36">
        <v>0</v>
      </c>
      <c r="HL26" s="36">
        <v>0</v>
      </c>
      <c r="HM26" s="36">
        <v>0</v>
      </c>
      <c r="HN26" s="36">
        <v>0</v>
      </c>
      <c r="HO26" s="36">
        <v>0</v>
      </c>
      <c r="HP26" s="36">
        <v>0</v>
      </c>
      <c r="HQ26" s="36">
        <v>0</v>
      </c>
      <c r="HR26" s="36">
        <v>0</v>
      </c>
      <c r="HS26" s="36">
        <v>0</v>
      </c>
      <c r="HT26" s="27"/>
      <c r="HU26" s="27"/>
      <c r="HV26" s="27"/>
      <c r="HW26" s="27"/>
      <c r="HX26" s="27"/>
      <c r="HY26" s="205" t="s">
        <v>166</v>
      </c>
      <c r="HZ26" s="206"/>
      <c r="IA26" s="36">
        <f>SUM(IA16:IA25)</f>
        <v>59669</v>
      </c>
      <c r="IB26" s="27"/>
      <c r="IC26" s="119">
        <f>SUM(IC16:IC25)</f>
        <v>68</v>
      </c>
      <c r="ID26" s="52">
        <v>45</v>
      </c>
      <c r="IE26" s="47">
        <f>GM49</f>
        <v>1.7742750632300497</v>
      </c>
      <c r="IF26" s="52">
        <f>IN48</f>
        <v>644</v>
      </c>
      <c r="IG26" s="56" t="s">
        <v>152</v>
      </c>
      <c r="IH26" s="119"/>
      <c r="II26" s="95">
        <v>41</v>
      </c>
      <c r="IJ26" s="96">
        <f>GN45</f>
        <v>1.9687407142638156</v>
      </c>
      <c r="IK26" s="95">
        <f>IN44</f>
        <v>1178</v>
      </c>
      <c r="IL26" s="101" t="s">
        <v>152</v>
      </c>
      <c r="IM26" s="102">
        <f>$IA$9+IK26</f>
        <v>5997</v>
      </c>
      <c r="IN26" s="45">
        <v>858</v>
      </c>
      <c r="IO26" s="40">
        <v>23</v>
      </c>
      <c r="IP26" s="27"/>
      <c r="IQ26" s="27"/>
      <c r="IR26" s="27"/>
      <c r="IS26" s="27"/>
    </row>
    <row r="27" spans="1:253" x14ac:dyDescent="0.25">
      <c r="A27" s="40">
        <v>22</v>
      </c>
      <c r="B27" s="40" t="s">
        <v>24</v>
      </c>
      <c r="C27" s="46">
        <v>22</v>
      </c>
      <c r="D27" s="37" t="s">
        <v>93</v>
      </c>
      <c r="E27" s="47">
        <v>7.15</v>
      </c>
      <c r="F27" s="47">
        <v>3.51</v>
      </c>
      <c r="G27" s="27"/>
      <c r="H27" s="27"/>
      <c r="I27" s="39" t="s">
        <v>153</v>
      </c>
      <c r="J27" s="43">
        <v>3.29</v>
      </c>
      <c r="K27" s="43">
        <v>4.53</v>
      </c>
      <c r="L27" s="27"/>
      <c r="M27" s="36">
        <v>23</v>
      </c>
      <c r="N27" s="43">
        <f t="shared" si="61"/>
        <v>3.8268786236304915</v>
      </c>
      <c r="O27" s="43">
        <f t="shared" si="2"/>
        <v>4.8181427957253407</v>
      </c>
      <c r="P27" s="43">
        <f t="shared" si="3"/>
        <v>2.7543601797876764</v>
      </c>
      <c r="Q27" s="48">
        <f t="shared" si="4"/>
        <v>0.48754486972995575</v>
      </c>
      <c r="R27" s="43">
        <f t="shared" si="5"/>
        <v>1.2151131634543344</v>
      </c>
      <c r="S27" s="43">
        <f t="shared" si="6"/>
        <v>0.81437092286009338</v>
      </c>
      <c r="T27" s="43">
        <f t="shared" si="7"/>
        <v>3.2020306057250609</v>
      </c>
      <c r="U27" s="43">
        <f t="shared" si="8"/>
        <v>1.8832153355365391</v>
      </c>
      <c r="V27" s="43">
        <f t="shared" si="9"/>
        <v>4.6306910931307002</v>
      </c>
      <c r="W27" s="43">
        <f t="shared" si="10"/>
        <v>4.7518417482066884</v>
      </c>
      <c r="X27" s="36">
        <v>4</v>
      </c>
      <c r="Y27" s="49">
        <f t="shared" si="11"/>
        <v>0.48754486972995575</v>
      </c>
      <c r="Z27" s="27"/>
      <c r="AA27" s="36" t="s">
        <v>0</v>
      </c>
      <c r="AB27" s="43">
        <f>E18+E21+E25+E26+E28+E29+E35+E36+E37+E38</f>
        <v>83.9</v>
      </c>
      <c r="AC27" s="43">
        <f>1/10*AB27</f>
        <v>8.39</v>
      </c>
      <c r="AD27" s="27"/>
      <c r="AE27" s="36">
        <v>23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48">
        <f>E28</f>
        <v>7.92</v>
      </c>
      <c r="AM27" s="48">
        <f>F28</f>
        <v>4.45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50"/>
      <c r="BA27" s="50"/>
      <c r="BB27" s="50"/>
      <c r="BC27" s="50"/>
      <c r="BD27" s="27"/>
      <c r="BE27" s="36">
        <v>23</v>
      </c>
      <c r="BF27" s="47">
        <f t="shared" si="13"/>
        <v>4.0769148499665215</v>
      </c>
      <c r="BG27" s="47">
        <f t="shared" si="14"/>
        <v>5.3136070611214761</v>
      </c>
      <c r="BH27" s="47">
        <f t="shared" si="15"/>
        <v>2.9876309827167233</v>
      </c>
      <c r="BI27" s="48">
        <f t="shared" si="16"/>
        <v>0.73672098687359233</v>
      </c>
      <c r="BJ27" s="47">
        <f t="shared" si="17"/>
        <v>1.3425542819565992</v>
      </c>
      <c r="BK27" s="47">
        <f t="shared" si="18"/>
        <v>1.3784071423204394</v>
      </c>
      <c r="BL27" s="47">
        <f t="shared" si="19"/>
        <v>3.5662620487002914</v>
      </c>
      <c r="BM27" s="47">
        <f t="shared" si="20"/>
        <v>2.4227077826267052</v>
      </c>
      <c r="BN27" s="47">
        <f t="shared" si="21"/>
        <v>5.0042122881628428</v>
      </c>
      <c r="BO27" s="47">
        <f t="shared" si="22"/>
        <v>4.2113258520445518</v>
      </c>
      <c r="BP27" s="36">
        <v>4</v>
      </c>
      <c r="BQ27" s="49">
        <f t="shared" si="23"/>
        <v>0.73672098687359233</v>
      </c>
      <c r="BR27" s="27"/>
      <c r="BS27" s="27"/>
      <c r="BT27" s="27"/>
      <c r="BU27" s="27"/>
      <c r="BV27" s="27"/>
      <c r="BW27" s="36">
        <v>23</v>
      </c>
      <c r="BX27" s="36">
        <v>0</v>
      </c>
      <c r="BY27" s="36">
        <v>0</v>
      </c>
      <c r="BZ27" s="36">
        <v>0</v>
      </c>
      <c r="CA27" s="36">
        <v>0</v>
      </c>
      <c r="CB27" s="36">
        <v>0</v>
      </c>
      <c r="CC27" s="36">
        <v>0</v>
      </c>
      <c r="CD27" s="48">
        <f>E28</f>
        <v>7.92</v>
      </c>
      <c r="CE27" s="48">
        <f>F28</f>
        <v>4.45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6">
        <v>0</v>
      </c>
      <c r="CL27" s="36">
        <v>0</v>
      </c>
      <c r="CM27" s="36">
        <v>0</v>
      </c>
      <c r="CN27" s="36">
        <v>0</v>
      </c>
      <c r="CO27" s="36">
        <v>0</v>
      </c>
      <c r="CP27" s="36">
        <v>0</v>
      </c>
      <c r="CQ27" s="36">
        <v>0</v>
      </c>
      <c r="CR27" s="27"/>
      <c r="CS27" s="27"/>
      <c r="CT27" s="27"/>
      <c r="CU27" s="27"/>
      <c r="CV27" s="27"/>
      <c r="CW27" s="36">
        <v>23</v>
      </c>
      <c r="CX27" s="47">
        <f t="shared" si="25"/>
        <v>4.0571694566532477</v>
      </c>
      <c r="CY27" s="47">
        <f t="shared" si="26"/>
        <v>5.4002173310175419</v>
      </c>
      <c r="CZ27" s="47">
        <f t="shared" si="27"/>
        <v>2.9876309827167233</v>
      </c>
      <c r="DA27" s="48">
        <f t="shared" si="28"/>
        <v>0.90720027870311792</v>
      </c>
      <c r="DB27" s="47">
        <f t="shared" si="29"/>
        <v>1.3688979628347246</v>
      </c>
      <c r="DC27" s="47">
        <f t="shared" si="30"/>
        <v>1.8412365410234504</v>
      </c>
      <c r="DD27" s="47">
        <f t="shared" si="31"/>
        <v>3.5662620487002914</v>
      </c>
      <c r="DE27" s="47">
        <f t="shared" si="32"/>
        <v>2.6529540716194933</v>
      </c>
      <c r="DF27" s="47">
        <f t="shared" si="33"/>
        <v>5.0162763475571923</v>
      </c>
      <c r="DG27" s="47">
        <f t="shared" si="34"/>
        <v>4.0989712886284035</v>
      </c>
      <c r="DH27" s="36">
        <v>4</v>
      </c>
      <c r="DI27" s="49">
        <f t="shared" si="35"/>
        <v>0.90720027870311792</v>
      </c>
      <c r="DJ27" s="27"/>
      <c r="DK27" s="27"/>
      <c r="DL27" s="27"/>
      <c r="DM27" s="27"/>
      <c r="DN27" s="27"/>
      <c r="DO27" s="36">
        <v>23</v>
      </c>
      <c r="DP27" s="36">
        <v>0</v>
      </c>
      <c r="DQ27" s="36">
        <v>0</v>
      </c>
      <c r="DR27" s="36">
        <v>0</v>
      </c>
      <c r="DS27" s="36">
        <v>0</v>
      </c>
      <c r="DT27" s="36">
        <v>0</v>
      </c>
      <c r="DU27" s="36">
        <v>0</v>
      </c>
      <c r="DV27" s="48">
        <f>E28</f>
        <v>7.92</v>
      </c>
      <c r="DW27" s="48">
        <f>F28</f>
        <v>4.45</v>
      </c>
      <c r="DX27" s="36">
        <v>0</v>
      </c>
      <c r="DY27" s="36">
        <v>0</v>
      </c>
      <c r="DZ27" s="36">
        <v>0</v>
      </c>
      <c r="EA27" s="36">
        <v>0</v>
      </c>
      <c r="EB27" s="36">
        <v>0</v>
      </c>
      <c r="EC27" s="36">
        <v>0</v>
      </c>
      <c r="ED27" s="36">
        <v>0</v>
      </c>
      <c r="EE27" s="36">
        <v>0</v>
      </c>
      <c r="EF27" s="36">
        <v>0</v>
      </c>
      <c r="EG27" s="36">
        <v>0</v>
      </c>
      <c r="EH27" s="36">
        <v>0</v>
      </c>
      <c r="EI27" s="36">
        <v>0</v>
      </c>
      <c r="EJ27" s="27"/>
      <c r="EK27" s="27"/>
      <c r="EL27" s="27"/>
      <c r="EM27" s="27"/>
      <c r="EN27" s="27"/>
      <c r="EO27" s="36">
        <v>23</v>
      </c>
      <c r="EP27" s="47">
        <f t="shared" si="37"/>
        <v>4.0571694566532477</v>
      </c>
      <c r="EQ27" s="47">
        <f t="shared" si="38"/>
        <v>5.4002173310175419</v>
      </c>
      <c r="ER27" s="47">
        <f t="shared" si="39"/>
        <v>2.9876309827167233</v>
      </c>
      <c r="ES27" s="48">
        <f t="shared" si="40"/>
        <v>0.90720027870311792</v>
      </c>
      <c r="ET27" s="47">
        <f t="shared" si="41"/>
        <v>1.3688979628347246</v>
      </c>
      <c r="EU27" s="47">
        <f t="shared" si="42"/>
        <v>1.8412365410234504</v>
      </c>
      <c r="EV27" s="47">
        <f t="shared" si="43"/>
        <v>3.5662620487002914</v>
      </c>
      <c r="EW27" s="47">
        <f t="shared" si="44"/>
        <v>2.6233523929845521</v>
      </c>
      <c r="EX27" s="47">
        <f t="shared" si="45"/>
        <v>4.9832713151101853</v>
      </c>
      <c r="EY27" s="47">
        <f t="shared" si="46"/>
        <v>3.8997437816477118</v>
      </c>
      <c r="EZ27" s="36">
        <v>4</v>
      </c>
      <c r="FA27" s="49">
        <f t="shared" si="47"/>
        <v>0.90720027870311792</v>
      </c>
      <c r="FB27" s="27"/>
      <c r="FC27" s="27"/>
      <c r="FD27" s="27"/>
      <c r="FE27" s="27"/>
      <c r="FF27" s="27"/>
      <c r="FG27" s="36">
        <v>23</v>
      </c>
      <c r="FH27" s="36">
        <v>0</v>
      </c>
      <c r="FI27" s="36">
        <v>0</v>
      </c>
      <c r="FJ27" s="36">
        <v>0</v>
      </c>
      <c r="FK27" s="36">
        <v>0</v>
      </c>
      <c r="FL27" s="36">
        <v>0</v>
      </c>
      <c r="FM27" s="36">
        <v>0</v>
      </c>
      <c r="FN27" s="48">
        <f>E28</f>
        <v>7.92</v>
      </c>
      <c r="FO27" s="48">
        <f>F28</f>
        <v>4.45</v>
      </c>
      <c r="FP27" s="36">
        <v>0</v>
      </c>
      <c r="FQ27" s="36">
        <v>0</v>
      </c>
      <c r="FR27" s="36">
        <v>0</v>
      </c>
      <c r="FS27" s="36">
        <v>0</v>
      </c>
      <c r="FT27" s="36">
        <v>0</v>
      </c>
      <c r="FU27" s="36">
        <v>0</v>
      </c>
      <c r="FV27" s="36">
        <v>0</v>
      </c>
      <c r="FW27" s="36">
        <v>0</v>
      </c>
      <c r="FX27" s="36">
        <v>0</v>
      </c>
      <c r="FY27" s="36">
        <v>0</v>
      </c>
      <c r="FZ27" s="36">
        <v>0</v>
      </c>
      <c r="GA27" s="36">
        <v>0</v>
      </c>
      <c r="GB27" s="27"/>
      <c r="GC27" s="27"/>
      <c r="GD27" s="27"/>
      <c r="GE27" s="27"/>
      <c r="GF27" s="27"/>
      <c r="GG27" s="36">
        <v>23</v>
      </c>
      <c r="GH27" s="47">
        <f t="shared" si="49"/>
        <v>4.0571694566532477</v>
      </c>
      <c r="GI27" s="47">
        <f t="shared" si="50"/>
        <v>5.4002173310175419</v>
      </c>
      <c r="GJ27" s="47">
        <f t="shared" si="51"/>
        <v>2.9876309827167233</v>
      </c>
      <c r="GK27" s="48">
        <f t="shared" si="52"/>
        <v>0.90720027870311792</v>
      </c>
      <c r="GL27" s="47">
        <f t="shared" si="53"/>
        <v>1.3688979628347246</v>
      </c>
      <c r="GM27" s="47">
        <f t="shared" si="54"/>
        <v>1.8412365410234504</v>
      </c>
      <c r="GN27" s="47">
        <f t="shared" si="55"/>
        <v>3.6521664803237002</v>
      </c>
      <c r="GO27" s="47">
        <f t="shared" si="56"/>
        <v>2.6724042442049152</v>
      </c>
      <c r="GP27" s="47">
        <f t="shared" si="57"/>
        <v>4.9290962744345554</v>
      </c>
      <c r="GQ27" s="47">
        <f t="shared" si="58"/>
        <v>3.7591465537406217</v>
      </c>
      <c r="GR27" s="36">
        <v>4</v>
      </c>
      <c r="GS27" s="49">
        <f t="shared" si="59"/>
        <v>0.90720027870311792</v>
      </c>
      <c r="GT27" s="27"/>
      <c r="GU27" s="27"/>
      <c r="GV27" s="27"/>
      <c r="GW27" s="27"/>
      <c r="GX27" s="27"/>
      <c r="GY27" s="36">
        <v>23</v>
      </c>
      <c r="GZ27" s="36">
        <v>0</v>
      </c>
      <c r="HA27" s="36">
        <v>0</v>
      </c>
      <c r="HB27" s="36">
        <v>0</v>
      </c>
      <c r="HC27" s="36">
        <v>0</v>
      </c>
      <c r="HD27" s="36">
        <v>0</v>
      </c>
      <c r="HE27" s="36">
        <v>0</v>
      </c>
      <c r="HF27" s="48">
        <f>E28</f>
        <v>7.92</v>
      </c>
      <c r="HG27" s="48">
        <f>F28</f>
        <v>4.45</v>
      </c>
      <c r="HH27" s="36">
        <v>0</v>
      </c>
      <c r="HI27" s="36">
        <v>0</v>
      </c>
      <c r="HJ27" s="36">
        <v>0</v>
      </c>
      <c r="HK27" s="36">
        <v>0</v>
      </c>
      <c r="HL27" s="36">
        <v>0</v>
      </c>
      <c r="HM27" s="36">
        <v>0</v>
      </c>
      <c r="HN27" s="36">
        <v>0</v>
      </c>
      <c r="HO27" s="36">
        <v>0</v>
      </c>
      <c r="HP27" s="36">
        <v>0</v>
      </c>
      <c r="HQ27" s="36">
        <v>0</v>
      </c>
      <c r="HR27" s="36">
        <v>0</v>
      </c>
      <c r="HS27" s="36">
        <v>0</v>
      </c>
      <c r="HT27" s="27"/>
      <c r="HU27" s="27"/>
      <c r="HV27" s="27"/>
      <c r="HW27" s="27"/>
      <c r="HX27" s="27"/>
      <c r="HY27" s="27"/>
      <c r="HZ27" s="27"/>
      <c r="IA27" s="27"/>
      <c r="IB27" s="27"/>
      <c r="IC27" s="57"/>
      <c r="ID27" s="52">
        <v>47</v>
      </c>
      <c r="IE27" s="47">
        <f>GM51</f>
        <v>1.6840641317954603</v>
      </c>
      <c r="IF27" s="52">
        <f>IN50</f>
        <v>740</v>
      </c>
      <c r="IG27" s="28" t="s">
        <v>149</v>
      </c>
      <c r="IH27" s="119"/>
      <c r="II27" s="52">
        <v>57</v>
      </c>
      <c r="IJ27" s="47">
        <f>GN61</f>
        <v>3.6639868995398985</v>
      </c>
      <c r="IK27" s="36">
        <f>IN60</f>
        <v>734</v>
      </c>
      <c r="IL27" s="40" t="s">
        <v>153</v>
      </c>
      <c r="IM27" s="68">
        <f t="shared" si="68"/>
        <v>5553</v>
      </c>
      <c r="IN27" s="45">
        <v>854</v>
      </c>
      <c r="IO27" s="40">
        <v>24</v>
      </c>
      <c r="IP27" s="27"/>
      <c r="IQ27" s="27"/>
      <c r="IR27" s="27"/>
      <c r="IS27" s="27"/>
    </row>
    <row r="28" spans="1:253" x14ac:dyDescent="0.25">
      <c r="A28" s="40">
        <v>23</v>
      </c>
      <c r="B28" s="40" t="s">
        <v>26</v>
      </c>
      <c r="C28" s="46">
        <v>23</v>
      </c>
      <c r="D28" s="37" t="s">
        <v>94</v>
      </c>
      <c r="E28" s="47">
        <v>7.92</v>
      </c>
      <c r="F28" s="47">
        <v>4.45</v>
      </c>
      <c r="G28" s="27"/>
      <c r="H28" s="27"/>
      <c r="I28" s="36" t="s">
        <v>154</v>
      </c>
      <c r="J28" s="43">
        <v>3.22</v>
      </c>
      <c r="K28" s="43">
        <v>5.15</v>
      </c>
      <c r="L28" s="27"/>
      <c r="M28" s="36">
        <v>24</v>
      </c>
      <c r="N28" s="43">
        <f t="shared" si="61"/>
        <v>3.0420059171540097</v>
      </c>
      <c r="O28" s="43">
        <f t="shared" si="2"/>
        <v>3.7863570882841993</v>
      </c>
      <c r="P28" s="43">
        <f t="shared" si="3"/>
        <v>1.6780047675736804</v>
      </c>
      <c r="Q28" s="48">
        <f t="shared" si="4"/>
        <v>1.1047624178980748</v>
      </c>
      <c r="R28" s="43">
        <f t="shared" si="5"/>
        <v>1.3912943613772022</v>
      </c>
      <c r="S28" s="43">
        <f t="shared" si="6"/>
        <v>1.8270194306574845</v>
      </c>
      <c r="T28" s="43">
        <f t="shared" si="7"/>
        <v>3.0425318404250095</v>
      </c>
      <c r="U28" s="43">
        <f t="shared" si="8"/>
        <v>2.6888845270855337</v>
      </c>
      <c r="V28" s="43">
        <f t="shared" si="9"/>
        <v>5.3370497468170548</v>
      </c>
      <c r="W28" s="43">
        <f t="shared" si="10"/>
        <v>5.5496666566560542</v>
      </c>
      <c r="X28" s="36">
        <v>4</v>
      </c>
      <c r="Y28" s="49">
        <f t="shared" si="11"/>
        <v>1.1047624178980748</v>
      </c>
      <c r="Z28" s="27"/>
      <c r="AA28" s="36" t="s">
        <v>1</v>
      </c>
      <c r="AB28" s="43">
        <f>F18+F21+F25+F26+F28+F29+F35+F36+F37+F38</f>
        <v>46.109999999999992</v>
      </c>
      <c r="AC28" s="43">
        <f>1/10*AB28</f>
        <v>4.6109999999999998</v>
      </c>
      <c r="AD28" s="27"/>
      <c r="AE28" s="36">
        <v>24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48">
        <f>E29</f>
        <v>8.5399999999999991</v>
      </c>
      <c r="AM28" s="48">
        <f>F29</f>
        <v>3.57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50"/>
      <c r="BA28" s="50"/>
      <c r="BB28" s="50"/>
      <c r="BC28" s="50"/>
      <c r="BD28" s="27"/>
      <c r="BE28" s="36">
        <v>24</v>
      </c>
      <c r="BF28" s="47">
        <f t="shared" si="13"/>
        <v>3.3277328802728414</v>
      </c>
      <c r="BG28" s="47">
        <f t="shared" si="14"/>
        <v>4.3304711060114469</v>
      </c>
      <c r="BH28" s="47">
        <f t="shared" si="15"/>
        <v>1.911405823529432</v>
      </c>
      <c r="BI28" s="48">
        <f t="shared" si="16"/>
        <v>0.96532782644032455</v>
      </c>
      <c r="BJ28" s="47">
        <f t="shared" si="17"/>
        <v>1.5468587524399233</v>
      </c>
      <c r="BK28" s="47">
        <f t="shared" si="18"/>
        <v>2.4548739784355531</v>
      </c>
      <c r="BL28" s="47">
        <f t="shared" si="19"/>
        <v>3.430834446603332</v>
      </c>
      <c r="BM28" s="47">
        <f t="shared" si="20"/>
        <v>3.2588514848025834</v>
      </c>
      <c r="BN28" s="47">
        <f t="shared" si="21"/>
        <v>5.6557926610688254</v>
      </c>
      <c r="BO28" s="47">
        <f t="shared" si="22"/>
        <v>5.0949799791220292</v>
      </c>
      <c r="BP28" s="36">
        <v>4</v>
      </c>
      <c r="BQ28" s="49">
        <f t="shared" si="23"/>
        <v>0.96532782644032455</v>
      </c>
      <c r="BR28" s="27"/>
      <c r="BS28" s="27"/>
      <c r="BT28" s="27"/>
      <c r="BU28" s="27"/>
      <c r="BV28" s="27"/>
      <c r="BW28" s="36">
        <v>24</v>
      </c>
      <c r="BX28" s="3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48">
        <f>E29</f>
        <v>8.5399999999999991</v>
      </c>
      <c r="CE28" s="48">
        <f>F29</f>
        <v>3.57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6">
        <v>0</v>
      </c>
      <c r="CL28" s="36">
        <v>0</v>
      </c>
      <c r="CM28" s="36">
        <v>0</v>
      </c>
      <c r="CN28" s="36">
        <v>0</v>
      </c>
      <c r="CO28" s="36">
        <v>0</v>
      </c>
      <c r="CP28" s="36">
        <v>0</v>
      </c>
      <c r="CQ28" s="36">
        <v>0</v>
      </c>
      <c r="CR28" s="27"/>
      <c r="CS28" s="27"/>
      <c r="CT28" s="27"/>
      <c r="CU28" s="27"/>
      <c r="CV28" s="27"/>
      <c r="CW28" s="36">
        <v>24</v>
      </c>
      <c r="CX28" s="47">
        <f t="shared" si="25"/>
        <v>3.3211660602866599</v>
      </c>
      <c r="CY28" s="47">
        <f t="shared" si="26"/>
        <v>4.438402177460814</v>
      </c>
      <c r="CZ28" s="47">
        <f t="shared" si="27"/>
        <v>1.911405823529432</v>
      </c>
      <c r="DA28" s="48">
        <f t="shared" si="28"/>
        <v>0.95514461447882448</v>
      </c>
      <c r="DB28" s="47">
        <f t="shared" si="29"/>
        <v>1.7227374988070332</v>
      </c>
      <c r="DC28" s="47">
        <f t="shared" si="30"/>
        <v>2.9172713277993183</v>
      </c>
      <c r="DD28" s="47">
        <f t="shared" si="31"/>
        <v>3.430834446603332</v>
      </c>
      <c r="DE28" s="47">
        <f t="shared" si="32"/>
        <v>3.4428218729669395</v>
      </c>
      <c r="DF28" s="47">
        <f t="shared" si="33"/>
        <v>5.6834110997177616</v>
      </c>
      <c r="DG28" s="47">
        <f t="shared" si="34"/>
        <v>4.9968505706094506</v>
      </c>
      <c r="DH28" s="36">
        <v>4</v>
      </c>
      <c r="DI28" s="49">
        <f t="shared" si="35"/>
        <v>0.95514461447882448</v>
      </c>
      <c r="DJ28" s="27"/>
      <c r="DK28" s="27"/>
      <c r="DL28" s="27"/>
      <c r="DM28" s="27"/>
      <c r="DN28" s="27"/>
      <c r="DO28" s="36">
        <v>24</v>
      </c>
      <c r="DP28" s="36">
        <v>0</v>
      </c>
      <c r="DQ28" s="36">
        <v>0</v>
      </c>
      <c r="DR28" s="36">
        <v>0</v>
      </c>
      <c r="DS28" s="36">
        <v>0</v>
      </c>
      <c r="DT28" s="36">
        <v>0</v>
      </c>
      <c r="DU28" s="36">
        <v>0</v>
      </c>
      <c r="DV28" s="48">
        <f>E29</f>
        <v>8.5399999999999991</v>
      </c>
      <c r="DW28" s="48">
        <f>F29</f>
        <v>3.57</v>
      </c>
      <c r="DX28" s="36">
        <v>0</v>
      </c>
      <c r="DY28" s="36">
        <v>0</v>
      </c>
      <c r="DZ28" s="36">
        <v>0</v>
      </c>
      <c r="EA28" s="36">
        <v>0</v>
      </c>
      <c r="EB28" s="36">
        <v>0</v>
      </c>
      <c r="EC28" s="36">
        <v>0</v>
      </c>
      <c r="ED28" s="36">
        <v>0</v>
      </c>
      <c r="EE28" s="36">
        <v>0</v>
      </c>
      <c r="EF28" s="36">
        <v>0</v>
      </c>
      <c r="EG28" s="36">
        <v>0</v>
      </c>
      <c r="EH28" s="36">
        <v>0</v>
      </c>
      <c r="EI28" s="36">
        <v>0</v>
      </c>
      <c r="EJ28" s="27"/>
      <c r="EK28" s="27"/>
      <c r="EL28" s="27"/>
      <c r="EM28" s="27"/>
      <c r="EN28" s="27"/>
      <c r="EO28" s="36">
        <v>24</v>
      </c>
      <c r="EP28" s="47">
        <f t="shared" si="37"/>
        <v>3.3211660602866599</v>
      </c>
      <c r="EQ28" s="47">
        <f t="shared" si="38"/>
        <v>4.438402177460814</v>
      </c>
      <c r="ER28" s="47">
        <f t="shared" si="39"/>
        <v>1.911405823529432</v>
      </c>
      <c r="ES28" s="48">
        <f t="shared" si="40"/>
        <v>0.95514461447882448</v>
      </c>
      <c r="ET28" s="47">
        <f t="shared" si="41"/>
        <v>1.7227374988070332</v>
      </c>
      <c r="EU28" s="47">
        <f t="shared" si="42"/>
        <v>2.9172713277993183</v>
      </c>
      <c r="EV28" s="47">
        <f t="shared" si="43"/>
        <v>3.430834446603332</v>
      </c>
      <c r="EW28" s="47">
        <f t="shared" si="44"/>
        <v>3.3632292682942544</v>
      </c>
      <c r="EX28" s="47">
        <f t="shared" si="45"/>
        <v>5.6638496625528463</v>
      </c>
      <c r="EY28" s="47">
        <f t="shared" si="46"/>
        <v>4.8206432726867474</v>
      </c>
      <c r="EZ28" s="36">
        <v>4</v>
      </c>
      <c r="FA28" s="49">
        <f t="shared" si="47"/>
        <v>0.95514461447882448</v>
      </c>
      <c r="FB28" s="27"/>
      <c r="FC28" s="27"/>
      <c r="FD28" s="27"/>
      <c r="FE28" s="27"/>
      <c r="FF28" s="27"/>
      <c r="FG28" s="36">
        <v>24</v>
      </c>
      <c r="FH28" s="36">
        <v>0</v>
      </c>
      <c r="FI28" s="36">
        <v>0</v>
      </c>
      <c r="FJ28" s="36">
        <v>0</v>
      </c>
      <c r="FK28" s="36">
        <v>0</v>
      </c>
      <c r="FL28" s="36">
        <v>0</v>
      </c>
      <c r="FM28" s="36">
        <v>0</v>
      </c>
      <c r="FN28" s="48">
        <f>E29</f>
        <v>8.5399999999999991</v>
      </c>
      <c r="FO28" s="48">
        <f>F29</f>
        <v>3.57</v>
      </c>
      <c r="FP28" s="36">
        <v>0</v>
      </c>
      <c r="FQ28" s="36">
        <v>0</v>
      </c>
      <c r="FR28" s="36">
        <v>0</v>
      </c>
      <c r="FS28" s="36">
        <v>0</v>
      </c>
      <c r="FT28" s="36">
        <v>0</v>
      </c>
      <c r="FU28" s="36">
        <v>0</v>
      </c>
      <c r="FV28" s="36">
        <v>0</v>
      </c>
      <c r="FW28" s="36">
        <v>0</v>
      </c>
      <c r="FX28" s="36">
        <v>0</v>
      </c>
      <c r="FY28" s="36">
        <v>0</v>
      </c>
      <c r="FZ28" s="36">
        <v>0</v>
      </c>
      <c r="GA28" s="36">
        <v>0</v>
      </c>
      <c r="GB28" s="27"/>
      <c r="GC28" s="27"/>
      <c r="GD28" s="27"/>
      <c r="GE28" s="27"/>
      <c r="GF28" s="27"/>
      <c r="GG28" s="36">
        <v>24</v>
      </c>
      <c r="GH28" s="47">
        <f t="shared" si="49"/>
        <v>3.3211660602866599</v>
      </c>
      <c r="GI28" s="47">
        <f t="shared" si="50"/>
        <v>4.438402177460814</v>
      </c>
      <c r="GJ28" s="47">
        <f t="shared" si="51"/>
        <v>1.911405823529432</v>
      </c>
      <c r="GK28" s="48">
        <f t="shared" si="52"/>
        <v>0.95514461447882448</v>
      </c>
      <c r="GL28" s="47">
        <f t="shared" si="53"/>
        <v>1.7227374988070332</v>
      </c>
      <c r="GM28" s="47">
        <f t="shared" si="54"/>
        <v>2.9172713277993183</v>
      </c>
      <c r="GN28" s="47">
        <f t="shared" si="55"/>
        <v>3.4183972852785849</v>
      </c>
      <c r="GO28" s="47">
        <f t="shared" si="56"/>
        <v>3.3062382114891702</v>
      </c>
      <c r="GP28" s="47">
        <f t="shared" si="57"/>
        <v>5.6195785260032922</v>
      </c>
      <c r="GQ28" s="47">
        <f t="shared" si="58"/>
        <v>4.6911334251436498</v>
      </c>
      <c r="GR28" s="36">
        <v>4</v>
      </c>
      <c r="GS28" s="49">
        <f t="shared" si="59"/>
        <v>0.95514461447882448</v>
      </c>
      <c r="GT28" s="27"/>
      <c r="GU28" s="27"/>
      <c r="GV28" s="27"/>
      <c r="GW28" s="27"/>
      <c r="GX28" s="27"/>
      <c r="GY28" s="36">
        <v>24</v>
      </c>
      <c r="GZ28" s="36">
        <v>0</v>
      </c>
      <c r="HA28" s="36">
        <v>0</v>
      </c>
      <c r="HB28" s="36">
        <v>0</v>
      </c>
      <c r="HC28" s="36">
        <v>0</v>
      </c>
      <c r="HD28" s="36">
        <v>0</v>
      </c>
      <c r="HE28" s="36">
        <v>0</v>
      </c>
      <c r="HF28" s="48">
        <f>E29</f>
        <v>8.5399999999999991</v>
      </c>
      <c r="HG28" s="48">
        <f>F29</f>
        <v>3.57</v>
      </c>
      <c r="HH28" s="36">
        <v>0</v>
      </c>
      <c r="HI28" s="36">
        <v>0</v>
      </c>
      <c r="HJ28" s="36">
        <v>0</v>
      </c>
      <c r="HK28" s="36">
        <v>0</v>
      </c>
      <c r="HL28" s="36">
        <v>0</v>
      </c>
      <c r="HM28" s="36">
        <v>0</v>
      </c>
      <c r="HN28" s="36">
        <v>0</v>
      </c>
      <c r="HO28" s="36">
        <v>0</v>
      </c>
      <c r="HP28" s="36">
        <v>0</v>
      </c>
      <c r="HQ28" s="36">
        <v>0</v>
      </c>
      <c r="HR28" s="36">
        <v>0</v>
      </c>
      <c r="HS28" s="36">
        <v>0</v>
      </c>
      <c r="HT28" s="27"/>
      <c r="HU28" s="27"/>
      <c r="HV28" s="27"/>
      <c r="HW28" s="27"/>
      <c r="HX28" s="27"/>
      <c r="HY28" s="27"/>
      <c r="HZ28" s="27"/>
      <c r="IA28" s="27"/>
      <c r="IB28" s="27"/>
      <c r="IC28" s="57"/>
      <c r="ID28" s="95">
        <v>53</v>
      </c>
      <c r="IE28" s="96">
        <f>GM57</f>
        <v>2.1168400978817452</v>
      </c>
      <c r="IF28" s="95">
        <f>IN56</f>
        <v>957</v>
      </c>
      <c r="IG28" s="97" t="s">
        <v>154</v>
      </c>
      <c r="IH28" s="119"/>
      <c r="II28" s="28"/>
      <c r="IJ28" s="58"/>
      <c r="IK28" s="28"/>
      <c r="IL28" s="56"/>
      <c r="IM28" s="55"/>
      <c r="IN28" s="45">
        <v>945</v>
      </c>
      <c r="IO28" s="40">
        <v>25</v>
      </c>
      <c r="IP28" s="27"/>
      <c r="IQ28" s="27"/>
      <c r="IR28" s="27"/>
      <c r="IS28" s="27"/>
    </row>
    <row r="29" spans="1:253" x14ac:dyDescent="0.25">
      <c r="A29" s="40">
        <v>24</v>
      </c>
      <c r="B29" s="40" t="s">
        <v>27</v>
      </c>
      <c r="C29" s="46">
        <v>24</v>
      </c>
      <c r="D29" s="37" t="s">
        <v>95</v>
      </c>
      <c r="E29" s="47">
        <v>8.5399999999999991</v>
      </c>
      <c r="F29" s="47">
        <v>3.57</v>
      </c>
      <c r="G29" s="27"/>
      <c r="H29" s="27"/>
      <c r="I29" s="27"/>
      <c r="J29" s="27"/>
      <c r="K29" s="27"/>
      <c r="L29" s="27"/>
      <c r="M29" s="36">
        <v>25</v>
      </c>
      <c r="N29" s="43">
        <f t="shared" si="61"/>
        <v>4.4040890090914377</v>
      </c>
      <c r="O29" s="43">
        <f t="shared" si="2"/>
        <v>5.0303578401541174</v>
      </c>
      <c r="P29" s="43">
        <f t="shared" si="3"/>
        <v>2.7821754078418564</v>
      </c>
      <c r="Q29" s="43">
        <f t="shared" si="4"/>
        <v>1.4761097520171047</v>
      </c>
      <c r="R29" s="48">
        <f t="shared" si="5"/>
        <v>0.25317977802344327</v>
      </c>
      <c r="S29" s="43">
        <f t="shared" si="6"/>
        <v>1.0300485425454475</v>
      </c>
      <c r="T29" s="43">
        <f t="shared" si="7"/>
        <v>2.2196396103872362</v>
      </c>
      <c r="U29" s="43">
        <f t="shared" si="8"/>
        <v>1.4008925726121901</v>
      </c>
      <c r="V29" s="43">
        <f t="shared" si="9"/>
        <v>3.9752861532221808</v>
      </c>
      <c r="W29" s="43">
        <f t="shared" si="10"/>
        <v>4.2063047916193614</v>
      </c>
      <c r="X29" s="36">
        <v>5</v>
      </c>
      <c r="Y29" s="49">
        <f t="shared" si="11"/>
        <v>0.25317977802344327</v>
      </c>
      <c r="Z29" s="27"/>
      <c r="AA29" s="215" t="s">
        <v>149</v>
      </c>
      <c r="AB29" s="215"/>
      <c r="AC29" s="215"/>
      <c r="AD29" s="27"/>
      <c r="AE29" s="36">
        <v>25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48">
        <f t="shared" ref="AN29:AO31" si="69">E30</f>
        <v>7.19</v>
      </c>
      <c r="AO29" s="48">
        <f t="shared" si="69"/>
        <v>3.76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</v>
      </c>
      <c r="AW29" s="36">
        <v>0</v>
      </c>
      <c r="AX29" s="36">
        <v>0</v>
      </c>
      <c r="AY29" s="36">
        <v>0</v>
      </c>
      <c r="AZ29" s="50"/>
      <c r="BA29" s="50"/>
      <c r="BB29" s="50"/>
      <c r="BC29" s="50"/>
      <c r="BD29" s="27"/>
      <c r="BE29" s="36">
        <v>25</v>
      </c>
      <c r="BF29" s="47">
        <f t="shared" si="13"/>
        <v>4.6867387817290664</v>
      </c>
      <c r="BG29" s="47">
        <f t="shared" si="14"/>
        <v>5.6306891230114982</v>
      </c>
      <c r="BH29" s="47">
        <f t="shared" si="15"/>
        <v>2.9957312221819161</v>
      </c>
      <c r="BI29" s="47">
        <f t="shared" si="16"/>
        <v>1.6522357012545152</v>
      </c>
      <c r="BJ29" s="48">
        <f t="shared" si="17"/>
        <v>0.34393604056568405</v>
      </c>
      <c r="BK29" s="47">
        <f t="shared" si="18"/>
        <v>1.8138512204698598</v>
      </c>
      <c r="BL29" s="47">
        <f t="shared" si="19"/>
        <v>2.5743591435539832</v>
      </c>
      <c r="BM29" s="47">
        <f t="shared" si="20"/>
        <v>1.9658720711175504</v>
      </c>
      <c r="BN29" s="47">
        <f t="shared" si="21"/>
        <v>4.2930630818798834</v>
      </c>
      <c r="BO29" s="47">
        <f t="shared" si="22"/>
        <v>3.79978638126012</v>
      </c>
      <c r="BP29" s="36">
        <v>5</v>
      </c>
      <c r="BQ29" s="49">
        <f t="shared" si="23"/>
        <v>0.34393604056568405</v>
      </c>
      <c r="BR29" s="27"/>
      <c r="BS29" s="27"/>
      <c r="BT29" s="27"/>
      <c r="BU29" s="27"/>
      <c r="BV29" s="27"/>
      <c r="BW29" s="36">
        <v>25</v>
      </c>
      <c r="BX29" s="3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48">
        <f t="shared" ref="CF29:CG31" si="70">E30</f>
        <v>7.19</v>
      </c>
      <c r="CG29" s="48">
        <f t="shared" si="70"/>
        <v>3.76</v>
      </c>
      <c r="CH29" s="36">
        <v>0</v>
      </c>
      <c r="CI29" s="36">
        <v>0</v>
      </c>
      <c r="CJ29" s="36">
        <v>0</v>
      </c>
      <c r="CK29" s="36">
        <v>0</v>
      </c>
      <c r="CL29" s="36">
        <v>0</v>
      </c>
      <c r="CM29" s="36">
        <v>0</v>
      </c>
      <c r="CN29" s="36">
        <v>0</v>
      </c>
      <c r="CO29" s="36">
        <v>0</v>
      </c>
      <c r="CP29" s="36">
        <v>0</v>
      </c>
      <c r="CQ29" s="36">
        <v>0</v>
      </c>
      <c r="CR29" s="27"/>
      <c r="CS29" s="27"/>
      <c r="CT29" s="27"/>
      <c r="CU29" s="27"/>
      <c r="CV29" s="27"/>
      <c r="CW29" s="36">
        <v>25</v>
      </c>
      <c r="CX29" s="47">
        <f t="shared" si="25"/>
        <v>4.6782672005775821</v>
      </c>
      <c r="CY29" s="47">
        <f t="shared" si="26"/>
        <v>5.7550482670048515</v>
      </c>
      <c r="CZ29" s="47">
        <f t="shared" si="27"/>
        <v>2.9957312221819161</v>
      </c>
      <c r="DA29" s="47">
        <f t="shared" si="28"/>
        <v>1.7884851166128506</v>
      </c>
      <c r="DB29" s="48">
        <f t="shared" si="29"/>
        <v>0.39121996526824826</v>
      </c>
      <c r="DC29" s="47">
        <f t="shared" si="30"/>
        <v>2.189929679236299</v>
      </c>
      <c r="DD29" s="47">
        <f t="shared" si="31"/>
        <v>2.5743591435539832</v>
      </c>
      <c r="DE29" s="47">
        <f t="shared" si="32"/>
        <v>2.1171259879798359</v>
      </c>
      <c r="DF29" s="47">
        <f t="shared" si="33"/>
        <v>4.3201704641722385</v>
      </c>
      <c r="DG29" s="47">
        <f t="shared" si="34"/>
        <v>3.713807429714147</v>
      </c>
      <c r="DH29" s="36">
        <v>5</v>
      </c>
      <c r="DI29" s="49">
        <f t="shared" si="35"/>
        <v>0.39121996526824826</v>
      </c>
      <c r="DJ29" s="27"/>
      <c r="DK29" s="27"/>
      <c r="DL29" s="27"/>
      <c r="DM29" s="27"/>
      <c r="DN29" s="27"/>
      <c r="DO29" s="36">
        <v>25</v>
      </c>
      <c r="DP29" s="36">
        <v>0</v>
      </c>
      <c r="DQ29" s="36">
        <v>0</v>
      </c>
      <c r="DR29" s="36">
        <v>0</v>
      </c>
      <c r="DS29" s="36">
        <v>0</v>
      </c>
      <c r="DT29" s="36">
        <v>0</v>
      </c>
      <c r="DU29" s="36">
        <v>0</v>
      </c>
      <c r="DV29" s="36">
        <v>0</v>
      </c>
      <c r="DW29" s="36">
        <v>0</v>
      </c>
      <c r="DX29" s="48">
        <f t="shared" ref="DX29:DY31" si="71">E30</f>
        <v>7.19</v>
      </c>
      <c r="DY29" s="48">
        <f t="shared" si="71"/>
        <v>3.76</v>
      </c>
      <c r="DZ29" s="36">
        <v>0</v>
      </c>
      <c r="EA29" s="36">
        <v>0</v>
      </c>
      <c r="EB29" s="36">
        <v>0</v>
      </c>
      <c r="EC29" s="36">
        <v>0</v>
      </c>
      <c r="ED29" s="36">
        <v>0</v>
      </c>
      <c r="EE29" s="36">
        <v>0</v>
      </c>
      <c r="EF29" s="36">
        <v>0</v>
      </c>
      <c r="EG29" s="36">
        <v>0</v>
      </c>
      <c r="EH29" s="36">
        <v>0</v>
      </c>
      <c r="EI29" s="36">
        <v>0</v>
      </c>
      <c r="EJ29" s="27"/>
      <c r="EK29" s="27"/>
      <c r="EL29" s="27"/>
      <c r="EM29" s="27"/>
      <c r="EN29" s="27"/>
      <c r="EO29" s="36">
        <v>25</v>
      </c>
      <c r="EP29" s="47">
        <f t="shared" si="37"/>
        <v>4.6782672005775821</v>
      </c>
      <c r="EQ29" s="47">
        <f t="shared" si="38"/>
        <v>5.7550482670048515</v>
      </c>
      <c r="ER29" s="47">
        <f t="shared" si="39"/>
        <v>2.9957312221819161</v>
      </c>
      <c r="ES29" s="47">
        <f t="shared" si="40"/>
        <v>1.7884851166128506</v>
      </c>
      <c r="ET29" s="48">
        <f t="shared" si="41"/>
        <v>0.39121996526824826</v>
      </c>
      <c r="EU29" s="47">
        <f t="shared" si="42"/>
        <v>2.189929679236299</v>
      </c>
      <c r="EV29" s="47">
        <f t="shared" si="43"/>
        <v>2.5743591435539832</v>
      </c>
      <c r="EW29" s="47">
        <f t="shared" si="44"/>
        <v>2.0185913680364118</v>
      </c>
      <c r="EX29" s="47">
        <f t="shared" si="45"/>
        <v>4.3005875180026276</v>
      </c>
      <c r="EY29" s="47">
        <f t="shared" si="46"/>
        <v>3.5607129289652097</v>
      </c>
      <c r="EZ29" s="36">
        <v>5</v>
      </c>
      <c r="FA29" s="49">
        <f t="shared" si="47"/>
        <v>0.39121996526824826</v>
      </c>
      <c r="FB29" s="27"/>
      <c r="FC29" s="27"/>
      <c r="FD29" s="27"/>
      <c r="FE29" s="27"/>
      <c r="FF29" s="27"/>
      <c r="FG29" s="36">
        <v>25</v>
      </c>
      <c r="FH29" s="36">
        <v>0</v>
      </c>
      <c r="FI29" s="36">
        <v>0</v>
      </c>
      <c r="FJ29" s="36">
        <v>0</v>
      </c>
      <c r="FK29" s="36">
        <v>0</v>
      </c>
      <c r="FL29" s="36">
        <v>0</v>
      </c>
      <c r="FM29" s="36">
        <v>0</v>
      </c>
      <c r="FN29" s="36">
        <v>0</v>
      </c>
      <c r="FO29" s="36">
        <v>0</v>
      </c>
      <c r="FP29" s="48">
        <f t="shared" ref="FP29:FQ31" si="72">E30</f>
        <v>7.19</v>
      </c>
      <c r="FQ29" s="48">
        <f t="shared" si="72"/>
        <v>3.76</v>
      </c>
      <c r="FR29" s="36">
        <v>0</v>
      </c>
      <c r="FS29" s="36">
        <v>0</v>
      </c>
      <c r="FT29" s="36">
        <v>0</v>
      </c>
      <c r="FU29" s="36">
        <v>0</v>
      </c>
      <c r="FV29" s="36">
        <v>0</v>
      </c>
      <c r="FW29" s="36">
        <v>0</v>
      </c>
      <c r="FX29" s="36">
        <v>0</v>
      </c>
      <c r="FY29" s="36">
        <v>0</v>
      </c>
      <c r="FZ29" s="36">
        <v>0</v>
      </c>
      <c r="GA29" s="36">
        <v>0</v>
      </c>
      <c r="GB29" s="27"/>
      <c r="GC29" s="27"/>
      <c r="GD29" s="27"/>
      <c r="GE29" s="27"/>
      <c r="GF29" s="27"/>
      <c r="GG29" s="36">
        <v>25</v>
      </c>
      <c r="GH29" s="47">
        <f t="shared" si="49"/>
        <v>4.6782672005775821</v>
      </c>
      <c r="GI29" s="47">
        <f t="shared" si="50"/>
        <v>5.7550482670048515</v>
      </c>
      <c r="GJ29" s="47">
        <f t="shared" si="51"/>
        <v>2.9957312221819161</v>
      </c>
      <c r="GK29" s="47">
        <f t="shared" si="52"/>
        <v>1.7884851166128506</v>
      </c>
      <c r="GL29" s="48">
        <f t="shared" si="53"/>
        <v>0.39121996526824826</v>
      </c>
      <c r="GM29" s="47">
        <f t="shared" si="54"/>
        <v>2.189929679236299</v>
      </c>
      <c r="GN29" s="47">
        <f t="shared" si="55"/>
        <v>2.6815294143454782</v>
      </c>
      <c r="GO29" s="47">
        <f t="shared" si="56"/>
        <v>1.9431961072190096</v>
      </c>
      <c r="GP29" s="47">
        <f t="shared" si="57"/>
        <v>4.2565894468468848</v>
      </c>
      <c r="GQ29" s="47">
        <f t="shared" si="58"/>
        <v>3.4447652768367254</v>
      </c>
      <c r="GR29" s="36">
        <v>5</v>
      </c>
      <c r="GS29" s="49">
        <f t="shared" si="59"/>
        <v>0.39121996526824826</v>
      </c>
      <c r="GT29" s="27"/>
      <c r="GU29" s="27"/>
      <c r="GV29" s="27"/>
      <c r="GW29" s="27"/>
      <c r="GX29" s="27"/>
      <c r="GY29" s="36">
        <v>25</v>
      </c>
      <c r="GZ29" s="36">
        <v>0</v>
      </c>
      <c r="HA29" s="36">
        <v>0</v>
      </c>
      <c r="HB29" s="36">
        <v>0</v>
      </c>
      <c r="HC29" s="36">
        <v>0</v>
      </c>
      <c r="HD29" s="36">
        <v>0</v>
      </c>
      <c r="HE29" s="36">
        <v>0</v>
      </c>
      <c r="HF29" s="36">
        <v>0</v>
      </c>
      <c r="HG29" s="36">
        <v>0</v>
      </c>
      <c r="HH29" s="48">
        <f t="shared" ref="HH29:HI31" si="73">E30</f>
        <v>7.19</v>
      </c>
      <c r="HI29" s="48">
        <f t="shared" si="73"/>
        <v>3.76</v>
      </c>
      <c r="HJ29" s="36">
        <v>0</v>
      </c>
      <c r="HK29" s="36">
        <v>0</v>
      </c>
      <c r="HL29" s="36">
        <v>0</v>
      </c>
      <c r="HM29" s="36">
        <v>0</v>
      </c>
      <c r="HN29" s="36">
        <v>0</v>
      </c>
      <c r="HO29" s="36">
        <v>0</v>
      </c>
      <c r="HP29" s="36">
        <v>0</v>
      </c>
      <c r="HQ29" s="36">
        <v>0</v>
      </c>
      <c r="HR29" s="36">
        <v>0</v>
      </c>
      <c r="HS29" s="36">
        <v>0</v>
      </c>
      <c r="HT29" s="27"/>
      <c r="HU29" s="27"/>
      <c r="HV29" s="27"/>
      <c r="HW29" s="27"/>
      <c r="HX29" s="27"/>
      <c r="HY29" s="27"/>
      <c r="HZ29" s="27"/>
      <c r="IA29" s="27"/>
      <c r="IB29" s="27"/>
      <c r="IC29" s="63"/>
      <c r="ID29" s="62">
        <v>56</v>
      </c>
      <c r="IE29" s="47">
        <f>GM60</f>
        <v>1.6562040937034288</v>
      </c>
      <c r="IF29" s="52">
        <f>IN59</f>
        <v>825</v>
      </c>
      <c r="IG29" s="56" t="s">
        <v>154</v>
      </c>
      <c r="IH29" s="27"/>
      <c r="II29" s="99" t="s">
        <v>155</v>
      </c>
      <c r="IJ29" s="99" t="s">
        <v>189</v>
      </c>
      <c r="IK29" s="199" t="s">
        <v>190</v>
      </c>
      <c r="IL29" s="33"/>
      <c r="IM29" s="57"/>
      <c r="IN29" s="45">
        <v>611</v>
      </c>
      <c r="IO29" s="40">
        <v>26</v>
      </c>
      <c r="IP29" s="27"/>
      <c r="IQ29" s="27"/>
      <c r="IR29" s="27"/>
      <c r="IS29" s="27"/>
    </row>
    <row r="30" spans="1:253" x14ac:dyDescent="0.25">
      <c r="A30" s="40">
        <v>25</v>
      </c>
      <c r="B30" s="40" t="s">
        <v>28</v>
      </c>
      <c r="C30" s="46">
        <v>25</v>
      </c>
      <c r="D30" s="37" t="s">
        <v>96</v>
      </c>
      <c r="E30" s="47">
        <v>7.19</v>
      </c>
      <c r="F30" s="47">
        <v>3.76</v>
      </c>
      <c r="G30" s="27"/>
      <c r="H30" s="27"/>
      <c r="I30" s="27"/>
      <c r="J30" s="27"/>
      <c r="K30" s="27"/>
      <c r="L30" s="27"/>
      <c r="M30" s="36">
        <v>26</v>
      </c>
      <c r="N30" s="43">
        <f t="shared" si="61"/>
        <v>5.020995917146319</v>
      </c>
      <c r="O30" s="43">
        <f t="shared" si="2"/>
        <v>5.4539985331864544</v>
      </c>
      <c r="P30" s="43">
        <f t="shared" si="3"/>
        <v>3.1738462470636479</v>
      </c>
      <c r="Q30" s="43">
        <f t="shared" si="4"/>
        <v>2.2053797858872288</v>
      </c>
      <c r="R30" s="48">
        <f t="shared" si="5"/>
        <v>0.61000000000000054</v>
      </c>
      <c r="S30" s="43">
        <f t="shared" si="6"/>
        <v>1.5261061562027722</v>
      </c>
      <c r="T30" s="43">
        <f t="shared" si="7"/>
        <v>1.6130716041143369</v>
      </c>
      <c r="U30" s="43">
        <f t="shared" si="8"/>
        <v>1.2671621837791716</v>
      </c>
      <c r="V30" s="43">
        <f t="shared" si="9"/>
        <v>3.4502898428972602</v>
      </c>
      <c r="W30" s="43">
        <f t="shared" si="10"/>
        <v>3.7618346587802072</v>
      </c>
      <c r="X30" s="36">
        <v>5</v>
      </c>
      <c r="Y30" s="49">
        <f t="shared" si="11"/>
        <v>0.61000000000000054</v>
      </c>
      <c r="Z30" s="27"/>
      <c r="AA30" s="36" t="s">
        <v>0</v>
      </c>
      <c r="AB30" s="43">
        <f>E27+E30+E31+E32+E34+E39+E52</f>
        <v>47.730000000000004</v>
      </c>
      <c r="AC30" s="43">
        <f>1/7*AB30</f>
        <v>6.8185714285714285</v>
      </c>
      <c r="AD30" s="27"/>
      <c r="AE30" s="36">
        <v>26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6">
        <v>0</v>
      </c>
      <c r="AL30" s="36">
        <v>0</v>
      </c>
      <c r="AM30" s="36">
        <v>0</v>
      </c>
      <c r="AN30" s="48">
        <f t="shared" si="69"/>
        <v>6.55</v>
      </c>
      <c r="AO30" s="48">
        <f t="shared" si="69"/>
        <v>3.4</v>
      </c>
      <c r="AP30" s="36">
        <v>0</v>
      </c>
      <c r="AQ30" s="36">
        <v>0</v>
      </c>
      <c r="AR30" s="36">
        <v>0</v>
      </c>
      <c r="AS30" s="36">
        <v>0</v>
      </c>
      <c r="AT30" s="36">
        <v>0</v>
      </c>
      <c r="AU30" s="36">
        <v>0</v>
      </c>
      <c r="AV30" s="36">
        <v>0</v>
      </c>
      <c r="AW30" s="36">
        <v>0</v>
      </c>
      <c r="AX30" s="36">
        <v>0</v>
      </c>
      <c r="AY30" s="36">
        <v>0</v>
      </c>
      <c r="AZ30" s="50"/>
      <c r="BA30" s="50"/>
      <c r="BB30" s="50"/>
      <c r="BC30" s="50"/>
      <c r="BD30" s="27"/>
      <c r="BE30" s="36">
        <v>26</v>
      </c>
      <c r="BF30" s="47">
        <f t="shared" si="13"/>
        <v>5.3143181642634465</v>
      </c>
      <c r="BG30" s="47">
        <f t="shared" si="14"/>
        <v>6.1042034697411589</v>
      </c>
      <c r="BH30" s="47">
        <f t="shared" si="15"/>
        <v>3.3635505380805908</v>
      </c>
      <c r="BI30" s="47">
        <f t="shared" si="16"/>
        <v>2.3863325025025328</v>
      </c>
      <c r="BJ30" s="48">
        <f t="shared" si="17"/>
        <v>0.45242899995468966</v>
      </c>
      <c r="BK30" s="47">
        <f t="shared" si="18"/>
        <v>2.2460312219557412</v>
      </c>
      <c r="BL30" s="47">
        <f t="shared" si="19"/>
        <v>1.9319743787120982</v>
      </c>
      <c r="BM30" s="47">
        <f t="shared" si="20"/>
        <v>1.7379105270410222</v>
      </c>
      <c r="BN30" s="47">
        <f t="shared" si="21"/>
        <v>3.7194207378300188</v>
      </c>
      <c r="BO30" s="47">
        <f t="shared" si="22"/>
        <v>3.4733875377870405</v>
      </c>
      <c r="BP30" s="36">
        <v>5</v>
      </c>
      <c r="BQ30" s="49">
        <f t="shared" si="23"/>
        <v>0.45242899995468966</v>
      </c>
      <c r="BR30" s="27"/>
      <c r="BS30" s="27"/>
      <c r="BT30" s="27"/>
      <c r="BU30" s="27"/>
      <c r="BV30" s="27"/>
      <c r="BW30" s="36">
        <v>26</v>
      </c>
      <c r="BX30" s="3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48">
        <f t="shared" si="70"/>
        <v>6.55</v>
      </c>
      <c r="CG30" s="48">
        <f t="shared" si="70"/>
        <v>3.4</v>
      </c>
      <c r="CH30" s="36">
        <v>0</v>
      </c>
      <c r="CI30" s="36">
        <v>0</v>
      </c>
      <c r="CJ30" s="36">
        <v>0</v>
      </c>
      <c r="CK30" s="36">
        <v>0</v>
      </c>
      <c r="CL30" s="36">
        <v>0</v>
      </c>
      <c r="CM30" s="36">
        <v>0</v>
      </c>
      <c r="CN30" s="36">
        <v>0</v>
      </c>
      <c r="CO30" s="36">
        <v>0</v>
      </c>
      <c r="CP30" s="36">
        <v>0</v>
      </c>
      <c r="CQ30" s="36">
        <v>0</v>
      </c>
      <c r="CR30" s="27"/>
      <c r="CS30" s="27"/>
      <c r="CT30" s="27"/>
      <c r="CU30" s="27"/>
      <c r="CV30" s="27"/>
      <c r="CW30" s="36">
        <v>26</v>
      </c>
      <c r="CX30" s="47">
        <f t="shared" si="25"/>
        <v>5.3106331072669679</v>
      </c>
      <c r="CY30" s="47">
        <f t="shared" si="26"/>
        <v>6.247616656685083</v>
      </c>
      <c r="CZ30" s="47">
        <f t="shared" si="27"/>
        <v>3.3635505380805908</v>
      </c>
      <c r="DA30" s="47">
        <f t="shared" si="28"/>
        <v>2.5203198895535102</v>
      </c>
      <c r="DB30" s="48">
        <f t="shared" si="29"/>
        <v>0.35828389154241397</v>
      </c>
      <c r="DC30" s="47">
        <f t="shared" si="30"/>
        <v>2.5289903123578781</v>
      </c>
      <c r="DD30" s="47">
        <f t="shared" si="31"/>
        <v>1.9319743787120982</v>
      </c>
      <c r="DE30" s="47">
        <f t="shared" si="32"/>
        <v>1.7950549988731805</v>
      </c>
      <c r="DF30" s="47">
        <f t="shared" si="33"/>
        <v>3.7574171914517667</v>
      </c>
      <c r="DG30" s="47">
        <f t="shared" si="34"/>
        <v>3.4116367955865403</v>
      </c>
      <c r="DH30" s="36">
        <v>5</v>
      </c>
      <c r="DI30" s="49">
        <f t="shared" si="35"/>
        <v>0.35828389154241397</v>
      </c>
      <c r="DJ30" s="27"/>
      <c r="DK30" s="27"/>
      <c r="DL30" s="27"/>
      <c r="DM30" s="27"/>
      <c r="DN30" s="27"/>
      <c r="DO30" s="36">
        <v>26</v>
      </c>
      <c r="DP30" s="36">
        <v>0</v>
      </c>
      <c r="DQ30" s="36">
        <v>0</v>
      </c>
      <c r="DR30" s="36">
        <v>0</v>
      </c>
      <c r="DS30" s="36">
        <v>0</v>
      </c>
      <c r="DT30" s="36">
        <v>0</v>
      </c>
      <c r="DU30" s="36">
        <v>0</v>
      </c>
      <c r="DV30" s="36">
        <v>0</v>
      </c>
      <c r="DW30" s="36">
        <v>0</v>
      </c>
      <c r="DX30" s="48">
        <f t="shared" si="71"/>
        <v>6.55</v>
      </c>
      <c r="DY30" s="48">
        <f t="shared" si="71"/>
        <v>3.4</v>
      </c>
      <c r="DZ30" s="36">
        <v>0</v>
      </c>
      <c r="EA30" s="36">
        <v>0</v>
      </c>
      <c r="EB30" s="36">
        <v>0</v>
      </c>
      <c r="EC30" s="36">
        <v>0</v>
      </c>
      <c r="ED30" s="36">
        <v>0</v>
      </c>
      <c r="EE30" s="36">
        <v>0</v>
      </c>
      <c r="EF30" s="36">
        <v>0</v>
      </c>
      <c r="EG30" s="36">
        <v>0</v>
      </c>
      <c r="EH30" s="36">
        <v>0</v>
      </c>
      <c r="EI30" s="36">
        <v>0</v>
      </c>
      <c r="EJ30" s="27"/>
      <c r="EK30" s="27"/>
      <c r="EL30" s="27"/>
      <c r="EM30" s="27"/>
      <c r="EN30" s="27"/>
      <c r="EO30" s="36">
        <v>26</v>
      </c>
      <c r="EP30" s="47">
        <f t="shared" si="37"/>
        <v>5.3106331072669679</v>
      </c>
      <c r="EQ30" s="47">
        <f t="shared" si="38"/>
        <v>6.247616656685083</v>
      </c>
      <c r="ER30" s="47">
        <f t="shared" si="39"/>
        <v>3.3635505380805908</v>
      </c>
      <c r="ES30" s="47">
        <f t="shared" si="40"/>
        <v>2.5203198895535102</v>
      </c>
      <c r="ET30" s="48">
        <f t="shared" si="41"/>
        <v>0.35828389154241397</v>
      </c>
      <c r="EU30" s="47">
        <f t="shared" si="42"/>
        <v>2.5289903123578781</v>
      </c>
      <c r="EV30" s="47">
        <f t="shared" si="43"/>
        <v>1.9319743787120982</v>
      </c>
      <c r="EW30" s="47">
        <f t="shared" si="44"/>
        <v>1.6414763002993511</v>
      </c>
      <c r="EX30" s="47">
        <f t="shared" si="45"/>
        <v>3.7483026825484624</v>
      </c>
      <c r="EY30" s="47">
        <f t="shared" si="46"/>
        <v>3.3016626966575489</v>
      </c>
      <c r="EZ30" s="36">
        <v>5</v>
      </c>
      <c r="FA30" s="49">
        <f t="shared" si="47"/>
        <v>0.35828389154241397</v>
      </c>
      <c r="FB30" s="27"/>
      <c r="FC30" s="27"/>
      <c r="FD30" s="27"/>
      <c r="FE30" s="27"/>
      <c r="FF30" s="27"/>
      <c r="FG30" s="36">
        <v>26</v>
      </c>
      <c r="FH30" s="36">
        <v>0</v>
      </c>
      <c r="FI30" s="36">
        <v>0</v>
      </c>
      <c r="FJ30" s="36">
        <v>0</v>
      </c>
      <c r="FK30" s="36">
        <v>0</v>
      </c>
      <c r="FL30" s="36">
        <v>0</v>
      </c>
      <c r="FM30" s="36">
        <v>0</v>
      </c>
      <c r="FN30" s="36">
        <v>0</v>
      </c>
      <c r="FO30" s="36">
        <v>0</v>
      </c>
      <c r="FP30" s="48">
        <f t="shared" si="72"/>
        <v>6.55</v>
      </c>
      <c r="FQ30" s="48">
        <f t="shared" si="72"/>
        <v>3.4</v>
      </c>
      <c r="FR30" s="36">
        <v>0</v>
      </c>
      <c r="FS30" s="36">
        <v>0</v>
      </c>
      <c r="FT30" s="36">
        <v>0</v>
      </c>
      <c r="FU30" s="36">
        <v>0</v>
      </c>
      <c r="FV30" s="36">
        <v>0</v>
      </c>
      <c r="FW30" s="36">
        <v>0</v>
      </c>
      <c r="FX30" s="36">
        <v>0</v>
      </c>
      <c r="FY30" s="36">
        <v>0</v>
      </c>
      <c r="FZ30" s="36">
        <v>0</v>
      </c>
      <c r="GA30" s="36">
        <v>0</v>
      </c>
      <c r="GB30" s="27"/>
      <c r="GC30" s="27"/>
      <c r="GD30" s="27"/>
      <c r="GE30" s="27"/>
      <c r="GF30" s="27"/>
      <c r="GG30" s="36">
        <v>26</v>
      </c>
      <c r="GH30" s="47">
        <f t="shared" si="49"/>
        <v>5.3106331072669679</v>
      </c>
      <c r="GI30" s="47">
        <f t="shared" si="50"/>
        <v>6.247616656685083</v>
      </c>
      <c r="GJ30" s="47">
        <f t="shared" si="51"/>
        <v>3.3635505380805908</v>
      </c>
      <c r="GK30" s="47">
        <f t="shared" si="52"/>
        <v>2.5203198895535102</v>
      </c>
      <c r="GL30" s="48">
        <f t="shared" si="53"/>
        <v>0.35828389154241397</v>
      </c>
      <c r="GM30" s="47">
        <f t="shared" si="54"/>
        <v>2.5289903123578781</v>
      </c>
      <c r="GN30" s="47">
        <f t="shared" si="55"/>
        <v>2.0909041106660058</v>
      </c>
      <c r="GO30" s="47">
        <f t="shared" si="56"/>
        <v>1.446470800872862</v>
      </c>
      <c r="GP30" s="47">
        <f t="shared" si="57"/>
        <v>3.712809410541869</v>
      </c>
      <c r="GQ30" s="47">
        <f t="shared" si="58"/>
        <v>3.2107643657702436</v>
      </c>
      <c r="GR30" s="36">
        <v>5</v>
      </c>
      <c r="GS30" s="49">
        <f t="shared" si="59"/>
        <v>0.35828389154241397</v>
      </c>
      <c r="GT30" s="27"/>
      <c r="GU30" s="27"/>
      <c r="GV30" s="27"/>
      <c r="GW30" s="27"/>
      <c r="GX30" s="27"/>
      <c r="GY30" s="36">
        <v>26</v>
      </c>
      <c r="GZ30" s="36">
        <v>0</v>
      </c>
      <c r="HA30" s="36">
        <v>0</v>
      </c>
      <c r="HB30" s="36">
        <v>0</v>
      </c>
      <c r="HC30" s="36">
        <v>0</v>
      </c>
      <c r="HD30" s="36">
        <v>0</v>
      </c>
      <c r="HE30" s="36">
        <v>0</v>
      </c>
      <c r="HF30" s="36">
        <v>0</v>
      </c>
      <c r="HG30" s="36">
        <v>0</v>
      </c>
      <c r="HH30" s="48">
        <f t="shared" si="73"/>
        <v>6.55</v>
      </c>
      <c r="HI30" s="48">
        <f t="shared" si="73"/>
        <v>3.4</v>
      </c>
      <c r="HJ30" s="36">
        <v>0</v>
      </c>
      <c r="HK30" s="36">
        <v>0</v>
      </c>
      <c r="HL30" s="36">
        <v>0</v>
      </c>
      <c r="HM30" s="36">
        <v>0</v>
      </c>
      <c r="HN30" s="36">
        <v>0</v>
      </c>
      <c r="HO30" s="36">
        <v>0</v>
      </c>
      <c r="HP30" s="36">
        <v>0</v>
      </c>
      <c r="HQ30" s="36">
        <v>0</v>
      </c>
      <c r="HR30" s="36">
        <v>0</v>
      </c>
      <c r="HS30" s="36">
        <v>0</v>
      </c>
      <c r="HT30" s="27"/>
      <c r="HU30" s="27"/>
      <c r="HV30" s="27"/>
      <c r="HW30" s="27"/>
      <c r="HX30" s="27"/>
      <c r="HY30" s="27"/>
      <c r="HZ30" s="27"/>
      <c r="IA30" s="27"/>
      <c r="IB30" s="27"/>
      <c r="IC30" s="63"/>
      <c r="ID30" s="68"/>
      <c r="IE30" s="58"/>
      <c r="IF30" s="28"/>
      <c r="IG30" s="56"/>
      <c r="IH30" s="27"/>
      <c r="II30" s="100" t="s">
        <v>188</v>
      </c>
      <c r="IJ30" s="100" t="s">
        <v>250</v>
      </c>
      <c r="IK30" s="200"/>
      <c r="IL30" s="33" t="s">
        <v>145</v>
      </c>
      <c r="IM30" s="27"/>
      <c r="IN30" s="45">
        <v>837</v>
      </c>
      <c r="IO30" s="40">
        <v>27</v>
      </c>
      <c r="IP30" s="27"/>
      <c r="IQ30" s="27"/>
      <c r="IR30" s="27"/>
      <c r="IS30" s="27"/>
    </row>
    <row r="31" spans="1:253" x14ac:dyDescent="0.25">
      <c r="A31" s="40">
        <v>26</v>
      </c>
      <c r="B31" s="40" t="s">
        <v>29</v>
      </c>
      <c r="C31" s="46">
        <v>26</v>
      </c>
      <c r="D31" s="37" t="s">
        <v>97</v>
      </c>
      <c r="E31" s="47">
        <v>6.55</v>
      </c>
      <c r="F31" s="47">
        <v>3.4</v>
      </c>
      <c r="G31" s="27"/>
      <c r="H31" s="27"/>
      <c r="I31" s="27"/>
      <c r="J31" s="27"/>
      <c r="K31" s="27"/>
      <c r="L31" s="27"/>
      <c r="M31" s="36">
        <v>27</v>
      </c>
      <c r="N31" s="43">
        <f t="shared" si="61"/>
        <v>3.943006467151684</v>
      </c>
      <c r="O31" s="43">
        <f t="shared" si="2"/>
        <v>4.2861637859512554</v>
      </c>
      <c r="P31" s="43">
        <f t="shared" si="3"/>
        <v>2.0063897926375129</v>
      </c>
      <c r="Q31" s="43">
        <f t="shared" si="4"/>
        <v>1.827785545407338</v>
      </c>
      <c r="R31" s="48">
        <f t="shared" si="5"/>
        <v>0.72180329730474291</v>
      </c>
      <c r="S31" s="43">
        <f t="shared" si="6"/>
        <v>1.8675384868858793</v>
      </c>
      <c r="T31" s="43">
        <f t="shared" si="7"/>
        <v>1.966443490161871</v>
      </c>
      <c r="U31" s="43">
        <f t="shared" si="8"/>
        <v>2.2486440358580539</v>
      </c>
      <c r="V31" s="43">
        <f t="shared" si="9"/>
        <v>4.6178999556075269</v>
      </c>
      <c r="W31" s="43">
        <f t="shared" si="10"/>
        <v>4.9239516650755215</v>
      </c>
      <c r="X31" s="36">
        <v>5</v>
      </c>
      <c r="Y31" s="49">
        <f t="shared" si="11"/>
        <v>0.72180329730474291</v>
      </c>
      <c r="Z31" s="27"/>
      <c r="AA31" s="36" t="s">
        <v>1</v>
      </c>
      <c r="AB31" s="43">
        <f>F27+F30+F31+F32+F34+F39+F52</f>
        <v>25.46</v>
      </c>
      <c r="AC31" s="43">
        <f>1/7*AB31</f>
        <v>3.637142857142857</v>
      </c>
      <c r="AD31" s="27"/>
      <c r="AE31" s="36">
        <v>27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48">
        <f t="shared" si="69"/>
        <v>7.64</v>
      </c>
      <c r="AO31" s="48">
        <f t="shared" si="69"/>
        <v>2.98</v>
      </c>
      <c r="AP31" s="36">
        <v>0</v>
      </c>
      <c r="AQ31" s="36">
        <v>0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0</v>
      </c>
      <c r="AY31" s="36">
        <v>0</v>
      </c>
      <c r="AZ31" s="50"/>
      <c r="BA31" s="50"/>
      <c r="BB31" s="50"/>
      <c r="BC31" s="50"/>
      <c r="BD31" s="27"/>
      <c r="BE31" s="36">
        <v>27</v>
      </c>
      <c r="BF31" s="47">
        <f t="shared" si="13"/>
        <v>4.2469912519191224</v>
      </c>
      <c r="BG31" s="47">
        <f t="shared" si="14"/>
        <v>4.9384410495620985</v>
      </c>
      <c r="BH31" s="47">
        <f t="shared" si="15"/>
        <v>2.1996375964134551</v>
      </c>
      <c r="BI31" s="47">
        <f t="shared" si="16"/>
        <v>1.8503466735993019</v>
      </c>
      <c r="BJ31" s="48">
        <f t="shared" si="17"/>
        <v>0.81286653271001319</v>
      </c>
      <c r="BK31" s="47">
        <f t="shared" si="18"/>
        <v>2.644136201106138</v>
      </c>
      <c r="BL31" s="47">
        <f t="shared" si="19"/>
        <v>2.3547027413242625</v>
      </c>
      <c r="BM31" s="47">
        <f t="shared" si="20"/>
        <v>2.7930938043681963</v>
      </c>
      <c r="BN31" s="47">
        <f t="shared" si="21"/>
        <v>4.8780032415938388</v>
      </c>
      <c r="BO31" s="47">
        <f t="shared" si="22"/>
        <v>4.596166142544952</v>
      </c>
      <c r="BP31" s="36">
        <v>5</v>
      </c>
      <c r="BQ31" s="49">
        <f t="shared" si="23"/>
        <v>0.81286653271001319</v>
      </c>
      <c r="BR31" s="27"/>
      <c r="BS31" s="27"/>
      <c r="BT31" s="27"/>
      <c r="BU31" s="27"/>
      <c r="BV31" s="27"/>
      <c r="BW31" s="36">
        <v>27</v>
      </c>
      <c r="BX31" s="3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48">
        <f t="shared" si="70"/>
        <v>7.64</v>
      </c>
      <c r="CG31" s="48">
        <f t="shared" si="70"/>
        <v>2.98</v>
      </c>
      <c r="CH31" s="36">
        <v>0</v>
      </c>
      <c r="CI31" s="36">
        <v>0</v>
      </c>
      <c r="CJ31" s="36">
        <v>0</v>
      </c>
      <c r="CK31" s="36">
        <v>0</v>
      </c>
      <c r="CL31" s="36">
        <v>0</v>
      </c>
      <c r="CM31" s="36">
        <v>0</v>
      </c>
      <c r="CN31" s="36">
        <v>0</v>
      </c>
      <c r="CO31" s="36">
        <v>0</v>
      </c>
      <c r="CP31" s="36">
        <v>0</v>
      </c>
      <c r="CQ31" s="36">
        <v>0</v>
      </c>
      <c r="CR31" s="27"/>
      <c r="CS31" s="27"/>
      <c r="CT31" s="27"/>
      <c r="CU31" s="27"/>
      <c r="CV31" s="27"/>
      <c r="CW31" s="36">
        <v>27</v>
      </c>
      <c r="CX31" s="47">
        <f t="shared" si="25"/>
        <v>4.249753404610674</v>
      </c>
      <c r="CY31" s="47">
        <f t="shared" si="26"/>
        <v>5.0852021155068714</v>
      </c>
      <c r="CZ31" s="47">
        <f t="shared" si="27"/>
        <v>2.1996375964134551</v>
      </c>
      <c r="DA31" s="47">
        <f t="shared" si="28"/>
        <v>1.913507864023301</v>
      </c>
      <c r="DB31" s="48">
        <f t="shared" si="29"/>
        <v>1.0519418390068245</v>
      </c>
      <c r="DC31" s="47">
        <f t="shared" si="30"/>
        <v>3.0521553040433571</v>
      </c>
      <c r="DD31" s="47">
        <f t="shared" si="31"/>
        <v>2.3547027413242625</v>
      </c>
      <c r="DE31" s="47">
        <f t="shared" si="32"/>
        <v>2.9028719065991271</v>
      </c>
      <c r="DF31" s="47">
        <f t="shared" si="33"/>
        <v>4.91891310889301</v>
      </c>
      <c r="DG31" s="47">
        <f t="shared" si="34"/>
        <v>4.522802297801662</v>
      </c>
      <c r="DH31" s="36">
        <v>5</v>
      </c>
      <c r="DI31" s="49">
        <f t="shared" si="35"/>
        <v>1.0519418390068245</v>
      </c>
      <c r="DJ31" s="27"/>
      <c r="DK31" s="27"/>
      <c r="DL31" s="27"/>
      <c r="DM31" s="27"/>
      <c r="DN31" s="27"/>
      <c r="DO31" s="36">
        <v>27</v>
      </c>
      <c r="DP31" s="36">
        <v>0</v>
      </c>
      <c r="DQ31" s="36">
        <v>0</v>
      </c>
      <c r="DR31" s="36">
        <v>0</v>
      </c>
      <c r="DS31" s="36">
        <v>0</v>
      </c>
      <c r="DT31" s="36">
        <v>0</v>
      </c>
      <c r="DU31" s="36">
        <v>0</v>
      </c>
      <c r="DV31" s="36">
        <v>0</v>
      </c>
      <c r="DW31" s="36">
        <v>0</v>
      </c>
      <c r="DX31" s="48">
        <f t="shared" si="71"/>
        <v>7.64</v>
      </c>
      <c r="DY31" s="48">
        <f t="shared" si="71"/>
        <v>2.98</v>
      </c>
      <c r="DZ31" s="36">
        <v>0</v>
      </c>
      <c r="EA31" s="36">
        <v>0</v>
      </c>
      <c r="EB31" s="36">
        <v>0</v>
      </c>
      <c r="EC31" s="36">
        <v>0</v>
      </c>
      <c r="ED31" s="36">
        <v>0</v>
      </c>
      <c r="EE31" s="36">
        <v>0</v>
      </c>
      <c r="EF31" s="36">
        <v>0</v>
      </c>
      <c r="EG31" s="36">
        <v>0</v>
      </c>
      <c r="EH31" s="36">
        <v>0</v>
      </c>
      <c r="EI31" s="36">
        <v>0</v>
      </c>
      <c r="EJ31" s="27"/>
      <c r="EK31" s="27"/>
      <c r="EL31" s="27"/>
      <c r="EM31" s="27"/>
      <c r="EN31" s="27"/>
      <c r="EO31" s="36">
        <v>27</v>
      </c>
      <c r="EP31" s="47">
        <f t="shared" si="37"/>
        <v>4.249753404610674</v>
      </c>
      <c r="EQ31" s="47">
        <f t="shared" si="38"/>
        <v>5.0852021155068714</v>
      </c>
      <c r="ER31" s="47">
        <f t="shared" si="39"/>
        <v>2.1996375964134551</v>
      </c>
      <c r="ES31" s="47">
        <f t="shared" si="40"/>
        <v>1.913507864023301</v>
      </c>
      <c r="ET31" s="48">
        <f t="shared" si="41"/>
        <v>1.0519418390068245</v>
      </c>
      <c r="EU31" s="47">
        <f t="shared" si="42"/>
        <v>3.0521553040433571</v>
      </c>
      <c r="EV31" s="47">
        <f t="shared" si="43"/>
        <v>2.3547027413242625</v>
      </c>
      <c r="EW31" s="47">
        <f t="shared" si="44"/>
        <v>2.771571956690122</v>
      </c>
      <c r="EX31" s="47">
        <f t="shared" si="45"/>
        <v>4.9121210286392571</v>
      </c>
      <c r="EY31" s="47">
        <f t="shared" si="46"/>
        <v>4.3896727170143324</v>
      </c>
      <c r="EZ31" s="36">
        <v>5</v>
      </c>
      <c r="FA31" s="49">
        <f t="shared" si="47"/>
        <v>1.0519418390068245</v>
      </c>
      <c r="FB31" s="27"/>
      <c r="FC31" s="27"/>
      <c r="FD31" s="27"/>
      <c r="FE31" s="27"/>
      <c r="FF31" s="27"/>
      <c r="FG31" s="36">
        <v>27</v>
      </c>
      <c r="FH31" s="36">
        <v>0</v>
      </c>
      <c r="FI31" s="36">
        <v>0</v>
      </c>
      <c r="FJ31" s="36">
        <v>0</v>
      </c>
      <c r="FK31" s="36">
        <v>0</v>
      </c>
      <c r="FL31" s="36">
        <v>0</v>
      </c>
      <c r="FM31" s="36">
        <v>0</v>
      </c>
      <c r="FN31" s="36">
        <v>0</v>
      </c>
      <c r="FO31" s="36">
        <v>0</v>
      </c>
      <c r="FP31" s="48">
        <f t="shared" si="72"/>
        <v>7.64</v>
      </c>
      <c r="FQ31" s="48">
        <f t="shared" si="72"/>
        <v>2.98</v>
      </c>
      <c r="FR31" s="36">
        <v>0</v>
      </c>
      <c r="FS31" s="36">
        <v>0</v>
      </c>
      <c r="FT31" s="36">
        <v>0</v>
      </c>
      <c r="FU31" s="36">
        <v>0</v>
      </c>
      <c r="FV31" s="36">
        <v>0</v>
      </c>
      <c r="FW31" s="36">
        <v>0</v>
      </c>
      <c r="FX31" s="36">
        <v>0</v>
      </c>
      <c r="FY31" s="36">
        <v>0</v>
      </c>
      <c r="FZ31" s="36">
        <v>0</v>
      </c>
      <c r="GA31" s="36">
        <v>0</v>
      </c>
      <c r="GB31" s="27"/>
      <c r="GC31" s="27"/>
      <c r="GD31" s="27"/>
      <c r="GE31" s="27"/>
      <c r="GF31" s="27"/>
      <c r="GG31" s="36">
        <v>27</v>
      </c>
      <c r="GH31" s="47">
        <f t="shared" si="49"/>
        <v>4.249753404610674</v>
      </c>
      <c r="GI31" s="47">
        <f t="shared" si="50"/>
        <v>5.0852021155068714</v>
      </c>
      <c r="GJ31" s="47">
        <f t="shared" si="51"/>
        <v>2.1996375964134551</v>
      </c>
      <c r="GK31" s="47">
        <f t="shared" si="52"/>
        <v>1.913507864023301</v>
      </c>
      <c r="GL31" s="48">
        <f t="shared" si="53"/>
        <v>1.0519418390068245</v>
      </c>
      <c r="GM31" s="47">
        <f t="shared" si="54"/>
        <v>3.0521553040433571</v>
      </c>
      <c r="GN31" s="47">
        <f t="shared" si="55"/>
        <v>2.3501872265842993</v>
      </c>
      <c r="GO31" s="47">
        <f t="shared" si="56"/>
        <v>2.6098105508084513</v>
      </c>
      <c r="GP31" s="47">
        <f t="shared" si="57"/>
        <v>4.8781534407740326</v>
      </c>
      <c r="GQ31" s="47">
        <f t="shared" si="58"/>
        <v>4.2838222199923273</v>
      </c>
      <c r="GR31" s="36">
        <v>5</v>
      </c>
      <c r="GS31" s="49">
        <f t="shared" si="59"/>
        <v>1.0519418390068245</v>
      </c>
      <c r="GT31" s="27"/>
      <c r="GU31" s="27"/>
      <c r="GV31" s="27"/>
      <c r="GW31" s="27"/>
      <c r="GX31" s="27"/>
      <c r="GY31" s="36">
        <v>27</v>
      </c>
      <c r="GZ31" s="36">
        <v>0</v>
      </c>
      <c r="HA31" s="36">
        <v>0</v>
      </c>
      <c r="HB31" s="36">
        <v>0</v>
      </c>
      <c r="HC31" s="36">
        <v>0</v>
      </c>
      <c r="HD31" s="36">
        <v>0</v>
      </c>
      <c r="HE31" s="36">
        <v>0</v>
      </c>
      <c r="HF31" s="36">
        <v>0</v>
      </c>
      <c r="HG31" s="36">
        <v>0</v>
      </c>
      <c r="HH31" s="48">
        <f t="shared" si="73"/>
        <v>7.64</v>
      </c>
      <c r="HI31" s="48">
        <f t="shared" si="73"/>
        <v>2.98</v>
      </c>
      <c r="HJ31" s="36">
        <v>0</v>
      </c>
      <c r="HK31" s="36">
        <v>0</v>
      </c>
      <c r="HL31" s="36">
        <v>0</v>
      </c>
      <c r="HM31" s="36">
        <v>0</v>
      </c>
      <c r="HN31" s="36">
        <v>0</v>
      </c>
      <c r="HO31" s="36">
        <v>0</v>
      </c>
      <c r="HP31" s="36">
        <v>0</v>
      </c>
      <c r="HQ31" s="36">
        <v>0</v>
      </c>
      <c r="HR31" s="36">
        <v>0</v>
      </c>
      <c r="HS31" s="36">
        <v>0</v>
      </c>
      <c r="HT31" s="27"/>
      <c r="HU31" s="27"/>
      <c r="HV31" s="27"/>
      <c r="HW31" s="27"/>
      <c r="HX31" s="27"/>
      <c r="HY31" s="27"/>
      <c r="HZ31" s="27"/>
      <c r="IA31" s="69">
        <f t="shared" ref="IA31:IA39" si="74">$IA$8+$IF$18+IF19</f>
        <v>5977</v>
      </c>
      <c r="IB31" s="70">
        <f>$IA$8+$IF$19+IF18</f>
        <v>5977</v>
      </c>
      <c r="IC31" s="44">
        <f>$IA$8+$IF$20+IF18</f>
        <v>6147</v>
      </c>
      <c r="ID31" s="44">
        <f>$IA$8+$IF$21+IF18</f>
        <v>6006</v>
      </c>
      <c r="IE31" s="71">
        <f>$IA$8+$IF$22+IF18</f>
        <v>5820</v>
      </c>
      <c r="IF31" s="72">
        <f>$IA$8+$IF$23+IF18</f>
        <v>5914</v>
      </c>
      <c r="IG31" s="40"/>
      <c r="IH31" s="27"/>
      <c r="II31" s="52">
        <v>33</v>
      </c>
      <c r="IJ31" s="47">
        <f>GO37</f>
        <v>2.0345706617804589</v>
      </c>
      <c r="IK31" s="52">
        <f>IN36</f>
        <v>909</v>
      </c>
      <c r="IL31" s="56" t="s">
        <v>150</v>
      </c>
      <c r="IM31" s="98">
        <f>$IC$10+IK32+IK34+IK36+IK42</f>
        <v>5959</v>
      </c>
      <c r="IN31" s="45">
        <v>843</v>
      </c>
      <c r="IO31" s="40">
        <v>28</v>
      </c>
      <c r="IP31" s="27"/>
      <c r="IQ31" s="27"/>
      <c r="IR31" s="27"/>
      <c r="IS31" s="27"/>
    </row>
    <row r="32" spans="1:253" x14ac:dyDescent="0.25">
      <c r="A32" s="40">
        <v>27</v>
      </c>
      <c r="B32" s="40" t="s">
        <v>30</v>
      </c>
      <c r="C32" s="46">
        <v>27</v>
      </c>
      <c r="D32" s="37" t="s">
        <v>98</v>
      </c>
      <c r="E32" s="47">
        <v>7.64</v>
      </c>
      <c r="F32" s="47">
        <v>2.98</v>
      </c>
      <c r="G32" s="27"/>
      <c r="H32" s="27"/>
      <c r="I32" s="27"/>
      <c r="J32" s="27"/>
      <c r="K32" s="27"/>
      <c r="L32" s="27"/>
      <c r="M32" s="36">
        <v>28</v>
      </c>
      <c r="N32" s="43">
        <f t="shared" si="61"/>
        <v>3.6600136611766909</v>
      </c>
      <c r="O32" s="43">
        <f t="shared" si="2"/>
        <v>2.7852468472291645</v>
      </c>
      <c r="P32" s="48">
        <f t="shared" si="3"/>
        <v>1.4764823060233407</v>
      </c>
      <c r="Q32" s="43">
        <f t="shared" si="4"/>
        <v>3.8525835487371332</v>
      </c>
      <c r="R32" s="43">
        <f t="shared" si="5"/>
        <v>3.1706466217476832</v>
      </c>
      <c r="S32" s="43">
        <f t="shared" si="6"/>
        <v>4.292423557851671</v>
      </c>
      <c r="T32" s="43">
        <f t="shared" si="7"/>
        <v>3.0338259673224499</v>
      </c>
      <c r="U32" s="43">
        <f t="shared" si="8"/>
        <v>4.6680616962503816</v>
      </c>
      <c r="V32" s="43">
        <f t="shared" si="9"/>
        <v>6.6813920705194354</v>
      </c>
      <c r="W32" s="43">
        <f t="shared" si="10"/>
        <v>7.0982885261166997</v>
      </c>
      <c r="X32" s="36">
        <v>3</v>
      </c>
      <c r="Y32" s="49">
        <f t="shared" si="11"/>
        <v>1.4764823060233407</v>
      </c>
      <c r="Z32" s="27"/>
      <c r="AA32" s="215" t="s">
        <v>150</v>
      </c>
      <c r="AB32" s="215"/>
      <c r="AC32" s="215"/>
      <c r="AD32" s="27"/>
      <c r="AE32" s="36">
        <v>28</v>
      </c>
      <c r="AF32" s="36">
        <v>0</v>
      </c>
      <c r="AG32" s="36">
        <v>0</v>
      </c>
      <c r="AH32" s="36">
        <v>0</v>
      </c>
      <c r="AI32" s="36">
        <v>0</v>
      </c>
      <c r="AJ32" s="48">
        <f>E33</f>
        <v>8.86</v>
      </c>
      <c r="AK32" s="48">
        <f>F33</f>
        <v>0.84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36">
        <v>0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50"/>
      <c r="BA32" s="50"/>
      <c r="BB32" s="50"/>
      <c r="BC32" s="50"/>
      <c r="BD32" s="27"/>
      <c r="BE32" s="36">
        <v>28</v>
      </c>
      <c r="BF32" s="47">
        <f t="shared" si="13"/>
        <v>3.9591366818166467</v>
      </c>
      <c r="BG32" s="47">
        <f t="shared" si="14"/>
        <v>3.5701036399522081</v>
      </c>
      <c r="BH32" s="48">
        <f t="shared" si="15"/>
        <v>1.3568120315242238</v>
      </c>
      <c r="BI32" s="47">
        <f t="shared" si="16"/>
        <v>3.6945815476857464</v>
      </c>
      <c r="BJ32" s="47">
        <f t="shared" si="17"/>
        <v>3.2284658895518779</v>
      </c>
      <c r="BK32" s="47">
        <f t="shared" si="18"/>
        <v>5.0422372266683366</v>
      </c>
      <c r="BL32" s="47">
        <f t="shared" si="19"/>
        <v>3.2877994160228194</v>
      </c>
      <c r="BM32" s="47">
        <f t="shared" si="20"/>
        <v>5.180059169546233</v>
      </c>
      <c r="BN32" s="47">
        <f t="shared" si="21"/>
        <v>6.8313846052612197</v>
      </c>
      <c r="BO32" s="47">
        <f t="shared" si="22"/>
        <v>6.9030451323141033</v>
      </c>
      <c r="BP32" s="36">
        <v>3</v>
      </c>
      <c r="BQ32" s="49">
        <f t="shared" si="23"/>
        <v>1.3568120315242238</v>
      </c>
      <c r="BR32" s="27"/>
      <c r="BS32" s="27"/>
      <c r="BT32" s="27"/>
      <c r="BU32" s="27"/>
      <c r="BV32" s="27"/>
      <c r="BW32" s="36">
        <v>28</v>
      </c>
      <c r="BX32" s="36">
        <v>0</v>
      </c>
      <c r="BY32" s="36">
        <v>0</v>
      </c>
      <c r="BZ32" s="36">
        <v>0</v>
      </c>
      <c r="CA32" s="36">
        <v>0</v>
      </c>
      <c r="CB32" s="48">
        <f>E33</f>
        <v>8.86</v>
      </c>
      <c r="CC32" s="48">
        <f>F33</f>
        <v>0.84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6">
        <v>0</v>
      </c>
      <c r="CL32" s="36">
        <v>0</v>
      </c>
      <c r="CM32" s="36">
        <v>0</v>
      </c>
      <c r="CN32" s="36">
        <v>0</v>
      </c>
      <c r="CO32" s="36">
        <v>0</v>
      </c>
      <c r="CP32" s="36">
        <v>0</v>
      </c>
      <c r="CQ32" s="36">
        <v>0</v>
      </c>
      <c r="CR32" s="27"/>
      <c r="CS32" s="27"/>
      <c r="CT32" s="27"/>
      <c r="CU32" s="27"/>
      <c r="CV32" s="27"/>
      <c r="CW32" s="36">
        <v>28</v>
      </c>
      <c r="CX32" s="47">
        <f t="shared" si="25"/>
        <v>3.9975197310332331</v>
      </c>
      <c r="CY32" s="47">
        <f t="shared" si="26"/>
        <v>3.7912725069852504</v>
      </c>
      <c r="CZ32" s="48">
        <f t="shared" si="27"/>
        <v>1.3568120315242238</v>
      </c>
      <c r="DA32" s="47">
        <f t="shared" si="28"/>
        <v>3.6412636864923558</v>
      </c>
      <c r="DB32" s="47">
        <f t="shared" si="29"/>
        <v>3.4628656883440052</v>
      </c>
      <c r="DC32" s="47">
        <f t="shared" si="30"/>
        <v>5.475827973923213</v>
      </c>
      <c r="DD32" s="47">
        <f t="shared" si="31"/>
        <v>3.2877994160228194</v>
      </c>
      <c r="DE32" s="47">
        <f t="shared" si="32"/>
        <v>5.2413991744688229</v>
      </c>
      <c r="DF32" s="47">
        <f t="shared" si="33"/>
        <v>6.8939954191677675</v>
      </c>
      <c r="DG32" s="47">
        <f t="shared" si="34"/>
        <v>6.8501051543023772</v>
      </c>
      <c r="DH32" s="36">
        <v>3</v>
      </c>
      <c r="DI32" s="49">
        <f t="shared" si="35"/>
        <v>1.3568120315242238</v>
      </c>
      <c r="DJ32" s="27"/>
      <c r="DK32" s="27"/>
      <c r="DL32" s="27"/>
      <c r="DM32" s="27"/>
      <c r="DN32" s="27"/>
      <c r="DO32" s="36">
        <v>28</v>
      </c>
      <c r="DP32" s="36">
        <v>0</v>
      </c>
      <c r="DQ32" s="36">
        <v>0</v>
      </c>
      <c r="DR32" s="36">
        <v>0</v>
      </c>
      <c r="DS32" s="36">
        <v>0</v>
      </c>
      <c r="DT32" s="48">
        <f>E33</f>
        <v>8.86</v>
      </c>
      <c r="DU32" s="48">
        <f>F33</f>
        <v>0.84</v>
      </c>
      <c r="DV32" s="36">
        <v>0</v>
      </c>
      <c r="DW32" s="36">
        <v>0</v>
      </c>
      <c r="DX32" s="36">
        <v>0</v>
      </c>
      <c r="DY32" s="36">
        <v>0</v>
      </c>
      <c r="DZ32" s="36">
        <v>0</v>
      </c>
      <c r="EA32" s="36">
        <v>0</v>
      </c>
      <c r="EB32" s="36">
        <v>0</v>
      </c>
      <c r="EC32" s="36">
        <v>0</v>
      </c>
      <c r="ED32" s="36">
        <v>0</v>
      </c>
      <c r="EE32" s="36">
        <v>0</v>
      </c>
      <c r="EF32" s="36">
        <v>0</v>
      </c>
      <c r="EG32" s="36">
        <v>0</v>
      </c>
      <c r="EH32" s="36">
        <v>0</v>
      </c>
      <c r="EI32" s="36">
        <v>0</v>
      </c>
      <c r="EJ32" s="27"/>
      <c r="EK32" s="27"/>
      <c r="EL32" s="27"/>
      <c r="EM32" s="27"/>
      <c r="EN32" s="27"/>
      <c r="EO32" s="36">
        <v>28</v>
      </c>
      <c r="EP32" s="47">
        <f t="shared" si="37"/>
        <v>3.9975197310332331</v>
      </c>
      <c r="EQ32" s="47">
        <f t="shared" si="38"/>
        <v>3.7912725069852504</v>
      </c>
      <c r="ER32" s="48">
        <f t="shared" si="39"/>
        <v>1.3568120315242238</v>
      </c>
      <c r="ES32" s="47">
        <f t="shared" si="40"/>
        <v>3.6412636864923558</v>
      </c>
      <c r="ET32" s="47">
        <f t="shared" si="41"/>
        <v>3.4628656883440052</v>
      </c>
      <c r="EU32" s="47">
        <f t="shared" si="42"/>
        <v>5.475827973923213</v>
      </c>
      <c r="EV32" s="47">
        <f t="shared" si="43"/>
        <v>3.2877994160228194</v>
      </c>
      <c r="EW32" s="47">
        <f t="shared" si="44"/>
        <v>5.0795417553598714</v>
      </c>
      <c r="EX32" s="47">
        <f t="shared" si="45"/>
        <v>6.9095074354110073</v>
      </c>
      <c r="EY32" s="47">
        <f t="shared" si="46"/>
        <v>6.7486796162286433</v>
      </c>
      <c r="EZ32" s="36">
        <v>3</v>
      </c>
      <c r="FA32" s="49">
        <f t="shared" si="47"/>
        <v>1.3568120315242238</v>
      </c>
      <c r="FB32" s="27"/>
      <c r="FC32" s="27"/>
      <c r="FD32" s="27"/>
      <c r="FE32" s="27"/>
      <c r="FF32" s="27"/>
      <c r="FG32" s="36">
        <v>28</v>
      </c>
      <c r="FH32" s="36">
        <v>0</v>
      </c>
      <c r="FI32" s="36">
        <v>0</v>
      </c>
      <c r="FJ32" s="36">
        <v>0</v>
      </c>
      <c r="FK32" s="36">
        <v>0</v>
      </c>
      <c r="FL32" s="48">
        <f>E33</f>
        <v>8.86</v>
      </c>
      <c r="FM32" s="48">
        <f>F33</f>
        <v>0.84</v>
      </c>
      <c r="FN32" s="36">
        <v>0</v>
      </c>
      <c r="FO32" s="36">
        <v>0</v>
      </c>
      <c r="FP32" s="36">
        <v>0</v>
      </c>
      <c r="FQ32" s="36">
        <v>0</v>
      </c>
      <c r="FR32" s="36">
        <v>0</v>
      </c>
      <c r="FS32" s="36">
        <v>0</v>
      </c>
      <c r="FT32" s="36">
        <v>0</v>
      </c>
      <c r="FU32" s="36">
        <v>0</v>
      </c>
      <c r="FV32" s="36">
        <v>0</v>
      </c>
      <c r="FW32" s="36">
        <v>0</v>
      </c>
      <c r="FX32" s="36">
        <v>0</v>
      </c>
      <c r="FY32" s="36">
        <v>0</v>
      </c>
      <c r="FZ32" s="36">
        <v>0</v>
      </c>
      <c r="GA32" s="36">
        <v>0</v>
      </c>
      <c r="GB32" s="27"/>
      <c r="GC32" s="27"/>
      <c r="GD32" s="27"/>
      <c r="GE32" s="27"/>
      <c r="GF32" s="27"/>
      <c r="GG32" s="36">
        <v>28</v>
      </c>
      <c r="GH32" s="47">
        <f t="shared" si="49"/>
        <v>3.9975197310332331</v>
      </c>
      <c r="GI32" s="47">
        <f t="shared" si="50"/>
        <v>3.7912725069852504</v>
      </c>
      <c r="GJ32" s="48">
        <f t="shared" si="51"/>
        <v>1.3568120315242238</v>
      </c>
      <c r="GK32" s="47">
        <f t="shared" si="52"/>
        <v>3.6412636864923558</v>
      </c>
      <c r="GL32" s="47">
        <f t="shared" si="53"/>
        <v>3.4628656883440052</v>
      </c>
      <c r="GM32" s="47">
        <f t="shared" si="54"/>
        <v>5.475827973923213</v>
      </c>
      <c r="GN32" s="47">
        <f t="shared" si="55"/>
        <v>3.0316101332460281</v>
      </c>
      <c r="GO32" s="47">
        <f t="shared" si="56"/>
        <v>4.8334022983585569</v>
      </c>
      <c r="GP32" s="47">
        <f t="shared" si="57"/>
        <v>6.8942650139550485</v>
      </c>
      <c r="GQ32" s="47">
        <f t="shared" si="58"/>
        <v>6.658895014377384</v>
      </c>
      <c r="GR32" s="36">
        <v>3</v>
      </c>
      <c r="GS32" s="49">
        <f t="shared" si="59"/>
        <v>1.3568120315242238</v>
      </c>
      <c r="GT32" s="27"/>
      <c r="GU32" s="27"/>
      <c r="GV32" s="27"/>
      <c r="GW32" s="27"/>
      <c r="GX32" s="27"/>
      <c r="GY32" s="36">
        <v>28</v>
      </c>
      <c r="GZ32" s="36">
        <v>0</v>
      </c>
      <c r="HA32" s="36">
        <v>0</v>
      </c>
      <c r="HB32" s="36">
        <v>0</v>
      </c>
      <c r="HC32" s="36">
        <v>0</v>
      </c>
      <c r="HD32" s="48">
        <f>E33</f>
        <v>8.86</v>
      </c>
      <c r="HE32" s="48">
        <f>F33</f>
        <v>0.84</v>
      </c>
      <c r="HF32" s="36">
        <v>0</v>
      </c>
      <c r="HG32" s="36">
        <v>0</v>
      </c>
      <c r="HH32" s="36">
        <v>0</v>
      </c>
      <c r="HI32" s="36">
        <v>0</v>
      </c>
      <c r="HJ32" s="36">
        <v>0</v>
      </c>
      <c r="HK32" s="36">
        <v>0</v>
      </c>
      <c r="HL32" s="36">
        <v>0</v>
      </c>
      <c r="HM32" s="36">
        <v>0</v>
      </c>
      <c r="HN32" s="36">
        <v>0</v>
      </c>
      <c r="HO32" s="36">
        <v>0</v>
      </c>
      <c r="HP32" s="36">
        <v>0</v>
      </c>
      <c r="HQ32" s="36">
        <v>0</v>
      </c>
      <c r="HR32" s="36">
        <v>0</v>
      </c>
      <c r="HS32" s="36">
        <v>0</v>
      </c>
      <c r="HT32" s="27"/>
      <c r="HU32" s="27"/>
      <c r="HV32" s="27"/>
      <c r="HW32" s="27"/>
      <c r="HX32" s="27"/>
      <c r="HY32" s="27"/>
      <c r="HZ32" s="27"/>
      <c r="IA32" s="44">
        <f t="shared" si="74"/>
        <v>6147</v>
      </c>
      <c r="IB32" s="68">
        <f t="shared" ref="IB32:IB39" si="75">$IA$8+$IF$19+IF20</f>
        <v>6234</v>
      </c>
      <c r="IC32" s="44">
        <f>$IA$8+$IF$20+IF19</f>
        <v>6234</v>
      </c>
      <c r="ID32" s="44">
        <f>$IA$8+$IF$21+IF19</f>
        <v>6093</v>
      </c>
      <c r="IE32" s="72">
        <f>$IA$8+$IF$22+IF19</f>
        <v>5907</v>
      </c>
      <c r="IF32" s="71">
        <f>$IA$8+$IF$23+IF19</f>
        <v>6001</v>
      </c>
      <c r="IG32" s="40"/>
      <c r="IH32" s="27"/>
      <c r="II32" s="95">
        <v>34</v>
      </c>
      <c r="IJ32" s="96">
        <f>GO38</f>
        <v>0.95014618758261549</v>
      </c>
      <c r="IK32" s="95">
        <f>IN37</f>
        <v>882</v>
      </c>
      <c r="IL32" s="101" t="s">
        <v>149</v>
      </c>
      <c r="IM32" s="27"/>
      <c r="IN32" s="45">
        <v>1115</v>
      </c>
      <c r="IO32" s="40">
        <v>29</v>
      </c>
      <c r="IP32" s="27"/>
      <c r="IQ32" s="27"/>
      <c r="IR32" s="27"/>
      <c r="IS32" s="27"/>
    </row>
    <row r="33" spans="1:253" x14ac:dyDescent="0.25">
      <c r="A33" s="40">
        <v>28</v>
      </c>
      <c r="B33" s="40" t="s">
        <v>31</v>
      </c>
      <c r="C33" s="46">
        <v>28</v>
      </c>
      <c r="D33" s="53" t="s">
        <v>99</v>
      </c>
      <c r="E33" s="47">
        <v>8.86</v>
      </c>
      <c r="F33" s="47">
        <v>0.84</v>
      </c>
      <c r="G33" s="27"/>
      <c r="H33" s="27"/>
      <c r="I33" s="27"/>
      <c r="J33" s="27"/>
      <c r="K33" s="27"/>
      <c r="L33" s="27"/>
      <c r="M33" s="36">
        <v>29</v>
      </c>
      <c r="N33" s="43">
        <f t="shared" si="61"/>
        <v>5.1380249123568875</v>
      </c>
      <c r="O33" s="43">
        <f t="shared" si="2"/>
        <v>5.6775522894994097</v>
      </c>
      <c r="P33" s="43">
        <f t="shared" si="3"/>
        <v>3.4034394368050682</v>
      </c>
      <c r="Q33" s="43">
        <f t="shared" si="4"/>
        <v>2.1243822631532199</v>
      </c>
      <c r="R33" s="48">
        <f t="shared" si="5"/>
        <v>0.73375745311376583</v>
      </c>
      <c r="S33" s="43">
        <f t="shared" si="6"/>
        <v>1.2870508925446575</v>
      </c>
      <c r="T33" s="43">
        <f t="shared" si="7"/>
        <v>1.9016045856065873</v>
      </c>
      <c r="U33" s="43">
        <f t="shared" si="8"/>
        <v>0.92574294488264908</v>
      </c>
      <c r="V33" s="43">
        <f t="shared" si="9"/>
        <v>3.2596932371006941</v>
      </c>
      <c r="W33" s="43">
        <f t="shared" si="10"/>
        <v>3.5283565579459228</v>
      </c>
      <c r="X33" s="36">
        <v>5</v>
      </c>
      <c r="Y33" s="49">
        <f t="shared" si="11"/>
        <v>0.73375745311376583</v>
      </c>
      <c r="Z33" s="27"/>
      <c r="AA33" s="36" t="s">
        <v>0</v>
      </c>
      <c r="AB33" s="43">
        <f>E40+E41+E48+E49+E53</f>
        <v>29.419999999999998</v>
      </c>
      <c r="AC33" s="43">
        <f>1/5*AB33</f>
        <v>5.8840000000000003</v>
      </c>
      <c r="AD33" s="27"/>
      <c r="AE33" s="36">
        <v>29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48">
        <f>E34</f>
        <v>6.45</v>
      </c>
      <c r="AO33" s="48">
        <f>F34</f>
        <v>3.73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50"/>
      <c r="BA33" s="50"/>
      <c r="BB33" s="50"/>
      <c r="BC33" s="50"/>
      <c r="BD33" s="27"/>
      <c r="BE33" s="36">
        <v>29</v>
      </c>
      <c r="BF33" s="47">
        <f t="shared" si="13"/>
        <v>5.4232349710316266</v>
      </c>
      <c r="BG33" s="47">
        <f t="shared" si="14"/>
        <v>6.3066758280412669</v>
      </c>
      <c r="BH33" s="47">
        <f t="shared" si="15"/>
        <v>3.6028237382487776</v>
      </c>
      <c r="BI33" s="47">
        <f t="shared" si="16"/>
        <v>2.3428631655519276</v>
      </c>
      <c r="BJ33" s="48">
        <f t="shared" si="17"/>
        <v>0.60218933899563543</v>
      </c>
      <c r="BK33" s="47">
        <f t="shared" si="18"/>
        <v>1.9605372350455368</v>
      </c>
      <c r="BL33" s="47">
        <f t="shared" si="19"/>
        <v>2.1945215879548776</v>
      </c>
      <c r="BM33" s="47">
        <f t="shared" si="20"/>
        <v>1.4172201663820636</v>
      </c>
      <c r="BN33" s="47">
        <f t="shared" si="21"/>
        <v>3.562094275142083</v>
      </c>
      <c r="BO33" s="47">
        <f t="shared" si="22"/>
        <v>3.1918174705694087</v>
      </c>
      <c r="BP33" s="36">
        <v>5</v>
      </c>
      <c r="BQ33" s="49">
        <f t="shared" si="23"/>
        <v>0.60218933899563543</v>
      </c>
      <c r="BR33" s="27"/>
      <c r="BS33" s="27"/>
      <c r="BT33" s="27"/>
      <c r="BU33" s="27"/>
      <c r="BV33" s="27"/>
      <c r="BW33" s="36">
        <v>29</v>
      </c>
      <c r="BX33" s="3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48">
        <f>E34</f>
        <v>6.45</v>
      </c>
      <c r="CG33" s="48">
        <f>F34</f>
        <v>3.73</v>
      </c>
      <c r="CH33" s="36">
        <v>0</v>
      </c>
      <c r="CI33" s="36">
        <v>0</v>
      </c>
      <c r="CJ33" s="36">
        <v>0</v>
      </c>
      <c r="CK33" s="36">
        <v>0</v>
      </c>
      <c r="CL33" s="36">
        <v>0</v>
      </c>
      <c r="CM33" s="36">
        <v>0</v>
      </c>
      <c r="CN33" s="36">
        <v>0</v>
      </c>
      <c r="CO33" s="36">
        <v>0</v>
      </c>
      <c r="CP33" s="36">
        <v>0</v>
      </c>
      <c r="CQ33" s="36">
        <v>0</v>
      </c>
      <c r="CR33" s="27"/>
      <c r="CS33" s="27"/>
      <c r="CT33" s="27"/>
      <c r="CU33" s="27"/>
      <c r="CV33" s="27"/>
      <c r="CW33" s="36">
        <v>29</v>
      </c>
      <c r="CX33" s="47">
        <f t="shared" si="25"/>
        <v>5.4156813052468298</v>
      </c>
      <c r="CY33" s="47">
        <f t="shared" si="26"/>
        <v>6.4410439543774434</v>
      </c>
      <c r="CZ33" s="47">
        <f t="shared" si="27"/>
        <v>3.6028237382487776</v>
      </c>
      <c r="DA33" s="47">
        <f t="shared" si="28"/>
        <v>2.4925313128783393</v>
      </c>
      <c r="DB33" s="48">
        <f t="shared" si="29"/>
        <v>0.38008860406328404</v>
      </c>
      <c r="DC33" s="47">
        <f t="shared" si="30"/>
        <v>2.2147984106911394</v>
      </c>
      <c r="DD33" s="47">
        <f t="shared" si="31"/>
        <v>2.1945215879548776</v>
      </c>
      <c r="DE33" s="47">
        <f t="shared" si="32"/>
        <v>1.5006121200009948</v>
      </c>
      <c r="DF33" s="47">
        <f t="shared" si="33"/>
        <v>3.5923059068507879</v>
      </c>
      <c r="DG33" s="47">
        <f t="shared" si="34"/>
        <v>3.1221131665908586</v>
      </c>
      <c r="DH33" s="36">
        <v>5</v>
      </c>
      <c r="DI33" s="49">
        <f t="shared" si="35"/>
        <v>0.38008860406328404</v>
      </c>
      <c r="DJ33" s="27"/>
      <c r="DK33" s="27"/>
      <c r="DL33" s="27"/>
      <c r="DM33" s="27"/>
      <c r="DN33" s="27"/>
      <c r="DO33" s="36">
        <v>29</v>
      </c>
      <c r="DP33" s="36">
        <v>0</v>
      </c>
      <c r="DQ33" s="36">
        <v>0</v>
      </c>
      <c r="DR33" s="36">
        <v>0</v>
      </c>
      <c r="DS33" s="36">
        <v>0</v>
      </c>
      <c r="DT33" s="36">
        <v>0</v>
      </c>
      <c r="DU33" s="36">
        <v>0</v>
      </c>
      <c r="DV33" s="36">
        <v>0</v>
      </c>
      <c r="DW33" s="36">
        <v>0</v>
      </c>
      <c r="DX33" s="48">
        <f>E34</f>
        <v>6.45</v>
      </c>
      <c r="DY33" s="48">
        <f>F34</f>
        <v>3.73</v>
      </c>
      <c r="DZ33" s="36">
        <v>0</v>
      </c>
      <c r="EA33" s="36">
        <v>0</v>
      </c>
      <c r="EB33" s="36">
        <v>0</v>
      </c>
      <c r="EC33" s="36">
        <v>0</v>
      </c>
      <c r="ED33" s="36">
        <v>0</v>
      </c>
      <c r="EE33" s="36">
        <v>0</v>
      </c>
      <c r="EF33" s="36">
        <v>0</v>
      </c>
      <c r="EG33" s="36">
        <v>0</v>
      </c>
      <c r="EH33" s="36">
        <v>0</v>
      </c>
      <c r="EI33" s="36">
        <v>0</v>
      </c>
      <c r="EJ33" s="27"/>
      <c r="EK33" s="27"/>
      <c r="EL33" s="27"/>
      <c r="EM33" s="27"/>
      <c r="EN33" s="27"/>
      <c r="EO33" s="36">
        <v>29</v>
      </c>
      <c r="EP33" s="47">
        <f t="shared" si="37"/>
        <v>5.4156813052468298</v>
      </c>
      <c r="EQ33" s="47">
        <f t="shared" si="38"/>
        <v>6.4410439543774434</v>
      </c>
      <c r="ER33" s="47">
        <f t="shared" si="39"/>
        <v>3.6028237382487776</v>
      </c>
      <c r="ES33" s="47">
        <f t="shared" si="40"/>
        <v>2.4925313128783393</v>
      </c>
      <c r="ET33" s="48">
        <f t="shared" si="41"/>
        <v>0.38008860406328404</v>
      </c>
      <c r="EU33" s="47">
        <f t="shared" si="42"/>
        <v>2.2147984106911394</v>
      </c>
      <c r="EV33" s="47">
        <f t="shared" si="43"/>
        <v>2.1945215879548776</v>
      </c>
      <c r="EW33" s="47">
        <f t="shared" si="44"/>
        <v>1.3649460713807631</v>
      </c>
      <c r="EX33" s="47">
        <f t="shared" si="45"/>
        <v>3.5759464481448826</v>
      </c>
      <c r="EY33" s="47">
        <f t="shared" si="46"/>
        <v>2.9994168704099802</v>
      </c>
      <c r="EZ33" s="36">
        <v>5</v>
      </c>
      <c r="FA33" s="49">
        <f t="shared" si="47"/>
        <v>0.38008860406328404</v>
      </c>
      <c r="FB33" s="27"/>
      <c r="FC33" s="27"/>
      <c r="FD33" s="27"/>
      <c r="FE33" s="27"/>
      <c r="FF33" s="27"/>
      <c r="FG33" s="36">
        <v>29</v>
      </c>
      <c r="FH33" s="36">
        <v>0</v>
      </c>
      <c r="FI33" s="36">
        <v>0</v>
      </c>
      <c r="FJ33" s="36">
        <v>0</v>
      </c>
      <c r="FK33" s="36">
        <v>0</v>
      </c>
      <c r="FL33" s="36">
        <v>0</v>
      </c>
      <c r="FM33" s="36">
        <v>0</v>
      </c>
      <c r="FN33" s="36">
        <v>0</v>
      </c>
      <c r="FO33" s="36">
        <v>0</v>
      </c>
      <c r="FP33" s="48">
        <f>E34</f>
        <v>6.45</v>
      </c>
      <c r="FQ33" s="48">
        <f>F34</f>
        <v>3.73</v>
      </c>
      <c r="FR33" s="36">
        <v>0</v>
      </c>
      <c r="FS33" s="36">
        <v>0</v>
      </c>
      <c r="FT33" s="36">
        <v>0</v>
      </c>
      <c r="FU33" s="36">
        <v>0</v>
      </c>
      <c r="FV33" s="36">
        <v>0</v>
      </c>
      <c r="FW33" s="36">
        <v>0</v>
      </c>
      <c r="FX33" s="36">
        <v>0</v>
      </c>
      <c r="FY33" s="36">
        <v>0</v>
      </c>
      <c r="FZ33" s="36">
        <v>0</v>
      </c>
      <c r="GA33" s="36">
        <v>0</v>
      </c>
      <c r="GB33" s="27"/>
      <c r="GC33" s="27"/>
      <c r="GD33" s="27"/>
      <c r="GE33" s="27"/>
      <c r="GF33" s="27"/>
      <c r="GG33" s="36">
        <v>29</v>
      </c>
      <c r="GH33" s="47">
        <f t="shared" si="49"/>
        <v>5.4156813052468298</v>
      </c>
      <c r="GI33" s="47">
        <f t="shared" si="50"/>
        <v>6.4410439543774434</v>
      </c>
      <c r="GJ33" s="47">
        <f t="shared" si="51"/>
        <v>3.6028237382487776</v>
      </c>
      <c r="GK33" s="47">
        <f t="shared" si="52"/>
        <v>2.4925313128783393</v>
      </c>
      <c r="GL33" s="48">
        <f t="shared" si="53"/>
        <v>0.38008860406328404</v>
      </c>
      <c r="GM33" s="47">
        <f t="shared" si="54"/>
        <v>2.2147984106911394</v>
      </c>
      <c r="GN33" s="47">
        <f t="shared" si="55"/>
        <v>2.3802730935756098</v>
      </c>
      <c r="GO33" s="47">
        <f t="shared" si="56"/>
        <v>1.2276173851996579</v>
      </c>
      <c r="GP33" s="47">
        <f t="shared" si="57"/>
        <v>3.5347185937766081</v>
      </c>
      <c r="GQ33" s="47">
        <f t="shared" si="58"/>
        <v>2.9018283568295349</v>
      </c>
      <c r="GR33" s="36">
        <v>5</v>
      </c>
      <c r="GS33" s="49">
        <f t="shared" si="59"/>
        <v>0.38008860406328404</v>
      </c>
      <c r="GT33" s="27"/>
      <c r="GU33" s="27"/>
      <c r="GV33" s="27"/>
      <c r="GW33" s="27"/>
      <c r="GX33" s="27"/>
      <c r="GY33" s="36">
        <v>29</v>
      </c>
      <c r="GZ33" s="36">
        <v>0</v>
      </c>
      <c r="HA33" s="36">
        <v>0</v>
      </c>
      <c r="HB33" s="36">
        <v>0</v>
      </c>
      <c r="HC33" s="36">
        <v>0</v>
      </c>
      <c r="HD33" s="36">
        <v>0</v>
      </c>
      <c r="HE33" s="36">
        <v>0</v>
      </c>
      <c r="HF33" s="36">
        <v>0</v>
      </c>
      <c r="HG33" s="36">
        <v>0</v>
      </c>
      <c r="HH33" s="48">
        <f>E34</f>
        <v>6.45</v>
      </c>
      <c r="HI33" s="48">
        <f>F34</f>
        <v>3.73</v>
      </c>
      <c r="HJ33" s="36">
        <v>0</v>
      </c>
      <c r="HK33" s="36">
        <v>0</v>
      </c>
      <c r="HL33" s="36">
        <v>0</v>
      </c>
      <c r="HM33" s="36">
        <v>0</v>
      </c>
      <c r="HN33" s="36">
        <v>0</v>
      </c>
      <c r="HO33" s="36">
        <v>0</v>
      </c>
      <c r="HP33" s="36">
        <v>0</v>
      </c>
      <c r="HQ33" s="36">
        <v>0</v>
      </c>
      <c r="HR33" s="36">
        <v>0</v>
      </c>
      <c r="HS33" s="36">
        <v>0</v>
      </c>
      <c r="HT33" s="27"/>
      <c r="HU33" s="27"/>
      <c r="HV33" s="27"/>
      <c r="HW33" s="27"/>
      <c r="HX33" s="27"/>
      <c r="HY33" s="27"/>
      <c r="HZ33" s="27"/>
      <c r="IA33" s="44">
        <f t="shared" si="74"/>
        <v>6006</v>
      </c>
      <c r="IB33" s="68">
        <f t="shared" si="75"/>
        <v>6093</v>
      </c>
      <c r="IC33" s="44">
        <f t="shared" ref="IC33:IC39" si="76">$IA$8+$IF$20+IF21</f>
        <v>6263</v>
      </c>
      <c r="ID33" s="44">
        <f>$IA$8+$IF$21+IF20</f>
        <v>6263</v>
      </c>
      <c r="IE33" s="71">
        <f>$IA$8+$IF$22+IF20</f>
        <v>6077</v>
      </c>
      <c r="IF33" s="71">
        <f>$IA$8+$IF$23+IF20</f>
        <v>6171</v>
      </c>
      <c r="IG33" s="40"/>
      <c r="IH33" s="27"/>
      <c r="II33" s="52">
        <v>40</v>
      </c>
      <c r="IJ33" s="47">
        <f>GO44</f>
        <v>1.908824536491269</v>
      </c>
      <c r="IK33" s="52">
        <f>IN43</f>
        <v>429</v>
      </c>
      <c r="IL33" s="56" t="s">
        <v>150</v>
      </c>
      <c r="IM33" s="73"/>
      <c r="IN33" s="45">
        <v>1106</v>
      </c>
      <c r="IO33" s="40">
        <v>30</v>
      </c>
      <c r="IP33" s="27"/>
      <c r="IQ33" s="27"/>
      <c r="IR33" s="27"/>
      <c r="IS33" s="27"/>
    </row>
    <row r="34" spans="1:253" x14ac:dyDescent="0.25">
      <c r="A34" s="40">
        <v>29</v>
      </c>
      <c r="B34" s="40" t="s">
        <v>32</v>
      </c>
      <c r="C34" s="46">
        <v>29</v>
      </c>
      <c r="D34" s="37" t="s">
        <v>100</v>
      </c>
      <c r="E34" s="47">
        <v>6.45</v>
      </c>
      <c r="F34" s="47">
        <v>3.73</v>
      </c>
      <c r="G34" s="27"/>
      <c r="H34" s="27"/>
      <c r="I34" s="27"/>
      <c r="J34" s="27"/>
      <c r="K34" s="27"/>
      <c r="L34" s="27"/>
      <c r="M34" s="36">
        <v>30</v>
      </c>
      <c r="N34" s="43">
        <f t="shared" si="61"/>
        <v>4.446234361794259</v>
      </c>
      <c r="O34" s="43">
        <f t="shared" si="2"/>
        <v>5.5563027275338408</v>
      </c>
      <c r="P34" s="43">
        <f t="shared" si="3"/>
        <v>3.5197301032891715</v>
      </c>
      <c r="Q34" s="47">
        <f t="shared" si="4"/>
        <v>0.96150923032490898</v>
      </c>
      <c r="R34" s="43">
        <f t="shared" si="5"/>
        <v>1.6183015788165072</v>
      </c>
      <c r="S34" s="48">
        <f t="shared" si="6"/>
        <v>0.43863424398922624</v>
      </c>
      <c r="T34" s="43">
        <f t="shared" si="7"/>
        <v>3.5389546479151157</v>
      </c>
      <c r="U34" s="43">
        <f t="shared" si="8"/>
        <v>1.5532224567009068</v>
      </c>
      <c r="V34" s="43">
        <f t="shared" si="9"/>
        <v>4.2470813507631329</v>
      </c>
      <c r="W34" s="43">
        <f t="shared" si="10"/>
        <v>4.2804205400871531</v>
      </c>
      <c r="X34" s="36">
        <v>6</v>
      </c>
      <c r="Y34" s="49">
        <f t="shared" si="11"/>
        <v>0.43863424398922624</v>
      </c>
      <c r="Z34" s="27"/>
      <c r="AA34" s="36" t="s">
        <v>1</v>
      </c>
      <c r="AB34" s="43">
        <f>F40+F41+F48+F49+F53</f>
        <v>7.089999999999999</v>
      </c>
      <c r="AC34" s="43">
        <f>1/5*AB34</f>
        <v>1.4179999999999999</v>
      </c>
      <c r="AD34" s="27"/>
      <c r="AE34" s="36">
        <v>30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52">
        <v>0</v>
      </c>
      <c r="AM34" s="52">
        <v>0</v>
      </c>
      <c r="AN34" s="36">
        <v>0</v>
      </c>
      <c r="AO34" s="36">
        <v>0</v>
      </c>
      <c r="AP34" s="48">
        <f>E35</f>
        <v>7.5</v>
      </c>
      <c r="AQ34" s="48">
        <f>F35</f>
        <v>5.09</v>
      </c>
      <c r="AR34" s="36">
        <v>0</v>
      </c>
      <c r="AS34" s="36">
        <v>0</v>
      </c>
      <c r="AT34" s="36">
        <v>0</v>
      </c>
      <c r="AU34" s="36">
        <v>0</v>
      </c>
      <c r="AV34" s="36">
        <v>0</v>
      </c>
      <c r="AW34" s="36">
        <v>0</v>
      </c>
      <c r="AX34" s="36">
        <v>0</v>
      </c>
      <c r="AY34" s="36">
        <v>0</v>
      </c>
      <c r="AZ34" s="50"/>
      <c r="BA34" s="50"/>
      <c r="BB34" s="50"/>
      <c r="BC34" s="50"/>
      <c r="BD34" s="27"/>
      <c r="BE34" s="36">
        <v>30</v>
      </c>
      <c r="BF34" s="47">
        <f t="shared" si="13"/>
        <v>4.6733995405171722</v>
      </c>
      <c r="BG34" s="47">
        <f t="shared" si="14"/>
        <v>6.0236351151111407</v>
      </c>
      <c r="BH34" s="47">
        <f t="shared" si="15"/>
        <v>3.7530617130846951</v>
      </c>
      <c r="BI34" s="47">
        <f t="shared" si="16"/>
        <v>1.2818961785183693</v>
      </c>
      <c r="BJ34" s="47">
        <f t="shared" si="17"/>
        <v>1.690861318973262</v>
      </c>
      <c r="BK34" s="48">
        <f t="shared" si="18"/>
        <v>0.61417118949035743</v>
      </c>
      <c r="BL34" s="47">
        <f t="shared" si="19"/>
        <v>3.8697060611886269</v>
      </c>
      <c r="BM34" s="47">
        <f t="shared" si="20"/>
        <v>1.9978671126979402</v>
      </c>
      <c r="BN34" s="47">
        <f t="shared" si="21"/>
        <v>4.6613721826303456</v>
      </c>
      <c r="BO34" s="47">
        <f t="shared" si="22"/>
        <v>3.6651722543860048</v>
      </c>
      <c r="BP34" s="36">
        <v>6</v>
      </c>
      <c r="BQ34" s="49">
        <f t="shared" si="23"/>
        <v>0.61417118949035743</v>
      </c>
      <c r="BR34" s="27"/>
      <c r="BS34" s="27"/>
      <c r="BT34" s="27"/>
      <c r="BU34" s="27"/>
      <c r="BV34" s="27"/>
      <c r="BW34" s="36">
        <v>30</v>
      </c>
      <c r="BX34" s="36">
        <v>0</v>
      </c>
      <c r="BY34" s="36">
        <v>0</v>
      </c>
      <c r="BZ34" s="36">
        <v>0</v>
      </c>
      <c r="CA34" s="36">
        <v>0</v>
      </c>
      <c r="CB34" s="36">
        <v>0</v>
      </c>
      <c r="CC34" s="36">
        <v>0</v>
      </c>
      <c r="CD34" s="62">
        <v>0</v>
      </c>
      <c r="CE34" s="62">
        <v>0</v>
      </c>
      <c r="CF34" s="36">
        <v>0</v>
      </c>
      <c r="CG34" s="36">
        <v>0</v>
      </c>
      <c r="CH34" s="48">
        <f>E35</f>
        <v>7.5</v>
      </c>
      <c r="CI34" s="48">
        <f>F35</f>
        <v>5.09</v>
      </c>
      <c r="CJ34" s="36">
        <v>0</v>
      </c>
      <c r="CK34" s="36">
        <v>0</v>
      </c>
      <c r="CL34" s="36">
        <v>0</v>
      </c>
      <c r="CM34" s="36">
        <v>0</v>
      </c>
      <c r="CN34" s="36">
        <v>0</v>
      </c>
      <c r="CO34" s="36">
        <v>0</v>
      </c>
      <c r="CP34" s="36">
        <v>0</v>
      </c>
      <c r="CQ34" s="36">
        <v>0</v>
      </c>
      <c r="CR34" s="27"/>
      <c r="CS34" s="27"/>
      <c r="CT34" s="27"/>
      <c r="CU34" s="27"/>
      <c r="CV34" s="27"/>
      <c r="CW34" s="36">
        <v>30</v>
      </c>
      <c r="CX34" s="47">
        <f t="shared" si="25"/>
        <v>4.6470704750412395</v>
      </c>
      <c r="CY34" s="47">
        <f t="shared" si="26"/>
        <v>6.0980828043647364</v>
      </c>
      <c r="CZ34" s="47">
        <f t="shared" si="27"/>
        <v>3.7530617130846951</v>
      </c>
      <c r="DA34" s="47">
        <f t="shared" si="28"/>
        <v>1.4597226186699972</v>
      </c>
      <c r="DB34" s="47">
        <f t="shared" si="29"/>
        <v>1.6047238938553268</v>
      </c>
      <c r="DC34" s="48">
        <f t="shared" si="30"/>
        <v>1.078847533250181</v>
      </c>
      <c r="DD34" s="47">
        <f t="shared" si="31"/>
        <v>3.8697060611886269</v>
      </c>
      <c r="DE34" s="47">
        <f t="shared" si="32"/>
        <v>2.264658824599576</v>
      </c>
      <c r="DF34" s="47">
        <f t="shared" si="33"/>
        <v>4.6594426890819793</v>
      </c>
      <c r="DG34" s="47">
        <f t="shared" si="34"/>
        <v>3.5401293232027555</v>
      </c>
      <c r="DH34" s="36">
        <v>6</v>
      </c>
      <c r="DI34" s="49">
        <f t="shared" si="35"/>
        <v>1.078847533250181</v>
      </c>
      <c r="DJ34" s="27"/>
      <c r="DK34" s="27"/>
      <c r="DL34" s="27"/>
      <c r="DM34" s="27"/>
      <c r="DN34" s="27"/>
      <c r="DO34" s="36">
        <v>30</v>
      </c>
      <c r="DP34" s="36">
        <v>0</v>
      </c>
      <c r="DQ34" s="36">
        <v>0</v>
      </c>
      <c r="DR34" s="36">
        <v>0</v>
      </c>
      <c r="DS34" s="36">
        <v>0</v>
      </c>
      <c r="DT34" s="36">
        <v>0</v>
      </c>
      <c r="DU34" s="36">
        <v>0</v>
      </c>
      <c r="DV34" s="62">
        <v>0</v>
      </c>
      <c r="DW34" s="62">
        <v>0</v>
      </c>
      <c r="DX34" s="36">
        <v>0</v>
      </c>
      <c r="DY34" s="36">
        <v>0</v>
      </c>
      <c r="DZ34" s="48">
        <f>E35</f>
        <v>7.5</v>
      </c>
      <c r="EA34" s="48">
        <f>F35</f>
        <v>5.09</v>
      </c>
      <c r="EB34" s="36">
        <v>0</v>
      </c>
      <c r="EC34" s="36">
        <v>0</v>
      </c>
      <c r="ED34" s="36">
        <v>0</v>
      </c>
      <c r="EE34" s="36">
        <v>0</v>
      </c>
      <c r="EF34" s="36">
        <v>0</v>
      </c>
      <c r="EG34" s="36">
        <v>0</v>
      </c>
      <c r="EH34" s="36">
        <v>0</v>
      </c>
      <c r="EI34" s="36">
        <v>0</v>
      </c>
      <c r="EJ34" s="27"/>
      <c r="EK34" s="27"/>
      <c r="EL34" s="27"/>
      <c r="EM34" s="27"/>
      <c r="EN34" s="27"/>
      <c r="EO34" s="36">
        <v>30</v>
      </c>
      <c r="EP34" s="47">
        <f t="shared" si="37"/>
        <v>4.6470704750412395</v>
      </c>
      <c r="EQ34" s="47">
        <f t="shared" si="38"/>
        <v>6.0980828043647364</v>
      </c>
      <c r="ER34" s="47">
        <f t="shared" si="39"/>
        <v>3.7530617130846951</v>
      </c>
      <c r="ES34" s="47">
        <f t="shared" si="40"/>
        <v>1.4597226186699972</v>
      </c>
      <c r="ET34" s="47">
        <f t="shared" si="41"/>
        <v>1.6047238938553268</v>
      </c>
      <c r="EU34" s="48">
        <f t="shared" si="42"/>
        <v>1.078847533250181</v>
      </c>
      <c r="EV34" s="47">
        <f t="shared" si="43"/>
        <v>3.8697060611886269</v>
      </c>
      <c r="EW34" s="47">
        <f t="shared" si="44"/>
        <v>2.291632120951741</v>
      </c>
      <c r="EX34" s="47">
        <f t="shared" si="45"/>
        <v>4.6151742112297338</v>
      </c>
      <c r="EY34" s="47">
        <f t="shared" si="46"/>
        <v>3.320120715049379</v>
      </c>
      <c r="EZ34" s="36">
        <v>6</v>
      </c>
      <c r="FA34" s="49">
        <f t="shared" si="47"/>
        <v>1.078847533250181</v>
      </c>
      <c r="FB34" s="27"/>
      <c r="FC34" s="27"/>
      <c r="FD34" s="27"/>
      <c r="FE34" s="27"/>
      <c r="FF34" s="27"/>
      <c r="FG34" s="36">
        <v>30</v>
      </c>
      <c r="FH34" s="36">
        <v>0</v>
      </c>
      <c r="FI34" s="36">
        <v>0</v>
      </c>
      <c r="FJ34" s="36">
        <v>0</v>
      </c>
      <c r="FK34" s="36">
        <v>0</v>
      </c>
      <c r="FL34" s="36">
        <v>0</v>
      </c>
      <c r="FM34" s="36">
        <v>0</v>
      </c>
      <c r="FN34" s="62">
        <v>0</v>
      </c>
      <c r="FO34" s="62">
        <v>0</v>
      </c>
      <c r="FP34" s="36">
        <v>0</v>
      </c>
      <c r="FQ34" s="36">
        <v>0</v>
      </c>
      <c r="FR34" s="48">
        <f>E35</f>
        <v>7.5</v>
      </c>
      <c r="FS34" s="48">
        <f>F35</f>
        <v>5.09</v>
      </c>
      <c r="FT34" s="36">
        <v>0</v>
      </c>
      <c r="FU34" s="36">
        <v>0</v>
      </c>
      <c r="FV34" s="36">
        <v>0</v>
      </c>
      <c r="FW34" s="36">
        <v>0</v>
      </c>
      <c r="FX34" s="36">
        <v>0</v>
      </c>
      <c r="FY34" s="36">
        <v>0</v>
      </c>
      <c r="FZ34" s="36">
        <v>0</v>
      </c>
      <c r="GA34" s="36">
        <v>0</v>
      </c>
      <c r="GB34" s="27"/>
      <c r="GC34" s="27"/>
      <c r="GD34" s="27"/>
      <c r="GE34" s="27"/>
      <c r="GF34" s="27"/>
      <c r="GG34" s="36">
        <v>30</v>
      </c>
      <c r="GH34" s="47">
        <f t="shared" si="49"/>
        <v>4.6470704750412395</v>
      </c>
      <c r="GI34" s="47">
        <f t="shared" si="50"/>
        <v>6.0980828043647364</v>
      </c>
      <c r="GJ34" s="47">
        <f t="shared" si="51"/>
        <v>3.7530617130846951</v>
      </c>
      <c r="GK34" s="47">
        <f t="shared" si="52"/>
        <v>1.4597226186699972</v>
      </c>
      <c r="GL34" s="47">
        <f t="shared" si="53"/>
        <v>1.6047238938553268</v>
      </c>
      <c r="GM34" s="48">
        <f t="shared" si="54"/>
        <v>1.078847533250181</v>
      </c>
      <c r="GN34" s="47">
        <f t="shared" si="55"/>
        <v>4.011862410402431</v>
      </c>
      <c r="GO34" s="47">
        <f t="shared" si="56"/>
        <v>2.4450244261447454</v>
      </c>
      <c r="GP34" s="47">
        <f t="shared" si="57"/>
        <v>4.5532674672260534</v>
      </c>
      <c r="GQ34" s="47">
        <f t="shared" si="58"/>
        <v>3.1700682662207762</v>
      </c>
      <c r="GR34" s="36">
        <v>6</v>
      </c>
      <c r="GS34" s="49">
        <f t="shared" si="59"/>
        <v>1.078847533250181</v>
      </c>
      <c r="GT34" s="27"/>
      <c r="GU34" s="27"/>
      <c r="GV34" s="27"/>
      <c r="GW34" s="27"/>
      <c r="GX34" s="27"/>
      <c r="GY34" s="36">
        <v>30</v>
      </c>
      <c r="GZ34" s="36">
        <v>0</v>
      </c>
      <c r="HA34" s="36">
        <v>0</v>
      </c>
      <c r="HB34" s="36">
        <v>0</v>
      </c>
      <c r="HC34" s="36">
        <v>0</v>
      </c>
      <c r="HD34" s="36">
        <v>0</v>
      </c>
      <c r="HE34" s="36">
        <v>0</v>
      </c>
      <c r="HF34" s="62">
        <v>0</v>
      </c>
      <c r="HG34" s="62">
        <v>0</v>
      </c>
      <c r="HH34" s="36">
        <v>0</v>
      </c>
      <c r="HI34" s="36">
        <v>0</v>
      </c>
      <c r="HJ34" s="48">
        <f>E35</f>
        <v>7.5</v>
      </c>
      <c r="HK34" s="48">
        <f>F35</f>
        <v>5.09</v>
      </c>
      <c r="HL34" s="36">
        <v>0</v>
      </c>
      <c r="HM34" s="36">
        <v>0</v>
      </c>
      <c r="HN34" s="36">
        <v>0</v>
      </c>
      <c r="HO34" s="36">
        <v>0</v>
      </c>
      <c r="HP34" s="36">
        <v>0</v>
      </c>
      <c r="HQ34" s="36">
        <v>0</v>
      </c>
      <c r="HR34" s="36">
        <v>0</v>
      </c>
      <c r="HS34" s="36">
        <v>0</v>
      </c>
      <c r="HT34" s="27"/>
      <c r="HU34" s="27"/>
      <c r="HV34" s="27"/>
      <c r="HW34" s="27"/>
      <c r="HX34" s="27"/>
      <c r="HY34" s="27"/>
      <c r="HZ34" s="27"/>
      <c r="IA34" s="44">
        <f t="shared" si="74"/>
        <v>5820</v>
      </c>
      <c r="IB34" s="70">
        <f t="shared" si="75"/>
        <v>5907</v>
      </c>
      <c r="IC34" s="44">
        <f t="shared" si="76"/>
        <v>6077</v>
      </c>
      <c r="ID34" s="69">
        <f t="shared" ref="ID34:ID39" si="77">$IA$8+$IF$21+IF22</f>
        <v>5936</v>
      </c>
      <c r="IE34" s="72">
        <f>$IA$8+$IF$22+IF21</f>
        <v>5936</v>
      </c>
      <c r="IF34" s="71">
        <f>$IA$8+$IF$23+IF21</f>
        <v>6030</v>
      </c>
      <c r="IG34" s="40"/>
      <c r="IH34" s="27"/>
      <c r="II34" s="95">
        <v>46</v>
      </c>
      <c r="IJ34" s="96">
        <f>GO50</f>
        <v>1.6706618781522222</v>
      </c>
      <c r="IK34" s="95">
        <f>IN49</f>
        <v>806</v>
      </c>
      <c r="IL34" s="97" t="s">
        <v>153</v>
      </c>
      <c r="IM34" s="73"/>
      <c r="IN34" s="45">
        <v>974</v>
      </c>
      <c r="IO34" s="40">
        <v>31</v>
      </c>
      <c r="IP34" s="27"/>
      <c r="IQ34" s="27"/>
      <c r="IR34" s="27"/>
      <c r="IS34" s="27"/>
    </row>
    <row r="35" spans="1:253" x14ac:dyDescent="0.25">
      <c r="A35" s="40">
        <v>30</v>
      </c>
      <c r="B35" s="40" t="s">
        <v>35</v>
      </c>
      <c r="C35" s="46">
        <v>30</v>
      </c>
      <c r="D35" s="37" t="s">
        <v>101</v>
      </c>
      <c r="E35" s="47">
        <v>7.5</v>
      </c>
      <c r="F35" s="47">
        <v>5.09</v>
      </c>
      <c r="G35" s="27"/>
      <c r="H35" s="27"/>
      <c r="I35" s="27"/>
      <c r="J35" s="27"/>
      <c r="K35" s="27"/>
      <c r="L35" s="27"/>
      <c r="M35" s="36">
        <v>31</v>
      </c>
      <c r="N35" s="43">
        <f t="shared" si="61"/>
        <v>3.9406217783491986</v>
      </c>
      <c r="O35" s="43">
        <f t="shared" si="2"/>
        <v>5.6309324272273056</v>
      </c>
      <c r="P35" s="43">
        <f t="shared" si="3"/>
        <v>4.2428528138506056</v>
      </c>
      <c r="Q35" s="48">
        <f t="shared" si="4"/>
        <v>1.9200520826269274</v>
      </c>
      <c r="R35" s="43">
        <f t="shared" si="5"/>
        <v>3.5227829907617076</v>
      </c>
      <c r="S35" s="43">
        <f t="shared" si="6"/>
        <v>2.5505489605181086</v>
      </c>
      <c r="T35" s="43">
        <f t="shared" si="7"/>
        <v>5.5118508688098595</v>
      </c>
      <c r="U35" s="43">
        <f t="shared" si="8"/>
        <v>3.6186461556775629</v>
      </c>
      <c r="V35" s="43">
        <f t="shared" si="9"/>
        <v>6.1541855675629416</v>
      </c>
      <c r="W35" s="43">
        <f t="shared" si="10"/>
        <v>6.0623840195091567</v>
      </c>
      <c r="X35" s="36">
        <v>4</v>
      </c>
      <c r="Y35" s="49">
        <f t="shared" si="11"/>
        <v>1.9200520826269274</v>
      </c>
      <c r="Z35" s="27"/>
      <c r="AA35" s="215" t="s">
        <v>151</v>
      </c>
      <c r="AB35" s="215"/>
      <c r="AC35" s="215"/>
      <c r="AD35" s="27"/>
      <c r="AE35" s="36">
        <v>31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36">
        <v>0</v>
      </c>
      <c r="AL35" s="48">
        <f>E36</f>
        <v>9.15</v>
      </c>
      <c r="AM35" s="48">
        <f>F36</f>
        <v>6.41</v>
      </c>
      <c r="AN35" s="36">
        <v>0</v>
      </c>
      <c r="AO35" s="36">
        <v>0</v>
      </c>
      <c r="AP35" s="36">
        <v>0</v>
      </c>
      <c r="AQ35" s="36">
        <v>0</v>
      </c>
      <c r="AR35" s="36">
        <v>0</v>
      </c>
      <c r="AS35" s="36">
        <v>0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50"/>
      <c r="BA35" s="50"/>
      <c r="BB35" s="50"/>
      <c r="BC35" s="50"/>
      <c r="BD35" s="27"/>
      <c r="BE35" s="36">
        <v>31</v>
      </c>
      <c r="BF35" s="47">
        <f t="shared" si="13"/>
        <v>4.0393058607556185</v>
      </c>
      <c r="BG35" s="47">
        <f t="shared" si="14"/>
        <v>5.8388629029974668</v>
      </c>
      <c r="BH35" s="47">
        <f t="shared" si="15"/>
        <v>4.4542869487968799</v>
      </c>
      <c r="BI35" s="48">
        <f t="shared" si="16"/>
        <v>1.9459208135224821</v>
      </c>
      <c r="BJ35" s="47">
        <f t="shared" si="17"/>
        <v>3.6397901038384068</v>
      </c>
      <c r="BK35" s="47">
        <f t="shared" si="18"/>
        <v>2.1959750112421599</v>
      </c>
      <c r="BL35" s="47">
        <f t="shared" si="19"/>
        <v>5.8703598697183805</v>
      </c>
      <c r="BM35" s="47">
        <f t="shared" si="20"/>
        <v>3.9674668240578912</v>
      </c>
      <c r="BN35" s="47">
        <f t="shared" si="21"/>
        <v>6.6037766183449902</v>
      </c>
      <c r="BO35" s="47">
        <f t="shared" si="22"/>
        <v>5.337732444992068</v>
      </c>
      <c r="BP35" s="36">
        <v>4</v>
      </c>
      <c r="BQ35" s="49">
        <f t="shared" si="23"/>
        <v>1.9459208135224821</v>
      </c>
      <c r="BR35" s="27"/>
      <c r="BS35" s="27"/>
      <c r="BT35" s="27"/>
      <c r="BU35" s="27"/>
      <c r="BV35" s="27"/>
      <c r="BW35" s="36">
        <v>31</v>
      </c>
      <c r="BX35" s="3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48">
        <f>E36</f>
        <v>9.15</v>
      </c>
      <c r="CE35" s="48">
        <f>F36</f>
        <v>6.41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6">
        <v>0</v>
      </c>
      <c r="CL35" s="36">
        <v>0</v>
      </c>
      <c r="CM35" s="36">
        <v>0</v>
      </c>
      <c r="CN35" s="36">
        <v>0</v>
      </c>
      <c r="CO35" s="36">
        <v>0</v>
      </c>
      <c r="CP35" s="36">
        <v>0</v>
      </c>
      <c r="CQ35" s="36">
        <v>0</v>
      </c>
      <c r="CR35" s="27"/>
      <c r="CS35" s="27"/>
      <c r="CT35" s="27"/>
      <c r="CU35" s="27"/>
      <c r="CV35" s="27"/>
      <c r="CW35" s="36">
        <v>31</v>
      </c>
      <c r="CX35" s="47">
        <f t="shared" si="25"/>
        <v>3.9896471021883633</v>
      </c>
      <c r="CY35" s="47">
        <f t="shared" si="26"/>
        <v>5.8277366008501872</v>
      </c>
      <c r="CZ35" s="47">
        <f t="shared" si="27"/>
        <v>4.4542869487968799</v>
      </c>
      <c r="DA35" s="48">
        <f t="shared" si="28"/>
        <v>1.9558008053284612</v>
      </c>
      <c r="DB35" s="47">
        <f t="shared" si="29"/>
        <v>3.6227470127470047</v>
      </c>
      <c r="DC35" s="47">
        <f t="shared" si="30"/>
        <v>2.3954899290124363</v>
      </c>
      <c r="DD35" s="47">
        <f t="shared" si="31"/>
        <v>5.8703598697183805</v>
      </c>
      <c r="DE35" s="47">
        <f t="shared" si="32"/>
        <v>4.2494244508245238</v>
      </c>
      <c r="DF35" s="47">
        <f t="shared" si="33"/>
        <v>6.5866865346828858</v>
      </c>
      <c r="DG35" s="47">
        <f t="shared" si="34"/>
        <v>5.1933458025631225</v>
      </c>
      <c r="DH35" s="36">
        <v>4</v>
      </c>
      <c r="DI35" s="49">
        <f t="shared" si="35"/>
        <v>1.9558008053284612</v>
      </c>
      <c r="DJ35" s="27"/>
      <c r="DK35" s="27"/>
      <c r="DL35" s="27"/>
      <c r="DM35" s="27"/>
      <c r="DN35" s="27"/>
      <c r="DO35" s="36">
        <v>31</v>
      </c>
      <c r="DP35" s="36">
        <v>0</v>
      </c>
      <c r="DQ35" s="36">
        <v>0</v>
      </c>
      <c r="DR35" s="36">
        <v>0</v>
      </c>
      <c r="DS35" s="36">
        <v>0</v>
      </c>
      <c r="DT35" s="36">
        <v>0</v>
      </c>
      <c r="DU35" s="36">
        <v>0</v>
      </c>
      <c r="DV35" s="48">
        <f>E36</f>
        <v>9.15</v>
      </c>
      <c r="DW35" s="48">
        <f>F36</f>
        <v>6.41</v>
      </c>
      <c r="DX35" s="36">
        <v>0</v>
      </c>
      <c r="DY35" s="36">
        <v>0</v>
      </c>
      <c r="DZ35" s="36">
        <v>0</v>
      </c>
      <c r="EA35" s="36">
        <v>0</v>
      </c>
      <c r="EB35" s="36">
        <v>0</v>
      </c>
      <c r="EC35" s="36">
        <v>0</v>
      </c>
      <c r="ED35" s="36">
        <v>0</v>
      </c>
      <c r="EE35" s="36">
        <v>0</v>
      </c>
      <c r="EF35" s="36">
        <v>0</v>
      </c>
      <c r="EG35" s="36">
        <v>0</v>
      </c>
      <c r="EH35" s="36">
        <v>0</v>
      </c>
      <c r="EI35" s="36">
        <v>0</v>
      </c>
      <c r="EJ35" s="27"/>
      <c r="EK35" s="27"/>
      <c r="EL35" s="27"/>
      <c r="EM35" s="27"/>
      <c r="EN35" s="27"/>
      <c r="EO35" s="36">
        <v>31</v>
      </c>
      <c r="EP35" s="47">
        <f t="shared" si="37"/>
        <v>3.9896471021883633</v>
      </c>
      <c r="EQ35" s="47">
        <f t="shared" si="38"/>
        <v>5.8277366008501872</v>
      </c>
      <c r="ER35" s="47">
        <f t="shared" si="39"/>
        <v>4.4542869487968799</v>
      </c>
      <c r="ES35" s="48">
        <f t="shared" si="40"/>
        <v>1.9558008053284612</v>
      </c>
      <c r="ET35" s="47">
        <f t="shared" si="41"/>
        <v>3.6227470127470047</v>
      </c>
      <c r="EU35" s="47">
        <f t="shared" si="42"/>
        <v>2.3954899290124363</v>
      </c>
      <c r="EV35" s="47">
        <f t="shared" si="43"/>
        <v>5.8703598697183805</v>
      </c>
      <c r="EW35" s="47">
        <f t="shared" si="44"/>
        <v>4.3186430482013414</v>
      </c>
      <c r="EX35" s="47">
        <f t="shared" si="45"/>
        <v>6.5306594613407913</v>
      </c>
      <c r="EY35" s="47">
        <f t="shared" si="46"/>
        <v>4.9417812135403167</v>
      </c>
      <c r="EZ35" s="36">
        <v>4</v>
      </c>
      <c r="FA35" s="49">
        <f t="shared" si="47"/>
        <v>1.9558008053284612</v>
      </c>
      <c r="FB35" s="27"/>
      <c r="FC35" s="27"/>
      <c r="FD35" s="27"/>
      <c r="FE35" s="27"/>
      <c r="FF35" s="27"/>
      <c r="FG35" s="36">
        <v>31</v>
      </c>
      <c r="FH35" s="36">
        <v>0</v>
      </c>
      <c r="FI35" s="36">
        <v>0</v>
      </c>
      <c r="FJ35" s="36">
        <v>0</v>
      </c>
      <c r="FK35" s="36">
        <v>0</v>
      </c>
      <c r="FL35" s="36">
        <v>0</v>
      </c>
      <c r="FM35" s="36">
        <v>0</v>
      </c>
      <c r="FN35" s="48">
        <f>E36</f>
        <v>9.15</v>
      </c>
      <c r="FO35" s="48">
        <f>F36</f>
        <v>6.41</v>
      </c>
      <c r="FP35" s="36">
        <v>0</v>
      </c>
      <c r="FQ35" s="36">
        <v>0</v>
      </c>
      <c r="FR35" s="36">
        <v>0</v>
      </c>
      <c r="FS35" s="36">
        <v>0</v>
      </c>
      <c r="FT35" s="36">
        <v>0</v>
      </c>
      <c r="FU35" s="36">
        <v>0</v>
      </c>
      <c r="FV35" s="36">
        <v>0</v>
      </c>
      <c r="FW35" s="36">
        <v>0</v>
      </c>
      <c r="FX35" s="36">
        <v>0</v>
      </c>
      <c r="FY35" s="36">
        <v>0</v>
      </c>
      <c r="FZ35" s="36">
        <v>0</v>
      </c>
      <c r="GA35" s="36">
        <v>0</v>
      </c>
      <c r="GB35" s="27"/>
      <c r="GC35" s="27"/>
      <c r="GD35" s="27"/>
      <c r="GE35" s="27"/>
      <c r="GF35" s="27"/>
      <c r="GG35" s="36">
        <v>31</v>
      </c>
      <c r="GH35" s="47">
        <f t="shared" si="49"/>
        <v>3.9896471021883633</v>
      </c>
      <c r="GI35" s="47">
        <f t="shared" si="50"/>
        <v>5.8277366008501872</v>
      </c>
      <c r="GJ35" s="47">
        <f t="shared" si="51"/>
        <v>4.4542869487968799</v>
      </c>
      <c r="GK35" s="48">
        <f t="shared" si="52"/>
        <v>1.9558008053284612</v>
      </c>
      <c r="GL35" s="47">
        <f t="shared" si="53"/>
        <v>3.6227470127470047</v>
      </c>
      <c r="GM35" s="47">
        <f t="shared" si="54"/>
        <v>2.3954899290124363</v>
      </c>
      <c r="GN35" s="47">
        <f t="shared" si="55"/>
        <v>5.9654689673151449</v>
      </c>
      <c r="GO35" s="47">
        <f t="shared" si="56"/>
        <v>4.5229906527036334</v>
      </c>
      <c r="GP35" s="47">
        <f t="shared" si="57"/>
        <v>6.4612339864842507</v>
      </c>
      <c r="GQ35" s="47">
        <f t="shared" si="58"/>
        <v>4.7812924834713888</v>
      </c>
      <c r="GR35" s="36">
        <v>4</v>
      </c>
      <c r="GS35" s="49">
        <f t="shared" si="59"/>
        <v>1.9558008053284612</v>
      </c>
      <c r="GT35" s="27"/>
      <c r="GU35" s="27"/>
      <c r="GV35" s="27"/>
      <c r="GW35" s="27"/>
      <c r="GX35" s="27"/>
      <c r="GY35" s="36">
        <v>31</v>
      </c>
      <c r="GZ35" s="36">
        <v>0</v>
      </c>
      <c r="HA35" s="36">
        <v>0</v>
      </c>
      <c r="HB35" s="36">
        <v>0</v>
      </c>
      <c r="HC35" s="36">
        <v>0</v>
      </c>
      <c r="HD35" s="36">
        <v>0</v>
      </c>
      <c r="HE35" s="36">
        <v>0</v>
      </c>
      <c r="HF35" s="48">
        <f>E36</f>
        <v>9.15</v>
      </c>
      <c r="HG35" s="48">
        <f>F36</f>
        <v>6.41</v>
      </c>
      <c r="HH35" s="36">
        <v>0</v>
      </c>
      <c r="HI35" s="36">
        <v>0</v>
      </c>
      <c r="HJ35" s="36">
        <v>0</v>
      </c>
      <c r="HK35" s="36">
        <v>0</v>
      </c>
      <c r="HL35" s="36">
        <v>0</v>
      </c>
      <c r="HM35" s="36">
        <v>0</v>
      </c>
      <c r="HN35" s="36">
        <v>0</v>
      </c>
      <c r="HO35" s="36">
        <v>0</v>
      </c>
      <c r="HP35" s="36">
        <v>0</v>
      </c>
      <c r="HQ35" s="36">
        <v>0</v>
      </c>
      <c r="HR35" s="36">
        <v>0</v>
      </c>
      <c r="HS35" s="36">
        <v>0</v>
      </c>
      <c r="HT35" s="27"/>
      <c r="HU35" s="27"/>
      <c r="HV35" s="27"/>
      <c r="HW35" s="27"/>
      <c r="HX35" s="27"/>
      <c r="HY35" s="27"/>
      <c r="HZ35" s="27"/>
      <c r="IA35" s="69">
        <f t="shared" si="74"/>
        <v>5914</v>
      </c>
      <c r="IB35" s="68">
        <f t="shared" si="75"/>
        <v>6001</v>
      </c>
      <c r="IC35" s="44">
        <f t="shared" si="76"/>
        <v>6171</v>
      </c>
      <c r="ID35" s="44">
        <f t="shared" si="77"/>
        <v>6030</v>
      </c>
      <c r="IE35" s="71">
        <f>$IA$8+$IF$22+IF23</f>
        <v>5844</v>
      </c>
      <c r="IF35" s="71">
        <f>$IA$8+$IF$23+IF22</f>
        <v>5844</v>
      </c>
      <c r="IG35" s="40"/>
      <c r="IH35" s="27"/>
      <c r="II35" s="52">
        <v>47</v>
      </c>
      <c r="IJ35" s="47">
        <f>GO51</f>
        <v>1.2978486472278306</v>
      </c>
      <c r="IK35" s="52">
        <f>IN50</f>
        <v>740</v>
      </c>
      <c r="IL35" s="56" t="s">
        <v>149</v>
      </c>
      <c r="IM35" s="55"/>
      <c r="IN35" s="45">
        <v>788</v>
      </c>
      <c r="IO35" s="40">
        <v>32</v>
      </c>
      <c r="IP35" s="27"/>
      <c r="IQ35" s="27"/>
      <c r="IR35" s="27"/>
      <c r="IS35" s="27"/>
    </row>
    <row r="36" spans="1:253" x14ac:dyDescent="0.25">
      <c r="A36" s="40">
        <v>31</v>
      </c>
      <c r="B36" s="40" t="s">
        <v>33</v>
      </c>
      <c r="C36" s="46">
        <v>31</v>
      </c>
      <c r="D36" s="37" t="s">
        <v>102</v>
      </c>
      <c r="E36" s="47">
        <v>9.15</v>
      </c>
      <c r="F36" s="47">
        <v>6.41</v>
      </c>
      <c r="G36" s="27"/>
      <c r="H36" s="27"/>
      <c r="I36" s="27"/>
      <c r="J36" s="27"/>
      <c r="K36" s="27"/>
      <c r="L36" s="27"/>
      <c r="M36" s="36">
        <v>32</v>
      </c>
      <c r="N36" s="43">
        <f t="shared" si="61"/>
        <v>3.9468088375293777</v>
      </c>
      <c r="O36" s="43">
        <f t="shared" si="2"/>
        <v>5.2294741609458208</v>
      </c>
      <c r="P36" s="43">
        <f t="shared" si="3"/>
        <v>3.3640749099863987</v>
      </c>
      <c r="Q36" s="48">
        <f t="shared" si="4"/>
        <v>0.64513564465157158</v>
      </c>
      <c r="R36" s="43">
        <f t="shared" si="5"/>
        <v>2.0242529486207994</v>
      </c>
      <c r="S36" s="43">
        <f t="shared" si="6"/>
        <v>1.0822661410207755</v>
      </c>
      <c r="T36" s="43">
        <f t="shared" si="7"/>
        <v>4.0089524816340738</v>
      </c>
      <c r="U36" s="43">
        <f t="shared" si="8"/>
        <v>2.226252456483766</v>
      </c>
      <c r="V36" s="43">
        <f t="shared" si="9"/>
        <v>4.9160146460318854</v>
      </c>
      <c r="W36" s="43">
        <f t="shared" si="10"/>
        <v>4.9314602299927346</v>
      </c>
      <c r="X36" s="36">
        <v>4</v>
      </c>
      <c r="Y36" s="49">
        <f t="shared" si="11"/>
        <v>0.64513564465157158</v>
      </c>
      <c r="Z36" s="27"/>
      <c r="AA36" s="36" t="s">
        <v>0</v>
      </c>
      <c r="AB36" s="43">
        <f>E42+E43+E44+E46+E47+E50</f>
        <v>31.64</v>
      </c>
      <c r="AC36" s="43">
        <f>1/6*AB36</f>
        <v>5.2733333333333334</v>
      </c>
      <c r="AD36" s="27"/>
      <c r="AE36" s="36">
        <v>32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48">
        <f>E37</f>
        <v>8.15</v>
      </c>
      <c r="AM36" s="48">
        <f>F37</f>
        <v>5.27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50"/>
      <c r="BA36" s="50"/>
      <c r="BB36" s="50"/>
      <c r="BC36" s="50"/>
      <c r="BD36" s="27"/>
      <c r="BE36" s="36">
        <v>32</v>
      </c>
      <c r="BF36" s="47">
        <f t="shared" si="13"/>
        <v>4.1501453134136126</v>
      </c>
      <c r="BG36" s="47">
        <f t="shared" si="14"/>
        <v>5.6301545271866207</v>
      </c>
      <c r="BH36" s="47">
        <f t="shared" si="15"/>
        <v>3.5962117413868846</v>
      </c>
      <c r="BI36" s="48">
        <f t="shared" si="16"/>
        <v>0.89552097267456454</v>
      </c>
      <c r="BJ36" s="47">
        <f t="shared" si="17"/>
        <v>2.1331085298221466</v>
      </c>
      <c r="BK36" s="47">
        <f t="shared" si="18"/>
        <v>1.0735018630631259</v>
      </c>
      <c r="BL36" s="47">
        <f t="shared" si="19"/>
        <v>4.3617571000687319</v>
      </c>
      <c r="BM36" s="47">
        <f t="shared" si="20"/>
        <v>2.6683614822583555</v>
      </c>
      <c r="BN36" s="47">
        <f t="shared" si="21"/>
        <v>5.3338743540694686</v>
      </c>
      <c r="BO36" s="47">
        <f t="shared" si="22"/>
        <v>4.2914448342524576</v>
      </c>
      <c r="BP36" s="36">
        <v>4</v>
      </c>
      <c r="BQ36" s="49">
        <f t="shared" si="23"/>
        <v>0.89552097267456454</v>
      </c>
      <c r="BR36" s="27"/>
      <c r="BS36" s="27"/>
      <c r="BT36" s="27"/>
      <c r="BU36" s="27"/>
      <c r="BV36" s="27"/>
      <c r="BW36" s="36">
        <v>32</v>
      </c>
      <c r="BX36" s="36">
        <v>0</v>
      </c>
      <c r="BY36" s="36">
        <v>0</v>
      </c>
      <c r="BZ36" s="36">
        <v>0</v>
      </c>
      <c r="CA36" s="36">
        <v>0</v>
      </c>
      <c r="CB36" s="36">
        <v>0</v>
      </c>
      <c r="CC36" s="36">
        <v>0</v>
      </c>
      <c r="CD36" s="48">
        <f>E37</f>
        <v>8.15</v>
      </c>
      <c r="CE36" s="48">
        <f>F37</f>
        <v>5.27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6">
        <v>0</v>
      </c>
      <c r="CL36" s="36">
        <v>0</v>
      </c>
      <c r="CM36" s="36">
        <v>0</v>
      </c>
      <c r="CN36" s="36">
        <v>0</v>
      </c>
      <c r="CO36" s="36">
        <v>0</v>
      </c>
      <c r="CP36" s="36">
        <v>0</v>
      </c>
      <c r="CQ36" s="36">
        <v>0</v>
      </c>
      <c r="CR36" s="27"/>
      <c r="CS36" s="27"/>
      <c r="CT36" s="27"/>
      <c r="CU36" s="27"/>
      <c r="CV36" s="27"/>
      <c r="CW36" s="36">
        <v>32</v>
      </c>
      <c r="CX36" s="47">
        <f t="shared" si="25"/>
        <v>4.1183788072492806</v>
      </c>
      <c r="CY36" s="47">
        <f t="shared" si="26"/>
        <v>5.682855551764642</v>
      </c>
      <c r="CZ36" s="47">
        <f t="shared" si="27"/>
        <v>3.5962117413868846</v>
      </c>
      <c r="DA36" s="48">
        <f t="shared" si="28"/>
        <v>1.0393379896790671</v>
      </c>
      <c r="DB36" s="47">
        <f t="shared" si="29"/>
        <v>2.1068755278364013</v>
      </c>
      <c r="DC36" s="47">
        <f t="shared" si="30"/>
        <v>1.4911914699326854</v>
      </c>
      <c r="DD36" s="47">
        <f t="shared" si="31"/>
        <v>4.3617571000687319</v>
      </c>
      <c r="DE36" s="47">
        <f t="shared" si="32"/>
        <v>2.9374152180557154</v>
      </c>
      <c r="DF36" s="47">
        <f t="shared" si="33"/>
        <v>5.3307864289068343</v>
      </c>
      <c r="DG36" s="47">
        <f t="shared" si="34"/>
        <v>4.1611285278155012</v>
      </c>
      <c r="DH36" s="36">
        <v>4</v>
      </c>
      <c r="DI36" s="49">
        <f t="shared" si="35"/>
        <v>1.0393379896790671</v>
      </c>
      <c r="DJ36" s="27"/>
      <c r="DK36" s="27"/>
      <c r="DL36" s="27"/>
      <c r="DM36" s="27"/>
      <c r="DN36" s="27"/>
      <c r="DO36" s="36">
        <v>32</v>
      </c>
      <c r="DP36" s="36">
        <v>0</v>
      </c>
      <c r="DQ36" s="36">
        <v>0</v>
      </c>
      <c r="DR36" s="36">
        <v>0</v>
      </c>
      <c r="DS36" s="36">
        <v>0</v>
      </c>
      <c r="DT36" s="36">
        <v>0</v>
      </c>
      <c r="DU36" s="36">
        <v>0</v>
      </c>
      <c r="DV36" s="48">
        <f>E37</f>
        <v>8.15</v>
      </c>
      <c r="DW36" s="48">
        <f>F37</f>
        <v>5.27</v>
      </c>
      <c r="DX36" s="36">
        <v>0</v>
      </c>
      <c r="DY36" s="36">
        <v>0</v>
      </c>
      <c r="DZ36" s="36">
        <v>0</v>
      </c>
      <c r="EA36" s="36">
        <v>0</v>
      </c>
      <c r="EB36" s="36">
        <v>0</v>
      </c>
      <c r="EC36" s="36">
        <v>0</v>
      </c>
      <c r="ED36" s="36">
        <v>0</v>
      </c>
      <c r="EE36" s="36">
        <v>0</v>
      </c>
      <c r="EF36" s="36">
        <v>0</v>
      </c>
      <c r="EG36" s="36">
        <v>0</v>
      </c>
      <c r="EH36" s="36">
        <v>0</v>
      </c>
      <c r="EI36" s="36">
        <v>0</v>
      </c>
      <c r="EJ36" s="27"/>
      <c r="EK36" s="27"/>
      <c r="EL36" s="27"/>
      <c r="EM36" s="27"/>
      <c r="EN36" s="27"/>
      <c r="EO36" s="36">
        <v>32</v>
      </c>
      <c r="EP36" s="47">
        <f t="shared" si="37"/>
        <v>4.1183788072492806</v>
      </c>
      <c r="EQ36" s="47">
        <f t="shared" si="38"/>
        <v>5.682855551764642</v>
      </c>
      <c r="ER36" s="47">
        <f t="shared" si="39"/>
        <v>3.5962117413868846</v>
      </c>
      <c r="ES36" s="48">
        <f t="shared" si="40"/>
        <v>1.0393379896790671</v>
      </c>
      <c r="ET36" s="47">
        <f t="shared" si="41"/>
        <v>2.1068755278364013</v>
      </c>
      <c r="EU36" s="47">
        <f t="shared" si="42"/>
        <v>1.4911914699326854</v>
      </c>
      <c r="EV36" s="47">
        <f t="shared" si="43"/>
        <v>4.3617571000687319</v>
      </c>
      <c r="EW36" s="47">
        <f t="shared" si="44"/>
        <v>2.9660767203683576</v>
      </c>
      <c r="EX36" s="47">
        <f t="shared" si="45"/>
        <v>5.2854283648536944</v>
      </c>
      <c r="EY36" s="47">
        <f t="shared" si="46"/>
        <v>3.9317618903616229</v>
      </c>
      <c r="EZ36" s="36">
        <v>4</v>
      </c>
      <c r="FA36" s="49">
        <f t="shared" si="47"/>
        <v>1.0393379896790671</v>
      </c>
      <c r="FB36" s="27"/>
      <c r="FC36" s="27"/>
      <c r="FD36" s="27"/>
      <c r="FE36" s="27"/>
      <c r="FF36" s="27"/>
      <c r="FG36" s="36">
        <v>32</v>
      </c>
      <c r="FH36" s="36">
        <v>0</v>
      </c>
      <c r="FI36" s="36">
        <v>0</v>
      </c>
      <c r="FJ36" s="36">
        <v>0</v>
      </c>
      <c r="FK36" s="36">
        <v>0</v>
      </c>
      <c r="FL36" s="36">
        <v>0</v>
      </c>
      <c r="FM36" s="36">
        <v>0</v>
      </c>
      <c r="FN36" s="48">
        <f>E37</f>
        <v>8.15</v>
      </c>
      <c r="FO36" s="48">
        <f>F37</f>
        <v>5.27</v>
      </c>
      <c r="FP36" s="36">
        <v>0</v>
      </c>
      <c r="FQ36" s="36">
        <v>0</v>
      </c>
      <c r="FR36" s="36">
        <v>0</v>
      </c>
      <c r="FS36" s="36">
        <v>0</v>
      </c>
      <c r="FT36" s="36">
        <v>0</v>
      </c>
      <c r="FU36" s="36">
        <v>0</v>
      </c>
      <c r="FV36" s="36">
        <v>0</v>
      </c>
      <c r="FW36" s="36">
        <v>0</v>
      </c>
      <c r="FX36" s="36">
        <v>0</v>
      </c>
      <c r="FY36" s="36">
        <v>0</v>
      </c>
      <c r="FZ36" s="36">
        <v>0</v>
      </c>
      <c r="GA36" s="36">
        <v>0</v>
      </c>
      <c r="GB36" s="27"/>
      <c r="GC36" s="27"/>
      <c r="GD36" s="27"/>
      <c r="GE36" s="27"/>
      <c r="GF36" s="27"/>
      <c r="GG36" s="36">
        <v>32</v>
      </c>
      <c r="GH36" s="47">
        <f t="shared" si="49"/>
        <v>4.1183788072492806</v>
      </c>
      <c r="GI36" s="47">
        <f t="shared" si="50"/>
        <v>5.682855551764642</v>
      </c>
      <c r="GJ36" s="47">
        <f t="shared" si="51"/>
        <v>3.5962117413868846</v>
      </c>
      <c r="GK36" s="48">
        <f t="shared" si="52"/>
        <v>1.0393379896790671</v>
      </c>
      <c r="GL36" s="47">
        <f t="shared" si="53"/>
        <v>2.1068755278364013</v>
      </c>
      <c r="GM36" s="47">
        <f t="shared" si="54"/>
        <v>1.4911914699326854</v>
      </c>
      <c r="GN36" s="47">
        <f t="shared" si="55"/>
        <v>4.4690782047308151</v>
      </c>
      <c r="GO36" s="47">
        <f t="shared" si="56"/>
        <v>3.1130870709170839</v>
      </c>
      <c r="GP36" s="47">
        <f t="shared" si="57"/>
        <v>5.2227142970010494</v>
      </c>
      <c r="GQ36" s="47">
        <f t="shared" si="58"/>
        <v>3.7775597695470022</v>
      </c>
      <c r="GR36" s="36">
        <v>4</v>
      </c>
      <c r="GS36" s="49">
        <f t="shared" si="59"/>
        <v>1.0393379896790671</v>
      </c>
      <c r="GT36" s="27"/>
      <c r="GU36" s="27"/>
      <c r="GV36" s="27"/>
      <c r="GW36" s="27"/>
      <c r="GX36" s="27"/>
      <c r="GY36" s="36">
        <v>32</v>
      </c>
      <c r="GZ36" s="36">
        <v>0</v>
      </c>
      <c r="HA36" s="36">
        <v>0</v>
      </c>
      <c r="HB36" s="36">
        <v>0</v>
      </c>
      <c r="HC36" s="36">
        <v>0</v>
      </c>
      <c r="HD36" s="36">
        <v>0</v>
      </c>
      <c r="HE36" s="36">
        <v>0</v>
      </c>
      <c r="HF36" s="48">
        <f>E37</f>
        <v>8.15</v>
      </c>
      <c r="HG36" s="48">
        <f>F37</f>
        <v>5.27</v>
      </c>
      <c r="HH36" s="36">
        <v>0</v>
      </c>
      <c r="HI36" s="36">
        <v>0</v>
      </c>
      <c r="HJ36" s="36">
        <v>0</v>
      </c>
      <c r="HK36" s="36">
        <v>0</v>
      </c>
      <c r="HL36" s="36">
        <v>0</v>
      </c>
      <c r="HM36" s="36">
        <v>0</v>
      </c>
      <c r="HN36" s="36">
        <v>0</v>
      </c>
      <c r="HO36" s="36">
        <v>0</v>
      </c>
      <c r="HP36" s="36">
        <v>0</v>
      </c>
      <c r="HQ36" s="36">
        <v>0</v>
      </c>
      <c r="HR36" s="36">
        <v>0</v>
      </c>
      <c r="HS36" s="36">
        <v>0</v>
      </c>
      <c r="HT36" s="27"/>
      <c r="HU36" s="27"/>
      <c r="HV36" s="27"/>
      <c r="HW36" s="27"/>
      <c r="HX36" s="27"/>
      <c r="HY36" s="27"/>
      <c r="HZ36" s="27"/>
      <c r="IA36" s="44">
        <f t="shared" si="74"/>
        <v>5557</v>
      </c>
      <c r="IB36" s="68">
        <f t="shared" si="75"/>
        <v>5644</v>
      </c>
      <c r="IC36" s="44">
        <f t="shared" si="76"/>
        <v>5814</v>
      </c>
      <c r="ID36" s="44">
        <f t="shared" si="77"/>
        <v>5673</v>
      </c>
      <c r="IE36" s="71">
        <f>$IA$8+$IF$22+IF24</f>
        <v>5487</v>
      </c>
      <c r="IF36" s="71">
        <f>$IA$8+$IF$23+IF24</f>
        <v>5581</v>
      </c>
      <c r="IG36" s="40"/>
      <c r="IH36" s="27"/>
      <c r="II36" s="95">
        <v>49</v>
      </c>
      <c r="IJ36" s="96">
        <f>GO53</f>
        <v>1.6792491708432602</v>
      </c>
      <c r="IK36" s="95">
        <f>IN52</f>
        <v>764</v>
      </c>
      <c r="IL36" s="97" t="s">
        <v>153</v>
      </c>
      <c r="IM36" s="73"/>
      <c r="IN36" s="45">
        <v>909</v>
      </c>
      <c r="IO36" s="40">
        <v>33</v>
      </c>
      <c r="IP36" s="27"/>
      <c r="IQ36" s="27"/>
      <c r="IR36" s="27"/>
      <c r="IS36" s="27"/>
    </row>
    <row r="37" spans="1:253" x14ac:dyDescent="0.25">
      <c r="A37" s="40">
        <v>32</v>
      </c>
      <c r="B37" s="40" t="s">
        <v>34</v>
      </c>
      <c r="C37" s="46">
        <v>32</v>
      </c>
      <c r="D37" s="37" t="s">
        <v>103</v>
      </c>
      <c r="E37" s="47">
        <v>8.15</v>
      </c>
      <c r="F37" s="47">
        <v>5.27</v>
      </c>
      <c r="G37" s="27"/>
      <c r="H37" s="27"/>
      <c r="I37" s="27"/>
      <c r="J37" s="27"/>
      <c r="K37" s="27"/>
      <c r="L37" s="27"/>
      <c r="M37" s="36">
        <v>33</v>
      </c>
      <c r="N37" s="43">
        <f t="shared" si="61"/>
        <v>4.6359680758176074</v>
      </c>
      <c r="O37" s="43">
        <f t="shared" si="2"/>
        <v>5.607040217440928</v>
      </c>
      <c r="P37" s="43">
        <f t="shared" si="3"/>
        <v>3.478807266866045</v>
      </c>
      <c r="Q37" s="47">
        <f t="shared" si="4"/>
        <v>1.1871394189394939</v>
      </c>
      <c r="R37" s="43">
        <f t="shared" si="5"/>
        <v>1.2803515142334938</v>
      </c>
      <c r="S37" s="48">
        <f t="shared" si="6"/>
        <v>0</v>
      </c>
      <c r="T37" s="43">
        <f t="shared" si="7"/>
        <v>3.1363992092844306</v>
      </c>
      <c r="U37" s="43">
        <f t="shared" ref="U37:U72" si="78">SQRT((E38-$J$12)^2+(F38-$K$12)^2)</f>
        <v>1.1629703349613005</v>
      </c>
      <c r="V37" s="43">
        <f t="shared" ref="V37:V72" si="79">SQRT((E38-$J$13)^2+(F38-$K$13)^2)</f>
        <v>3.8986792635455405</v>
      </c>
      <c r="W37" s="43">
        <f t="shared" ref="W37:W72" si="80">SQRT((E38-$J$14)^2+(F38-$K$14)^2)</f>
        <v>3.9763299661874134</v>
      </c>
      <c r="X37" s="36">
        <v>6</v>
      </c>
      <c r="Y37" s="49">
        <f t="shared" si="11"/>
        <v>0</v>
      </c>
      <c r="Z37" s="27"/>
      <c r="AA37" s="36" t="s">
        <v>1</v>
      </c>
      <c r="AB37" s="43">
        <f>F42+F43+F44+F46+F47+F50</f>
        <v>24.480000000000004</v>
      </c>
      <c r="AC37" s="43">
        <f>1/6*AB37</f>
        <v>4.08</v>
      </c>
      <c r="AD37" s="27"/>
      <c r="AE37" s="36">
        <v>33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52">
        <v>0</v>
      </c>
      <c r="AM37" s="52">
        <v>0</v>
      </c>
      <c r="AN37" s="36">
        <v>0</v>
      </c>
      <c r="AO37" s="36">
        <v>0</v>
      </c>
      <c r="AP37" s="48">
        <f>E38</f>
        <v>7.18</v>
      </c>
      <c r="AQ37" s="48">
        <f>F38</f>
        <v>4.79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50"/>
      <c r="BA37" s="50"/>
      <c r="BB37" s="50"/>
      <c r="BC37" s="50"/>
      <c r="BD37" s="27"/>
      <c r="BE37" s="36">
        <v>33</v>
      </c>
      <c r="BF37" s="47">
        <f t="shared" ref="BF37:BF72" si="81">SQRT((E38-$BB$5)^2+(F38-$BC$5)^2)</f>
        <v>4.88091681752433</v>
      </c>
      <c r="BG37" s="47">
        <f t="shared" ref="BG37:BG72" si="82">SQRT((E38-$BB$6)^2+(F38-$BC$6)^2)</f>
        <v>6.1200212417932018</v>
      </c>
      <c r="BH37" s="47">
        <f t="shared" ref="BH37:BH72" si="83">SQRT((E38-$BB$7)^2+(F38-$BC$7)^2)</f>
        <v>3.708612349053964</v>
      </c>
      <c r="BI37" s="47">
        <f t="shared" ref="BI37:BI72" si="84">SQRT((E38-$BB$8)^2+(F38-$BC$8)^2)</f>
        <v>1.4954958416859607</v>
      </c>
      <c r="BJ37" s="47">
        <f t="shared" ref="BJ37:BJ72" si="85">SQRT((E38-$BB$9)^2+(F38-$BC$9)^2)</f>
        <v>1.3268202591157552</v>
      </c>
      <c r="BK37" s="48">
        <f t="shared" ref="BK37:BK72" si="86">SQRT((E38-$BB$10)^2+(F38-$BC$10)^2)</f>
        <v>0.78479694826114077</v>
      </c>
      <c r="BL37" s="47">
        <f t="shared" ref="BL37:BL72" si="87">SQRT((E38-$BB$11)^2+(F38-$BC$11)^2)</f>
        <v>3.4573436334851069</v>
      </c>
      <c r="BM37" s="47">
        <f t="shared" ref="BM37:BM72" si="88">SQRT((E38-$BB$12)^2+(F38-$BC$12)^2)</f>
        <v>1.657043451452014</v>
      </c>
      <c r="BN37" s="47">
        <f t="shared" ref="BN37:BN72" si="89">SQRT((E38-$BB$13)^2+(F38-$BC$13)^2)</f>
        <v>4.2972247584923915</v>
      </c>
      <c r="BO37" s="47">
        <f t="shared" si="22"/>
        <v>3.4084370626251177</v>
      </c>
      <c r="BP37" s="36">
        <v>6</v>
      </c>
      <c r="BQ37" s="49">
        <f t="shared" si="23"/>
        <v>0.78479694826114077</v>
      </c>
      <c r="BR37" s="27"/>
      <c r="BS37" s="27"/>
      <c r="BT37" s="27"/>
      <c r="BU37" s="27"/>
      <c r="BV37" s="27"/>
      <c r="BW37" s="36">
        <v>33</v>
      </c>
      <c r="BX37" s="36">
        <v>0</v>
      </c>
      <c r="BY37" s="36">
        <v>0</v>
      </c>
      <c r="BZ37" s="36">
        <v>0</v>
      </c>
      <c r="CA37" s="36">
        <v>0</v>
      </c>
      <c r="CB37" s="36">
        <v>0</v>
      </c>
      <c r="CC37" s="36">
        <v>0</v>
      </c>
      <c r="CD37" s="62">
        <v>0</v>
      </c>
      <c r="CE37" s="62">
        <v>0</v>
      </c>
      <c r="CF37" s="62">
        <v>0</v>
      </c>
      <c r="CG37" s="62">
        <v>0</v>
      </c>
      <c r="CH37" s="48">
        <f>E38</f>
        <v>7.18</v>
      </c>
      <c r="CI37" s="48">
        <f>F38</f>
        <v>4.79</v>
      </c>
      <c r="CJ37" s="36">
        <v>0</v>
      </c>
      <c r="CK37" s="36">
        <v>0</v>
      </c>
      <c r="CL37" s="36">
        <v>0</v>
      </c>
      <c r="CM37" s="36">
        <v>0</v>
      </c>
      <c r="CN37" s="36">
        <v>0</v>
      </c>
      <c r="CO37" s="36">
        <v>0</v>
      </c>
      <c r="CP37" s="36">
        <v>0</v>
      </c>
      <c r="CQ37" s="36">
        <v>0</v>
      </c>
      <c r="CR37" s="27"/>
      <c r="CS37" s="27"/>
      <c r="CT37" s="27"/>
      <c r="CU37" s="27"/>
      <c r="CV37" s="27"/>
      <c r="CW37" s="36">
        <v>33</v>
      </c>
      <c r="CX37" s="47">
        <f t="shared" si="25"/>
        <v>4.8593481044271787</v>
      </c>
      <c r="CY37" s="47">
        <f t="shared" si="26"/>
        <v>6.2104976093349844</v>
      </c>
      <c r="CZ37" s="47">
        <f t="shared" si="27"/>
        <v>3.708612349053964</v>
      </c>
      <c r="DA37" s="47">
        <f t="shared" si="28"/>
        <v>1.6753875542065273</v>
      </c>
      <c r="DB37" s="47">
        <f t="shared" si="29"/>
        <v>1.2081846730039374</v>
      </c>
      <c r="DC37" s="48">
        <f t="shared" si="30"/>
        <v>1.1864872523546131</v>
      </c>
      <c r="DD37" s="47">
        <f t="shared" si="31"/>
        <v>3.4573436334851069</v>
      </c>
      <c r="DE37" s="47">
        <f t="shared" si="32"/>
        <v>1.9084308117574775</v>
      </c>
      <c r="DF37" s="47">
        <f t="shared" si="33"/>
        <v>4.3008171775909894</v>
      </c>
      <c r="DG37" s="47">
        <f t="shared" si="34"/>
        <v>3.2927595759484167</v>
      </c>
      <c r="DH37" s="36">
        <v>6</v>
      </c>
      <c r="DI37" s="49">
        <f t="shared" si="35"/>
        <v>1.1864872523546131</v>
      </c>
      <c r="DJ37" s="27"/>
      <c r="DK37" s="27"/>
      <c r="DL37" s="27"/>
      <c r="DM37" s="27"/>
      <c r="DN37" s="27"/>
      <c r="DO37" s="36">
        <v>33</v>
      </c>
      <c r="DP37" s="36">
        <v>0</v>
      </c>
      <c r="DQ37" s="36">
        <v>0</v>
      </c>
      <c r="DR37" s="36">
        <v>0</v>
      </c>
      <c r="DS37" s="36">
        <v>0</v>
      </c>
      <c r="DT37" s="36">
        <v>0</v>
      </c>
      <c r="DU37" s="36">
        <v>0</v>
      </c>
      <c r="DV37" s="62">
        <v>0</v>
      </c>
      <c r="DW37" s="62">
        <v>0</v>
      </c>
      <c r="DX37" s="62">
        <v>0</v>
      </c>
      <c r="DY37" s="62">
        <v>0</v>
      </c>
      <c r="DZ37" s="48">
        <f>E38</f>
        <v>7.18</v>
      </c>
      <c r="EA37" s="48">
        <f>F38</f>
        <v>4.79</v>
      </c>
      <c r="EB37" s="36">
        <v>0</v>
      </c>
      <c r="EC37" s="36">
        <v>0</v>
      </c>
      <c r="ED37" s="36">
        <v>0</v>
      </c>
      <c r="EE37" s="36">
        <v>0</v>
      </c>
      <c r="EF37" s="36">
        <v>0</v>
      </c>
      <c r="EG37" s="36">
        <v>0</v>
      </c>
      <c r="EH37" s="36">
        <v>0</v>
      </c>
      <c r="EI37" s="36">
        <v>0</v>
      </c>
      <c r="EJ37" s="27"/>
      <c r="EK37" s="27"/>
      <c r="EL37" s="27"/>
      <c r="EM37" s="27"/>
      <c r="EN37" s="27"/>
      <c r="EO37" s="36">
        <v>33</v>
      </c>
      <c r="EP37" s="47">
        <f t="shared" si="37"/>
        <v>4.8593481044271787</v>
      </c>
      <c r="EQ37" s="47">
        <f t="shared" si="38"/>
        <v>6.2104976093349844</v>
      </c>
      <c r="ER37" s="47">
        <f t="shared" si="39"/>
        <v>3.708612349053964</v>
      </c>
      <c r="ES37" s="47">
        <f t="shared" si="40"/>
        <v>1.6753875542065273</v>
      </c>
      <c r="ET37" s="47">
        <f t="shared" si="41"/>
        <v>1.2081846730039374</v>
      </c>
      <c r="EU37" s="48">
        <f t="shared" si="42"/>
        <v>1.1864872523546131</v>
      </c>
      <c r="EV37" s="47">
        <f t="shared" si="43"/>
        <v>3.4573436334851069</v>
      </c>
      <c r="EW37" s="47">
        <f t="shared" si="44"/>
        <v>1.9120262666722028</v>
      </c>
      <c r="EX37" s="47">
        <f t="shared" si="45"/>
        <v>4.2610694666949511</v>
      </c>
      <c r="EY37" s="47">
        <f t="shared" si="46"/>
        <v>3.0891506215301314</v>
      </c>
      <c r="EZ37" s="36">
        <v>6</v>
      </c>
      <c r="FA37" s="49">
        <f t="shared" si="47"/>
        <v>1.1864872523546131</v>
      </c>
      <c r="FB37" s="27"/>
      <c r="FC37" s="27"/>
      <c r="FD37" s="27"/>
      <c r="FE37" s="27"/>
      <c r="FF37" s="27"/>
      <c r="FG37" s="36">
        <v>33</v>
      </c>
      <c r="FH37" s="36">
        <v>0</v>
      </c>
      <c r="FI37" s="36">
        <v>0</v>
      </c>
      <c r="FJ37" s="36">
        <v>0</v>
      </c>
      <c r="FK37" s="36">
        <v>0</v>
      </c>
      <c r="FL37" s="36">
        <v>0</v>
      </c>
      <c r="FM37" s="36">
        <v>0</v>
      </c>
      <c r="FN37" s="62">
        <v>0</v>
      </c>
      <c r="FO37" s="62">
        <v>0</v>
      </c>
      <c r="FP37" s="62">
        <v>0</v>
      </c>
      <c r="FQ37" s="62">
        <v>0</v>
      </c>
      <c r="FR37" s="48">
        <f>E38</f>
        <v>7.18</v>
      </c>
      <c r="FS37" s="48">
        <f>F38</f>
        <v>4.79</v>
      </c>
      <c r="FT37" s="36">
        <v>0</v>
      </c>
      <c r="FU37" s="36">
        <v>0</v>
      </c>
      <c r="FV37" s="36">
        <v>0</v>
      </c>
      <c r="FW37" s="36">
        <v>0</v>
      </c>
      <c r="FX37" s="36">
        <v>0</v>
      </c>
      <c r="FY37" s="36">
        <v>0</v>
      </c>
      <c r="FZ37" s="36">
        <v>0</v>
      </c>
      <c r="GA37" s="36">
        <v>0</v>
      </c>
      <c r="GB37" s="27"/>
      <c r="GC37" s="27"/>
      <c r="GD37" s="27"/>
      <c r="GE37" s="27"/>
      <c r="GF37" s="27"/>
      <c r="GG37" s="36">
        <v>33</v>
      </c>
      <c r="GH37" s="47">
        <f t="shared" si="49"/>
        <v>4.8593481044271787</v>
      </c>
      <c r="GI37" s="47">
        <f t="shared" si="50"/>
        <v>6.2104976093349844</v>
      </c>
      <c r="GJ37" s="47">
        <f t="shared" si="51"/>
        <v>3.708612349053964</v>
      </c>
      <c r="GK37" s="47">
        <f t="shared" si="52"/>
        <v>1.6753875542065273</v>
      </c>
      <c r="GL37" s="47">
        <f t="shared" si="53"/>
        <v>1.2081846730039374</v>
      </c>
      <c r="GM37" s="48">
        <f t="shared" si="54"/>
        <v>1.1864872523546131</v>
      </c>
      <c r="GN37" s="47">
        <f t="shared" si="55"/>
        <v>3.6124783736376891</v>
      </c>
      <c r="GO37" s="47">
        <f t="shared" si="56"/>
        <v>2.0345706617804589</v>
      </c>
      <c r="GP37" s="47">
        <f t="shared" si="57"/>
        <v>4.2022839126651848</v>
      </c>
      <c r="GQ37" s="47">
        <f t="shared" si="58"/>
        <v>2.9470040401227813</v>
      </c>
      <c r="GR37" s="36">
        <v>6</v>
      </c>
      <c r="GS37" s="49">
        <f t="shared" si="59"/>
        <v>1.1864872523546131</v>
      </c>
      <c r="GT37" s="27"/>
      <c r="GU37" s="27"/>
      <c r="GV37" s="27"/>
      <c r="GW37" s="27"/>
      <c r="GX37" s="27"/>
      <c r="GY37" s="36">
        <v>33</v>
      </c>
      <c r="GZ37" s="36">
        <v>0</v>
      </c>
      <c r="HA37" s="36">
        <v>0</v>
      </c>
      <c r="HB37" s="36">
        <v>0</v>
      </c>
      <c r="HC37" s="36">
        <v>0</v>
      </c>
      <c r="HD37" s="36">
        <v>0</v>
      </c>
      <c r="HE37" s="36">
        <v>0</v>
      </c>
      <c r="HF37" s="62">
        <v>0</v>
      </c>
      <c r="HG37" s="62">
        <v>0</v>
      </c>
      <c r="HH37" s="62">
        <v>0</v>
      </c>
      <c r="HI37" s="62">
        <v>0</v>
      </c>
      <c r="HJ37" s="48">
        <f>E38</f>
        <v>7.18</v>
      </c>
      <c r="HK37" s="48">
        <f>F38</f>
        <v>4.79</v>
      </c>
      <c r="HL37" s="36">
        <v>0</v>
      </c>
      <c r="HM37" s="36">
        <v>0</v>
      </c>
      <c r="HN37" s="36">
        <v>0</v>
      </c>
      <c r="HO37" s="36">
        <v>0</v>
      </c>
      <c r="HP37" s="36">
        <v>0</v>
      </c>
      <c r="HQ37" s="36">
        <v>0</v>
      </c>
      <c r="HR37" s="36">
        <v>0</v>
      </c>
      <c r="HS37" s="36">
        <v>0</v>
      </c>
      <c r="HT37" s="27"/>
      <c r="HU37" s="27"/>
      <c r="HV37" s="27"/>
      <c r="HW37" s="27"/>
      <c r="HX37" s="27"/>
      <c r="HY37" s="27"/>
      <c r="HZ37" s="27"/>
      <c r="IA37" s="44">
        <f t="shared" si="74"/>
        <v>6186</v>
      </c>
      <c r="IB37" s="68">
        <f t="shared" si="75"/>
        <v>6273</v>
      </c>
      <c r="IC37" s="44">
        <f t="shared" si="76"/>
        <v>6443</v>
      </c>
      <c r="ID37" s="44">
        <f t="shared" si="77"/>
        <v>6302</v>
      </c>
      <c r="IE37" s="71">
        <f>$IA$8+$IF$22+IF25</f>
        <v>6116</v>
      </c>
      <c r="IF37" s="71">
        <f>$IA$8+$IF$23+IF25</f>
        <v>6210</v>
      </c>
      <c r="IG37" s="40"/>
      <c r="IH37" s="27"/>
      <c r="II37" s="36">
        <v>51</v>
      </c>
      <c r="IJ37" s="43">
        <f>GO55</f>
        <v>2.0337431281042133</v>
      </c>
      <c r="IK37" s="36">
        <f>IN54</f>
        <v>993</v>
      </c>
      <c r="IL37" s="28" t="s">
        <v>153</v>
      </c>
      <c r="IM37" s="55"/>
      <c r="IN37" s="45">
        <v>882</v>
      </c>
      <c r="IO37" s="40">
        <v>34</v>
      </c>
      <c r="IP37" s="27"/>
      <c r="IQ37" s="27"/>
      <c r="IR37" s="27"/>
      <c r="IS37" s="27"/>
    </row>
    <row r="38" spans="1:253" x14ac:dyDescent="0.25">
      <c r="A38" s="40">
        <v>33</v>
      </c>
      <c r="B38" s="40" t="s">
        <v>36</v>
      </c>
      <c r="C38" s="46">
        <v>33</v>
      </c>
      <c r="D38" s="37" t="s">
        <v>104</v>
      </c>
      <c r="E38" s="47">
        <v>7.18</v>
      </c>
      <c r="F38" s="47">
        <v>4.79</v>
      </c>
      <c r="G38" s="27"/>
      <c r="H38" s="27"/>
      <c r="I38" s="27"/>
      <c r="J38" s="27"/>
      <c r="K38" s="27"/>
      <c r="L38" s="27"/>
      <c r="M38" s="36">
        <v>34</v>
      </c>
      <c r="N38" s="43">
        <f t="shared" si="61"/>
        <v>5.4060429151089799</v>
      </c>
      <c r="O38" s="43">
        <f t="shared" si="2"/>
        <v>5.9555184493039723</v>
      </c>
      <c r="P38" s="43">
        <f t="shared" si="3"/>
        <v>3.6805706079356773</v>
      </c>
      <c r="Q38" s="43">
        <f t="shared" si="4"/>
        <v>2.323316594870358</v>
      </c>
      <c r="R38" s="47">
        <f t="shared" si="5"/>
        <v>1.0119288512538815</v>
      </c>
      <c r="S38" s="43">
        <f t="shared" si="6"/>
        <v>1.379021392147344</v>
      </c>
      <c r="T38" s="43">
        <f t="shared" si="7"/>
        <v>1.9582900704441111</v>
      </c>
      <c r="U38" s="48">
        <f t="shared" si="78"/>
        <v>0.74525163535546801</v>
      </c>
      <c r="V38" s="43">
        <f t="shared" si="79"/>
        <v>2.9832867780352599</v>
      </c>
      <c r="W38" s="43">
        <f t="shared" si="80"/>
        <v>3.250123074592715</v>
      </c>
      <c r="X38" s="36">
        <v>8</v>
      </c>
      <c r="Y38" s="49">
        <f t="shared" si="11"/>
        <v>0.74525163535546801</v>
      </c>
      <c r="Z38" s="27"/>
      <c r="AA38" s="215" t="s">
        <v>152</v>
      </c>
      <c r="AB38" s="215"/>
      <c r="AC38" s="215"/>
      <c r="AD38" s="27"/>
      <c r="AE38" s="36">
        <v>34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48">
        <f>E39</f>
        <v>6.19</v>
      </c>
      <c r="AU38" s="48">
        <f>F39</f>
        <v>3.83</v>
      </c>
      <c r="AV38" s="36">
        <v>0</v>
      </c>
      <c r="AW38" s="36">
        <v>0</v>
      </c>
      <c r="AX38" s="36">
        <v>0</v>
      </c>
      <c r="AY38" s="36">
        <v>0</v>
      </c>
      <c r="AZ38" s="50"/>
      <c r="BA38" s="50"/>
      <c r="BB38" s="50"/>
      <c r="BC38" s="50"/>
      <c r="BD38" s="27"/>
      <c r="BE38" s="36">
        <v>34</v>
      </c>
      <c r="BF38" s="47">
        <f t="shared" si="81"/>
        <v>5.6891820006688736</v>
      </c>
      <c r="BG38" s="47">
        <f t="shared" si="82"/>
        <v>6.5852258883048194</v>
      </c>
      <c r="BH38" s="47">
        <f t="shared" si="83"/>
        <v>3.8788407489294481</v>
      </c>
      <c r="BI38" s="47">
        <f t="shared" si="84"/>
        <v>2.5597183072557024</v>
      </c>
      <c r="BJ38" s="48">
        <f t="shared" si="85"/>
        <v>0.88031358049276975</v>
      </c>
      <c r="BK38" s="47">
        <f t="shared" si="86"/>
        <v>1.9751471464171972</v>
      </c>
      <c r="BL38" s="47">
        <f t="shared" si="87"/>
        <v>2.2145259086314617</v>
      </c>
      <c r="BM38" s="47">
        <f t="shared" si="88"/>
        <v>1.1788439252080842</v>
      </c>
      <c r="BN38" s="47">
        <f t="shared" si="89"/>
        <v>3.2914913982874086</v>
      </c>
      <c r="BO38" s="47">
        <f t="shared" si="22"/>
        <v>2.9237663854253491</v>
      </c>
      <c r="BP38" s="36">
        <v>5</v>
      </c>
      <c r="BQ38" s="49">
        <f t="shared" si="23"/>
        <v>0.88031358049276975</v>
      </c>
      <c r="BR38" s="27"/>
      <c r="BS38" s="27"/>
      <c r="BT38" s="27"/>
      <c r="BU38" s="27"/>
      <c r="BV38" s="27"/>
      <c r="BW38" s="36">
        <v>34</v>
      </c>
      <c r="BX38" s="36">
        <v>0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48">
        <f>E39</f>
        <v>6.19</v>
      </c>
      <c r="CG38" s="48">
        <f>F39</f>
        <v>3.83</v>
      </c>
      <c r="CH38" s="36">
        <v>0</v>
      </c>
      <c r="CI38" s="36">
        <v>0</v>
      </c>
      <c r="CJ38" s="36">
        <v>0</v>
      </c>
      <c r="CK38" s="36">
        <v>0</v>
      </c>
      <c r="CL38" s="36">
        <v>0</v>
      </c>
      <c r="CM38" s="36">
        <v>0</v>
      </c>
      <c r="CN38" s="36">
        <v>0</v>
      </c>
      <c r="CO38" s="36">
        <v>0</v>
      </c>
      <c r="CP38" s="36">
        <v>0</v>
      </c>
      <c r="CQ38" s="36">
        <v>0</v>
      </c>
      <c r="CR38" s="27"/>
      <c r="CS38" s="27"/>
      <c r="CT38" s="27"/>
      <c r="CU38" s="27"/>
      <c r="CV38" s="27"/>
      <c r="CW38" s="36">
        <v>34</v>
      </c>
      <c r="CX38" s="47">
        <f t="shared" si="25"/>
        <v>5.6806693267607136</v>
      </c>
      <c r="CY38" s="47">
        <f t="shared" si="26"/>
        <v>6.7193586416826685</v>
      </c>
      <c r="CZ38" s="47">
        <f t="shared" si="27"/>
        <v>3.8788407489294481</v>
      </c>
      <c r="DA38" s="47">
        <f t="shared" si="28"/>
        <v>2.715871276427412</v>
      </c>
      <c r="DB38" s="48">
        <f t="shared" si="29"/>
        <v>0.65749214319818861</v>
      </c>
      <c r="DC38" s="47">
        <f t="shared" si="30"/>
        <v>2.1750521832820464</v>
      </c>
      <c r="DD38" s="47">
        <f t="shared" si="31"/>
        <v>2.2145259086314617</v>
      </c>
      <c r="DE38" s="47">
        <f t="shared" si="32"/>
        <v>1.2377200896843219</v>
      </c>
      <c r="DF38" s="47">
        <f t="shared" si="33"/>
        <v>3.3199791758978043</v>
      </c>
      <c r="DG38" s="47">
        <f t="shared" si="34"/>
        <v>2.8577072322055663</v>
      </c>
      <c r="DH38" s="36">
        <v>5</v>
      </c>
      <c r="DI38" s="49">
        <f t="shared" si="35"/>
        <v>0.65749214319818861</v>
      </c>
      <c r="DJ38" s="27"/>
      <c r="DK38" s="27"/>
      <c r="DL38" s="27"/>
      <c r="DM38" s="27"/>
      <c r="DN38" s="27"/>
      <c r="DO38" s="36">
        <v>34</v>
      </c>
      <c r="DP38" s="36">
        <v>0</v>
      </c>
      <c r="DQ38" s="36">
        <v>0</v>
      </c>
      <c r="DR38" s="36">
        <v>0</v>
      </c>
      <c r="DS38" s="36">
        <v>0</v>
      </c>
      <c r="DT38" s="36">
        <v>0</v>
      </c>
      <c r="DU38" s="36">
        <v>0</v>
      </c>
      <c r="DV38" s="36">
        <v>0</v>
      </c>
      <c r="DW38" s="36">
        <v>0</v>
      </c>
      <c r="DX38" s="48">
        <f>E39</f>
        <v>6.19</v>
      </c>
      <c r="DY38" s="48">
        <f>F39</f>
        <v>3.83</v>
      </c>
      <c r="DZ38" s="36">
        <v>0</v>
      </c>
      <c r="EA38" s="36">
        <v>0</v>
      </c>
      <c r="EB38" s="36">
        <v>0</v>
      </c>
      <c r="EC38" s="36">
        <v>0</v>
      </c>
      <c r="ED38" s="36">
        <v>0</v>
      </c>
      <c r="EE38" s="36">
        <v>0</v>
      </c>
      <c r="EF38" s="36">
        <v>0</v>
      </c>
      <c r="EG38" s="36">
        <v>0</v>
      </c>
      <c r="EH38" s="36">
        <v>0</v>
      </c>
      <c r="EI38" s="36">
        <v>0</v>
      </c>
      <c r="EJ38" s="27"/>
      <c r="EK38" s="27"/>
      <c r="EL38" s="27"/>
      <c r="EM38" s="27"/>
      <c r="EN38" s="27"/>
      <c r="EO38" s="36">
        <v>34</v>
      </c>
      <c r="EP38" s="47">
        <f t="shared" si="37"/>
        <v>5.6806693267607136</v>
      </c>
      <c r="EQ38" s="47">
        <f t="shared" si="38"/>
        <v>6.7193586416826685</v>
      </c>
      <c r="ER38" s="47">
        <f t="shared" si="39"/>
        <v>3.8788407489294481</v>
      </c>
      <c r="ES38" s="47">
        <f t="shared" si="40"/>
        <v>2.715871276427412</v>
      </c>
      <c r="ET38" s="48">
        <f t="shared" si="41"/>
        <v>0.65749214319818861</v>
      </c>
      <c r="EU38" s="47">
        <f t="shared" si="42"/>
        <v>2.1750521832820464</v>
      </c>
      <c r="EV38" s="47">
        <f t="shared" si="43"/>
        <v>2.2145259086314617</v>
      </c>
      <c r="EW38" s="47">
        <f t="shared" si="44"/>
        <v>1.0931351446387796</v>
      </c>
      <c r="EX38" s="47">
        <f t="shared" si="45"/>
        <v>3.3022163769202044</v>
      </c>
      <c r="EY38" s="47">
        <f t="shared" si="46"/>
        <v>2.7426905699513391</v>
      </c>
      <c r="EZ38" s="36">
        <v>5</v>
      </c>
      <c r="FA38" s="49">
        <f t="shared" si="47"/>
        <v>0.65749214319818861</v>
      </c>
      <c r="FB38" s="27"/>
      <c r="FC38" s="27"/>
      <c r="FD38" s="27"/>
      <c r="FE38" s="27"/>
      <c r="FF38" s="27"/>
      <c r="FG38" s="36">
        <v>34</v>
      </c>
      <c r="FH38" s="36">
        <v>0</v>
      </c>
      <c r="FI38" s="36">
        <v>0</v>
      </c>
      <c r="FJ38" s="36">
        <v>0</v>
      </c>
      <c r="FK38" s="36">
        <v>0</v>
      </c>
      <c r="FL38" s="36">
        <v>0</v>
      </c>
      <c r="FM38" s="36">
        <v>0</v>
      </c>
      <c r="FN38" s="36">
        <v>0</v>
      </c>
      <c r="FO38" s="36">
        <v>0</v>
      </c>
      <c r="FP38" s="48">
        <f>E39</f>
        <v>6.19</v>
      </c>
      <c r="FQ38" s="48">
        <f>F39</f>
        <v>3.83</v>
      </c>
      <c r="FR38" s="36">
        <v>0</v>
      </c>
      <c r="FS38" s="36">
        <v>0</v>
      </c>
      <c r="FT38" s="36">
        <v>0</v>
      </c>
      <c r="FU38" s="36">
        <v>0</v>
      </c>
      <c r="FV38" s="36">
        <v>0</v>
      </c>
      <c r="FW38" s="36">
        <v>0</v>
      </c>
      <c r="FX38" s="36">
        <v>0</v>
      </c>
      <c r="FY38" s="36">
        <v>0</v>
      </c>
      <c r="FZ38" s="36">
        <v>0</v>
      </c>
      <c r="GA38" s="36">
        <v>0</v>
      </c>
      <c r="GB38" s="27"/>
      <c r="GC38" s="27"/>
      <c r="GD38" s="27"/>
      <c r="GE38" s="27"/>
      <c r="GF38" s="27"/>
      <c r="GG38" s="36">
        <v>34</v>
      </c>
      <c r="GH38" s="47">
        <f t="shared" si="49"/>
        <v>5.6806693267607136</v>
      </c>
      <c r="GI38" s="47">
        <f t="shared" si="50"/>
        <v>6.7193586416826685</v>
      </c>
      <c r="GJ38" s="47">
        <f t="shared" si="51"/>
        <v>3.8788407489294481</v>
      </c>
      <c r="GK38" s="47">
        <f t="shared" si="52"/>
        <v>2.715871276427412</v>
      </c>
      <c r="GL38" s="48">
        <f t="shared" si="53"/>
        <v>0.65749214319818861</v>
      </c>
      <c r="GM38" s="47">
        <f t="shared" si="54"/>
        <v>2.1750521832820464</v>
      </c>
      <c r="GN38" s="47">
        <f t="shared" si="55"/>
        <v>2.431332967736012</v>
      </c>
      <c r="GO38" s="47">
        <f t="shared" si="56"/>
        <v>0.95014618758261549</v>
      </c>
      <c r="GP38" s="47">
        <f t="shared" si="57"/>
        <v>3.2600082391012855</v>
      </c>
      <c r="GQ38" s="47">
        <f t="shared" si="58"/>
        <v>2.6503316419836969</v>
      </c>
      <c r="GR38" s="36">
        <v>5</v>
      </c>
      <c r="GS38" s="49">
        <f t="shared" si="59"/>
        <v>0.65749214319818861</v>
      </c>
      <c r="GT38" s="27"/>
      <c r="GU38" s="27"/>
      <c r="GV38" s="27"/>
      <c r="GW38" s="27"/>
      <c r="GX38" s="27"/>
      <c r="GY38" s="36">
        <v>34</v>
      </c>
      <c r="GZ38" s="36">
        <v>0</v>
      </c>
      <c r="HA38" s="36">
        <v>0</v>
      </c>
      <c r="HB38" s="36">
        <v>0</v>
      </c>
      <c r="HC38" s="36">
        <v>0</v>
      </c>
      <c r="HD38" s="36">
        <v>0</v>
      </c>
      <c r="HE38" s="36">
        <v>0</v>
      </c>
      <c r="HF38" s="36">
        <v>0</v>
      </c>
      <c r="HG38" s="36">
        <v>0</v>
      </c>
      <c r="HH38" s="48">
        <f>E39</f>
        <v>6.19</v>
      </c>
      <c r="HI38" s="48">
        <f>F39</f>
        <v>3.83</v>
      </c>
      <c r="HJ38" s="36">
        <v>0</v>
      </c>
      <c r="HK38" s="36">
        <v>0</v>
      </c>
      <c r="HL38" s="36">
        <v>0</v>
      </c>
      <c r="HM38" s="36">
        <v>0</v>
      </c>
      <c r="HN38" s="36">
        <v>0</v>
      </c>
      <c r="HO38" s="36">
        <v>0</v>
      </c>
      <c r="HP38" s="36">
        <v>0</v>
      </c>
      <c r="HQ38" s="36">
        <v>0</v>
      </c>
      <c r="HR38" s="36">
        <v>0</v>
      </c>
      <c r="HS38" s="36">
        <v>0</v>
      </c>
      <c r="HT38" s="27"/>
      <c r="HU38" s="27"/>
      <c r="HV38" s="27"/>
      <c r="HW38" s="27"/>
      <c r="HX38" s="27"/>
      <c r="HY38" s="27"/>
      <c r="HZ38" s="27"/>
      <c r="IA38" s="44">
        <f t="shared" si="74"/>
        <v>5676</v>
      </c>
      <c r="IB38" s="68">
        <f t="shared" si="75"/>
        <v>5763</v>
      </c>
      <c r="IC38" s="69">
        <f t="shared" si="76"/>
        <v>5933</v>
      </c>
      <c r="ID38" s="44">
        <f t="shared" si="77"/>
        <v>5792</v>
      </c>
      <c r="IE38" s="71">
        <f>$IA$8+$IF$22+IF26</f>
        <v>5606</v>
      </c>
      <c r="IF38" s="71">
        <f>$IA$8+$IF$23+IF26</f>
        <v>5700</v>
      </c>
      <c r="IG38" s="40"/>
      <c r="IH38" s="27"/>
      <c r="II38" s="52">
        <v>52</v>
      </c>
      <c r="IJ38" s="47">
        <f>GO56</f>
        <v>1.9950215816153745</v>
      </c>
      <c r="IK38" s="52">
        <f>IN55</f>
        <v>908</v>
      </c>
      <c r="IL38" s="28" t="s">
        <v>153</v>
      </c>
      <c r="IM38" s="74"/>
      <c r="IN38" s="45">
        <v>839</v>
      </c>
      <c r="IO38" s="40">
        <v>35</v>
      </c>
      <c r="IP38" s="27"/>
      <c r="IQ38" s="27"/>
      <c r="IR38" s="27"/>
      <c r="IS38" s="27"/>
    </row>
    <row r="39" spans="1:253" x14ac:dyDescent="0.25">
      <c r="A39" s="40">
        <v>34</v>
      </c>
      <c r="B39" s="40" t="s">
        <v>37</v>
      </c>
      <c r="C39" s="46">
        <v>34</v>
      </c>
      <c r="D39" s="75" t="s">
        <v>105</v>
      </c>
      <c r="E39" s="47">
        <v>6.19</v>
      </c>
      <c r="F39" s="47">
        <v>3.83</v>
      </c>
      <c r="G39" s="27"/>
      <c r="H39" s="27"/>
      <c r="I39" s="27"/>
      <c r="J39" s="27"/>
      <c r="K39" s="27"/>
      <c r="L39" s="27"/>
      <c r="M39" s="36">
        <v>35</v>
      </c>
      <c r="N39" s="43">
        <f t="shared" si="61"/>
        <v>5.7384666941614295</v>
      </c>
      <c r="O39" s="43">
        <f t="shared" si="2"/>
        <v>5.6160217236047085</v>
      </c>
      <c r="P39" s="43">
        <f t="shared" si="3"/>
        <v>3.4829441568879629</v>
      </c>
      <c r="Q39" s="43">
        <f t="shared" si="4"/>
        <v>3.6401785670486002</v>
      </c>
      <c r="R39" s="43">
        <f t="shared" si="5"/>
        <v>1.9890952717253141</v>
      </c>
      <c r="S39" s="43">
        <f t="shared" si="6"/>
        <v>3.1363992092844306</v>
      </c>
      <c r="T39" s="48">
        <f t="shared" si="7"/>
        <v>0</v>
      </c>
      <c r="U39" s="43">
        <f t="shared" si="78"/>
        <v>2.6801679051880312</v>
      </c>
      <c r="V39" s="43">
        <f t="shared" si="79"/>
        <v>3.7974860105074777</v>
      </c>
      <c r="W39" s="43">
        <f t="shared" si="80"/>
        <v>4.2984881062997022</v>
      </c>
      <c r="X39" s="36">
        <v>7</v>
      </c>
      <c r="Y39" s="49">
        <f t="shared" si="11"/>
        <v>0</v>
      </c>
      <c r="Z39" s="27"/>
      <c r="AA39" s="36" t="s">
        <v>0</v>
      </c>
      <c r="AB39" s="43">
        <f>E45+E58+E59+E60+E61+E68+E69+E72</f>
        <v>43.55</v>
      </c>
      <c r="AC39" s="43">
        <f>1/8*AB39</f>
        <v>5.4437499999999996</v>
      </c>
      <c r="AD39" s="27"/>
      <c r="AE39" s="36">
        <v>35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52">
        <v>0</v>
      </c>
      <c r="AQ39" s="52">
        <v>0</v>
      </c>
      <c r="AR39" s="48">
        <f>E40</f>
        <v>6.01</v>
      </c>
      <c r="AS39" s="48">
        <f>F40</f>
        <v>1.88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50"/>
      <c r="BA39" s="50"/>
      <c r="BB39" s="50"/>
      <c r="BC39" s="50"/>
      <c r="BD39" s="27"/>
      <c r="BE39" s="36">
        <v>35</v>
      </c>
      <c r="BF39" s="47">
        <f t="shared" si="81"/>
        <v>6.0530870855544547</v>
      </c>
      <c r="BG39" s="47">
        <f t="shared" si="82"/>
        <v>6.3614165089231509</v>
      </c>
      <c r="BH39" s="47">
        <f t="shared" si="83"/>
        <v>3.5896804252684618</v>
      </c>
      <c r="BI39" s="47">
        <f t="shared" si="84"/>
        <v>3.7414813660500843</v>
      </c>
      <c r="BJ39" s="47">
        <f t="shared" si="85"/>
        <v>1.876009594858193</v>
      </c>
      <c r="BK39" s="47">
        <f t="shared" si="86"/>
        <v>3.8557303134425776</v>
      </c>
      <c r="BL39" s="48">
        <f t="shared" si="87"/>
        <v>0.38849066912861546</v>
      </c>
      <c r="BM39" s="47">
        <f t="shared" si="88"/>
        <v>2.9623053522552336</v>
      </c>
      <c r="BN39" s="47">
        <f t="shared" si="89"/>
        <v>3.8727820265282165</v>
      </c>
      <c r="BO39" s="47">
        <f t="shared" si="22"/>
        <v>4.3011134073876587</v>
      </c>
      <c r="BP39" s="36">
        <v>7</v>
      </c>
      <c r="BQ39" s="49">
        <f t="shared" si="23"/>
        <v>0.38849066912861546</v>
      </c>
      <c r="BR39" s="27"/>
      <c r="BS39" s="27"/>
      <c r="BT39" s="27"/>
      <c r="BU39" s="27"/>
      <c r="BV39" s="27"/>
      <c r="BW39" s="36">
        <v>35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36">
        <v>0</v>
      </c>
      <c r="CG39" s="36">
        <v>0</v>
      </c>
      <c r="CH39" s="62">
        <v>0</v>
      </c>
      <c r="CI39" s="62">
        <v>0</v>
      </c>
      <c r="CJ39" s="48">
        <f>E40</f>
        <v>6.01</v>
      </c>
      <c r="CK39" s="48">
        <f>F40</f>
        <v>1.88</v>
      </c>
      <c r="CL39" s="36">
        <v>0</v>
      </c>
      <c r="CM39" s="36">
        <v>0</v>
      </c>
      <c r="CN39" s="36">
        <v>0</v>
      </c>
      <c r="CO39" s="36">
        <v>0</v>
      </c>
      <c r="CP39" s="36">
        <v>0</v>
      </c>
      <c r="CQ39" s="36">
        <v>0</v>
      </c>
      <c r="CR39" s="27"/>
      <c r="CS39" s="27"/>
      <c r="CT39" s="27"/>
      <c r="CU39" s="27"/>
      <c r="CV39" s="27"/>
      <c r="CW39" s="36">
        <v>35</v>
      </c>
      <c r="CX39" s="47">
        <f t="shared" si="25"/>
        <v>6.065385725574262</v>
      </c>
      <c r="CY39" s="47">
        <f t="shared" si="26"/>
        <v>6.5496702631167283</v>
      </c>
      <c r="CZ39" s="47">
        <f t="shared" si="27"/>
        <v>3.5896804252684618</v>
      </c>
      <c r="DA39" s="47">
        <f t="shared" si="28"/>
        <v>3.8339783676302606</v>
      </c>
      <c r="DB39" s="47">
        <f t="shared" si="29"/>
        <v>1.9342540617794259</v>
      </c>
      <c r="DC39" s="47">
        <f t="shared" si="30"/>
        <v>4.1137467107249073</v>
      </c>
      <c r="DD39" s="48">
        <f t="shared" si="31"/>
        <v>0.38849066912861546</v>
      </c>
      <c r="DE39" s="47">
        <f t="shared" si="32"/>
        <v>2.8794830176577877</v>
      </c>
      <c r="DF39" s="47">
        <f t="shared" si="33"/>
        <v>3.9451356201946206</v>
      </c>
      <c r="DG39" s="47">
        <f t="shared" si="34"/>
        <v>4.291446798575044</v>
      </c>
      <c r="DH39" s="36">
        <v>7</v>
      </c>
      <c r="DI39" s="49">
        <f t="shared" si="35"/>
        <v>0.38849066912861546</v>
      </c>
      <c r="DJ39" s="27"/>
      <c r="DK39" s="27"/>
      <c r="DL39" s="27"/>
      <c r="DM39" s="27"/>
      <c r="DN39" s="27"/>
      <c r="DO39" s="36">
        <v>35</v>
      </c>
      <c r="DP39" s="36">
        <v>0</v>
      </c>
      <c r="DQ39" s="36">
        <v>0</v>
      </c>
      <c r="DR39" s="36">
        <v>0</v>
      </c>
      <c r="DS39" s="36">
        <v>0</v>
      </c>
      <c r="DT39" s="36">
        <v>0</v>
      </c>
      <c r="DU39" s="36">
        <v>0</v>
      </c>
      <c r="DV39" s="36">
        <v>0</v>
      </c>
      <c r="DW39" s="36">
        <v>0</v>
      </c>
      <c r="DX39" s="36">
        <v>0</v>
      </c>
      <c r="DY39" s="36">
        <v>0</v>
      </c>
      <c r="DZ39" s="62">
        <v>0</v>
      </c>
      <c r="EA39" s="62">
        <v>0</v>
      </c>
      <c r="EB39" s="48">
        <f>E40</f>
        <v>6.01</v>
      </c>
      <c r="EC39" s="48">
        <f>F40</f>
        <v>1.88</v>
      </c>
      <c r="ED39" s="36">
        <v>0</v>
      </c>
      <c r="EE39" s="36">
        <v>0</v>
      </c>
      <c r="EF39" s="36">
        <v>0</v>
      </c>
      <c r="EG39" s="36">
        <v>0</v>
      </c>
      <c r="EH39" s="36">
        <v>0</v>
      </c>
      <c r="EI39" s="36">
        <v>0</v>
      </c>
      <c r="EJ39" s="27"/>
      <c r="EK39" s="27"/>
      <c r="EL39" s="27"/>
      <c r="EM39" s="27"/>
      <c r="EN39" s="27"/>
      <c r="EO39" s="36">
        <v>35</v>
      </c>
      <c r="EP39" s="47">
        <f t="shared" si="37"/>
        <v>6.065385725574262</v>
      </c>
      <c r="EQ39" s="47">
        <f t="shared" si="38"/>
        <v>6.5496702631167283</v>
      </c>
      <c r="ER39" s="47">
        <f t="shared" si="39"/>
        <v>3.5896804252684618</v>
      </c>
      <c r="ES39" s="47">
        <f t="shared" si="40"/>
        <v>3.8339783676302606</v>
      </c>
      <c r="ET39" s="47">
        <f t="shared" si="41"/>
        <v>1.9342540617794259</v>
      </c>
      <c r="EU39" s="47">
        <f t="shared" si="42"/>
        <v>4.1137467107249073</v>
      </c>
      <c r="EV39" s="48">
        <f t="shared" si="43"/>
        <v>0.38849066912861546</v>
      </c>
      <c r="EW39" s="47">
        <f t="shared" si="44"/>
        <v>2.6767974231242171</v>
      </c>
      <c r="EX39" s="47">
        <f t="shared" si="45"/>
        <v>3.9728645836474219</v>
      </c>
      <c r="EY39" s="47">
        <f t="shared" si="46"/>
        <v>4.2684864486724097</v>
      </c>
      <c r="EZ39" s="36">
        <v>7</v>
      </c>
      <c r="FA39" s="49">
        <f t="shared" si="47"/>
        <v>0.38849066912861546</v>
      </c>
      <c r="FB39" s="27"/>
      <c r="FC39" s="27"/>
      <c r="FD39" s="27"/>
      <c r="FE39" s="27"/>
      <c r="FF39" s="27"/>
      <c r="FG39" s="36">
        <v>35</v>
      </c>
      <c r="FH39" s="36">
        <v>0</v>
      </c>
      <c r="FI39" s="36">
        <v>0</v>
      </c>
      <c r="FJ39" s="36">
        <v>0</v>
      </c>
      <c r="FK39" s="36">
        <v>0</v>
      </c>
      <c r="FL39" s="36">
        <v>0</v>
      </c>
      <c r="FM39" s="36">
        <v>0</v>
      </c>
      <c r="FN39" s="36">
        <v>0</v>
      </c>
      <c r="FO39" s="36">
        <v>0</v>
      </c>
      <c r="FP39" s="36">
        <v>0</v>
      </c>
      <c r="FQ39" s="36">
        <v>0</v>
      </c>
      <c r="FR39" s="62">
        <v>0</v>
      </c>
      <c r="FS39" s="62">
        <v>0</v>
      </c>
      <c r="FT39" s="48">
        <f>E40</f>
        <v>6.01</v>
      </c>
      <c r="FU39" s="48">
        <f>F40</f>
        <v>1.88</v>
      </c>
      <c r="FV39" s="36">
        <v>0</v>
      </c>
      <c r="FW39" s="36">
        <v>0</v>
      </c>
      <c r="FX39" s="36">
        <v>0</v>
      </c>
      <c r="FY39" s="36">
        <v>0</v>
      </c>
      <c r="FZ39" s="36">
        <v>0</v>
      </c>
      <c r="GA39" s="36">
        <v>0</v>
      </c>
      <c r="GB39" s="27"/>
      <c r="GC39" s="27"/>
      <c r="GD39" s="27"/>
      <c r="GE39" s="27"/>
      <c r="GF39" s="27"/>
      <c r="GG39" s="36">
        <v>35</v>
      </c>
      <c r="GH39" s="47">
        <f t="shared" si="49"/>
        <v>6.065385725574262</v>
      </c>
      <c r="GI39" s="47">
        <f t="shared" si="50"/>
        <v>6.5496702631167283</v>
      </c>
      <c r="GJ39" s="47">
        <f t="shared" si="51"/>
        <v>3.5896804252684618</v>
      </c>
      <c r="GK39" s="47">
        <f t="shared" si="52"/>
        <v>3.8339783676302606</v>
      </c>
      <c r="GL39" s="47">
        <f t="shared" si="53"/>
        <v>1.9342540617794259</v>
      </c>
      <c r="GM39" s="47">
        <f t="shared" si="54"/>
        <v>4.1137467107249073</v>
      </c>
      <c r="GN39" s="48">
        <f t="shared" si="55"/>
        <v>0.4788736785416382</v>
      </c>
      <c r="GO39" s="47">
        <f t="shared" si="56"/>
        <v>2.3200598651280062</v>
      </c>
      <c r="GP39" s="47">
        <f t="shared" si="57"/>
        <v>3.9695395990088289</v>
      </c>
      <c r="GQ39" s="47">
        <f t="shared" si="58"/>
        <v>4.2274883574647486</v>
      </c>
      <c r="GR39" s="36">
        <v>7</v>
      </c>
      <c r="GS39" s="49">
        <f t="shared" si="59"/>
        <v>0.4788736785416382</v>
      </c>
      <c r="GT39" s="27"/>
      <c r="GU39" s="27"/>
      <c r="GV39" s="27"/>
      <c r="GW39" s="27"/>
      <c r="GX39" s="27"/>
      <c r="GY39" s="36">
        <v>35</v>
      </c>
      <c r="GZ39" s="36">
        <v>0</v>
      </c>
      <c r="HA39" s="36">
        <v>0</v>
      </c>
      <c r="HB39" s="36">
        <v>0</v>
      </c>
      <c r="HC39" s="36">
        <v>0</v>
      </c>
      <c r="HD39" s="36">
        <v>0</v>
      </c>
      <c r="HE39" s="36">
        <v>0</v>
      </c>
      <c r="HF39" s="36">
        <v>0</v>
      </c>
      <c r="HG39" s="36">
        <v>0</v>
      </c>
      <c r="HH39" s="36">
        <v>0</v>
      </c>
      <c r="HI39" s="36">
        <v>0</v>
      </c>
      <c r="HJ39" s="62">
        <v>0</v>
      </c>
      <c r="HK39" s="62">
        <v>0</v>
      </c>
      <c r="HL39" s="48">
        <f>E40</f>
        <v>6.01</v>
      </c>
      <c r="HM39" s="48">
        <f>F40</f>
        <v>1.88</v>
      </c>
      <c r="HN39" s="36">
        <v>0</v>
      </c>
      <c r="HO39" s="36">
        <v>0</v>
      </c>
      <c r="HP39" s="36">
        <v>0</v>
      </c>
      <c r="HQ39" s="36">
        <v>0</v>
      </c>
      <c r="HR39" s="36">
        <v>0</v>
      </c>
      <c r="HS39" s="36">
        <v>0</v>
      </c>
      <c r="HT39" s="27"/>
      <c r="HU39" s="27"/>
      <c r="HV39" s="27"/>
      <c r="HW39" s="27"/>
      <c r="HX39" s="27"/>
      <c r="HY39" s="27"/>
      <c r="HZ39" s="27"/>
      <c r="IA39" s="44">
        <f t="shared" si="74"/>
        <v>5772</v>
      </c>
      <c r="IB39" s="68">
        <f t="shared" si="75"/>
        <v>5859</v>
      </c>
      <c r="IC39" s="44">
        <f t="shared" si="76"/>
        <v>6029</v>
      </c>
      <c r="ID39" s="44">
        <f t="shared" si="77"/>
        <v>5888</v>
      </c>
      <c r="IE39" s="71">
        <f>$IA$8+$IF$22+IF27</f>
        <v>5702</v>
      </c>
      <c r="IF39" s="71">
        <f>$IA$8+$IF$23+IF27</f>
        <v>5796</v>
      </c>
      <c r="IG39" s="40"/>
      <c r="IH39" s="27"/>
      <c r="II39" s="52">
        <v>53</v>
      </c>
      <c r="IJ39" s="43">
        <f>GO57</f>
        <v>1.2528545184675046</v>
      </c>
      <c r="IK39" s="52">
        <f>IN56</f>
        <v>957</v>
      </c>
      <c r="IL39" s="28" t="s">
        <v>154</v>
      </c>
      <c r="IM39" s="76"/>
      <c r="IN39" s="45">
        <v>887</v>
      </c>
      <c r="IO39" s="40">
        <v>36</v>
      </c>
      <c r="IP39" s="27"/>
      <c r="IQ39" s="27"/>
      <c r="IR39" s="27"/>
      <c r="IS39" s="27"/>
    </row>
    <row r="40" spans="1:253" x14ac:dyDescent="0.25">
      <c r="A40" s="40">
        <v>35</v>
      </c>
      <c r="B40" s="40" t="s">
        <v>38</v>
      </c>
      <c r="C40" s="46">
        <v>35</v>
      </c>
      <c r="D40" s="77" t="s">
        <v>106</v>
      </c>
      <c r="E40" s="47">
        <v>6.01</v>
      </c>
      <c r="F40" s="47">
        <v>1.88</v>
      </c>
      <c r="G40" s="27"/>
      <c r="H40" s="27"/>
      <c r="I40" s="27"/>
      <c r="J40" s="27"/>
      <c r="K40" s="27"/>
      <c r="L40" s="27"/>
      <c r="M40" s="36">
        <v>36</v>
      </c>
      <c r="N40" s="43">
        <f t="shared" si="61"/>
        <v>4.8499072156073257</v>
      </c>
      <c r="O40" s="43">
        <f t="shared" si="2"/>
        <v>4.4307222887470612</v>
      </c>
      <c r="P40" s="43">
        <f t="shared" si="3"/>
        <v>2.4864633518312718</v>
      </c>
      <c r="Q40" s="43">
        <f t="shared" si="4"/>
        <v>3.6022354170709057</v>
      </c>
      <c r="R40" s="43">
        <f t="shared" si="5"/>
        <v>2.2500888871331282</v>
      </c>
      <c r="S40" s="43">
        <f t="shared" si="6"/>
        <v>3.530014164277532</v>
      </c>
      <c r="T40" s="48">
        <f t="shared" si="7"/>
        <v>1.3152946437965907</v>
      </c>
      <c r="U40" s="43">
        <f t="shared" si="78"/>
        <v>3.4881083698761421</v>
      </c>
      <c r="V40" s="43">
        <f t="shared" si="79"/>
        <v>5.0741797366668049</v>
      </c>
      <c r="W40" s="43">
        <f t="shared" si="80"/>
        <v>5.5438795080701384</v>
      </c>
      <c r="X40" s="36">
        <v>7</v>
      </c>
      <c r="Y40" s="49">
        <f t="shared" si="11"/>
        <v>1.3152946437965907</v>
      </c>
      <c r="Z40" s="27"/>
      <c r="AA40" s="36" t="s">
        <v>1</v>
      </c>
      <c r="AB40" s="43">
        <f>F45+F58+F59+F60+F61+F68+F69+F72</f>
        <v>48.96</v>
      </c>
      <c r="AC40" s="43">
        <f>1/8*AB40</f>
        <v>6.12</v>
      </c>
      <c r="AD40" s="27"/>
      <c r="AE40" s="36">
        <v>36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52">
        <v>0</v>
      </c>
      <c r="AQ40" s="52">
        <v>0</v>
      </c>
      <c r="AR40" s="48">
        <f>E41</f>
        <v>7.17</v>
      </c>
      <c r="AS40" s="48">
        <f>F41</f>
        <v>1.26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50"/>
      <c r="BA40" s="50"/>
      <c r="BB40" s="50"/>
      <c r="BC40" s="50"/>
      <c r="BD40" s="27"/>
      <c r="BE40" s="36">
        <v>36</v>
      </c>
      <c r="BF40" s="47">
        <f t="shared" si="81"/>
        <v>5.1667929104611723</v>
      </c>
      <c r="BG40" s="47">
        <f t="shared" si="82"/>
        <v>5.1992249422389873</v>
      </c>
      <c r="BH40" s="47">
        <f t="shared" si="83"/>
        <v>2.5323517835315776</v>
      </c>
      <c r="BI40" s="47">
        <f t="shared" si="84"/>
        <v>3.5892245419449593</v>
      </c>
      <c r="BJ40" s="47">
        <f t="shared" si="85"/>
        <v>2.222820730513372</v>
      </c>
      <c r="BK40" s="47">
        <f t="shared" si="86"/>
        <v>4.3127898453321372</v>
      </c>
      <c r="BL40" s="48">
        <f t="shared" si="87"/>
        <v>1.5467142593252312</v>
      </c>
      <c r="BM40" s="47">
        <f t="shared" si="88"/>
        <v>3.9061967436369627</v>
      </c>
      <c r="BN40" s="47">
        <f t="shared" si="89"/>
        <v>5.1760303925885136</v>
      </c>
      <c r="BO40" s="47">
        <f t="shared" si="22"/>
        <v>5.4605106485758155</v>
      </c>
      <c r="BP40" s="36">
        <v>7</v>
      </c>
      <c r="BQ40" s="49">
        <f t="shared" si="23"/>
        <v>1.5467142593252312</v>
      </c>
      <c r="BR40" s="27"/>
      <c r="BS40" s="27"/>
      <c r="BT40" s="27"/>
      <c r="BU40" s="27"/>
      <c r="BV40" s="27"/>
      <c r="BW40" s="36">
        <v>36</v>
      </c>
      <c r="BX40" s="3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62">
        <v>0</v>
      </c>
      <c r="CI40" s="62">
        <v>0</v>
      </c>
      <c r="CJ40" s="48">
        <f>E41</f>
        <v>7.17</v>
      </c>
      <c r="CK40" s="48">
        <f>F41</f>
        <v>1.26</v>
      </c>
      <c r="CL40" s="36">
        <v>0</v>
      </c>
      <c r="CM40" s="36">
        <v>0</v>
      </c>
      <c r="CN40" s="36">
        <v>0</v>
      </c>
      <c r="CO40" s="36">
        <v>0</v>
      </c>
      <c r="CP40" s="36">
        <v>0</v>
      </c>
      <c r="CQ40" s="36">
        <v>0</v>
      </c>
      <c r="CR40" s="27"/>
      <c r="CS40" s="27"/>
      <c r="CT40" s="27"/>
      <c r="CU40" s="27"/>
      <c r="CV40" s="27"/>
      <c r="CW40" s="36">
        <v>36</v>
      </c>
      <c r="CX40" s="47">
        <f t="shared" si="25"/>
        <v>5.1897383363711134</v>
      </c>
      <c r="CY40" s="47">
        <f t="shared" si="26"/>
        <v>5.4031454316495644</v>
      </c>
      <c r="CZ40" s="47">
        <f t="shared" si="27"/>
        <v>2.5323517835315776</v>
      </c>
      <c r="DA40" s="47">
        <f t="shared" si="28"/>
        <v>3.6221680295877916</v>
      </c>
      <c r="DB40" s="47">
        <f t="shared" si="29"/>
        <v>2.4029794431250617</v>
      </c>
      <c r="DC40" s="47">
        <f t="shared" si="30"/>
        <v>4.6702068476674565</v>
      </c>
      <c r="DD40" s="48">
        <f t="shared" si="31"/>
        <v>1.5467142593252312</v>
      </c>
      <c r="DE40" s="47">
        <f t="shared" si="32"/>
        <v>3.895828485936816</v>
      </c>
      <c r="DF40" s="47">
        <f t="shared" si="33"/>
        <v>5.245485419286819</v>
      </c>
      <c r="DG40" s="47">
        <f t="shared" si="34"/>
        <v>5.4310924890854135</v>
      </c>
      <c r="DH40" s="36">
        <v>7</v>
      </c>
      <c r="DI40" s="49">
        <f t="shared" si="35"/>
        <v>1.5467142593252312</v>
      </c>
      <c r="DJ40" s="27"/>
      <c r="DK40" s="27"/>
      <c r="DL40" s="27"/>
      <c r="DM40" s="27"/>
      <c r="DN40" s="27"/>
      <c r="DO40" s="36">
        <v>36</v>
      </c>
      <c r="DP40" s="36">
        <v>0</v>
      </c>
      <c r="DQ40" s="36">
        <v>0</v>
      </c>
      <c r="DR40" s="36">
        <v>0</v>
      </c>
      <c r="DS40" s="36">
        <v>0</v>
      </c>
      <c r="DT40" s="36">
        <v>0</v>
      </c>
      <c r="DU40" s="36">
        <v>0</v>
      </c>
      <c r="DV40" s="36">
        <v>0</v>
      </c>
      <c r="DW40" s="36">
        <v>0</v>
      </c>
      <c r="DX40" s="36">
        <v>0</v>
      </c>
      <c r="DY40" s="36">
        <v>0</v>
      </c>
      <c r="DZ40" s="62">
        <v>0</v>
      </c>
      <c r="EA40" s="62">
        <v>0</v>
      </c>
      <c r="EB40" s="48">
        <f>E41</f>
        <v>7.17</v>
      </c>
      <c r="EC40" s="48">
        <f>F41</f>
        <v>1.26</v>
      </c>
      <c r="ED40" s="36">
        <v>0</v>
      </c>
      <c r="EE40" s="36">
        <v>0</v>
      </c>
      <c r="EF40" s="36">
        <v>0</v>
      </c>
      <c r="EG40" s="36">
        <v>0</v>
      </c>
      <c r="EH40" s="36">
        <v>0</v>
      </c>
      <c r="EI40" s="36">
        <v>0</v>
      </c>
      <c r="EJ40" s="27"/>
      <c r="EK40" s="27"/>
      <c r="EL40" s="27"/>
      <c r="EM40" s="27"/>
      <c r="EN40" s="27"/>
      <c r="EO40" s="36">
        <v>36</v>
      </c>
      <c r="EP40" s="47">
        <f t="shared" si="37"/>
        <v>5.1897383363711134</v>
      </c>
      <c r="EQ40" s="47">
        <f t="shared" si="38"/>
        <v>5.4031454316495644</v>
      </c>
      <c r="ER40" s="47">
        <f t="shared" si="39"/>
        <v>2.5323517835315776</v>
      </c>
      <c r="ES40" s="47">
        <f t="shared" si="40"/>
        <v>3.6221680295877916</v>
      </c>
      <c r="ET40" s="47">
        <f t="shared" si="41"/>
        <v>2.4029794431250617</v>
      </c>
      <c r="EU40" s="47">
        <f t="shared" si="42"/>
        <v>4.6702068476674565</v>
      </c>
      <c r="EV40" s="48">
        <f t="shared" si="43"/>
        <v>1.5467142593252312</v>
      </c>
      <c r="EW40" s="47">
        <f t="shared" si="44"/>
        <v>3.7080153421713056</v>
      </c>
      <c r="EX40" s="47">
        <f t="shared" si="45"/>
        <v>5.2692820194026444</v>
      </c>
      <c r="EY40" s="47">
        <f t="shared" si="46"/>
        <v>5.371706112819278</v>
      </c>
      <c r="EZ40" s="36">
        <v>7</v>
      </c>
      <c r="FA40" s="49">
        <f t="shared" si="47"/>
        <v>1.5467142593252312</v>
      </c>
      <c r="FB40" s="27"/>
      <c r="FC40" s="27"/>
      <c r="FD40" s="27"/>
      <c r="FE40" s="27"/>
      <c r="FF40" s="27"/>
      <c r="FG40" s="36">
        <v>36</v>
      </c>
      <c r="FH40" s="36">
        <v>0</v>
      </c>
      <c r="FI40" s="36">
        <v>0</v>
      </c>
      <c r="FJ40" s="36">
        <v>0</v>
      </c>
      <c r="FK40" s="36">
        <v>0</v>
      </c>
      <c r="FL40" s="36">
        <v>0</v>
      </c>
      <c r="FM40" s="36">
        <v>0</v>
      </c>
      <c r="FN40" s="36">
        <v>0</v>
      </c>
      <c r="FO40" s="36">
        <v>0</v>
      </c>
      <c r="FP40" s="36">
        <v>0</v>
      </c>
      <c r="FQ40" s="36">
        <v>0</v>
      </c>
      <c r="FR40" s="62">
        <v>0</v>
      </c>
      <c r="FS40" s="62">
        <v>0</v>
      </c>
      <c r="FT40" s="48">
        <f>E41</f>
        <v>7.17</v>
      </c>
      <c r="FU40" s="48">
        <f>F41</f>
        <v>1.26</v>
      </c>
      <c r="FV40" s="36">
        <v>0</v>
      </c>
      <c r="FW40" s="36">
        <v>0</v>
      </c>
      <c r="FX40" s="36">
        <v>0</v>
      </c>
      <c r="FY40" s="36">
        <v>0</v>
      </c>
      <c r="FZ40" s="36">
        <v>0</v>
      </c>
      <c r="GA40" s="36">
        <v>0</v>
      </c>
      <c r="GB40" s="27"/>
      <c r="GC40" s="27"/>
      <c r="GD40" s="27"/>
      <c r="GE40" s="27"/>
      <c r="GF40" s="27"/>
      <c r="GG40" s="36">
        <v>36</v>
      </c>
      <c r="GH40" s="47">
        <f t="shared" si="49"/>
        <v>5.1897383363711134</v>
      </c>
      <c r="GI40" s="47">
        <f t="shared" si="50"/>
        <v>5.4031454316495644</v>
      </c>
      <c r="GJ40" s="47">
        <f t="shared" si="51"/>
        <v>2.5323517835315776</v>
      </c>
      <c r="GK40" s="47">
        <f t="shared" si="52"/>
        <v>3.6221680295877916</v>
      </c>
      <c r="GL40" s="47">
        <f t="shared" si="53"/>
        <v>2.4029794431250617</v>
      </c>
      <c r="GM40" s="47">
        <f t="shared" si="54"/>
        <v>4.6702068476674565</v>
      </c>
      <c r="GN40" s="48">
        <f t="shared" si="55"/>
        <v>1.2956697109989108</v>
      </c>
      <c r="GO40" s="47">
        <f t="shared" si="56"/>
        <v>3.3984914954203509</v>
      </c>
      <c r="GP40" s="47">
        <f t="shared" si="57"/>
        <v>5.2618773949046229</v>
      </c>
      <c r="GQ40" s="47">
        <f t="shared" si="58"/>
        <v>5.307358835852348</v>
      </c>
      <c r="GR40" s="36">
        <v>7</v>
      </c>
      <c r="GS40" s="49">
        <f t="shared" si="59"/>
        <v>1.2956697109989108</v>
      </c>
      <c r="GT40" s="27"/>
      <c r="GU40" s="27"/>
      <c r="GV40" s="27"/>
      <c r="GW40" s="27"/>
      <c r="GX40" s="27"/>
      <c r="GY40" s="36">
        <v>36</v>
      </c>
      <c r="GZ40" s="36">
        <v>0</v>
      </c>
      <c r="HA40" s="36">
        <v>0</v>
      </c>
      <c r="HB40" s="36">
        <v>0</v>
      </c>
      <c r="HC40" s="36">
        <v>0</v>
      </c>
      <c r="HD40" s="36">
        <v>0</v>
      </c>
      <c r="HE40" s="36">
        <v>0</v>
      </c>
      <c r="HF40" s="36">
        <v>0</v>
      </c>
      <c r="HG40" s="36">
        <v>0</v>
      </c>
      <c r="HH40" s="36">
        <v>0</v>
      </c>
      <c r="HI40" s="36">
        <v>0</v>
      </c>
      <c r="HJ40" s="62">
        <v>0</v>
      </c>
      <c r="HK40" s="62">
        <v>0</v>
      </c>
      <c r="HL40" s="48">
        <f>E41</f>
        <v>7.17</v>
      </c>
      <c r="HM40" s="48">
        <f>F41</f>
        <v>1.26</v>
      </c>
      <c r="HN40" s="36">
        <v>0</v>
      </c>
      <c r="HO40" s="36">
        <v>0</v>
      </c>
      <c r="HP40" s="36">
        <v>0</v>
      </c>
      <c r="HQ40" s="36">
        <v>0</v>
      </c>
      <c r="HR40" s="36">
        <v>0</v>
      </c>
      <c r="HS40" s="36">
        <v>0</v>
      </c>
      <c r="HT40" s="27"/>
      <c r="HU40" s="27"/>
      <c r="HV40" s="27"/>
      <c r="HW40" s="27"/>
      <c r="HX40" s="27"/>
      <c r="HY40" s="27"/>
      <c r="HZ40" s="27"/>
      <c r="IA40" s="44">
        <f>$IA$8+$IF$18+IF29</f>
        <v>5857</v>
      </c>
      <c r="IB40" s="70">
        <f>$IA$8+$IF$19+IF29</f>
        <v>5944</v>
      </c>
      <c r="IC40" s="44">
        <f>$IA$8+$IF$20+IF29</f>
        <v>6114</v>
      </c>
      <c r="ID40" s="69">
        <f>$IA$8+$IF$21+IF29</f>
        <v>5973</v>
      </c>
      <c r="IE40" s="71">
        <f>$IA$8+$IF$22+IF29</f>
        <v>5787</v>
      </c>
      <c r="IF40" s="71">
        <f>$IA$8+$IF$23+IF29</f>
        <v>5881</v>
      </c>
      <c r="IG40" s="27"/>
      <c r="IH40" s="55"/>
      <c r="II40" s="52">
        <v>56</v>
      </c>
      <c r="IJ40" s="47">
        <f>GO60</f>
        <v>1.8141970981982929</v>
      </c>
      <c r="IK40" s="52">
        <f>IN59</f>
        <v>825</v>
      </c>
      <c r="IL40" s="28" t="s">
        <v>154</v>
      </c>
      <c r="IM40" s="27"/>
      <c r="IN40" s="45">
        <v>594</v>
      </c>
      <c r="IO40" s="40">
        <v>37</v>
      </c>
      <c r="IP40" s="27"/>
      <c r="IQ40" s="27"/>
      <c r="IR40" s="27"/>
      <c r="IS40" s="27"/>
    </row>
    <row r="41" spans="1:253" x14ac:dyDescent="0.25">
      <c r="A41" s="40">
        <v>36</v>
      </c>
      <c r="B41" s="40" t="s">
        <v>39</v>
      </c>
      <c r="C41" s="46">
        <v>36</v>
      </c>
      <c r="D41" s="77" t="s">
        <v>107</v>
      </c>
      <c r="E41" s="47">
        <v>7.17</v>
      </c>
      <c r="F41" s="47">
        <v>1.26</v>
      </c>
      <c r="G41" s="27"/>
      <c r="H41" s="27"/>
      <c r="I41" s="27"/>
      <c r="J41" s="27"/>
      <c r="K41" s="27"/>
      <c r="L41" s="27"/>
      <c r="M41" s="36">
        <v>37</v>
      </c>
      <c r="N41" s="43">
        <f t="shared" si="61"/>
        <v>6.477136713085498</v>
      </c>
      <c r="O41" s="43">
        <f t="shared" si="2"/>
        <v>7.0170649134805645</v>
      </c>
      <c r="P41" s="43">
        <f t="shared" si="3"/>
        <v>4.7376787565220173</v>
      </c>
      <c r="Q41" s="43">
        <f t="shared" si="4"/>
        <v>3.2718190659020245</v>
      </c>
      <c r="R41" s="43">
        <f t="shared" si="5"/>
        <v>2.0892582415776184</v>
      </c>
      <c r="S41" s="43">
        <f t="shared" si="6"/>
        <v>2.1600231480241132</v>
      </c>
      <c r="T41" s="43">
        <f t="shared" si="7"/>
        <v>2.3657768280207669</v>
      </c>
      <c r="U41" s="48">
        <f t="shared" si="78"/>
        <v>1.02</v>
      </c>
      <c r="V41" s="43">
        <f t="shared" si="79"/>
        <v>1.9039432764659767</v>
      </c>
      <c r="W41" s="43">
        <f t="shared" si="80"/>
        <v>2.1980218379260927</v>
      </c>
      <c r="X41" s="36">
        <v>8</v>
      </c>
      <c r="Y41" s="49">
        <f t="shared" si="11"/>
        <v>1.02</v>
      </c>
      <c r="Z41" s="27"/>
      <c r="AA41" s="215" t="s">
        <v>153</v>
      </c>
      <c r="AB41" s="215"/>
      <c r="AC41" s="215"/>
      <c r="AD41" s="27"/>
      <c r="AE41" s="36">
        <v>37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52">
        <v>0</v>
      </c>
      <c r="AS41" s="52">
        <v>0</v>
      </c>
      <c r="AT41" s="48">
        <f t="shared" ref="AT41:AU43" si="90">E42</f>
        <v>5.14</v>
      </c>
      <c r="AU41" s="48">
        <f t="shared" si="90"/>
        <v>4.08</v>
      </c>
      <c r="AV41" s="36">
        <v>0</v>
      </c>
      <c r="AW41" s="36">
        <v>0</v>
      </c>
      <c r="AX41" s="36">
        <v>0</v>
      </c>
      <c r="AY41" s="36">
        <v>0</v>
      </c>
      <c r="AZ41" s="50"/>
      <c r="BA41" s="50"/>
      <c r="BB41" s="50"/>
      <c r="BC41" s="50"/>
      <c r="BD41" s="27"/>
      <c r="BE41" s="36">
        <v>37</v>
      </c>
      <c r="BF41" s="47">
        <f t="shared" si="81"/>
        <v>6.7567378314130986</v>
      </c>
      <c r="BG41" s="47">
        <f t="shared" si="82"/>
        <v>7.6576367111531223</v>
      </c>
      <c r="BH41" s="47">
        <f t="shared" si="83"/>
        <v>4.9288679114872718</v>
      </c>
      <c r="BI41" s="47">
        <f t="shared" si="84"/>
        <v>3.5410496766495667</v>
      </c>
      <c r="BJ41" s="47">
        <f t="shared" si="85"/>
        <v>1.9518073675442469</v>
      </c>
      <c r="BK41" s="47">
        <f t="shared" si="86"/>
        <v>2.4795072595175029</v>
      </c>
      <c r="BL41" s="47">
        <f t="shared" si="87"/>
        <v>2.464878293141469</v>
      </c>
      <c r="BM41" s="48">
        <f t="shared" si="88"/>
        <v>0.81729615195472438</v>
      </c>
      <c r="BN41" s="47">
        <f t="shared" si="89"/>
        <v>2.222929514177181</v>
      </c>
      <c r="BO41" s="47">
        <f t="shared" si="22"/>
        <v>1.9887094891156838</v>
      </c>
      <c r="BP41" s="36">
        <v>8</v>
      </c>
      <c r="BQ41" s="49">
        <f t="shared" si="23"/>
        <v>0.81729615195472438</v>
      </c>
      <c r="BR41" s="27"/>
      <c r="BS41" s="27"/>
      <c r="BT41" s="27"/>
      <c r="BU41" s="27"/>
      <c r="BV41" s="27"/>
      <c r="BW41" s="36">
        <v>37</v>
      </c>
      <c r="BX41" s="3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62">
        <v>0</v>
      </c>
      <c r="CK41" s="62">
        <v>0</v>
      </c>
      <c r="CL41" s="48">
        <f t="shared" ref="CL41:CM43" si="91">E42</f>
        <v>5.14</v>
      </c>
      <c r="CM41" s="48">
        <f t="shared" si="91"/>
        <v>4.08</v>
      </c>
      <c r="CN41" s="36">
        <v>0</v>
      </c>
      <c r="CO41" s="36">
        <v>0</v>
      </c>
      <c r="CP41" s="36">
        <v>0</v>
      </c>
      <c r="CQ41" s="36">
        <v>0</v>
      </c>
      <c r="CR41" s="27"/>
      <c r="CS41" s="27"/>
      <c r="CT41" s="27"/>
      <c r="CU41" s="27"/>
      <c r="CV41" s="27"/>
      <c r="CW41" s="36">
        <v>37</v>
      </c>
      <c r="CX41" s="47">
        <f t="shared" si="25"/>
        <v>6.7465549727249705</v>
      </c>
      <c r="CY41" s="47">
        <f t="shared" si="26"/>
        <v>7.7948025775013843</v>
      </c>
      <c r="CZ41" s="47">
        <f t="shared" si="27"/>
        <v>4.9288679114872718</v>
      </c>
      <c r="DA41" s="47">
        <f t="shared" si="28"/>
        <v>3.7084230118161967</v>
      </c>
      <c r="DB41" s="47">
        <f t="shared" si="29"/>
        <v>1.7360082055669903</v>
      </c>
      <c r="DC41" s="47">
        <f t="shared" si="30"/>
        <v>2.4792039044822425</v>
      </c>
      <c r="DD41" s="47">
        <f t="shared" si="31"/>
        <v>2.464878293141469</v>
      </c>
      <c r="DE41" s="48">
        <f t="shared" si="32"/>
        <v>0.59984011475167909</v>
      </c>
      <c r="DF41" s="47">
        <f t="shared" si="33"/>
        <v>2.246710077611151</v>
      </c>
      <c r="DG41" s="47">
        <f t="shared" si="34"/>
        <v>1.9564612505746177</v>
      </c>
      <c r="DH41" s="36">
        <v>8</v>
      </c>
      <c r="DI41" s="49">
        <f t="shared" si="35"/>
        <v>0.59984011475167909</v>
      </c>
      <c r="DJ41" s="27"/>
      <c r="DK41" s="27"/>
      <c r="DL41" s="27"/>
      <c r="DM41" s="27"/>
      <c r="DN41" s="27"/>
      <c r="DO41" s="36">
        <v>37</v>
      </c>
      <c r="DP41" s="36">
        <v>0</v>
      </c>
      <c r="DQ41" s="36">
        <v>0</v>
      </c>
      <c r="DR41" s="36">
        <v>0</v>
      </c>
      <c r="DS41" s="36">
        <v>0</v>
      </c>
      <c r="DT41" s="36">
        <v>0</v>
      </c>
      <c r="DU41" s="36">
        <v>0</v>
      </c>
      <c r="DV41" s="36">
        <v>0</v>
      </c>
      <c r="DW41" s="36">
        <v>0</v>
      </c>
      <c r="DX41" s="36">
        <v>0</v>
      </c>
      <c r="DY41" s="36">
        <v>0</v>
      </c>
      <c r="DZ41" s="36">
        <v>0</v>
      </c>
      <c r="EA41" s="36">
        <v>0</v>
      </c>
      <c r="EB41" s="62">
        <v>0</v>
      </c>
      <c r="EC41" s="62">
        <v>0</v>
      </c>
      <c r="ED41" s="48">
        <f t="shared" ref="ED41:EE43" si="92">E42</f>
        <v>5.14</v>
      </c>
      <c r="EE41" s="48">
        <f t="shared" si="92"/>
        <v>4.08</v>
      </c>
      <c r="EF41" s="36">
        <v>0</v>
      </c>
      <c r="EG41" s="36">
        <v>0</v>
      </c>
      <c r="EH41" s="36">
        <v>0</v>
      </c>
      <c r="EI41" s="36">
        <v>0</v>
      </c>
      <c r="EJ41" s="27"/>
      <c r="EK41" s="27"/>
      <c r="EL41" s="27"/>
      <c r="EM41" s="27"/>
      <c r="EN41" s="27"/>
      <c r="EO41" s="36">
        <v>37</v>
      </c>
      <c r="EP41" s="47">
        <f t="shared" si="37"/>
        <v>6.7465549727249705</v>
      </c>
      <c r="EQ41" s="47">
        <f t="shared" si="38"/>
        <v>7.7948025775013843</v>
      </c>
      <c r="ER41" s="47">
        <f t="shared" si="39"/>
        <v>4.9288679114872718</v>
      </c>
      <c r="ES41" s="47">
        <f t="shared" si="40"/>
        <v>3.7084230118161967</v>
      </c>
      <c r="ET41" s="47">
        <f t="shared" si="41"/>
        <v>1.7360082055669903</v>
      </c>
      <c r="EU41" s="47">
        <f t="shared" si="42"/>
        <v>2.4792039044822425</v>
      </c>
      <c r="EV41" s="47">
        <f t="shared" si="43"/>
        <v>2.464878293141469</v>
      </c>
      <c r="EW41" s="48">
        <f t="shared" si="44"/>
        <v>0.4110285202324106</v>
      </c>
      <c r="EX41" s="47">
        <f t="shared" si="45"/>
        <v>2.2258331024584925</v>
      </c>
      <c r="EY41" s="47">
        <f t="shared" si="46"/>
        <v>1.9089202609066727</v>
      </c>
      <c r="EZ41" s="36">
        <v>8</v>
      </c>
      <c r="FA41" s="49">
        <f t="shared" si="47"/>
        <v>0.4110285202324106</v>
      </c>
      <c r="FB41" s="27"/>
      <c r="FC41" s="27"/>
      <c r="FD41" s="27"/>
      <c r="FE41" s="27"/>
      <c r="FF41" s="27"/>
      <c r="FG41" s="36">
        <v>37</v>
      </c>
      <c r="FH41" s="36">
        <v>0</v>
      </c>
      <c r="FI41" s="36">
        <v>0</v>
      </c>
      <c r="FJ41" s="36">
        <v>0</v>
      </c>
      <c r="FK41" s="36">
        <v>0</v>
      </c>
      <c r="FL41" s="36">
        <v>0</v>
      </c>
      <c r="FM41" s="36">
        <v>0</v>
      </c>
      <c r="FN41" s="36">
        <v>0</v>
      </c>
      <c r="FO41" s="36">
        <v>0</v>
      </c>
      <c r="FP41" s="36">
        <v>0</v>
      </c>
      <c r="FQ41" s="36">
        <v>0</v>
      </c>
      <c r="FR41" s="36">
        <v>0</v>
      </c>
      <c r="FS41" s="36">
        <v>0</v>
      </c>
      <c r="FT41" s="62">
        <v>0</v>
      </c>
      <c r="FU41" s="62">
        <v>0</v>
      </c>
      <c r="FV41" s="48">
        <f t="shared" ref="FV41:FW43" si="93">E42</f>
        <v>5.14</v>
      </c>
      <c r="FW41" s="48">
        <f t="shared" si="93"/>
        <v>4.08</v>
      </c>
      <c r="FX41" s="36">
        <v>0</v>
      </c>
      <c r="FY41" s="36">
        <v>0</v>
      </c>
      <c r="FZ41" s="36">
        <v>0</v>
      </c>
      <c r="GA41" s="36">
        <v>0</v>
      </c>
      <c r="GB41" s="27"/>
      <c r="GC41" s="27"/>
      <c r="GD41" s="27"/>
      <c r="GE41" s="27"/>
      <c r="GF41" s="27"/>
      <c r="GG41" s="36">
        <v>37</v>
      </c>
      <c r="GH41" s="47">
        <f t="shared" si="49"/>
        <v>6.7465549727249705</v>
      </c>
      <c r="GI41" s="47">
        <f t="shared" si="50"/>
        <v>7.7948025775013843</v>
      </c>
      <c r="GJ41" s="47">
        <f t="shared" si="51"/>
        <v>4.9288679114872718</v>
      </c>
      <c r="GK41" s="47">
        <f t="shared" si="52"/>
        <v>3.7084230118161967</v>
      </c>
      <c r="GL41" s="47">
        <f t="shared" si="53"/>
        <v>1.7360082055669903</v>
      </c>
      <c r="GM41" s="47">
        <f t="shared" si="54"/>
        <v>2.4792039044822425</v>
      </c>
      <c r="GN41" s="47">
        <f t="shared" si="55"/>
        <v>2.7640151953272616</v>
      </c>
      <c r="GO41" s="48">
        <f t="shared" si="56"/>
        <v>0.13333333333333375</v>
      </c>
      <c r="GP41" s="47">
        <f t="shared" si="57"/>
        <v>2.1819547305755425</v>
      </c>
      <c r="GQ41" s="47">
        <f t="shared" si="58"/>
        <v>1.8620909785775768</v>
      </c>
      <c r="GR41" s="36">
        <v>8</v>
      </c>
      <c r="GS41" s="49">
        <f t="shared" si="59"/>
        <v>0.13333333333333375</v>
      </c>
      <c r="GT41" s="27"/>
      <c r="GU41" s="27"/>
      <c r="GV41" s="27"/>
      <c r="GW41" s="27"/>
      <c r="GX41" s="27"/>
      <c r="GY41" s="36">
        <v>37</v>
      </c>
      <c r="GZ41" s="36">
        <v>0</v>
      </c>
      <c r="HA41" s="36">
        <v>0</v>
      </c>
      <c r="HB41" s="36">
        <v>0</v>
      </c>
      <c r="HC41" s="36">
        <v>0</v>
      </c>
      <c r="HD41" s="36">
        <v>0</v>
      </c>
      <c r="HE41" s="36">
        <v>0</v>
      </c>
      <c r="HF41" s="36">
        <v>0</v>
      </c>
      <c r="HG41" s="36">
        <v>0</v>
      </c>
      <c r="HH41" s="36">
        <v>0</v>
      </c>
      <c r="HI41" s="36">
        <v>0</v>
      </c>
      <c r="HJ41" s="36">
        <v>0</v>
      </c>
      <c r="HK41" s="36">
        <v>0</v>
      </c>
      <c r="HL41" s="62">
        <v>0</v>
      </c>
      <c r="HM41" s="62">
        <v>0</v>
      </c>
      <c r="HN41" s="48">
        <f t="shared" ref="HN41:HO43" si="94">E42</f>
        <v>5.14</v>
      </c>
      <c r="HO41" s="48">
        <f t="shared" si="94"/>
        <v>4.08</v>
      </c>
      <c r="HP41" s="36">
        <v>0</v>
      </c>
      <c r="HQ41" s="36">
        <v>0</v>
      </c>
      <c r="HR41" s="36">
        <v>0</v>
      </c>
      <c r="HS41" s="36">
        <v>0</v>
      </c>
      <c r="HT41" s="27"/>
      <c r="HU41" s="27"/>
      <c r="HV41" s="27"/>
      <c r="HW41" s="27"/>
      <c r="HX41" s="27"/>
      <c r="HY41" s="27"/>
      <c r="HZ41" s="27"/>
      <c r="IA41" s="65" t="s">
        <v>221</v>
      </c>
      <c r="IB41" s="65" t="s">
        <v>215</v>
      </c>
      <c r="IC41" s="27"/>
      <c r="ID41" s="65" t="s">
        <v>219</v>
      </c>
      <c r="IE41" s="27"/>
      <c r="IF41" s="27"/>
      <c r="IG41" s="27"/>
      <c r="IH41" s="55"/>
      <c r="II41" s="52">
        <v>57</v>
      </c>
      <c r="IJ41" s="47">
        <f>GO61</f>
        <v>3.0074814121527744</v>
      </c>
      <c r="IK41" s="52">
        <f>IN60</f>
        <v>734</v>
      </c>
      <c r="IL41" s="28" t="s">
        <v>153</v>
      </c>
      <c r="IM41" s="76"/>
      <c r="IN41" s="45">
        <v>525</v>
      </c>
      <c r="IO41" s="40">
        <v>38</v>
      </c>
      <c r="IP41" s="27"/>
      <c r="IQ41" s="27"/>
      <c r="IR41" s="27"/>
      <c r="IS41" s="27"/>
    </row>
    <row r="42" spans="1:253" x14ac:dyDescent="0.25">
      <c r="A42" s="40">
        <v>37</v>
      </c>
      <c r="B42" s="40" t="s">
        <v>40</v>
      </c>
      <c r="C42" s="46">
        <v>37</v>
      </c>
      <c r="D42" s="75" t="s">
        <v>108</v>
      </c>
      <c r="E42" s="47">
        <v>5.14</v>
      </c>
      <c r="F42" s="47">
        <v>4.08</v>
      </c>
      <c r="G42" s="27"/>
      <c r="H42" s="27"/>
      <c r="I42" s="27"/>
      <c r="J42" s="27"/>
      <c r="K42" s="27"/>
      <c r="L42" s="27"/>
      <c r="M42" s="36">
        <v>38</v>
      </c>
      <c r="N42" s="43">
        <f t="shared" si="61"/>
        <v>6.0402069500969917</v>
      </c>
      <c r="O42" s="43">
        <f t="shared" si="2"/>
        <v>6.6903213674680826</v>
      </c>
      <c r="P42" s="43">
        <f t="shared" si="3"/>
        <v>4.4232567187537288</v>
      </c>
      <c r="Q42" s="43">
        <f t="shared" si="4"/>
        <v>2.7586228448267436</v>
      </c>
      <c r="R42" s="43">
        <f t="shared" si="5"/>
        <v>1.7406320691059327</v>
      </c>
      <c r="S42" s="43">
        <f t="shared" si="6"/>
        <v>1.6236070953281767</v>
      </c>
      <c r="T42" s="43">
        <f t="shared" si="7"/>
        <v>2.4907227866625381</v>
      </c>
      <c r="U42" s="48">
        <f t="shared" si="78"/>
        <v>0.47413078364518774</v>
      </c>
      <c r="V42" s="43">
        <f t="shared" si="79"/>
        <v>2.3377339455121922</v>
      </c>
      <c r="W42" s="43">
        <f t="shared" si="80"/>
        <v>2.5330021713374036</v>
      </c>
      <c r="X42" s="36">
        <v>8</v>
      </c>
      <c r="Y42" s="49">
        <f t="shared" si="11"/>
        <v>0.47413078364518774</v>
      </c>
      <c r="Z42" s="27"/>
      <c r="AA42" s="36" t="s">
        <v>0</v>
      </c>
      <c r="AB42" s="43">
        <f>E55+E62+E67+E70</f>
        <v>9.18</v>
      </c>
      <c r="AC42" s="43">
        <f>1/4*AB42</f>
        <v>2.2949999999999999</v>
      </c>
      <c r="AD42" s="27"/>
      <c r="AE42" s="36">
        <v>38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  <c r="AR42" s="52">
        <v>0</v>
      </c>
      <c r="AS42" s="52">
        <v>0</v>
      </c>
      <c r="AT42" s="48">
        <f t="shared" si="90"/>
        <v>5.62</v>
      </c>
      <c r="AU42" s="48">
        <f t="shared" si="90"/>
        <v>4.34</v>
      </c>
      <c r="AV42" s="36">
        <v>0</v>
      </c>
      <c r="AW42" s="36">
        <v>0</v>
      </c>
      <c r="AX42" s="36">
        <v>0</v>
      </c>
      <c r="AY42" s="36">
        <v>0</v>
      </c>
      <c r="AZ42" s="50"/>
      <c r="BA42" s="50"/>
      <c r="BB42" s="50"/>
      <c r="BC42" s="50"/>
      <c r="BD42" s="27"/>
      <c r="BE42" s="36">
        <v>38</v>
      </c>
      <c r="BF42" s="47">
        <f t="shared" si="81"/>
        <v>6.3119042050618566</v>
      </c>
      <c r="BG42" s="47">
        <f t="shared" si="82"/>
        <v>7.3026159696371815</v>
      </c>
      <c r="BH42" s="47">
        <f t="shared" si="83"/>
        <v>4.6265111645337633</v>
      </c>
      <c r="BI42" s="47">
        <f t="shared" si="84"/>
        <v>3.0383684458110078</v>
      </c>
      <c r="BJ42" s="47">
        <f t="shared" si="85"/>
        <v>1.6247682911726216</v>
      </c>
      <c r="BK42" s="47">
        <f t="shared" si="86"/>
        <v>1.9414057406940974</v>
      </c>
      <c r="BL42" s="47">
        <f t="shared" si="87"/>
        <v>2.6656753365704535</v>
      </c>
      <c r="BM42" s="48">
        <f t="shared" si="88"/>
        <v>0.47207308756166222</v>
      </c>
      <c r="BN42" s="47">
        <f t="shared" si="89"/>
        <v>2.7015857611780532</v>
      </c>
      <c r="BO42" s="47">
        <f t="shared" si="22"/>
        <v>2.16177624725823</v>
      </c>
      <c r="BP42" s="36">
        <v>8</v>
      </c>
      <c r="BQ42" s="49">
        <f t="shared" si="23"/>
        <v>0.47207308756166222</v>
      </c>
      <c r="BR42" s="27"/>
      <c r="BS42" s="27"/>
      <c r="BT42" s="27"/>
      <c r="BU42" s="27"/>
      <c r="BV42" s="27"/>
      <c r="BW42" s="36">
        <v>38</v>
      </c>
      <c r="BX42" s="36">
        <v>0</v>
      </c>
      <c r="BY42" s="36">
        <v>0</v>
      </c>
      <c r="BZ42" s="36">
        <v>0</v>
      </c>
      <c r="CA42" s="36">
        <v>0</v>
      </c>
      <c r="CB42" s="36">
        <v>0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62">
        <v>0</v>
      </c>
      <c r="CK42" s="62">
        <v>0</v>
      </c>
      <c r="CL42" s="48">
        <f t="shared" si="91"/>
        <v>5.62</v>
      </c>
      <c r="CM42" s="48">
        <f t="shared" si="91"/>
        <v>4.34</v>
      </c>
      <c r="CN42" s="36">
        <v>0</v>
      </c>
      <c r="CO42" s="36">
        <v>0</v>
      </c>
      <c r="CP42" s="36">
        <v>0</v>
      </c>
      <c r="CQ42" s="36">
        <v>0</v>
      </c>
      <c r="CR42" s="27"/>
      <c r="CS42" s="27"/>
      <c r="CT42" s="27"/>
      <c r="CU42" s="27"/>
      <c r="CV42" s="27"/>
      <c r="CW42" s="36">
        <v>38</v>
      </c>
      <c r="CX42" s="47">
        <f t="shared" si="25"/>
        <v>6.2987112967653953</v>
      </c>
      <c r="CY42" s="47">
        <f t="shared" si="26"/>
        <v>7.4285988285514213</v>
      </c>
      <c r="CZ42" s="47">
        <f t="shared" si="27"/>
        <v>4.6265111645337633</v>
      </c>
      <c r="DA42" s="47">
        <f t="shared" si="28"/>
        <v>3.2097700006059831</v>
      </c>
      <c r="DB42" s="47">
        <f t="shared" si="29"/>
        <v>1.389453717348319</v>
      </c>
      <c r="DC42" s="47">
        <f t="shared" si="30"/>
        <v>1.9724025958206395</v>
      </c>
      <c r="DD42" s="47">
        <f t="shared" si="31"/>
        <v>2.6656753365704535</v>
      </c>
      <c r="DE42" s="48">
        <f t="shared" si="32"/>
        <v>0.47296287121826092</v>
      </c>
      <c r="DF42" s="47">
        <f t="shared" si="33"/>
        <v>2.7145647401370003</v>
      </c>
      <c r="DG42" s="47">
        <f t="shared" si="34"/>
        <v>2.0932488206135456</v>
      </c>
      <c r="DH42" s="36">
        <v>8</v>
      </c>
      <c r="DI42" s="49">
        <f t="shared" si="35"/>
        <v>0.47296287121826092</v>
      </c>
      <c r="DJ42" s="27"/>
      <c r="DK42" s="27"/>
      <c r="DL42" s="27"/>
      <c r="DM42" s="27"/>
      <c r="DN42" s="27"/>
      <c r="DO42" s="36">
        <v>38</v>
      </c>
      <c r="DP42" s="36">
        <v>0</v>
      </c>
      <c r="DQ42" s="36">
        <v>0</v>
      </c>
      <c r="DR42" s="36">
        <v>0</v>
      </c>
      <c r="DS42" s="36">
        <v>0</v>
      </c>
      <c r="DT42" s="36">
        <v>0</v>
      </c>
      <c r="DU42" s="36">
        <v>0</v>
      </c>
      <c r="DV42" s="36">
        <v>0</v>
      </c>
      <c r="DW42" s="36">
        <v>0</v>
      </c>
      <c r="DX42" s="36">
        <v>0</v>
      </c>
      <c r="DY42" s="36">
        <v>0</v>
      </c>
      <c r="DZ42" s="36">
        <v>0</v>
      </c>
      <c r="EA42" s="36">
        <v>0</v>
      </c>
      <c r="EB42" s="62">
        <v>0</v>
      </c>
      <c r="EC42" s="62">
        <v>0</v>
      </c>
      <c r="ED42" s="48">
        <f t="shared" si="92"/>
        <v>5.62</v>
      </c>
      <c r="EE42" s="48">
        <f t="shared" si="92"/>
        <v>4.34</v>
      </c>
      <c r="EF42" s="36">
        <v>0</v>
      </c>
      <c r="EG42" s="36">
        <v>0</v>
      </c>
      <c r="EH42" s="36">
        <v>0</v>
      </c>
      <c r="EI42" s="36">
        <v>0</v>
      </c>
      <c r="EJ42" s="27"/>
      <c r="EK42" s="27"/>
      <c r="EL42" s="27"/>
      <c r="EM42" s="27"/>
      <c r="EN42" s="27"/>
      <c r="EO42" s="36">
        <v>38</v>
      </c>
      <c r="EP42" s="47">
        <f t="shared" si="37"/>
        <v>6.2987112967653953</v>
      </c>
      <c r="EQ42" s="47">
        <f t="shared" si="38"/>
        <v>7.4285988285514213</v>
      </c>
      <c r="ER42" s="47">
        <f t="shared" si="39"/>
        <v>4.6265111645337633</v>
      </c>
      <c r="ES42" s="47">
        <f t="shared" si="40"/>
        <v>3.2097700006059831</v>
      </c>
      <c r="ET42" s="47">
        <f t="shared" si="41"/>
        <v>1.389453717348319</v>
      </c>
      <c r="EU42" s="47">
        <f t="shared" si="42"/>
        <v>1.9724025958206395</v>
      </c>
      <c r="EV42" s="47">
        <f t="shared" si="43"/>
        <v>2.6656753365704535</v>
      </c>
      <c r="EW42" s="48">
        <f t="shared" si="44"/>
        <v>0.34488323305786356</v>
      </c>
      <c r="EX42" s="47">
        <f t="shared" si="45"/>
        <v>2.683626836950324</v>
      </c>
      <c r="EY42" s="47">
        <f t="shared" si="46"/>
        <v>1.9794510760561879</v>
      </c>
      <c r="EZ42" s="36">
        <v>8</v>
      </c>
      <c r="FA42" s="49">
        <f t="shared" si="47"/>
        <v>0.34488323305786356</v>
      </c>
      <c r="FB42" s="27"/>
      <c r="FC42" s="27"/>
      <c r="FD42" s="27"/>
      <c r="FE42" s="27"/>
      <c r="FF42" s="27"/>
      <c r="FG42" s="36">
        <v>38</v>
      </c>
      <c r="FH42" s="36">
        <v>0</v>
      </c>
      <c r="FI42" s="36">
        <v>0</v>
      </c>
      <c r="FJ42" s="36">
        <v>0</v>
      </c>
      <c r="FK42" s="36">
        <v>0</v>
      </c>
      <c r="FL42" s="36">
        <v>0</v>
      </c>
      <c r="FM42" s="36">
        <v>0</v>
      </c>
      <c r="FN42" s="36">
        <v>0</v>
      </c>
      <c r="FO42" s="36">
        <v>0</v>
      </c>
      <c r="FP42" s="36">
        <v>0</v>
      </c>
      <c r="FQ42" s="36">
        <v>0</v>
      </c>
      <c r="FR42" s="36">
        <v>0</v>
      </c>
      <c r="FS42" s="36">
        <v>0</v>
      </c>
      <c r="FT42" s="62">
        <v>0</v>
      </c>
      <c r="FU42" s="62">
        <v>0</v>
      </c>
      <c r="FV42" s="48">
        <f t="shared" si="93"/>
        <v>5.62</v>
      </c>
      <c r="FW42" s="48">
        <f t="shared" si="93"/>
        <v>4.34</v>
      </c>
      <c r="FX42" s="36">
        <v>0</v>
      </c>
      <c r="FY42" s="36">
        <v>0</v>
      </c>
      <c r="FZ42" s="36">
        <v>0</v>
      </c>
      <c r="GA42" s="36">
        <v>0</v>
      </c>
      <c r="GB42" s="27"/>
      <c r="GC42" s="27"/>
      <c r="GD42" s="27"/>
      <c r="GE42" s="27"/>
      <c r="GF42" s="27"/>
      <c r="GG42" s="36">
        <v>38</v>
      </c>
      <c r="GH42" s="47">
        <f t="shared" si="49"/>
        <v>6.2987112967653953</v>
      </c>
      <c r="GI42" s="47">
        <f t="shared" si="50"/>
        <v>7.4285988285514213</v>
      </c>
      <c r="GJ42" s="47">
        <f t="shared" si="51"/>
        <v>4.6265111645337633</v>
      </c>
      <c r="GK42" s="47">
        <f t="shared" si="52"/>
        <v>3.2097700006059831</v>
      </c>
      <c r="GL42" s="47">
        <f t="shared" si="53"/>
        <v>1.389453717348319</v>
      </c>
      <c r="GM42" s="47">
        <f t="shared" si="54"/>
        <v>1.9724025958206395</v>
      </c>
      <c r="GN42" s="47">
        <f t="shared" si="55"/>
        <v>2.9339018388487372</v>
      </c>
      <c r="GO42" s="48">
        <f t="shared" si="56"/>
        <v>0.43333333333333268</v>
      </c>
      <c r="GP42" s="47">
        <f t="shared" si="57"/>
        <v>2.631705131815957</v>
      </c>
      <c r="GQ42" s="47">
        <f t="shared" si="58"/>
        <v>1.8912648710585194</v>
      </c>
      <c r="GR42" s="36">
        <v>8</v>
      </c>
      <c r="GS42" s="49">
        <f t="shared" si="59"/>
        <v>0.43333333333333268</v>
      </c>
      <c r="GT42" s="27"/>
      <c r="GU42" s="27"/>
      <c r="GV42" s="27"/>
      <c r="GW42" s="27"/>
      <c r="GX42" s="27"/>
      <c r="GY42" s="36">
        <v>38</v>
      </c>
      <c r="GZ42" s="36">
        <v>0</v>
      </c>
      <c r="HA42" s="36">
        <v>0</v>
      </c>
      <c r="HB42" s="36">
        <v>0</v>
      </c>
      <c r="HC42" s="36">
        <v>0</v>
      </c>
      <c r="HD42" s="36">
        <v>0</v>
      </c>
      <c r="HE42" s="36">
        <v>0</v>
      </c>
      <c r="HF42" s="36">
        <v>0</v>
      </c>
      <c r="HG42" s="36">
        <v>0</v>
      </c>
      <c r="HH42" s="36">
        <v>0</v>
      </c>
      <c r="HI42" s="36">
        <v>0</v>
      </c>
      <c r="HJ42" s="36">
        <v>0</v>
      </c>
      <c r="HK42" s="36">
        <v>0</v>
      </c>
      <c r="HL42" s="62">
        <v>0</v>
      </c>
      <c r="HM42" s="62">
        <v>0</v>
      </c>
      <c r="HN42" s="48">
        <f t="shared" si="94"/>
        <v>5.62</v>
      </c>
      <c r="HO42" s="48">
        <f t="shared" si="94"/>
        <v>4.34</v>
      </c>
      <c r="HP42" s="36">
        <v>0</v>
      </c>
      <c r="HQ42" s="36">
        <v>0</v>
      </c>
      <c r="HR42" s="36">
        <v>0</v>
      </c>
      <c r="HS42" s="36">
        <v>0</v>
      </c>
      <c r="HT42" s="27"/>
      <c r="HU42" s="27"/>
      <c r="HV42" s="27"/>
      <c r="HW42" s="27"/>
      <c r="HX42" s="27"/>
      <c r="HY42" s="27"/>
      <c r="HZ42" s="27"/>
      <c r="IA42" s="65" t="s">
        <v>214</v>
      </c>
      <c r="IB42" s="65" t="s">
        <v>216</v>
      </c>
      <c r="IC42" s="27"/>
      <c r="ID42" s="78" t="s">
        <v>220</v>
      </c>
      <c r="IE42" s="27"/>
      <c r="IF42" s="28"/>
      <c r="IG42" s="56"/>
      <c r="IH42" s="55"/>
      <c r="II42" s="95">
        <v>58</v>
      </c>
      <c r="IJ42" s="96">
        <f>GO62</f>
        <v>1.7202842142441976</v>
      </c>
      <c r="IK42" s="95">
        <f>IN61</f>
        <v>1154</v>
      </c>
      <c r="IL42" s="97" t="s">
        <v>153</v>
      </c>
      <c r="IM42" s="74"/>
      <c r="IN42" s="45">
        <v>1154</v>
      </c>
      <c r="IO42" s="40">
        <v>39</v>
      </c>
      <c r="IP42" s="27"/>
      <c r="IQ42" s="27"/>
      <c r="IR42" s="27"/>
      <c r="IS42" s="27"/>
    </row>
    <row r="43" spans="1:253" x14ac:dyDescent="0.25">
      <c r="A43" s="40">
        <v>38</v>
      </c>
      <c r="B43" s="40" t="s">
        <v>41</v>
      </c>
      <c r="C43" s="46">
        <v>38</v>
      </c>
      <c r="D43" s="75" t="s">
        <v>109</v>
      </c>
      <c r="E43" s="47">
        <v>5.62</v>
      </c>
      <c r="F43" s="47">
        <v>4.34</v>
      </c>
      <c r="G43" s="27"/>
      <c r="H43" s="27"/>
      <c r="I43" s="27"/>
      <c r="J43" s="27"/>
      <c r="K43" s="27"/>
      <c r="L43" s="27"/>
      <c r="M43" s="36">
        <v>39</v>
      </c>
      <c r="N43" s="43">
        <f t="shared" si="61"/>
        <v>5.6717281317073018</v>
      </c>
      <c r="O43" s="43">
        <f t="shared" si="2"/>
        <v>6.4251070030000275</v>
      </c>
      <c r="P43" s="43">
        <f t="shared" si="3"/>
        <v>4.1830610801182422</v>
      </c>
      <c r="Q43" s="43">
        <f t="shared" si="4"/>
        <v>2.3221541723150074</v>
      </c>
      <c r="R43" s="43">
        <f t="shared" si="5"/>
        <v>1.5279397893896212</v>
      </c>
      <c r="S43" s="47">
        <f t="shared" si="6"/>
        <v>1.1629703349613005</v>
      </c>
      <c r="T43" s="43">
        <f t="shared" si="7"/>
        <v>2.6801679051880312</v>
      </c>
      <c r="U43" s="48">
        <f t="shared" si="78"/>
        <v>0</v>
      </c>
      <c r="V43" s="43">
        <f t="shared" si="79"/>
        <v>2.7501636314954059</v>
      </c>
      <c r="W43" s="43">
        <f t="shared" si="80"/>
        <v>2.8810588331375673</v>
      </c>
      <c r="X43" s="36">
        <v>8</v>
      </c>
      <c r="Y43" s="49">
        <f t="shared" si="11"/>
        <v>0</v>
      </c>
      <c r="Z43" s="27"/>
      <c r="AA43" s="36" t="s">
        <v>1</v>
      </c>
      <c r="AB43" s="43">
        <f>F55+F62+F67+F70</f>
        <v>15.790000000000001</v>
      </c>
      <c r="AC43" s="43">
        <f>1/4*AB43</f>
        <v>3.9475000000000002</v>
      </c>
      <c r="AD43" s="27"/>
      <c r="AE43" s="36">
        <v>39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52">
        <v>0</v>
      </c>
      <c r="AS43" s="52">
        <v>0</v>
      </c>
      <c r="AT43" s="48">
        <f t="shared" si="90"/>
        <v>6.04</v>
      </c>
      <c r="AU43" s="48">
        <f t="shared" si="90"/>
        <v>4.5599999999999996</v>
      </c>
      <c r="AV43" s="36">
        <v>0</v>
      </c>
      <c r="AW43" s="36">
        <v>0</v>
      </c>
      <c r="AX43" s="36">
        <v>0</v>
      </c>
      <c r="AY43" s="36">
        <v>0</v>
      </c>
      <c r="AZ43" s="50"/>
      <c r="BA43" s="50"/>
      <c r="BB43" s="50"/>
      <c r="BC43" s="50"/>
      <c r="BD43" s="27"/>
      <c r="BE43" s="36">
        <v>39</v>
      </c>
      <c r="BF43" s="47">
        <f t="shared" si="81"/>
        <v>5.9350790445710251</v>
      </c>
      <c r="BG43" s="47">
        <f t="shared" si="82"/>
        <v>7.0088772282013894</v>
      </c>
      <c r="BH43" s="47">
        <f t="shared" si="83"/>
        <v>4.3962187034869968</v>
      </c>
      <c r="BI43" s="47">
        <f t="shared" si="84"/>
        <v>2.612686895228741</v>
      </c>
      <c r="BJ43" s="47">
        <f t="shared" si="85"/>
        <v>1.4453345633451102</v>
      </c>
      <c r="BK43" s="47">
        <f t="shared" si="86"/>
        <v>1.480390573463638</v>
      </c>
      <c r="BL43" s="47">
        <f t="shared" si="87"/>
        <v>2.9073742449158484</v>
      </c>
      <c r="BM43" s="48">
        <f t="shared" si="88"/>
        <v>0.57083535279448283</v>
      </c>
      <c r="BN43" s="47">
        <f t="shared" si="89"/>
        <v>3.1376369492023768</v>
      </c>
      <c r="BO43" s="47">
        <f t="shared" si="22"/>
        <v>2.4096539375531565</v>
      </c>
      <c r="BP43" s="36">
        <v>8</v>
      </c>
      <c r="BQ43" s="49">
        <f t="shared" si="23"/>
        <v>0.57083535279448283</v>
      </c>
      <c r="BR43" s="27"/>
      <c r="BS43" s="27"/>
      <c r="BT43" s="27"/>
      <c r="BU43" s="27"/>
      <c r="BV43" s="27"/>
      <c r="BW43" s="36">
        <v>39</v>
      </c>
      <c r="BX43" s="3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6">
        <v>0</v>
      </c>
      <c r="CL43" s="48">
        <f t="shared" si="91"/>
        <v>6.04</v>
      </c>
      <c r="CM43" s="48">
        <f t="shared" si="91"/>
        <v>4.5599999999999996</v>
      </c>
      <c r="CN43" s="36">
        <v>0</v>
      </c>
      <c r="CO43" s="36">
        <v>0</v>
      </c>
      <c r="CP43" s="36">
        <v>0</v>
      </c>
      <c r="CQ43" s="36">
        <v>0</v>
      </c>
      <c r="CR43" s="27"/>
      <c r="CS43" s="27"/>
      <c r="CT43" s="27"/>
      <c r="CU43" s="27"/>
      <c r="CV43" s="27"/>
      <c r="CW43" s="36">
        <v>39</v>
      </c>
      <c r="CX43" s="47">
        <f t="shared" si="25"/>
        <v>5.9189934955193193</v>
      </c>
      <c r="CY43" s="47">
        <f t="shared" si="26"/>
        <v>7.1240260542913667</v>
      </c>
      <c r="CZ43" s="47">
        <f t="shared" si="27"/>
        <v>4.3962187034869968</v>
      </c>
      <c r="DA43" s="47">
        <f t="shared" si="28"/>
        <v>2.7877830919749194</v>
      </c>
      <c r="DB43" s="47">
        <f t="shared" si="29"/>
        <v>1.2074099450932994</v>
      </c>
      <c r="DC43" s="47">
        <f t="shared" si="30"/>
        <v>1.5573991139075425</v>
      </c>
      <c r="DD43" s="47">
        <f t="shared" si="31"/>
        <v>2.9073742449158484</v>
      </c>
      <c r="DE43" s="48">
        <f t="shared" si="32"/>
        <v>0.77136772246789431</v>
      </c>
      <c r="DF43" s="47">
        <f t="shared" si="33"/>
        <v>3.1440482671506236</v>
      </c>
      <c r="DG43" s="47">
        <f t="shared" si="34"/>
        <v>2.3177555145010444</v>
      </c>
      <c r="DH43" s="36">
        <v>8</v>
      </c>
      <c r="DI43" s="49">
        <f t="shared" si="35"/>
        <v>0.77136772246789431</v>
      </c>
      <c r="DJ43" s="27"/>
      <c r="DK43" s="27"/>
      <c r="DL43" s="27"/>
      <c r="DM43" s="27"/>
      <c r="DN43" s="27"/>
      <c r="DO43" s="36">
        <v>39</v>
      </c>
      <c r="DP43" s="36">
        <v>0</v>
      </c>
      <c r="DQ43" s="36">
        <v>0</v>
      </c>
      <c r="DR43" s="36">
        <v>0</v>
      </c>
      <c r="DS43" s="36">
        <v>0</v>
      </c>
      <c r="DT43" s="36">
        <v>0</v>
      </c>
      <c r="DU43" s="36">
        <v>0</v>
      </c>
      <c r="DV43" s="36">
        <v>0</v>
      </c>
      <c r="DW43" s="36">
        <v>0</v>
      </c>
      <c r="DX43" s="36">
        <v>0</v>
      </c>
      <c r="DY43" s="36">
        <v>0</v>
      </c>
      <c r="DZ43" s="62">
        <v>0</v>
      </c>
      <c r="EA43" s="62">
        <v>0</v>
      </c>
      <c r="EB43" s="62">
        <v>0</v>
      </c>
      <c r="EC43" s="62">
        <v>0</v>
      </c>
      <c r="ED43" s="48">
        <f t="shared" si="92"/>
        <v>6.04</v>
      </c>
      <c r="EE43" s="48">
        <f t="shared" si="92"/>
        <v>4.5599999999999996</v>
      </c>
      <c r="EF43" s="36">
        <v>0</v>
      </c>
      <c r="EG43" s="36">
        <v>0</v>
      </c>
      <c r="EH43" s="36">
        <v>0</v>
      </c>
      <c r="EI43" s="36">
        <v>0</v>
      </c>
      <c r="EJ43" s="27"/>
      <c r="EK43" s="27"/>
      <c r="EL43" s="27"/>
      <c r="EM43" s="27"/>
      <c r="EN43" s="27"/>
      <c r="EO43" s="36">
        <v>39</v>
      </c>
      <c r="EP43" s="47">
        <f>SQRT((E44-$EL$5)^2+(F44-$EM$5)^2)</f>
        <v>5.9189934955193193</v>
      </c>
      <c r="EQ43" s="47">
        <f>SQRT((E44-$EL$6)^2+(F44-$EM$6)^2)</f>
        <v>7.1240260542913667</v>
      </c>
      <c r="ER43" s="47">
        <f>SQRT((E44-$EL$7)^2+(F44-$EM$7)^2)</f>
        <v>4.3962187034869968</v>
      </c>
      <c r="ES43" s="47">
        <f>SQRT((E44-$EL$8)^2+(F44-$EM$8)^2)</f>
        <v>2.7877830919749194</v>
      </c>
      <c r="ET43" s="47">
        <f>SQRT((E44-$EL$9)^2+(F44-$EM$9)^2)</f>
        <v>1.2074099450932994</v>
      </c>
      <c r="EU43" s="47">
        <f>SQRT((E44-$EL$10)^2+(F44-$EM$10)^2)</f>
        <v>1.5573991139075425</v>
      </c>
      <c r="EV43" s="47">
        <f>SQRT((E44-$EL$11)^2+(F44-$EM$11)^2)</f>
        <v>2.9073742449158484</v>
      </c>
      <c r="EW43" s="48">
        <f>SQRT((E44-$EL$12)^2+(F44-$EM$12)^2)</f>
        <v>0.75002962904437576</v>
      </c>
      <c r="EX43" s="47">
        <f>SQRT((E44-$EL$13)^2+(F44-$EM$13)^2)</f>
        <v>3.1072259332079475</v>
      </c>
      <c r="EY43" s="47">
        <f>SQRT((E44-$EL$14)^2+(F44-$EM$14)^2)</f>
        <v>2.1599019798361225</v>
      </c>
      <c r="EZ43" s="36">
        <v>8</v>
      </c>
      <c r="FA43" s="49">
        <f t="shared" si="47"/>
        <v>0.75002962904437576</v>
      </c>
      <c r="FB43" s="27"/>
      <c r="FC43" s="27"/>
      <c r="FD43" s="27"/>
      <c r="FE43" s="27"/>
      <c r="FF43" s="27"/>
      <c r="FG43" s="36">
        <v>39</v>
      </c>
      <c r="FH43" s="36">
        <v>0</v>
      </c>
      <c r="FI43" s="36">
        <v>0</v>
      </c>
      <c r="FJ43" s="36">
        <v>0</v>
      </c>
      <c r="FK43" s="36">
        <v>0</v>
      </c>
      <c r="FL43" s="36">
        <v>0</v>
      </c>
      <c r="FM43" s="36">
        <v>0</v>
      </c>
      <c r="FN43" s="36">
        <v>0</v>
      </c>
      <c r="FO43" s="36">
        <v>0</v>
      </c>
      <c r="FP43" s="36">
        <v>0</v>
      </c>
      <c r="FQ43" s="36">
        <v>0</v>
      </c>
      <c r="FR43" s="62">
        <v>0</v>
      </c>
      <c r="FS43" s="62">
        <v>0</v>
      </c>
      <c r="FT43" s="62">
        <v>0</v>
      </c>
      <c r="FU43" s="62">
        <v>0</v>
      </c>
      <c r="FV43" s="48">
        <f t="shared" si="93"/>
        <v>6.04</v>
      </c>
      <c r="FW43" s="48">
        <f t="shared" si="93"/>
        <v>4.5599999999999996</v>
      </c>
      <c r="FX43" s="36">
        <v>0</v>
      </c>
      <c r="FY43" s="36">
        <v>0</v>
      </c>
      <c r="FZ43" s="36">
        <v>0</v>
      </c>
      <c r="GA43" s="36">
        <v>0</v>
      </c>
      <c r="GB43" s="27"/>
      <c r="GC43" s="27"/>
      <c r="GD43" s="27"/>
      <c r="GE43" s="27"/>
      <c r="GF43" s="27"/>
      <c r="GG43" s="36">
        <v>39</v>
      </c>
      <c r="GH43" s="47">
        <f t="shared" si="49"/>
        <v>5.9189934955193193</v>
      </c>
      <c r="GI43" s="47">
        <f t="shared" si="50"/>
        <v>7.1240260542913667</v>
      </c>
      <c r="GJ43" s="47">
        <f t="shared" si="51"/>
        <v>4.3962187034869968</v>
      </c>
      <c r="GK43" s="47">
        <f t="shared" si="52"/>
        <v>2.7877830919749194</v>
      </c>
      <c r="GL43" s="47">
        <f t="shared" si="53"/>
        <v>1.2074099450932994</v>
      </c>
      <c r="GM43" s="47">
        <f t="shared" si="54"/>
        <v>1.5573991139075425</v>
      </c>
      <c r="GN43" s="47">
        <f t="shared" si="55"/>
        <v>3.1458703088334712</v>
      </c>
      <c r="GO43" s="48">
        <f t="shared" si="56"/>
        <v>0.9045318003131656</v>
      </c>
      <c r="GP43" s="47">
        <f t="shared" si="57"/>
        <v>3.0508209164850704</v>
      </c>
      <c r="GQ43" s="47">
        <f t="shared" si="58"/>
        <v>2.0445128545695179</v>
      </c>
      <c r="GR43" s="36">
        <v>8</v>
      </c>
      <c r="GS43" s="49">
        <f t="shared" si="59"/>
        <v>0.9045318003131656</v>
      </c>
      <c r="GT43" s="27"/>
      <c r="GU43" s="27"/>
      <c r="GV43" s="27"/>
      <c r="GW43" s="27"/>
      <c r="GX43" s="27"/>
      <c r="GY43" s="36">
        <v>39</v>
      </c>
      <c r="GZ43" s="36">
        <v>0</v>
      </c>
      <c r="HA43" s="36">
        <v>0</v>
      </c>
      <c r="HB43" s="36">
        <v>0</v>
      </c>
      <c r="HC43" s="36">
        <v>0</v>
      </c>
      <c r="HD43" s="36">
        <v>0</v>
      </c>
      <c r="HE43" s="36">
        <v>0</v>
      </c>
      <c r="HF43" s="36">
        <v>0</v>
      </c>
      <c r="HG43" s="36">
        <v>0</v>
      </c>
      <c r="HH43" s="36">
        <v>0</v>
      </c>
      <c r="HI43" s="36">
        <v>0</v>
      </c>
      <c r="HJ43" s="62">
        <v>0</v>
      </c>
      <c r="HK43" s="62">
        <v>0</v>
      </c>
      <c r="HL43" s="62">
        <v>0</v>
      </c>
      <c r="HM43" s="62">
        <v>0</v>
      </c>
      <c r="HN43" s="48">
        <f t="shared" si="94"/>
        <v>6.04</v>
      </c>
      <c r="HO43" s="48">
        <f t="shared" si="94"/>
        <v>4.5599999999999996</v>
      </c>
      <c r="HP43" s="36">
        <v>0</v>
      </c>
      <c r="HQ43" s="36">
        <v>0</v>
      </c>
      <c r="HR43" s="36">
        <v>0</v>
      </c>
      <c r="HS43" s="36">
        <v>0</v>
      </c>
      <c r="HT43" s="27"/>
      <c r="HU43" s="27"/>
      <c r="HV43" s="27"/>
      <c r="HW43" s="27"/>
      <c r="HX43" s="27"/>
      <c r="HY43" s="27"/>
      <c r="HZ43" s="27"/>
      <c r="IA43" s="27"/>
      <c r="IB43" s="65" t="s">
        <v>217</v>
      </c>
      <c r="IC43" s="27"/>
      <c r="ID43" s="27"/>
      <c r="IE43" s="27"/>
      <c r="IF43" s="28"/>
      <c r="IG43" s="56"/>
      <c r="IH43" s="27"/>
      <c r="II43" s="27"/>
      <c r="IJ43" s="27"/>
      <c r="IK43" s="27"/>
      <c r="IL43" s="27"/>
      <c r="IM43" s="74"/>
      <c r="IN43" s="45">
        <v>429</v>
      </c>
      <c r="IO43" s="40">
        <v>40</v>
      </c>
      <c r="IP43" s="27"/>
      <c r="IQ43" s="27"/>
      <c r="IR43" s="27"/>
      <c r="IS43" s="27"/>
    </row>
    <row r="44" spans="1:253" x14ac:dyDescent="0.25">
      <c r="A44" s="40">
        <v>39</v>
      </c>
      <c r="B44" s="40" t="s">
        <v>42</v>
      </c>
      <c r="C44" s="46">
        <v>39</v>
      </c>
      <c r="D44" s="75" t="s">
        <v>110</v>
      </c>
      <c r="E44" s="47">
        <v>6.04</v>
      </c>
      <c r="F44" s="47">
        <v>4.5599999999999996</v>
      </c>
      <c r="G44" s="27"/>
      <c r="H44" s="27"/>
      <c r="I44" s="27"/>
      <c r="J44" s="27"/>
      <c r="K44" s="27"/>
      <c r="L44" s="27"/>
      <c r="M44" s="36">
        <v>40</v>
      </c>
      <c r="N44" s="43">
        <f t="shared" si="61"/>
        <v>5.4677417642021107</v>
      </c>
      <c r="O44" s="43">
        <f t="shared" si="2"/>
        <v>6.5287135026741678</v>
      </c>
      <c r="P44" s="43">
        <f t="shared" si="3"/>
        <v>4.4138985035906755</v>
      </c>
      <c r="Q44" s="43">
        <f t="shared" si="4"/>
        <v>1.9821453024437941</v>
      </c>
      <c r="R44" s="43">
        <f t="shared" si="5"/>
        <v>2.0660348496576728</v>
      </c>
      <c r="S44" s="48">
        <f t="shared" si="6"/>
        <v>0.93509357820487704</v>
      </c>
      <c r="T44" s="43">
        <f t="shared" si="7"/>
        <v>3.6516571580585167</v>
      </c>
      <c r="U44" s="47">
        <f t="shared" si="78"/>
        <v>1.0655045753069297</v>
      </c>
      <c r="V44" s="43">
        <f t="shared" si="79"/>
        <v>3.408005281686048</v>
      </c>
      <c r="W44" s="43">
        <f t="shared" si="80"/>
        <v>3.3572607882021912</v>
      </c>
      <c r="X44" s="36">
        <v>6</v>
      </c>
      <c r="Y44" s="49">
        <f t="shared" si="11"/>
        <v>0.93509357820487704</v>
      </c>
      <c r="Z44" s="27"/>
      <c r="AA44" s="215" t="s">
        <v>154</v>
      </c>
      <c r="AB44" s="215"/>
      <c r="AC44" s="215"/>
      <c r="AD44" s="27"/>
      <c r="AE44" s="36">
        <v>40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36">
        <v>0</v>
      </c>
      <c r="AL44" s="36">
        <v>0</v>
      </c>
      <c r="AM44" s="36">
        <v>0</v>
      </c>
      <c r="AN44" s="36">
        <v>0</v>
      </c>
      <c r="AO44" s="36">
        <v>0</v>
      </c>
      <c r="AP44" s="48">
        <f>E45</f>
        <v>6.56</v>
      </c>
      <c r="AQ44" s="48">
        <f>F45</f>
        <v>5.49</v>
      </c>
      <c r="AR44" s="36">
        <v>0</v>
      </c>
      <c r="AS44" s="36">
        <v>0</v>
      </c>
      <c r="AT44" s="52">
        <v>0</v>
      </c>
      <c r="AU44" s="52">
        <v>0</v>
      </c>
      <c r="AV44" s="36">
        <v>0</v>
      </c>
      <c r="AW44" s="36">
        <v>0</v>
      </c>
      <c r="AX44" s="36">
        <v>0</v>
      </c>
      <c r="AY44" s="36">
        <v>0</v>
      </c>
      <c r="AZ44" s="50"/>
      <c r="BA44" s="50"/>
      <c r="BB44" s="50"/>
      <c r="BC44" s="50"/>
      <c r="BD44" s="27"/>
      <c r="BE44" s="36">
        <v>40</v>
      </c>
      <c r="BF44" s="47">
        <f t="shared" si="81"/>
        <v>5.6944063136824123</v>
      </c>
      <c r="BG44" s="47">
        <f t="shared" si="82"/>
        <v>7.0223315216529052</v>
      </c>
      <c r="BH44" s="47">
        <f t="shared" si="83"/>
        <v>4.6436270546009863</v>
      </c>
      <c r="BI44" s="47">
        <f t="shared" si="84"/>
        <v>2.3027283410120267</v>
      </c>
      <c r="BJ44" s="47">
        <f t="shared" si="85"/>
        <v>2.0606532944675582</v>
      </c>
      <c r="BK44" s="48">
        <f t="shared" si="86"/>
        <v>0.56604438871876417</v>
      </c>
      <c r="BL44" s="47">
        <f t="shared" si="87"/>
        <v>3.9151787954064114</v>
      </c>
      <c r="BM44" s="47">
        <f t="shared" si="88"/>
        <v>1.2444729808236099</v>
      </c>
      <c r="BN44" s="47">
        <f t="shared" si="89"/>
        <v>3.8552484517862138</v>
      </c>
      <c r="BO44" s="47">
        <f t="shared" si="22"/>
        <v>2.6905552687727834</v>
      </c>
      <c r="BP44" s="36">
        <v>6</v>
      </c>
      <c r="BQ44" s="49">
        <f t="shared" si="23"/>
        <v>0.56604438871876417</v>
      </c>
      <c r="BR44" s="27"/>
      <c r="BS44" s="27"/>
      <c r="BT44" s="27"/>
      <c r="BU44" s="27"/>
      <c r="BV44" s="27"/>
      <c r="BW44" s="36">
        <v>40</v>
      </c>
      <c r="BX44" s="36">
        <v>0</v>
      </c>
      <c r="BY44" s="36">
        <v>0</v>
      </c>
      <c r="BZ44" s="3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48">
        <f>E45</f>
        <v>6.56</v>
      </c>
      <c r="CI44" s="48">
        <f>F45</f>
        <v>5.49</v>
      </c>
      <c r="CJ44" s="36">
        <v>0</v>
      </c>
      <c r="CK44" s="36">
        <v>0</v>
      </c>
      <c r="CL44" s="62">
        <v>0</v>
      </c>
      <c r="CM44" s="62">
        <v>0</v>
      </c>
      <c r="CN44" s="36">
        <v>0</v>
      </c>
      <c r="CO44" s="36">
        <v>0</v>
      </c>
      <c r="CP44" s="36">
        <v>0</v>
      </c>
      <c r="CQ44" s="36">
        <v>0</v>
      </c>
      <c r="CR44" s="27"/>
      <c r="CS44" s="27"/>
      <c r="CT44" s="27"/>
      <c r="CU44" s="27"/>
      <c r="CV44" s="27"/>
      <c r="CW44" s="36">
        <v>40</v>
      </c>
      <c r="CX44" s="47">
        <f t="shared" si="25"/>
        <v>5.6676330156424219</v>
      </c>
      <c r="CY44" s="47">
        <f t="shared" si="26"/>
        <v>7.1037605455764687</v>
      </c>
      <c r="CZ44" s="47">
        <f t="shared" si="27"/>
        <v>4.6436270546009863</v>
      </c>
      <c r="DA44" s="47">
        <f t="shared" si="28"/>
        <v>2.4810551319753547</v>
      </c>
      <c r="DB44" s="47">
        <f t="shared" si="29"/>
        <v>1.8708123303822339</v>
      </c>
      <c r="DC44" s="48">
        <f t="shared" si="30"/>
        <v>0.49192682382647029</v>
      </c>
      <c r="DD44" s="47">
        <f t="shared" si="31"/>
        <v>3.9151787954064114</v>
      </c>
      <c r="DE44" s="47">
        <f t="shared" si="32"/>
        <v>1.5268247697594566</v>
      </c>
      <c r="DF44" s="47">
        <f t="shared" si="33"/>
        <v>3.8388663771650595</v>
      </c>
      <c r="DG44" s="47">
        <f t="shared" si="34"/>
        <v>2.5580394103688078</v>
      </c>
      <c r="DH44" s="36">
        <v>6</v>
      </c>
      <c r="DI44" s="49">
        <f t="shared" si="35"/>
        <v>0.49192682382647029</v>
      </c>
      <c r="DJ44" s="27"/>
      <c r="DK44" s="27"/>
      <c r="DL44" s="27"/>
      <c r="DM44" s="27"/>
      <c r="DN44" s="27"/>
      <c r="DO44" s="36">
        <v>40</v>
      </c>
      <c r="DP44" s="36">
        <v>0</v>
      </c>
      <c r="DQ44" s="36">
        <v>0</v>
      </c>
      <c r="DR44" s="36">
        <v>0</v>
      </c>
      <c r="DS44" s="36">
        <v>0</v>
      </c>
      <c r="DT44" s="36">
        <v>0</v>
      </c>
      <c r="DU44" s="36">
        <v>0</v>
      </c>
      <c r="DV44" s="36">
        <v>0</v>
      </c>
      <c r="DW44" s="36">
        <v>0</v>
      </c>
      <c r="DX44" s="36">
        <v>0</v>
      </c>
      <c r="DY44" s="36">
        <v>0</v>
      </c>
      <c r="DZ44" s="48">
        <f>E45</f>
        <v>6.56</v>
      </c>
      <c r="EA44" s="48">
        <f>F45</f>
        <v>5.49</v>
      </c>
      <c r="EB44" s="36">
        <v>0</v>
      </c>
      <c r="EC44" s="36">
        <v>0</v>
      </c>
      <c r="ED44" s="62">
        <v>0</v>
      </c>
      <c r="EE44" s="62">
        <v>0</v>
      </c>
      <c r="EF44" s="36">
        <v>0</v>
      </c>
      <c r="EG44" s="36">
        <v>0</v>
      </c>
      <c r="EH44" s="36">
        <v>0</v>
      </c>
      <c r="EI44" s="36">
        <v>0</v>
      </c>
      <c r="EJ44" s="27"/>
      <c r="EK44" s="27"/>
      <c r="EL44" s="27"/>
      <c r="EM44" s="27"/>
      <c r="EN44" s="27"/>
      <c r="EO44" s="36">
        <v>40</v>
      </c>
      <c r="EP44" s="47">
        <f t="shared" ref="EP44:EP72" si="95">SQRT((E45-$EL$5)^2+(F45-$EM$5)^2)</f>
        <v>5.6676330156424219</v>
      </c>
      <c r="EQ44" s="47">
        <f t="shared" ref="EQ44:EQ72" si="96">SQRT((E45-$EL$6)^2+(F45-$EM$6)^2)</f>
        <v>7.1037605455764687</v>
      </c>
      <c r="ER44" s="47">
        <f t="shared" ref="ER44:ER72" si="97">SQRT((E45-$EL$7)^2+(F45-$EM$7)^2)</f>
        <v>4.6436270546009863</v>
      </c>
      <c r="ES44" s="47">
        <f t="shared" ref="ES44:ES72" si="98">SQRT((E45-$EL$8)^2+(F45-$EM$8)^2)</f>
        <v>2.4810551319753547</v>
      </c>
      <c r="ET44" s="47">
        <f t="shared" ref="ET44:ET72" si="99">SQRT((E45-$EL$9)^2+(F45-$EM$9)^2)</f>
        <v>1.8708123303822339</v>
      </c>
      <c r="EU44" s="48">
        <f t="shared" ref="EU44:EU72" si="100">SQRT((E45-$EL$10)^2+(F45-$EM$10)^2)</f>
        <v>0.49192682382647029</v>
      </c>
      <c r="EV44" s="47">
        <f t="shared" ref="EV44:EV72" si="101">SQRT((E45-$EL$11)^2+(F45-$EM$11)^2)</f>
        <v>3.9151787954064114</v>
      </c>
      <c r="EW44" s="47">
        <f t="shared" ref="EW44:EW72" si="102">SQRT((E45-$EL$12)^2+(F45-$EM$12)^2)</f>
        <v>1.6300034083127275</v>
      </c>
      <c r="EX44" s="47">
        <f t="shared" ref="EX44:EX72" si="103">SQRT((E45-$EL$13)^2+(F45-$EM$13)^2)</f>
        <v>3.7839916754665293</v>
      </c>
      <c r="EY44" s="47">
        <f t="shared" ref="EY44:EY72" si="104">SQRT((E45-$EL$14)^2+(F45-$EM$14)^2)</f>
        <v>2.3267577360997422</v>
      </c>
      <c r="EZ44" s="36">
        <v>6</v>
      </c>
      <c r="FA44" s="49">
        <f t="shared" si="47"/>
        <v>0.49192682382647029</v>
      </c>
      <c r="FB44" s="27"/>
      <c r="FC44" s="27"/>
      <c r="FD44" s="27"/>
      <c r="FE44" s="27"/>
      <c r="FF44" s="27"/>
      <c r="FG44" s="36">
        <v>40</v>
      </c>
      <c r="FH44" s="36">
        <v>0</v>
      </c>
      <c r="FI44" s="36">
        <v>0</v>
      </c>
      <c r="FJ44" s="36">
        <v>0</v>
      </c>
      <c r="FK44" s="36">
        <v>0</v>
      </c>
      <c r="FL44" s="36">
        <v>0</v>
      </c>
      <c r="FM44" s="36">
        <v>0</v>
      </c>
      <c r="FN44" s="36">
        <v>0</v>
      </c>
      <c r="FO44" s="36">
        <v>0</v>
      </c>
      <c r="FP44" s="36">
        <v>0</v>
      </c>
      <c r="FQ44" s="36">
        <v>0</v>
      </c>
      <c r="FR44" s="48">
        <f>E45</f>
        <v>6.56</v>
      </c>
      <c r="FS44" s="48">
        <f>F45</f>
        <v>5.49</v>
      </c>
      <c r="FT44" s="36">
        <v>0</v>
      </c>
      <c r="FU44" s="36">
        <v>0</v>
      </c>
      <c r="FV44" s="62">
        <v>0</v>
      </c>
      <c r="FW44" s="62">
        <v>0</v>
      </c>
      <c r="FX44" s="36">
        <v>0</v>
      </c>
      <c r="FY44" s="36">
        <v>0</v>
      </c>
      <c r="FZ44" s="36">
        <v>0</v>
      </c>
      <c r="GA44" s="36">
        <v>0</v>
      </c>
      <c r="GB44" s="27"/>
      <c r="GC44" s="27"/>
      <c r="GD44" s="27"/>
      <c r="GE44" s="27"/>
      <c r="GF44" s="27"/>
      <c r="GG44" s="36">
        <v>40</v>
      </c>
      <c r="GH44" s="47">
        <f t="shared" si="49"/>
        <v>5.6676330156424219</v>
      </c>
      <c r="GI44" s="47">
        <f t="shared" si="50"/>
        <v>7.1037605455764687</v>
      </c>
      <c r="GJ44" s="47">
        <f t="shared" si="51"/>
        <v>4.6436270546009863</v>
      </c>
      <c r="GK44" s="47">
        <f t="shared" si="52"/>
        <v>2.4810551319753547</v>
      </c>
      <c r="GL44" s="47">
        <f t="shared" si="53"/>
        <v>1.8708123303822339</v>
      </c>
      <c r="GM44" s="48">
        <f t="shared" si="54"/>
        <v>0.49192682382647029</v>
      </c>
      <c r="GN44" s="47">
        <f t="shared" si="55"/>
        <v>4.12773061136504</v>
      </c>
      <c r="GO44" s="47">
        <f t="shared" si="56"/>
        <v>1.908824536491269</v>
      </c>
      <c r="GP44" s="47">
        <f t="shared" si="57"/>
        <v>3.7154993657905626</v>
      </c>
      <c r="GQ44" s="47">
        <f t="shared" si="58"/>
        <v>2.1724140518096444</v>
      </c>
      <c r="GR44" s="36">
        <v>6</v>
      </c>
      <c r="GS44" s="49">
        <f t="shared" si="59"/>
        <v>0.49192682382647029</v>
      </c>
      <c r="GT44" s="27"/>
      <c r="GU44" s="27"/>
      <c r="GV44" s="27"/>
      <c r="GW44" s="27"/>
      <c r="GX44" s="27"/>
      <c r="GY44" s="36">
        <v>40</v>
      </c>
      <c r="GZ44" s="36">
        <v>0</v>
      </c>
      <c r="HA44" s="36">
        <v>0</v>
      </c>
      <c r="HB44" s="36">
        <v>0</v>
      </c>
      <c r="HC44" s="36">
        <v>0</v>
      </c>
      <c r="HD44" s="36">
        <v>0</v>
      </c>
      <c r="HE44" s="36">
        <v>0</v>
      </c>
      <c r="HF44" s="36">
        <v>0</v>
      </c>
      <c r="HG44" s="36">
        <v>0</v>
      </c>
      <c r="HH44" s="36">
        <v>0</v>
      </c>
      <c r="HI44" s="36">
        <v>0</v>
      </c>
      <c r="HJ44" s="48">
        <f>E45</f>
        <v>6.56</v>
      </c>
      <c r="HK44" s="48">
        <f>F45</f>
        <v>5.49</v>
      </c>
      <c r="HL44" s="36">
        <v>0</v>
      </c>
      <c r="HM44" s="36">
        <v>0</v>
      </c>
      <c r="HN44" s="62">
        <v>0</v>
      </c>
      <c r="HO44" s="62">
        <v>0</v>
      </c>
      <c r="HP44" s="36">
        <v>0</v>
      </c>
      <c r="HQ44" s="36">
        <v>0</v>
      </c>
      <c r="HR44" s="36">
        <v>0</v>
      </c>
      <c r="HS44" s="36">
        <v>0</v>
      </c>
      <c r="HT44" s="27"/>
      <c r="HU44" s="27"/>
      <c r="HV44" s="27"/>
      <c r="HW44" s="27"/>
      <c r="HX44" s="27"/>
      <c r="HY44" s="27"/>
      <c r="HZ44" s="27"/>
      <c r="IA44" s="40"/>
      <c r="IB44" s="40"/>
      <c r="IC44" s="65" t="s">
        <v>218</v>
      </c>
      <c r="ID44" s="28"/>
      <c r="IE44" s="58"/>
      <c r="IF44" s="28"/>
      <c r="IG44" s="56"/>
      <c r="IH44" s="27"/>
      <c r="II44" s="99" t="s">
        <v>155</v>
      </c>
      <c r="IJ44" s="99" t="s">
        <v>189</v>
      </c>
      <c r="IK44" s="199" t="s">
        <v>190</v>
      </c>
      <c r="IL44" s="27"/>
      <c r="IM44" s="27"/>
      <c r="IN44" s="45">
        <v>1178</v>
      </c>
      <c r="IO44" s="40">
        <v>41</v>
      </c>
      <c r="IP44" s="27"/>
      <c r="IQ44" s="27"/>
      <c r="IR44" s="27"/>
      <c r="IS44" s="27"/>
    </row>
    <row r="45" spans="1:253" x14ac:dyDescent="0.25">
      <c r="A45" s="40">
        <v>40</v>
      </c>
      <c r="B45" s="40" t="s">
        <v>43</v>
      </c>
      <c r="C45" s="46">
        <v>40</v>
      </c>
      <c r="D45" s="75" t="s">
        <v>111</v>
      </c>
      <c r="E45" s="47">
        <v>6.56</v>
      </c>
      <c r="F45" s="47">
        <v>5.49</v>
      </c>
      <c r="G45" s="27"/>
      <c r="H45" s="27"/>
      <c r="I45" s="27"/>
      <c r="J45" s="27"/>
      <c r="K45" s="27"/>
      <c r="L45" s="27"/>
      <c r="M45" s="36">
        <v>41</v>
      </c>
      <c r="N45" s="43">
        <f t="shared" si="61"/>
        <v>6.9183596321671512</v>
      </c>
      <c r="O45" s="43">
        <f t="shared" si="2"/>
        <v>7.1265700024626151</v>
      </c>
      <c r="P45" s="43">
        <f t="shared" si="3"/>
        <v>4.88270416879827</v>
      </c>
      <c r="Q45" s="43">
        <f t="shared" si="4"/>
        <v>4.0718546143004657</v>
      </c>
      <c r="R45" s="43">
        <f t="shared" si="5"/>
        <v>2.5500196077677524</v>
      </c>
      <c r="S45" s="43">
        <f t="shared" si="6"/>
        <v>3.1143699202246347</v>
      </c>
      <c r="T45" s="48">
        <f t="shared" si="7"/>
        <v>1.728843544106869</v>
      </c>
      <c r="U45" s="43">
        <f t="shared" si="78"/>
        <v>2.1129126815843571</v>
      </c>
      <c r="V45" s="43">
        <f t="shared" si="79"/>
        <v>2.0836986346398563</v>
      </c>
      <c r="W45" s="43">
        <f t="shared" si="80"/>
        <v>2.6210112552219234</v>
      </c>
      <c r="X45" s="36">
        <v>7</v>
      </c>
      <c r="Y45" s="49">
        <f t="shared" si="11"/>
        <v>1.728843544106869</v>
      </c>
      <c r="Z45" s="27"/>
      <c r="AA45" s="36" t="s">
        <v>0</v>
      </c>
      <c r="AB45" s="43">
        <f>E51+E54+E56+E57+E63+E64+E65+E66+E71+E73</f>
        <v>34.79</v>
      </c>
      <c r="AC45" s="43">
        <f>1/10*AB45</f>
        <v>3.4790000000000001</v>
      </c>
      <c r="AD45" s="27"/>
      <c r="AE45" s="36">
        <v>41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48">
        <f>E46</f>
        <v>4.66</v>
      </c>
      <c r="AS45" s="48">
        <f>F46</f>
        <v>2.96</v>
      </c>
      <c r="AT45" s="36">
        <v>0</v>
      </c>
      <c r="AU45" s="36">
        <v>0</v>
      </c>
      <c r="AV45" s="36">
        <v>0</v>
      </c>
      <c r="AW45" s="36">
        <v>0</v>
      </c>
      <c r="AX45" s="36">
        <v>0</v>
      </c>
      <c r="AY45" s="36">
        <v>0</v>
      </c>
      <c r="AZ45" s="50"/>
      <c r="BA45" s="50"/>
      <c r="BB45" s="50"/>
      <c r="BC45" s="50"/>
      <c r="BD45" s="27"/>
      <c r="BE45" s="36">
        <v>41</v>
      </c>
      <c r="BF45" s="47">
        <f t="shared" si="81"/>
        <v>7.2188655901161685</v>
      </c>
      <c r="BG45" s="47">
        <f t="shared" si="82"/>
        <v>7.8328972928284974</v>
      </c>
      <c r="BH45" s="47">
        <f t="shared" si="83"/>
        <v>5.0349583469533856</v>
      </c>
      <c r="BI45" s="47">
        <f t="shared" si="84"/>
        <v>4.289642504043897</v>
      </c>
      <c r="BJ45" s="47">
        <f t="shared" si="85"/>
        <v>2.3923110165695434</v>
      </c>
      <c r="BK45" s="47">
        <f t="shared" si="86"/>
        <v>3.5884197427279871</v>
      </c>
      <c r="BL45" s="48">
        <f t="shared" si="87"/>
        <v>1.6406172618865134</v>
      </c>
      <c r="BM45" s="47">
        <f t="shared" si="88"/>
        <v>2.0341418337962573</v>
      </c>
      <c r="BN45" s="47">
        <f t="shared" si="89"/>
        <v>2.1450910528460096</v>
      </c>
      <c r="BO45" s="47">
        <f t="shared" si="22"/>
        <v>2.7667447557029679</v>
      </c>
      <c r="BP45" s="36">
        <v>7</v>
      </c>
      <c r="BQ45" s="49">
        <f t="shared" si="23"/>
        <v>1.6406172618865134</v>
      </c>
      <c r="BR45" s="27"/>
      <c r="BS45" s="27"/>
      <c r="BT45" s="27"/>
      <c r="BU45" s="27"/>
      <c r="BV45" s="27"/>
      <c r="BW45" s="36">
        <v>41</v>
      </c>
      <c r="BX45" s="3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48">
        <f>E46</f>
        <v>4.66</v>
      </c>
      <c r="CK45" s="48">
        <f>F46</f>
        <v>2.96</v>
      </c>
      <c r="CL45" s="36">
        <v>0</v>
      </c>
      <c r="CM45" s="36">
        <v>0</v>
      </c>
      <c r="CN45" s="36">
        <v>0</v>
      </c>
      <c r="CO45" s="36">
        <v>0</v>
      </c>
      <c r="CP45" s="36">
        <v>0</v>
      </c>
      <c r="CQ45" s="36">
        <v>0</v>
      </c>
      <c r="CR45" s="27"/>
      <c r="CS45" s="27"/>
      <c r="CT45" s="27"/>
      <c r="CU45" s="27"/>
      <c r="CV45" s="27"/>
      <c r="CW45" s="36">
        <v>41</v>
      </c>
      <c r="CX45" s="47">
        <f t="shared" si="25"/>
        <v>7.218897699787691</v>
      </c>
      <c r="CY45" s="47">
        <f t="shared" si="26"/>
        <v>7.9994675170010883</v>
      </c>
      <c r="CZ45" s="47">
        <f t="shared" si="27"/>
        <v>5.0349583469533856</v>
      </c>
      <c r="DA45" s="47">
        <f t="shared" si="28"/>
        <v>4.4356386376097863</v>
      </c>
      <c r="DB45" s="47">
        <f t="shared" si="29"/>
        <v>2.2622893407397058</v>
      </c>
      <c r="DC45" s="47">
        <f t="shared" si="30"/>
        <v>3.6528416335778906</v>
      </c>
      <c r="DD45" s="48">
        <f t="shared" si="31"/>
        <v>1.6406172618865134</v>
      </c>
      <c r="DE45" s="47">
        <f t="shared" si="32"/>
        <v>1.8120965420062543</v>
      </c>
      <c r="DF45" s="47">
        <f t="shared" si="33"/>
        <v>2.2164374707463317</v>
      </c>
      <c r="DG45" s="47">
        <f t="shared" si="34"/>
        <v>2.793231215814401</v>
      </c>
      <c r="DH45" s="36">
        <v>7</v>
      </c>
      <c r="DI45" s="49">
        <f t="shared" si="35"/>
        <v>1.6406172618865134</v>
      </c>
      <c r="DJ45" s="27"/>
      <c r="DK45" s="27"/>
      <c r="DL45" s="27"/>
      <c r="DM45" s="27"/>
      <c r="DN45" s="27"/>
      <c r="DO45" s="36">
        <v>41</v>
      </c>
      <c r="DP45" s="36">
        <v>0</v>
      </c>
      <c r="DQ45" s="36">
        <v>0</v>
      </c>
      <c r="DR45" s="36">
        <v>0</v>
      </c>
      <c r="DS45" s="36">
        <v>0</v>
      </c>
      <c r="DT45" s="36">
        <v>0</v>
      </c>
      <c r="DU45" s="36">
        <v>0</v>
      </c>
      <c r="DV45" s="36">
        <v>0</v>
      </c>
      <c r="DW45" s="36">
        <v>0</v>
      </c>
      <c r="DX45" s="36">
        <v>0</v>
      </c>
      <c r="DY45" s="36">
        <v>0</v>
      </c>
      <c r="DZ45" s="36">
        <v>0</v>
      </c>
      <c r="EA45" s="36">
        <v>0</v>
      </c>
      <c r="EB45" s="48">
        <f>E46</f>
        <v>4.66</v>
      </c>
      <c r="EC45" s="48">
        <f>F46</f>
        <v>2.96</v>
      </c>
      <c r="ED45" s="36">
        <v>0</v>
      </c>
      <c r="EE45" s="36">
        <v>0</v>
      </c>
      <c r="EF45" s="36">
        <v>0</v>
      </c>
      <c r="EG45" s="36">
        <v>0</v>
      </c>
      <c r="EH45" s="36">
        <v>0</v>
      </c>
      <c r="EI45" s="36">
        <v>0</v>
      </c>
      <c r="EJ45" s="27"/>
      <c r="EK45" s="27"/>
      <c r="EL45" s="27"/>
      <c r="EM45" s="27"/>
      <c r="EN45" s="27"/>
      <c r="EO45" s="36">
        <v>41</v>
      </c>
      <c r="EP45" s="47">
        <f t="shared" si="95"/>
        <v>7.218897699787691</v>
      </c>
      <c r="EQ45" s="47">
        <f t="shared" si="96"/>
        <v>7.9994675170010883</v>
      </c>
      <c r="ER45" s="47">
        <f t="shared" si="97"/>
        <v>5.0349583469533856</v>
      </c>
      <c r="ES45" s="47">
        <f t="shared" si="98"/>
        <v>4.4356386376097863</v>
      </c>
      <c r="ET45" s="47">
        <f t="shared" si="99"/>
        <v>2.2622893407397058</v>
      </c>
      <c r="EU45" s="47">
        <f t="shared" si="100"/>
        <v>3.6528416335778906</v>
      </c>
      <c r="EV45" s="47">
        <f t="shared" si="101"/>
        <v>1.6406172618865134</v>
      </c>
      <c r="EW45" s="48">
        <f t="shared" si="102"/>
        <v>1.6295227658564475</v>
      </c>
      <c r="EX45" s="47">
        <f t="shared" si="103"/>
        <v>2.2442310487113408</v>
      </c>
      <c r="EY45" s="47">
        <f t="shared" si="104"/>
        <v>2.8385166130392823</v>
      </c>
      <c r="EZ45" s="36">
        <v>8</v>
      </c>
      <c r="FA45" s="49">
        <f t="shared" si="47"/>
        <v>1.6295227658564475</v>
      </c>
      <c r="FB45" s="27"/>
      <c r="FC45" s="27"/>
      <c r="FD45" s="27"/>
      <c r="FE45" s="27"/>
      <c r="FF45" s="27"/>
      <c r="FG45" s="36">
        <v>41</v>
      </c>
      <c r="FH45" s="36">
        <v>0</v>
      </c>
      <c r="FI45" s="36">
        <v>0</v>
      </c>
      <c r="FJ45" s="36">
        <v>0</v>
      </c>
      <c r="FK45" s="36">
        <v>0</v>
      </c>
      <c r="FL45" s="36">
        <v>0</v>
      </c>
      <c r="FM45" s="36">
        <v>0</v>
      </c>
      <c r="FN45" s="36">
        <v>0</v>
      </c>
      <c r="FO45" s="36">
        <v>0</v>
      </c>
      <c r="FP45" s="36">
        <v>0</v>
      </c>
      <c r="FQ45" s="36">
        <v>0</v>
      </c>
      <c r="FR45" s="36">
        <v>0</v>
      </c>
      <c r="FS45" s="36">
        <v>0</v>
      </c>
      <c r="FT45" s="36">
        <v>0</v>
      </c>
      <c r="FU45" s="36">
        <v>0</v>
      </c>
      <c r="FV45" s="48">
        <f>E46</f>
        <v>4.66</v>
      </c>
      <c r="FW45" s="48">
        <f>F46</f>
        <v>2.96</v>
      </c>
      <c r="FX45" s="36">
        <v>0</v>
      </c>
      <c r="FY45" s="36">
        <v>0</v>
      </c>
      <c r="FZ45" s="36">
        <v>0</v>
      </c>
      <c r="GA45" s="36">
        <v>0</v>
      </c>
      <c r="GB45" s="27"/>
      <c r="GC45" s="27"/>
      <c r="GD45" s="27"/>
      <c r="GE45" s="27"/>
      <c r="GF45" s="27"/>
      <c r="GG45" s="36">
        <v>41</v>
      </c>
      <c r="GH45" s="47">
        <f t="shared" si="49"/>
        <v>7.218897699787691</v>
      </c>
      <c r="GI45" s="47">
        <f t="shared" si="50"/>
        <v>7.9994675170010883</v>
      </c>
      <c r="GJ45" s="47">
        <f t="shared" si="51"/>
        <v>5.0349583469533856</v>
      </c>
      <c r="GK45" s="47">
        <f t="shared" si="52"/>
        <v>4.4356386376097863</v>
      </c>
      <c r="GL45" s="47">
        <f t="shared" si="53"/>
        <v>2.2622893407397058</v>
      </c>
      <c r="GM45" s="47">
        <f t="shared" si="54"/>
        <v>3.6528416335778906</v>
      </c>
      <c r="GN45" s="47">
        <f t="shared" si="55"/>
        <v>1.9687407142638156</v>
      </c>
      <c r="GO45" s="48">
        <f t="shared" si="56"/>
        <v>1.2769407886733746</v>
      </c>
      <c r="GP45" s="47">
        <f t="shared" si="57"/>
        <v>2.242251119443277</v>
      </c>
      <c r="GQ45" s="47">
        <f t="shared" si="58"/>
        <v>2.8436214256648156</v>
      </c>
      <c r="GR45" s="36">
        <v>8</v>
      </c>
      <c r="GS45" s="49">
        <f t="shared" si="59"/>
        <v>1.2769407886733746</v>
      </c>
      <c r="GT45" s="27"/>
      <c r="GU45" s="27"/>
      <c r="GV45" s="27"/>
      <c r="GW45" s="27"/>
      <c r="GX45" s="27"/>
      <c r="GY45" s="36">
        <v>41</v>
      </c>
      <c r="GZ45" s="36">
        <v>0</v>
      </c>
      <c r="HA45" s="36">
        <v>0</v>
      </c>
      <c r="HB45" s="36">
        <v>0</v>
      </c>
      <c r="HC45" s="36">
        <v>0</v>
      </c>
      <c r="HD45" s="36">
        <v>0</v>
      </c>
      <c r="HE45" s="36">
        <v>0</v>
      </c>
      <c r="HF45" s="36">
        <v>0</v>
      </c>
      <c r="HG45" s="36">
        <v>0</v>
      </c>
      <c r="HH45" s="36">
        <v>0</v>
      </c>
      <c r="HI45" s="36">
        <v>0</v>
      </c>
      <c r="HJ45" s="36">
        <v>0</v>
      </c>
      <c r="HK45" s="36">
        <v>0</v>
      </c>
      <c r="HL45" s="36">
        <v>0</v>
      </c>
      <c r="HM45" s="36">
        <v>0</v>
      </c>
      <c r="HN45" s="48">
        <f>E46</f>
        <v>4.66</v>
      </c>
      <c r="HO45" s="48">
        <f>F46</f>
        <v>2.96</v>
      </c>
      <c r="HP45" s="36">
        <v>0</v>
      </c>
      <c r="HQ45" s="36">
        <v>0</v>
      </c>
      <c r="HR45" s="36">
        <v>0</v>
      </c>
      <c r="HS45" s="36">
        <v>0</v>
      </c>
      <c r="HT45" s="27"/>
      <c r="HU45" s="27"/>
      <c r="HV45" s="27"/>
      <c r="HW45" s="27"/>
      <c r="HX45" s="27"/>
      <c r="HY45" s="27"/>
      <c r="HZ45" s="27"/>
      <c r="IA45" s="101" t="s">
        <v>148</v>
      </c>
      <c r="IB45" s="101" t="s">
        <v>212</v>
      </c>
      <c r="IC45" s="27"/>
      <c r="ID45" s="40" t="s">
        <v>149</v>
      </c>
      <c r="IE45" s="40" t="s">
        <v>213</v>
      </c>
      <c r="IF45" s="27"/>
      <c r="IG45" s="27"/>
      <c r="IH45" s="27"/>
      <c r="II45" s="100" t="s">
        <v>188</v>
      </c>
      <c r="IJ45" s="100" t="s">
        <v>251</v>
      </c>
      <c r="IK45" s="200"/>
      <c r="IL45" s="33" t="s">
        <v>145</v>
      </c>
      <c r="IM45" s="27"/>
      <c r="IN45" s="45">
        <v>590</v>
      </c>
      <c r="IO45" s="40">
        <v>42</v>
      </c>
      <c r="IP45" s="27"/>
      <c r="IQ45" s="27"/>
      <c r="IR45" s="27"/>
      <c r="IS45" s="27"/>
    </row>
    <row r="46" spans="1:253" x14ac:dyDescent="0.25">
      <c r="A46" s="40">
        <v>41</v>
      </c>
      <c r="B46" s="40" t="s">
        <v>44</v>
      </c>
      <c r="C46" s="46">
        <v>41</v>
      </c>
      <c r="D46" s="75" t="s">
        <v>112</v>
      </c>
      <c r="E46" s="47">
        <v>4.66</v>
      </c>
      <c r="F46" s="47">
        <v>2.96</v>
      </c>
      <c r="G46" s="27"/>
      <c r="H46" s="27"/>
      <c r="I46" s="27"/>
      <c r="J46" s="27"/>
      <c r="K46" s="27"/>
      <c r="L46" s="27"/>
      <c r="M46" s="36">
        <v>42</v>
      </c>
      <c r="N46" s="43">
        <f t="shared" si="61"/>
        <v>6.8667969243308784</v>
      </c>
      <c r="O46" s="43">
        <f t="shared" si="2"/>
        <v>7.299863012413315</v>
      </c>
      <c r="P46" s="43">
        <f t="shared" si="3"/>
        <v>5.0217128551919421</v>
      </c>
      <c r="Q46" s="43">
        <f t="shared" si="4"/>
        <v>3.7448631483673736</v>
      </c>
      <c r="R46" s="43">
        <f t="shared" si="5"/>
        <v>2.4449539872971031</v>
      </c>
      <c r="S46" s="43">
        <f t="shared" si="6"/>
        <v>2.6592668162484183</v>
      </c>
      <c r="T46" s="43">
        <f t="shared" si="7"/>
        <v>2.296540877058364</v>
      </c>
      <c r="U46" s="48">
        <f t="shared" si="78"/>
        <v>1.5332318807016767</v>
      </c>
      <c r="V46" s="47">
        <f t="shared" si="79"/>
        <v>1.6147445618425225</v>
      </c>
      <c r="W46" s="47">
        <f t="shared" si="80"/>
        <v>2.03147729497526</v>
      </c>
      <c r="X46" s="36">
        <v>8</v>
      </c>
      <c r="Y46" s="49">
        <f t="shared" si="11"/>
        <v>1.5332318807016767</v>
      </c>
      <c r="Z46" s="27"/>
      <c r="AA46" s="36" t="s">
        <v>1</v>
      </c>
      <c r="AB46" s="43">
        <f>F51+F54+F56+F57+F63+F64+F65+F66+F71+F73</f>
        <v>50.32</v>
      </c>
      <c r="AC46" s="43">
        <f>1/10*AB46</f>
        <v>5.032</v>
      </c>
      <c r="AD46" s="27"/>
      <c r="AE46" s="36">
        <v>42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52">
        <v>0</v>
      </c>
      <c r="AS46" s="52">
        <v>0</v>
      </c>
      <c r="AT46" s="48">
        <f>E47</f>
        <v>4.72</v>
      </c>
      <c r="AU46" s="48">
        <f>F47</f>
        <v>3.78</v>
      </c>
      <c r="AV46" s="36">
        <v>0</v>
      </c>
      <c r="AW46" s="36">
        <v>0</v>
      </c>
      <c r="AX46" s="36">
        <v>0</v>
      </c>
      <c r="AY46" s="36">
        <v>0</v>
      </c>
      <c r="AZ46" s="50"/>
      <c r="BA46" s="50"/>
      <c r="BB46" s="50"/>
      <c r="BC46" s="50"/>
      <c r="BD46" s="27"/>
      <c r="BE46" s="36">
        <v>42</v>
      </c>
      <c r="BF46" s="47">
        <f t="shared" si="81"/>
        <v>7.1534221865895651</v>
      </c>
      <c r="BG46" s="47">
        <f t="shared" si="82"/>
        <v>7.965216883425084</v>
      </c>
      <c r="BH46" s="47">
        <f t="shared" si="83"/>
        <v>5.2003979548577721</v>
      </c>
      <c r="BI46" s="47">
        <f t="shared" si="84"/>
        <v>4.0031466139151091</v>
      </c>
      <c r="BJ46" s="47">
        <f t="shared" si="85"/>
        <v>2.2962125337172088</v>
      </c>
      <c r="BK46" s="47">
        <f t="shared" si="86"/>
        <v>2.9955060090074928</v>
      </c>
      <c r="BL46" s="47">
        <f t="shared" si="87"/>
        <v>2.3135740748893259</v>
      </c>
      <c r="BM46" s="48">
        <f t="shared" si="88"/>
        <v>1.2997280484778344</v>
      </c>
      <c r="BN46" s="47">
        <f t="shared" si="89"/>
        <v>1.8508958979369963</v>
      </c>
      <c r="BO46" s="47">
        <f t="shared" si="22"/>
        <v>2.0188525037998111</v>
      </c>
      <c r="BP46" s="36">
        <v>8</v>
      </c>
      <c r="BQ46" s="49">
        <f t="shared" si="23"/>
        <v>1.2997280484778344</v>
      </c>
      <c r="BR46" s="27"/>
      <c r="BS46" s="27"/>
      <c r="BT46" s="27"/>
      <c r="BU46" s="27"/>
      <c r="BV46" s="27"/>
      <c r="BW46" s="36">
        <v>42</v>
      </c>
      <c r="BX46" s="3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62">
        <v>0</v>
      </c>
      <c r="CK46" s="62">
        <v>0</v>
      </c>
      <c r="CL46" s="48">
        <f>E47</f>
        <v>4.72</v>
      </c>
      <c r="CM46" s="48">
        <f>F47</f>
        <v>3.78</v>
      </c>
      <c r="CN46" s="36">
        <v>0</v>
      </c>
      <c r="CO46" s="36">
        <v>0</v>
      </c>
      <c r="CP46" s="36">
        <v>0</v>
      </c>
      <c r="CQ46" s="36">
        <v>0</v>
      </c>
      <c r="CR46" s="27"/>
      <c r="CS46" s="27"/>
      <c r="CT46" s="27"/>
      <c r="CU46" s="27"/>
      <c r="CV46" s="27"/>
      <c r="CW46" s="36">
        <v>42</v>
      </c>
      <c r="CX46" s="47">
        <f t="shared" si="25"/>
        <v>7.1462160616650836</v>
      </c>
      <c r="CY46" s="47">
        <f t="shared" si="26"/>
        <v>8.1127274835422778</v>
      </c>
      <c r="CZ46" s="47">
        <f t="shared" si="27"/>
        <v>5.2003979548577721</v>
      </c>
      <c r="DA46" s="47">
        <f t="shared" si="28"/>
        <v>4.1660854409426822</v>
      </c>
      <c r="DB46" s="47">
        <f t="shared" si="29"/>
        <v>2.1034282027399072</v>
      </c>
      <c r="DC46" s="47">
        <f t="shared" si="30"/>
        <v>2.9856141746716029</v>
      </c>
      <c r="DD46" s="47">
        <f t="shared" si="31"/>
        <v>2.3135740748893259</v>
      </c>
      <c r="DE46" s="48">
        <f t="shared" si="32"/>
        <v>1.0444039409331705</v>
      </c>
      <c r="DF46" s="47">
        <f t="shared" si="33"/>
        <v>1.8915177784448229</v>
      </c>
      <c r="DG46" s="47">
        <f t="shared" si="34"/>
        <v>2.0252507560793549</v>
      </c>
      <c r="DH46" s="36">
        <v>8</v>
      </c>
      <c r="DI46" s="49">
        <f t="shared" si="35"/>
        <v>1.0444039409331705</v>
      </c>
      <c r="DJ46" s="27"/>
      <c r="DK46" s="27"/>
      <c r="DL46" s="27"/>
      <c r="DM46" s="27"/>
      <c r="DN46" s="27"/>
      <c r="DO46" s="36">
        <v>42</v>
      </c>
      <c r="DP46" s="36">
        <v>0</v>
      </c>
      <c r="DQ46" s="36">
        <v>0</v>
      </c>
      <c r="DR46" s="36">
        <v>0</v>
      </c>
      <c r="DS46" s="36">
        <v>0</v>
      </c>
      <c r="DT46" s="36">
        <v>0</v>
      </c>
      <c r="DU46" s="36">
        <v>0</v>
      </c>
      <c r="DV46" s="36">
        <v>0</v>
      </c>
      <c r="DW46" s="36">
        <v>0</v>
      </c>
      <c r="DX46" s="36">
        <v>0</v>
      </c>
      <c r="DY46" s="36">
        <v>0</v>
      </c>
      <c r="DZ46" s="36">
        <v>0</v>
      </c>
      <c r="EA46" s="36">
        <v>0</v>
      </c>
      <c r="EB46" s="62">
        <v>0</v>
      </c>
      <c r="EC46" s="62">
        <v>0</v>
      </c>
      <c r="ED46" s="48">
        <f>E47</f>
        <v>4.72</v>
      </c>
      <c r="EE46" s="48">
        <f>F47</f>
        <v>3.78</v>
      </c>
      <c r="EF46" s="36">
        <v>0</v>
      </c>
      <c r="EG46" s="36">
        <v>0</v>
      </c>
      <c r="EH46" s="36">
        <v>0</v>
      </c>
      <c r="EI46" s="36">
        <v>0</v>
      </c>
      <c r="EJ46" s="27"/>
      <c r="EK46" s="27"/>
      <c r="EL46" s="27"/>
      <c r="EM46" s="27"/>
      <c r="EN46" s="27"/>
      <c r="EO46" s="36">
        <v>42</v>
      </c>
      <c r="EP46" s="47">
        <f t="shared" si="95"/>
        <v>7.1462160616650836</v>
      </c>
      <c r="EQ46" s="47">
        <f t="shared" si="96"/>
        <v>8.1127274835422778</v>
      </c>
      <c r="ER46" s="47">
        <f t="shared" si="97"/>
        <v>5.2003979548577721</v>
      </c>
      <c r="ES46" s="47">
        <f t="shared" si="98"/>
        <v>4.1660854409426822</v>
      </c>
      <c r="ET46" s="47">
        <f t="shared" si="99"/>
        <v>2.1034282027399072</v>
      </c>
      <c r="EU46" s="47">
        <f t="shared" si="100"/>
        <v>2.9856141746716029</v>
      </c>
      <c r="EV46" s="47">
        <f t="shared" si="101"/>
        <v>2.3135740748893259</v>
      </c>
      <c r="EW46" s="48">
        <f t="shared" si="102"/>
        <v>0.89159657045350194</v>
      </c>
      <c r="EX46" s="47">
        <f t="shared" si="103"/>
        <v>1.8870646517806431</v>
      </c>
      <c r="EY46" s="47">
        <f t="shared" si="104"/>
        <v>2.0435328630829503</v>
      </c>
      <c r="EZ46" s="36">
        <v>8</v>
      </c>
      <c r="FA46" s="49">
        <f t="shared" si="47"/>
        <v>0.89159657045350194</v>
      </c>
      <c r="FB46" s="27"/>
      <c r="FC46" s="27"/>
      <c r="FD46" s="27"/>
      <c r="FE46" s="27"/>
      <c r="FF46" s="27"/>
      <c r="FG46" s="36">
        <v>42</v>
      </c>
      <c r="FH46" s="36">
        <v>0</v>
      </c>
      <c r="FI46" s="36">
        <v>0</v>
      </c>
      <c r="FJ46" s="36">
        <v>0</v>
      </c>
      <c r="FK46" s="36">
        <v>0</v>
      </c>
      <c r="FL46" s="36">
        <v>0</v>
      </c>
      <c r="FM46" s="36">
        <v>0</v>
      </c>
      <c r="FN46" s="36">
        <v>0</v>
      </c>
      <c r="FO46" s="36">
        <v>0</v>
      </c>
      <c r="FP46" s="36">
        <v>0</v>
      </c>
      <c r="FQ46" s="36">
        <v>0</v>
      </c>
      <c r="FR46" s="36">
        <v>0</v>
      </c>
      <c r="FS46" s="36">
        <v>0</v>
      </c>
      <c r="FT46" s="62">
        <v>0</v>
      </c>
      <c r="FU46" s="62">
        <v>0</v>
      </c>
      <c r="FV46" s="48">
        <f>E47</f>
        <v>4.72</v>
      </c>
      <c r="FW46" s="48">
        <f>F47</f>
        <v>3.78</v>
      </c>
      <c r="FX46" s="36">
        <v>0</v>
      </c>
      <c r="FY46" s="36">
        <v>0</v>
      </c>
      <c r="FZ46" s="36">
        <v>0</v>
      </c>
      <c r="GA46" s="36">
        <v>0</v>
      </c>
      <c r="GB46" s="27"/>
      <c r="GC46" s="27"/>
      <c r="GD46" s="27"/>
      <c r="GE46" s="27"/>
      <c r="GF46" s="27"/>
      <c r="GG46" s="36">
        <v>42</v>
      </c>
      <c r="GH46" s="47">
        <f t="shared" si="49"/>
        <v>7.1462160616650836</v>
      </c>
      <c r="GI46" s="47">
        <f t="shared" si="50"/>
        <v>8.1127274835422778</v>
      </c>
      <c r="GJ46" s="47">
        <f t="shared" si="51"/>
        <v>5.2003979548577721</v>
      </c>
      <c r="GK46" s="47">
        <f t="shared" si="52"/>
        <v>4.1660854409426822</v>
      </c>
      <c r="GL46" s="47">
        <f t="shared" si="53"/>
        <v>2.1034282027399072</v>
      </c>
      <c r="GM46" s="47">
        <f t="shared" si="54"/>
        <v>2.9856141746716029</v>
      </c>
      <c r="GN46" s="47">
        <f t="shared" si="55"/>
        <v>2.6332375510006689</v>
      </c>
      <c r="GO46" s="48">
        <f t="shared" si="56"/>
        <v>0.6294265467691833</v>
      </c>
      <c r="GP46" s="47">
        <f t="shared" si="57"/>
        <v>1.8570012705995282</v>
      </c>
      <c r="GQ46" s="47">
        <f t="shared" si="58"/>
        <v>2.0364264809955692</v>
      </c>
      <c r="GR46" s="36">
        <v>8</v>
      </c>
      <c r="GS46" s="49">
        <f t="shared" si="59"/>
        <v>0.6294265467691833</v>
      </c>
      <c r="GT46" s="27"/>
      <c r="GU46" s="27"/>
      <c r="GV46" s="27"/>
      <c r="GW46" s="27"/>
      <c r="GX46" s="27"/>
      <c r="GY46" s="36">
        <v>42</v>
      </c>
      <c r="GZ46" s="36">
        <v>0</v>
      </c>
      <c r="HA46" s="36">
        <v>0</v>
      </c>
      <c r="HB46" s="36">
        <v>0</v>
      </c>
      <c r="HC46" s="36">
        <v>0</v>
      </c>
      <c r="HD46" s="36">
        <v>0</v>
      </c>
      <c r="HE46" s="36">
        <v>0</v>
      </c>
      <c r="HF46" s="36">
        <v>0</v>
      </c>
      <c r="HG46" s="36">
        <v>0</v>
      </c>
      <c r="HH46" s="36">
        <v>0</v>
      </c>
      <c r="HI46" s="36">
        <v>0</v>
      </c>
      <c r="HJ46" s="36">
        <v>0</v>
      </c>
      <c r="HK46" s="36">
        <v>0</v>
      </c>
      <c r="HL46" s="62">
        <v>0</v>
      </c>
      <c r="HM46" s="62">
        <v>0</v>
      </c>
      <c r="HN46" s="48">
        <f>E47</f>
        <v>4.72</v>
      </c>
      <c r="HO46" s="48">
        <f>F47</f>
        <v>3.78</v>
      </c>
      <c r="HP46" s="36">
        <v>0</v>
      </c>
      <c r="HQ46" s="36">
        <v>0</v>
      </c>
      <c r="HR46" s="36">
        <v>0</v>
      </c>
      <c r="HS46" s="36">
        <v>0</v>
      </c>
      <c r="HT46" s="27"/>
      <c r="HU46" s="27"/>
      <c r="HV46" s="27"/>
      <c r="HW46" s="27"/>
      <c r="HX46" s="27"/>
      <c r="HY46" s="27"/>
      <c r="HZ46" s="27"/>
      <c r="IA46" s="101" t="s">
        <v>153</v>
      </c>
      <c r="IB46" s="101"/>
      <c r="IC46" s="27"/>
      <c r="ID46" s="28" t="s">
        <v>152</v>
      </c>
      <c r="IE46" s="68">
        <v>45</v>
      </c>
      <c r="IF46" s="27"/>
      <c r="IG46" s="27"/>
      <c r="IH46" s="27"/>
      <c r="II46" s="95">
        <v>60</v>
      </c>
      <c r="IJ46" s="96">
        <f>GP64</f>
        <v>1.1078353548942717</v>
      </c>
      <c r="IK46" s="95">
        <f>IN63</f>
        <v>471</v>
      </c>
      <c r="IL46" s="101" t="s">
        <v>154</v>
      </c>
      <c r="IM46" s="102">
        <f>$IC$11+IK46</f>
        <v>5934</v>
      </c>
      <c r="IN46" s="45">
        <v>912</v>
      </c>
      <c r="IO46" s="40">
        <v>43</v>
      </c>
      <c r="IP46" s="27"/>
      <c r="IQ46" s="27"/>
      <c r="IR46" s="27"/>
      <c r="IS46" s="27"/>
    </row>
    <row r="47" spans="1:253" x14ac:dyDescent="0.25">
      <c r="A47" s="40">
        <v>42</v>
      </c>
      <c r="B47" s="40" t="s">
        <v>45</v>
      </c>
      <c r="C47" s="46">
        <v>42</v>
      </c>
      <c r="D47" s="75" t="s">
        <v>113</v>
      </c>
      <c r="E47" s="47">
        <v>4.72</v>
      </c>
      <c r="F47" s="47">
        <v>3.78</v>
      </c>
      <c r="G47" s="27"/>
      <c r="H47" s="27"/>
      <c r="I47" s="27"/>
      <c r="J47" s="27"/>
      <c r="K47" s="27"/>
      <c r="L47" s="27"/>
      <c r="M47" s="36">
        <v>43</v>
      </c>
      <c r="N47" s="43">
        <f t="shared" si="61"/>
        <v>6.5946190185635434</v>
      </c>
      <c r="O47" s="43">
        <f t="shared" si="2"/>
        <v>6.5676860460895963</v>
      </c>
      <c r="P47" s="43">
        <f t="shared" si="3"/>
        <v>4.4002840817383602</v>
      </c>
      <c r="Q47" s="43">
        <f t="shared" si="4"/>
        <v>4.1423785437837521</v>
      </c>
      <c r="R47" s="43">
        <f t="shared" si="5"/>
        <v>2.4878303800701529</v>
      </c>
      <c r="S47" s="43">
        <f t="shared" si="6"/>
        <v>3.3890411623348569</v>
      </c>
      <c r="T47" s="48">
        <f t="shared" si="7"/>
        <v>0.9630160954002791</v>
      </c>
      <c r="U47" s="43">
        <f t="shared" si="78"/>
        <v>2.6127571643763603</v>
      </c>
      <c r="V47" s="43">
        <f t="shared" si="79"/>
        <v>2.9940106880236752</v>
      </c>
      <c r="W47" s="43">
        <f t="shared" si="80"/>
        <v>3.5468295701936405</v>
      </c>
      <c r="X47" s="36">
        <v>7</v>
      </c>
      <c r="Y47" s="49">
        <f t="shared" si="11"/>
        <v>0.9630160954002791</v>
      </c>
      <c r="Z47" s="27"/>
      <c r="AA47" s="27"/>
      <c r="AB47" s="27"/>
      <c r="AC47" s="27"/>
      <c r="AD47" s="27"/>
      <c r="AE47" s="36">
        <v>43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52">
        <v>0</v>
      </c>
      <c r="AQ47" s="52">
        <v>0</v>
      </c>
      <c r="AR47" s="48">
        <f>E48</f>
        <v>5.08</v>
      </c>
      <c r="AS47" s="48">
        <f>F48</f>
        <v>2.13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50"/>
      <c r="BA47" s="50"/>
      <c r="BB47" s="50"/>
      <c r="BC47" s="50"/>
      <c r="BD47" s="27"/>
      <c r="BE47" s="36">
        <v>43</v>
      </c>
      <c r="BF47" s="47">
        <f t="shared" si="81"/>
        <v>6.9055737617950204</v>
      </c>
      <c r="BG47" s="47">
        <f t="shared" si="82"/>
        <v>7.3063492935938941</v>
      </c>
      <c r="BH47" s="47">
        <f t="shared" si="83"/>
        <v>4.5208781103773301</v>
      </c>
      <c r="BI47" s="47">
        <f t="shared" si="84"/>
        <v>4.3031102487038373</v>
      </c>
      <c r="BJ47" s="47">
        <f t="shared" si="85"/>
        <v>2.3415319771465861</v>
      </c>
      <c r="BK47" s="47">
        <f t="shared" si="86"/>
        <v>4.0015504807511801</v>
      </c>
      <c r="BL47" s="48">
        <f t="shared" si="87"/>
        <v>0.75301062409503927</v>
      </c>
      <c r="BM47" s="47">
        <f t="shared" si="88"/>
        <v>2.7084742937676189</v>
      </c>
      <c r="BN47" s="47">
        <f t="shared" si="89"/>
        <v>3.0021060316051469</v>
      </c>
      <c r="BO47" s="47">
        <f t="shared" si="22"/>
        <v>3.6857290683706116</v>
      </c>
      <c r="BP47" s="36">
        <v>7</v>
      </c>
      <c r="BQ47" s="49">
        <f t="shared" si="23"/>
        <v>0.75301062409503927</v>
      </c>
      <c r="BR47" s="27"/>
      <c r="BS47" s="27"/>
      <c r="BT47" s="27"/>
      <c r="BU47" s="27"/>
      <c r="BV47" s="27"/>
      <c r="BW47" s="36">
        <v>43</v>
      </c>
      <c r="BX47" s="3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62">
        <v>0</v>
      </c>
      <c r="CI47" s="62">
        <v>0</v>
      </c>
      <c r="CJ47" s="48">
        <f>E48</f>
        <v>5.08</v>
      </c>
      <c r="CK47" s="48">
        <f>F48</f>
        <v>2.13</v>
      </c>
      <c r="CL47" s="36">
        <v>0</v>
      </c>
      <c r="CM47" s="36">
        <v>0</v>
      </c>
      <c r="CN47" s="36">
        <v>0</v>
      </c>
      <c r="CO47" s="36">
        <v>0</v>
      </c>
      <c r="CP47" s="36">
        <v>0</v>
      </c>
      <c r="CQ47" s="36">
        <v>0</v>
      </c>
      <c r="CR47" s="27"/>
      <c r="CS47" s="27"/>
      <c r="CT47" s="27"/>
      <c r="CU47" s="27"/>
      <c r="CV47" s="27"/>
      <c r="CW47" s="36">
        <v>43</v>
      </c>
      <c r="CX47" s="47">
        <f t="shared" si="25"/>
        <v>6.9134871085437064</v>
      </c>
      <c r="CY47" s="47">
        <f t="shared" si="26"/>
        <v>7.4900966096721495</v>
      </c>
      <c r="CZ47" s="47">
        <f t="shared" si="27"/>
        <v>4.5208781103773301</v>
      </c>
      <c r="DA47" s="47">
        <f t="shared" si="28"/>
        <v>4.4232606262689567</v>
      </c>
      <c r="DB47" s="47">
        <f t="shared" si="29"/>
        <v>2.3008933491323837</v>
      </c>
      <c r="DC47" s="47">
        <f t="shared" si="30"/>
        <v>4.1608739466607245</v>
      </c>
      <c r="DD47" s="48">
        <f t="shared" si="31"/>
        <v>0.75301062409503927</v>
      </c>
      <c r="DE47" s="47">
        <f t="shared" si="32"/>
        <v>2.5418316551780751</v>
      </c>
      <c r="DF47" s="47">
        <f t="shared" si="33"/>
        <v>3.0822080028511225</v>
      </c>
      <c r="DG47" s="47">
        <f t="shared" si="34"/>
        <v>3.7045196213544336</v>
      </c>
      <c r="DH47" s="36">
        <v>7</v>
      </c>
      <c r="DI47" s="49">
        <f t="shared" si="35"/>
        <v>0.75301062409503927</v>
      </c>
      <c r="DJ47" s="27"/>
      <c r="DK47" s="27"/>
      <c r="DL47" s="27"/>
      <c r="DM47" s="27"/>
      <c r="DN47" s="27"/>
      <c r="DO47" s="36">
        <v>43</v>
      </c>
      <c r="DP47" s="36">
        <v>0</v>
      </c>
      <c r="DQ47" s="36">
        <v>0</v>
      </c>
      <c r="DR47" s="36">
        <v>0</v>
      </c>
      <c r="DS47" s="36">
        <v>0</v>
      </c>
      <c r="DT47" s="36">
        <v>0</v>
      </c>
      <c r="DU47" s="36">
        <v>0</v>
      </c>
      <c r="DV47" s="36">
        <v>0</v>
      </c>
      <c r="DW47" s="36">
        <v>0</v>
      </c>
      <c r="DX47" s="36">
        <v>0</v>
      </c>
      <c r="DY47" s="36">
        <v>0</v>
      </c>
      <c r="DZ47" s="62">
        <v>0</v>
      </c>
      <c r="EA47" s="62">
        <v>0</v>
      </c>
      <c r="EB47" s="48">
        <f>E48</f>
        <v>5.08</v>
      </c>
      <c r="EC47" s="48">
        <f>F48</f>
        <v>2.13</v>
      </c>
      <c r="ED47" s="36">
        <v>0</v>
      </c>
      <c r="EE47" s="36">
        <v>0</v>
      </c>
      <c r="EF47" s="36">
        <v>0</v>
      </c>
      <c r="EG47" s="36">
        <v>0</v>
      </c>
      <c r="EH47" s="36">
        <v>0</v>
      </c>
      <c r="EI47" s="36">
        <v>0</v>
      </c>
      <c r="EJ47" s="27"/>
      <c r="EK47" s="27"/>
      <c r="EL47" s="27"/>
      <c r="EM47" s="27"/>
      <c r="EN47" s="27"/>
      <c r="EO47" s="36">
        <v>43</v>
      </c>
      <c r="EP47" s="47">
        <f t="shared" si="95"/>
        <v>6.9134871085437064</v>
      </c>
      <c r="EQ47" s="47">
        <f t="shared" si="96"/>
        <v>7.4900966096721495</v>
      </c>
      <c r="ER47" s="47">
        <f t="shared" si="97"/>
        <v>4.5208781103773301</v>
      </c>
      <c r="ES47" s="47">
        <f t="shared" si="98"/>
        <v>4.4232606262689567</v>
      </c>
      <c r="ET47" s="47">
        <f t="shared" si="99"/>
        <v>2.3008933491323837</v>
      </c>
      <c r="EU47" s="47">
        <f t="shared" si="100"/>
        <v>4.1608739466607245</v>
      </c>
      <c r="EV47" s="48">
        <f t="shared" si="101"/>
        <v>0.75301062409503927</v>
      </c>
      <c r="EW47" s="47">
        <f t="shared" si="102"/>
        <v>2.3400522311359739</v>
      </c>
      <c r="EX47" s="47">
        <f t="shared" si="103"/>
        <v>3.1203001458193103</v>
      </c>
      <c r="EY47" s="47">
        <f t="shared" si="104"/>
        <v>3.7322113501917329</v>
      </c>
      <c r="EZ47" s="36">
        <v>7</v>
      </c>
      <c r="FA47" s="49">
        <f t="shared" si="47"/>
        <v>0.75301062409503927</v>
      </c>
      <c r="FB47" s="27"/>
      <c r="FC47" s="27"/>
      <c r="FD47" s="27"/>
      <c r="FE47" s="27"/>
      <c r="FF47" s="27"/>
      <c r="FG47" s="36">
        <v>43</v>
      </c>
      <c r="FH47" s="36">
        <v>0</v>
      </c>
      <c r="FI47" s="36">
        <v>0</v>
      </c>
      <c r="FJ47" s="36">
        <v>0</v>
      </c>
      <c r="FK47" s="36">
        <v>0</v>
      </c>
      <c r="FL47" s="36">
        <v>0</v>
      </c>
      <c r="FM47" s="36">
        <v>0</v>
      </c>
      <c r="FN47" s="36">
        <v>0</v>
      </c>
      <c r="FO47" s="36">
        <v>0</v>
      </c>
      <c r="FP47" s="36">
        <v>0</v>
      </c>
      <c r="FQ47" s="36">
        <v>0</v>
      </c>
      <c r="FR47" s="62">
        <v>0</v>
      </c>
      <c r="FS47" s="62">
        <v>0</v>
      </c>
      <c r="FT47" s="48">
        <f>E48</f>
        <v>5.08</v>
      </c>
      <c r="FU47" s="48">
        <f>F48</f>
        <v>2.13</v>
      </c>
      <c r="FV47" s="36">
        <v>0</v>
      </c>
      <c r="FW47" s="36">
        <v>0</v>
      </c>
      <c r="FX47" s="36">
        <v>0</v>
      </c>
      <c r="FY47" s="36">
        <v>0</v>
      </c>
      <c r="FZ47" s="36">
        <v>0</v>
      </c>
      <c r="GA47" s="36">
        <v>0</v>
      </c>
      <c r="GB47" s="27"/>
      <c r="GC47" s="27"/>
      <c r="GD47" s="27"/>
      <c r="GE47" s="27"/>
      <c r="GF47" s="27"/>
      <c r="GG47" s="36">
        <v>43</v>
      </c>
      <c r="GH47" s="47">
        <f t="shared" si="49"/>
        <v>6.9134871085437064</v>
      </c>
      <c r="GI47" s="47">
        <f t="shared" si="50"/>
        <v>7.4900966096721495</v>
      </c>
      <c r="GJ47" s="47">
        <f t="shared" si="51"/>
        <v>4.5208781103773301</v>
      </c>
      <c r="GK47" s="47">
        <f t="shared" si="52"/>
        <v>4.4232606262689567</v>
      </c>
      <c r="GL47" s="47">
        <f t="shared" si="53"/>
        <v>2.3008933491323837</v>
      </c>
      <c r="GM47" s="47">
        <f t="shared" si="54"/>
        <v>4.1608739466607245</v>
      </c>
      <c r="GN47" s="48">
        <f t="shared" si="55"/>
        <v>1.0739459949178074</v>
      </c>
      <c r="GO47" s="47">
        <f t="shared" si="56"/>
        <v>1.9595606083450907</v>
      </c>
      <c r="GP47" s="47">
        <f t="shared" si="57"/>
        <v>3.1273789622547699</v>
      </c>
      <c r="GQ47" s="47">
        <f t="shared" si="58"/>
        <v>3.7235041039993493</v>
      </c>
      <c r="GR47" s="36">
        <v>7</v>
      </c>
      <c r="GS47" s="49">
        <f t="shared" si="59"/>
        <v>1.0739459949178074</v>
      </c>
      <c r="GT47" s="27"/>
      <c r="GU47" s="27"/>
      <c r="GV47" s="27"/>
      <c r="GW47" s="27"/>
      <c r="GX47" s="27"/>
      <c r="GY47" s="36">
        <v>43</v>
      </c>
      <c r="GZ47" s="36">
        <v>0</v>
      </c>
      <c r="HA47" s="36">
        <v>0</v>
      </c>
      <c r="HB47" s="36">
        <v>0</v>
      </c>
      <c r="HC47" s="36">
        <v>0</v>
      </c>
      <c r="HD47" s="36">
        <v>0</v>
      </c>
      <c r="HE47" s="36">
        <v>0</v>
      </c>
      <c r="HF47" s="36">
        <v>0</v>
      </c>
      <c r="HG47" s="36">
        <v>0</v>
      </c>
      <c r="HH47" s="36">
        <v>0</v>
      </c>
      <c r="HI47" s="36">
        <v>0</v>
      </c>
      <c r="HJ47" s="62">
        <v>0</v>
      </c>
      <c r="HK47" s="62">
        <v>0</v>
      </c>
      <c r="HL47" s="48">
        <f>E48</f>
        <v>5.08</v>
      </c>
      <c r="HM47" s="48">
        <f>F48</f>
        <v>2.13</v>
      </c>
      <c r="HN47" s="36">
        <v>0</v>
      </c>
      <c r="HO47" s="36">
        <v>0</v>
      </c>
      <c r="HP47" s="36">
        <v>0</v>
      </c>
      <c r="HQ47" s="36">
        <v>0</v>
      </c>
      <c r="HR47" s="36">
        <v>0</v>
      </c>
      <c r="HS47" s="36">
        <v>0</v>
      </c>
      <c r="HT47" s="27"/>
      <c r="HU47" s="27"/>
      <c r="HV47" s="27"/>
      <c r="HW47" s="27"/>
      <c r="HX47" s="27"/>
      <c r="HY47" s="27"/>
      <c r="HZ47" s="27"/>
      <c r="IA47" s="101" t="s">
        <v>154</v>
      </c>
      <c r="IB47" s="101">
        <v>56</v>
      </c>
      <c r="IC47" s="27"/>
      <c r="ID47" s="68"/>
      <c r="IE47" s="58"/>
      <c r="IF47" s="65"/>
      <c r="IG47" s="79"/>
      <c r="IH47" s="27"/>
      <c r="II47" s="52">
        <v>66</v>
      </c>
      <c r="IJ47" s="47">
        <f>GP70</f>
        <v>1.5148084460086595</v>
      </c>
      <c r="IK47" s="52">
        <f>IN69</f>
        <v>929</v>
      </c>
      <c r="IL47" s="56" t="s">
        <v>154</v>
      </c>
      <c r="IM47" s="61"/>
      <c r="IN47" s="45">
        <v>1113</v>
      </c>
      <c r="IO47" s="40">
        <v>44</v>
      </c>
      <c r="IP47" s="27"/>
      <c r="IQ47" s="27"/>
      <c r="IR47" s="27"/>
      <c r="IS47" s="27"/>
    </row>
    <row r="48" spans="1:253" x14ac:dyDescent="0.25">
      <c r="A48" s="40">
        <v>43</v>
      </c>
      <c r="B48" s="40" t="s">
        <v>48</v>
      </c>
      <c r="C48" s="46">
        <v>43</v>
      </c>
      <c r="D48" s="82" t="s">
        <v>114</v>
      </c>
      <c r="E48" s="47">
        <v>5.08</v>
      </c>
      <c r="F48" s="47">
        <v>2.13</v>
      </c>
      <c r="G48" s="27"/>
      <c r="H48" s="27"/>
      <c r="I48" s="27"/>
      <c r="J48" s="27"/>
      <c r="K48" s="27"/>
      <c r="L48" s="27"/>
      <c r="M48" s="36">
        <v>44</v>
      </c>
      <c r="N48" s="43">
        <f t="shared" si="61"/>
        <v>5.6117822480919557</v>
      </c>
      <c r="O48" s="43">
        <f t="shared" si="2"/>
        <v>4.8028324975997236</v>
      </c>
      <c r="P48" s="43">
        <f t="shared" si="3"/>
        <v>3.2675372989454923</v>
      </c>
      <c r="Q48" s="43">
        <f t="shared" si="4"/>
        <v>4.7700733746977102</v>
      </c>
      <c r="R48" s="43">
        <f t="shared" si="5"/>
        <v>3.4152891532050398</v>
      </c>
      <c r="S48" s="43">
        <f t="shared" si="6"/>
        <v>4.6951570793744484</v>
      </c>
      <c r="T48" s="48">
        <f t="shared" si="7"/>
        <v>2.0176471445721127</v>
      </c>
      <c r="U48" s="43">
        <f t="shared" si="78"/>
        <v>4.5538994279628087</v>
      </c>
      <c r="V48" s="43">
        <f t="shared" si="79"/>
        <v>5.7527210952730883</v>
      </c>
      <c r="W48" s="43">
        <f t="shared" si="80"/>
        <v>6.2841148939210214</v>
      </c>
      <c r="X48" s="36">
        <v>7</v>
      </c>
      <c r="Y48" s="49">
        <f t="shared" si="11"/>
        <v>2.0176471445721127</v>
      </c>
      <c r="Z48" s="27"/>
      <c r="AA48" s="27"/>
      <c r="AB48" s="27"/>
      <c r="AC48" s="27"/>
      <c r="AD48" s="27"/>
      <c r="AE48" s="36">
        <v>44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52">
        <v>0</v>
      </c>
      <c r="AQ48" s="62">
        <v>0</v>
      </c>
      <c r="AR48" s="48">
        <f>E49</f>
        <v>6.96</v>
      </c>
      <c r="AS48" s="48">
        <f>F49</f>
        <v>0.1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50"/>
      <c r="BA48" s="50"/>
      <c r="BB48" s="50"/>
      <c r="BC48" s="50"/>
      <c r="BD48" s="27"/>
      <c r="BE48" s="36">
        <v>44</v>
      </c>
      <c r="BF48" s="47">
        <f t="shared" si="81"/>
        <v>5.9215652233068869</v>
      </c>
      <c r="BG48" s="47">
        <f t="shared" si="82"/>
        <v>5.5890929496654467</v>
      </c>
      <c r="BH48" s="47">
        <f t="shared" si="83"/>
        <v>3.2386631329746067</v>
      </c>
      <c r="BI48" s="47">
        <f t="shared" si="84"/>
        <v>4.7411372910410439</v>
      </c>
      <c r="BJ48" s="47">
        <f t="shared" si="85"/>
        <v>3.3761919376717904</v>
      </c>
      <c r="BK48" s="47">
        <f t="shared" si="86"/>
        <v>5.4748384679367481</v>
      </c>
      <c r="BL48" s="48">
        <f t="shared" si="87"/>
        <v>2.0295381247958852</v>
      </c>
      <c r="BM48" s="47">
        <f t="shared" si="88"/>
        <v>4.916683129915941</v>
      </c>
      <c r="BN48" s="47">
        <f t="shared" si="89"/>
        <v>5.7667161907796372</v>
      </c>
      <c r="BO48" s="47">
        <f t="shared" si="22"/>
        <v>6.3181457273553576</v>
      </c>
      <c r="BP48" s="36">
        <v>7</v>
      </c>
      <c r="BQ48" s="49">
        <f t="shared" si="23"/>
        <v>2.0295381247958852</v>
      </c>
      <c r="BR48" s="27"/>
      <c r="BS48" s="27"/>
      <c r="BT48" s="27"/>
      <c r="BU48" s="27"/>
      <c r="BV48" s="27"/>
      <c r="BW48" s="36">
        <v>44</v>
      </c>
      <c r="BX48" s="36">
        <v>0</v>
      </c>
      <c r="BY48" s="36">
        <v>0</v>
      </c>
      <c r="BZ48" s="36">
        <v>0</v>
      </c>
      <c r="CA48" s="36">
        <v>0</v>
      </c>
      <c r="CB48" s="36">
        <v>0</v>
      </c>
      <c r="CC48" s="36">
        <v>0</v>
      </c>
      <c r="CD48" s="36">
        <v>0</v>
      </c>
      <c r="CE48" s="36">
        <v>0</v>
      </c>
      <c r="CF48" s="36">
        <v>0</v>
      </c>
      <c r="CG48" s="36">
        <v>0</v>
      </c>
      <c r="CH48" s="62">
        <v>0</v>
      </c>
      <c r="CI48" s="62">
        <v>0</v>
      </c>
      <c r="CJ48" s="48">
        <f>E49</f>
        <v>6.96</v>
      </c>
      <c r="CK48" s="48">
        <f>F49</f>
        <v>0.1</v>
      </c>
      <c r="CL48" s="36">
        <v>0</v>
      </c>
      <c r="CM48" s="36">
        <v>0</v>
      </c>
      <c r="CN48" s="36">
        <v>0</v>
      </c>
      <c r="CO48" s="36">
        <v>0</v>
      </c>
      <c r="CP48" s="36">
        <v>0</v>
      </c>
      <c r="CQ48" s="36">
        <v>0</v>
      </c>
      <c r="CR48" s="27"/>
      <c r="CS48" s="27"/>
      <c r="CT48" s="27"/>
      <c r="CU48" s="27"/>
      <c r="CV48" s="27"/>
      <c r="CW48" s="36">
        <v>44</v>
      </c>
      <c r="CX48" s="47">
        <f t="shared" si="25"/>
        <v>5.9538159192235707</v>
      </c>
      <c r="CY48" s="47">
        <f t="shared" si="26"/>
        <v>5.8158702893223317</v>
      </c>
      <c r="CZ48" s="47">
        <f t="shared" si="27"/>
        <v>3.2386631329746067</v>
      </c>
      <c r="DA48" s="47">
        <f t="shared" si="28"/>
        <v>4.762203167898833</v>
      </c>
      <c r="DB48" s="47">
        <f t="shared" si="29"/>
        <v>3.5399691570200242</v>
      </c>
      <c r="DC48" s="47">
        <f t="shared" si="30"/>
        <v>5.8180385010757698</v>
      </c>
      <c r="DD48" s="48">
        <f t="shared" si="31"/>
        <v>2.0295381247958852</v>
      </c>
      <c r="DE48" s="47">
        <f t="shared" si="32"/>
        <v>4.8651333433914843</v>
      </c>
      <c r="DF48" s="47">
        <f t="shared" si="33"/>
        <v>5.8480818845494182</v>
      </c>
      <c r="DG48" s="47">
        <f t="shared" si="34"/>
        <v>6.3090760516100932</v>
      </c>
      <c r="DH48" s="36">
        <v>7</v>
      </c>
      <c r="DI48" s="49">
        <f t="shared" si="35"/>
        <v>2.0295381247958852</v>
      </c>
      <c r="DJ48" s="27"/>
      <c r="DK48" s="27"/>
      <c r="DL48" s="27"/>
      <c r="DM48" s="27"/>
      <c r="DN48" s="27"/>
      <c r="DO48" s="36">
        <v>44</v>
      </c>
      <c r="DP48" s="36">
        <v>0</v>
      </c>
      <c r="DQ48" s="36">
        <v>0</v>
      </c>
      <c r="DR48" s="36">
        <v>0</v>
      </c>
      <c r="DS48" s="36">
        <v>0</v>
      </c>
      <c r="DT48" s="36">
        <v>0</v>
      </c>
      <c r="DU48" s="36">
        <v>0</v>
      </c>
      <c r="DV48" s="36">
        <v>0</v>
      </c>
      <c r="DW48" s="36">
        <v>0</v>
      </c>
      <c r="DX48" s="36">
        <v>0</v>
      </c>
      <c r="DY48" s="36">
        <v>0</v>
      </c>
      <c r="DZ48" s="62">
        <v>0</v>
      </c>
      <c r="EA48" s="62">
        <v>0</v>
      </c>
      <c r="EB48" s="48">
        <f>E49</f>
        <v>6.96</v>
      </c>
      <c r="EC48" s="48">
        <f>F49</f>
        <v>0.1</v>
      </c>
      <c r="ED48" s="36">
        <v>0</v>
      </c>
      <c r="EE48" s="36">
        <v>0</v>
      </c>
      <c r="EF48" s="36">
        <v>0</v>
      </c>
      <c r="EG48" s="36">
        <v>0</v>
      </c>
      <c r="EH48" s="36">
        <v>0</v>
      </c>
      <c r="EI48" s="36">
        <v>0</v>
      </c>
      <c r="EJ48" s="27"/>
      <c r="EK48" s="27"/>
      <c r="EL48" s="27"/>
      <c r="EM48" s="27"/>
      <c r="EN48" s="27"/>
      <c r="EO48" s="36">
        <v>44</v>
      </c>
      <c r="EP48" s="47">
        <f t="shared" si="95"/>
        <v>5.9538159192235707</v>
      </c>
      <c r="EQ48" s="47">
        <f t="shared" si="96"/>
        <v>5.8158702893223317</v>
      </c>
      <c r="ER48" s="47">
        <f t="shared" si="97"/>
        <v>3.2386631329746067</v>
      </c>
      <c r="ES48" s="47">
        <f t="shared" si="98"/>
        <v>4.762203167898833</v>
      </c>
      <c r="ET48" s="47">
        <f t="shared" si="99"/>
        <v>3.5399691570200242</v>
      </c>
      <c r="EU48" s="47">
        <f t="shared" si="100"/>
        <v>5.8180385010757698</v>
      </c>
      <c r="EV48" s="48">
        <f t="shared" si="101"/>
        <v>2.0295381247958852</v>
      </c>
      <c r="EW48" s="47">
        <f t="shared" si="102"/>
        <v>4.6665059496134562</v>
      </c>
      <c r="EX48" s="47">
        <f t="shared" si="103"/>
        <v>5.8870479019624096</v>
      </c>
      <c r="EY48" s="47">
        <f t="shared" si="104"/>
        <v>6.2832178509502592</v>
      </c>
      <c r="EZ48" s="36">
        <v>7</v>
      </c>
      <c r="FA48" s="49">
        <f t="shared" si="47"/>
        <v>2.0295381247958852</v>
      </c>
      <c r="FB48" s="27"/>
      <c r="FC48" s="27"/>
      <c r="FD48" s="27"/>
      <c r="FE48" s="27"/>
      <c r="FF48" s="27"/>
      <c r="FG48" s="36">
        <v>44</v>
      </c>
      <c r="FH48" s="36">
        <v>0</v>
      </c>
      <c r="FI48" s="36">
        <v>0</v>
      </c>
      <c r="FJ48" s="36">
        <v>0</v>
      </c>
      <c r="FK48" s="36">
        <v>0</v>
      </c>
      <c r="FL48" s="36">
        <v>0</v>
      </c>
      <c r="FM48" s="36">
        <v>0</v>
      </c>
      <c r="FN48" s="36">
        <v>0</v>
      </c>
      <c r="FO48" s="36">
        <v>0</v>
      </c>
      <c r="FP48" s="36">
        <v>0</v>
      </c>
      <c r="FQ48" s="36">
        <v>0</v>
      </c>
      <c r="FR48" s="62">
        <v>0</v>
      </c>
      <c r="FS48" s="62">
        <v>0</v>
      </c>
      <c r="FT48" s="48">
        <f>E49</f>
        <v>6.96</v>
      </c>
      <c r="FU48" s="48">
        <f>F49</f>
        <v>0.1</v>
      </c>
      <c r="FV48" s="36">
        <v>0</v>
      </c>
      <c r="FW48" s="36">
        <v>0</v>
      </c>
      <c r="FX48" s="36">
        <v>0</v>
      </c>
      <c r="FY48" s="36">
        <v>0</v>
      </c>
      <c r="FZ48" s="36">
        <v>0</v>
      </c>
      <c r="GA48" s="36">
        <v>0</v>
      </c>
      <c r="GB48" s="27"/>
      <c r="GC48" s="27"/>
      <c r="GD48" s="27"/>
      <c r="GE48" s="27"/>
      <c r="GF48" s="27"/>
      <c r="GG48" s="36">
        <v>44</v>
      </c>
      <c r="GH48" s="47">
        <f t="shared" si="49"/>
        <v>5.9538159192235707</v>
      </c>
      <c r="GI48" s="47">
        <f t="shared" si="50"/>
        <v>5.8158702893223317</v>
      </c>
      <c r="GJ48" s="47">
        <f t="shared" si="51"/>
        <v>3.2386631329746067</v>
      </c>
      <c r="GK48" s="47">
        <f t="shared" si="52"/>
        <v>4.762203167898833</v>
      </c>
      <c r="GL48" s="47">
        <f t="shared" si="53"/>
        <v>3.5399691570200242</v>
      </c>
      <c r="GM48" s="47">
        <f t="shared" si="54"/>
        <v>5.8180385010757698</v>
      </c>
      <c r="GN48" s="48">
        <f t="shared" si="55"/>
        <v>1.7014405661086136</v>
      </c>
      <c r="GO48" s="47">
        <f t="shared" si="56"/>
        <v>4.3226432242835457</v>
      </c>
      <c r="GP48" s="47">
        <f t="shared" si="57"/>
        <v>5.894023096702524</v>
      </c>
      <c r="GQ48" s="47">
        <f t="shared" si="58"/>
        <v>6.2380632260742592</v>
      </c>
      <c r="GR48" s="36">
        <v>7</v>
      </c>
      <c r="GS48" s="49">
        <f t="shared" si="59"/>
        <v>1.7014405661086136</v>
      </c>
      <c r="GT48" s="27"/>
      <c r="GU48" s="27"/>
      <c r="GV48" s="27"/>
      <c r="GW48" s="27"/>
      <c r="GX48" s="27"/>
      <c r="GY48" s="36">
        <v>44</v>
      </c>
      <c r="GZ48" s="36">
        <v>0</v>
      </c>
      <c r="HA48" s="36">
        <v>0</v>
      </c>
      <c r="HB48" s="36">
        <v>0</v>
      </c>
      <c r="HC48" s="36">
        <v>0</v>
      </c>
      <c r="HD48" s="36">
        <v>0</v>
      </c>
      <c r="HE48" s="36">
        <v>0</v>
      </c>
      <c r="HF48" s="36">
        <v>0</v>
      </c>
      <c r="HG48" s="36">
        <v>0</v>
      </c>
      <c r="HH48" s="36">
        <v>0</v>
      </c>
      <c r="HI48" s="36">
        <v>0</v>
      </c>
      <c r="HJ48" s="62">
        <v>0</v>
      </c>
      <c r="HK48" s="62">
        <v>0</v>
      </c>
      <c r="HL48" s="48">
        <f>E49</f>
        <v>6.96</v>
      </c>
      <c r="HM48" s="48">
        <f>F49</f>
        <v>0.1</v>
      </c>
      <c r="HN48" s="36">
        <v>0</v>
      </c>
      <c r="HO48" s="36">
        <v>0</v>
      </c>
      <c r="HP48" s="36">
        <v>0</v>
      </c>
      <c r="HQ48" s="36">
        <v>0</v>
      </c>
      <c r="HR48" s="36">
        <v>0</v>
      </c>
      <c r="HS48" s="36">
        <v>0</v>
      </c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65"/>
      <c r="IG48" s="27"/>
      <c r="IH48" s="27"/>
      <c r="II48" s="52">
        <v>68</v>
      </c>
      <c r="IJ48" s="47">
        <f>GP72</f>
        <v>1.7110361270584467</v>
      </c>
      <c r="IK48" s="52">
        <f>IN71</f>
        <v>890</v>
      </c>
      <c r="IL48" s="56" t="s">
        <v>154</v>
      </c>
      <c r="IM48" s="57"/>
      <c r="IN48" s="45">
        <v>644</v>
      </c>
      <c r="IO48" s="40">
        <v>45</v>
      </c>
      <c r="IP48" s="27"/>
      <c r="IQ48" s="27"/>
      <c r="IR48" s="27"/>
      <c r="IS48" s="27"/>
    </row>
    <row r="49" spans="1:253" x14ac:dyDescent="0.25">
      <c r="A49" s="40">
        <v>44</v>
      </c>
      <c r="B49" s="40" t="s">
        <v>46</v>
      </c>
      <c r="C49" s="46">
        <v>44</v>
      </c>
      <c r="D49" s="77" t="s">
        <v>115</v>
      </c>
      <c r="E49" s="47">
        <v>6.96</v>
      </c>
      <c r="F49" s="47">
        <v>0.1</v>
      </c>
      <c r="G49" s="27"/>
      <c r="H49" s="27"/>
      <c r="I49" s="27"/>
      <c r="J49" s="27"/>
      <c r="K49" s="27"/>
      <c r="L49" s="27"/>
      <c r="M49" s="36">
        <v>45</v>
      </c>
      <c r="N49" s="43">
        <f t="shared" si="61"/>
        <v>6.2820140082620002</v>
      </c>
      <c r="O49" s="43">
        <f t="shared" si="2"/>
        <v>7.028228795365159</v>
      </c>
      <c r="P49" s="43">
        <f t="shared" si="3"/>
        <v>4.7766934169988344</v>
      </c>
      <c r="Q49" s="43">
        <f t="shared" si="4"/>
        <v>2.9017236257093812</v>
      </c>
      <c r="R49" s="43">
        <f t="shared" si="5"/>
        <v>2.102046621747482</v>
      </c>
      <c r="S49" s="43">
        <f t="shared" si="6"/>
        <v>1.7202616080119906</v>
      </c>
      <c r="T49" s="43">
        <f t="shared" si="7"/>
        <v>2.9320470664707958</v>
      </c>
      <c r="U49" s="48">
        <f t="shared" si="78"/>
        <v>0.61351446600711879</v>
      </c>
      <c r="V49" s="43">
        <f t="shared" si="79"/>
        <v>2.1821548982599746</v>
      </c>
      <c r="W49" s="43">
        <f t="shared" si="80"/>
        <v>2.2736974292988061</v>
      </c>
      <c r="X49" s="36">
        <v>8</v>
      </c>
      <c r="Y49" s="49">
        <f t="shared" si="11"/>
        <v>0.61351446600711879</v>
      </c>
      <c r="Z49" s="27"/>
      <c r="AA49" s="27" t="s">
        <v>245</v>
      </c>
      <c r="AB49" s="27"/>
      <c r="AC49" s="27"/>
      <c r="AD49" s="27"/>
      <c r="AE49" s="36">
        <v>45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52">
        <v>0</v>
      </c>
      <c r="AS49" s="52">
        <v>0</v>
      </c>
      <c r="AT49" s="48">
        <f>E50</f>
        <v>5.46</v>
      </c>
      <c r="AU49" s="48">
        <f>F50</f>
        <v>4.76</v>
      </c>
      <c r="AV49" s="36">
        <v>0</v>
      </c>
      <c r="AW49" s="36">
        <v>0</v>
      </c>
      <c r="AX49" s="36">
        <v>0</v>
      </c>
      <c r="AY49" s="36">
        <v>0</v>
      </c>
      <c r="AZ49" s="50"/>
      <c r="BA49" s="50"/>
      <c r="BB49" s="50"/>
      <c r="BC49" s="50"/>
      <c r="BD49" s="27"/>
      <c r="BE49" s="36">
        <v>45</v>
      </c>
      <c r="BF49" s="47">
        <f t="shared" si="81"/>
        <v>6.543264179478693</v>
      </c>
      <c r="BG49" s="47">
        <f t="shared" si="82"/>
        <v>7.6187059268618578</v>
      </c>
      <c r="BH49" s="47">
        <f t="shared" si="83"/>
        <v>4.9863285313166275</v>
      </c>
      <c r="BI49" s="47">
        <f t="shared" si="84"/>
        <v>3.200864385209095</v>
      </c>
      <c r="BJ49" s="47">
        <f t="shared" si="85"/>
        <v>2.0019870129448893</v>
      </c>
      <c r="BK49" s="47">
        <f t="shared" si="86"/>
        <v>1.8481764661416933</v>
      </c>
      <c r="BL49" s="47">
        <f t="shared" si="87"/>
        <v>3.0928344604908942</v>
      </c>
      <c r="BM49" s="48">
        <f t="shared" si="88"/>
        <v>7.5716576784743195E-2</v>
      </c>
      <c r="BN49" s="47">
        <f t="shared" si="89"/>
        <v>2.596327333946935</v>
      </c>
      <c r="BO49" s="47">
        <f t="shared" si="22"/>
        <v>1.8020324602110587</v>
      </c>
      <c r="BP49" s="36">
        <v>8</v>
      </c>
      <c r="BQ49" s="49">
        <f t="shared" si="23"/>
        <v>7.5716576784743195E-2</v>
      </c>
      <c r="BR49" s="27"/>
      <c r="BS49" s="27"/>
      <c r="BT49" s="27"/>
      <c r="BU49" s="27"/>
      <c r="BV49" s="27"/>
      <c r="BW49" s="36">
        <v>45</v>
      </c>
      <c r="BX49" s="3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62">
        <v>0</v>
      </c>
      <c r="CK49" s="62">
        <v>0</v>
      </c>
      <c r="CL49" s="48">
        <f>E50</f>
        <v>5.46</v>
      </c>
      <c r="CM49" s="48">
        <f>F50</f>
        <v>4.76</v>
      </c>
      <c r="CN49" s="36">
        <v>0</v>
      </c>
      <c r="CO49" s="36">
        <v>0</v>
      </c>
      <c r="CP49" s="36">
        <v>0</v>
      </c>
      <c r="CQ49" s="36">
        <v>0</v>
      </c>
      <c r="CR49" s="27"/>
      <c r="CS49" s="27"/>
      <c r="CT49" s="27"/>
      <c r="CU49" s="27"/>
      <c r="CV49" s="27"/>
      <c r="CW49" s="36">
        <v>45</v>
      </c>
      <c r="CX49" s="47">
        <f t="shared" si="25"/>
        <v>6.5263530397918261</v>
      </c>
      <c r="CY49" s="47">
        <f t="shared" si="26"/>
        <v>7.7355551765137633</v>
      </c>
      <c r="CZ49" s="47">
        <f t="shared" si="27"/>
        <v>4.9863285313166275</v>
      </c>
      <c r="DA49" s="47">
        <f t="shared" si="28"/>
        <v>3.3781982559924062</v>
      </c>
      <c r="DB49" s="47">
        <f t="shared" si="29"/>
        <v>1.7625335428853317</v>
      </c>
      <c r="DC49" s="47">
        <f t="shared" si="30"/>
        <v>1.7742750632300497</v>
      </c>
      <c r="DD49" s="47">
        <f t="shared" si="31"/>
        <v>3.0928344604908942</v>
      </c>
      <c r="DE49" s="48">
        <f t="shared" si="32"/>
        <v>0.20765945434675381</v>
      </c>
      <c r="DF49" s="47">
        <f t="shared" si="33"/>
        <v>2.5930110244346252</v>
      </c>
      <c r="DG49" s="47">
        <f t="shared" si="34"/>
        <v>1.7162868714174793</v>
      </c>
      <c r="DH49" s="36">
        <v>8</v>
      </c>
      <c r="DI49" s="49">
        <f t="shared" si="35"/>
        <v>0.20765945434675381</v>
      </c>
      <c r="DJ49" s="27"/>
      <c r="DK49" s="27"/>
      <c r="DL49" s="27"/>
      <c r="DM49" s="27"/>
      <c r="DN49" s="27"/>
      <c r="DO49" s="36">
        <v>45</v>
      </c>
      <c r="DP49" s="36">
        <v>0</v>
      </c>
      <c r="DQ49" s="36">
        <v>0</v>
      </c>
      <c r="DR49" s="36">
        <v>0</v>
      </c>
      <c r="DS49" s="36">
        <v>0</v>
      </c>
      <c r="DT49" s="36">
        <v>0</v>
      </c>
      <c r="DU49" s="36">
        <v>0</v>
      </c>
      <c r="DV49" s="36">
        <v>0</v>
      </c>
      <c r="DW49" s="36">
        <v>0</v>
      </c>
      <c r="DX49" s="36">
        <v>0</v>
      </c>
      <c r="DY49" s="36">
        <v>0</v>
      </c>
      <c r="DZ49" s="36">
        <v>0</v>
      </c>
      <c r="EA49" s="36">
        <v>0</v>
      </c>
      <c r="EB49" s="62">
        <v>0</v>
      </c>
      <c r="EC49" s="62">
        <v>0</v>
      </c>
      <c r="ED49" s="48">
        <f>E50</f>
        <v>5.46</v>
      </c>
      <c r="EE49" s="48">
        <f>F50</f>
        <v>4.76</v>
      </c>
      <c r="EF49" s="36">
        <v>0</v>
      </c>
      <c r="EG49" s="36">
        <v>0</v>
      </c>
      <c r="EH49" s="36">
        <v>0</v>
      </c>
      <c r="EI49" s="36">
        <v>0</v>
      </c>
      <c r="EJ49" s="27"/>
      <c r="EK49" s="27"/>
      <c r="EL49" s="27"/>
      <c r="EM49" s="27"/>
      <c r="EN49" s="27"/>
      <c r="EO49" s="36">
        <v>45</v>
      </c>
      <c r="EP49" s="47">
        <f t="shared" si="95"/>
        <v>6.5263530397918261</v>
      </c>
      <c r="EQ49" s="47">
        <f t="shared" si="96"/>
        <v>7.7355551765137633</v>
      </c>
      <c r="ER49" s="47">
        <f t="shared" si="97"/>
        <v>4.9863285313166275</v>
      </c>
      <c r="ES49" s="47">
        <f t="shared" si="98"/>
        <v>3.3781982559924062</v>
      </c>
      <c r="ET49" s="47">
        <f t="shared" si="99"/>
        <v>1.7625335428853317</v>
      </c>
      <c r="EU49" s="47">
        <f t="shared" si="100"/>
        <v>1.7742750632300497</v>
      </c>
      <c r="EV49" s="47">
        <f t="shared" si="101"/>
        <v>3.0928344604908942</v>
      </c>
      <c r="EW49" s="48">
        <f t="shared" si="102"/>
        <v>0.34158129014595789</v>
      </c>
      <c r="EX49" s="47">
        <f t="shared" si="103"/>
        <v>2.5488375781912813</v>
      </c>
      <c r="EY49" s="47">
        <f t="shared" si="104"/>
        <v>1.575333793994149</v>
      </c>
      <c r="EZ49" s="36">
        <v>8</v>
      </c>
      <c r="FA49" s="49">
        <f t="shared" si="47"/>
        <v>0.34158129014595789</v>
      </c>
      <c r="FB49" s="27"/>
      <c r="FC49" s="27"/>
      <c r="FD49" s="27"/>
      <c r="FE49" s="27"/>
      <c r="FF49" s="27"/>
      <c r="FG49" s="36">
        <v>45</v>
      </c>
      <c r="FH49" s="36">
        <v>0</v>
      </c>
      <c r="FI49" s="36">
        <v>0</v>
      </c>
      <c r="FJ49" s="36">
        <v>0</v>
      </c>
      <c r="FK49" s="36">
        <v>0</v>
      </c>
      <c r="FL49" s="36">
        <v>0</v>
      </c>
      <c r="FM49" s="36">
        <v>0</v>
      </c>
      <c r="FN49" s="36">
        <v>0</v>
      </c>
      <c r="FO49" s="36">
        <v>0</v>
      </c>
      <c r="FP49" s="36">
        <v>0</v>
      </c>
      <c r="FQ49" s="36">
        <v>0</v>
      </c>
      <c r="FR49" s="36">
        <v>0</v>
      </c>
      <c r="FS49" s="36">
        <v>0</v>
      </c>
      <c r="FT49" s="62">
        <v>0</v>
      </c>
      <c r="FU49" s="62">
        <v>0</v>
      </c>
      <c r="FV49" s="48">
        <f>E50</f>
        <v>5.46</v>
      </c>
      <c r="FW49" s="48">
        <f>F50</f>
        <v>4.76</v>
      </c>
      <c r="FX49" s="36">
        <v>0</v>
      </c>
      <c r="FY49" s="36">
        <v>0</v>
      </c>
      <c r="FZ49" s="36">
        <v>0</v>
      </c>
      <c r="GA49" s="36">
        <v>0</v>
      </c>
      <c r="GB49" s="27"/>
      <c r="GC49" s="27"/>
      <c r="GD49" s="27"/>
      <c r="GE49" s="27"/>
      <c r="GF49" s="27"/>
      <c r="GG49" s="36">
        <v>45</v>
      </c>
      <c r="GH49" s="47">
        <f t="shared" si="49"/>
        <v>6.5263530397918261</v>
      </c>
      <c r="GI49" s="47">
        <f t="shared" si="50"/>
        <v>7.7355551765137633</v>
      </c>
      <c r="GJ49" s="47">
        <f t="shared" si="51"/>
        <v>4.9863285313166275</v>
      </c>
      <c r="GK49" s="47">
        <f t="shared" si="52"/>
        <v>3.3781982559924062</v>
      </c>
      <c r="GL49" s="47">
        <f t="shared" si="53"/>
        <v>1.7625335428853317</v>
      </c>
      <c r="GM49" s="47">
        <f t="shared" si="54"/>
        <v>1.7742750632300497</v>
      </c>
      <c r="GN49" s="47">
        <f t="shared" si="55"/>
        <v>3.3687890999586187</v>
      </c>
      <c r="GO49" s="48">
        <f t="shared" si="56"/>
        <v>0.70515561718279096</v>
      </c>
      <c r="GP49" s="47">
        <f t="shared" si="57"/>
        <v>2.4875798919850314</v>
      </c>
      <c r="GQ49" s="47">
        <f t="shared" si="58"/>
        <v>1.473493404294705</v>
      </c>
      <c r="GR49" s="36">
        <v>8</v>
      </c>
      <c r="GS49" s="49">
        <f t="shared" si="59"/>
        <v>0.70515561718279096</v>
      </c>
      <c r="GT49" s="27"/>
      <c r="GU49" s="27"/>
      <c r="GV49" s="27"/>
      <c r="GW49" s="27"/>
      <c r="GX49" s="27"/>
      <c r="GY49" s="36">
        <v>45</v>
      </c>
      <c r="GZ49" s="36">
        <v>0</v>
      </c>
      <c r="HA49" s="36">
        <v>0</v>
      </c>
      <c r="HB49" s="36">
        <v>0</v>
      </c>
      <c r="HC49" s="36">
        <v>0</v>
      </c>
      <c r="HD49" s="36">
        <v>0</v>
      </c>
      <c r="HE49" s="36">
        <v>0</v>
      </c>
      <c r="HF49" s="36">
        <v>0</v>
      </c>
      <c r="HG49" s="36">
        <v>0</v>
      </c>
      <c r="HH49" s="36">
        <v>0</v>
      </c>
      <c r="HI49" s="36">
        <v>0</v>
      </c>
      <c r="HJ49" s="36">
        <v>0</v>
      </c>
      <c r="HK49" s="36">
        <v>0</v>
      </c>
      <c r="HL49" s="62">
        <v>0</v>
      </c>
      <c r="HM49" s="62">
        <v>0</v>
      </c>
      <c r="HN49" s="48">
        <f>E50</f>
        <v>5.46</v>
      </c>
      <c r="HO49" s="48">
        <f>F50</f>
        <v>4.76</v>
      </c>
      <c r="HP49" s="36">
        <v>0</v>
      </c>
      <c r="HQ49" s="36">
        <v>0</v>
      </c>
      <c r="HR49" s="36">
        <v>0</v>
      </c>
      <c r="HS49" s="36">
        <v>0</v>
      </c>
      <c r="HT49" s="27"/>
      <c r="HU49" s="27"/>
      <c r="HV49" s="27"/>
      <c r="HW49" s="27"/>
      <c r="HX49" s="27"/>
      <c r="HY49" s="27"/>
      <c r="HZ49" s="27"/>
      <c r="IA49" s="79" t="s">
        <v>148</v>
      </c>
      <c r="IB49" s="76">
        <f>$IA$6-IF18</f>
        <v>7104</v>
      </c>
      <c r="IC49" s="81" t="s">
        <v>232</v>
      </c>
      <c r="ID49" s="27"/>
      <c r="IE49" s="27"/>
      <c r="IF49" s="27"/>
      <c r="IG49" s="27"/>
      <c r="IH49" s="27"/>
      <c r="II49" s="80"/>
      <c r="IJ49" s="80"/>
      <c r="IK49" s="80"/>
      <c r="IL49" s="80"/>
      <c r="IM49" s="68"/>
      <c r="IN49" s="45">
        <v>806</v>
      </c>
      <c r="IO49" s="40">
        <v>46</v>
      </c>
      <c r="IP49" s="27"/>
      <c r="IQ49" s="27"/>
      <c r="IR49" s="27"/>
      <c r="IS49" s="27"/>
    </row>
    <row r="50" spans="1:253" x14ac:dyDescent="0.25">
      <c r="A50" s="40">
        <v>45</v>
      </c>
      <c r="B50" s="40" t="s">
        <v>47</v>
      </c>
      <c r="C50" s="46">
        <v>45</v>
      </c>
      <c r="D50" s="75" t="s">
        <v>116</v>
      </c>
      <c r="E50" s="47">
        <v>5.46</v>
      </c>
      <c r="F50" s="47">
        <v>4.76</v>
      </c>
      <c r="G50" s="27"/>
      <c r="H50" s="27"/>
      <c r="I50" s="27"/>
      <c r="J50" s="27"/>
      <c r="K50" s="27"/>
      <c r="L50" s="27"/>
      <c r="M50" s="36">
        <v>46</v>
      </c>
      <c r="N50" s="43">
        <f t="shared" si="61"/>
        <v>8.0151668728729533</v>
      </c>
      <c r="O50" s="43">
        <f t="shared" si="2"/>
        <v>8.5182627336799133</v>
      </c>
      <c r="P50" s="43">
        <f t="shared" si="3"/>
        <v>6.2385254668070402</v>
      </c>
      <c r="Q50" s="43">
        <f t="shared" si="4"/>
        <v>4.7521784478279008</v>
      </c>
      <c r="R50" s="43">
        <f t="shared" si="5"/>
        <v>3.6217399133565626</v>
      </c>
      <c r="S50" s="43">
        <f t="shared" si="6"/>
        <v>3.5908912542710056</v>
      </c>
      <c r="T50" s="43">
        <f t="shared" si="7"/>
        <v>3.4155087468779817</v>
      </c>
      <c r="U50" s="43">
        <f t="shared" si="78"/>
        <v>2.4318717071424634</v>
      </c>
      <c r="V50" s="48">
        <f t="shared" si="79"/>
        <v>0.39115214431215894</v>
      </c>
      <c r="W50" s="47">
        <f t="shared" si="80"/>
        <v>0.92135769384099675</v>
      </c>
      <c r="X50" s="36">
        <v>9</v>
      </c>
      <c r="Y50" s="49">
        <f t="shared" si="11"/>
        <v>0.39115214431215894</v>
      </c>
      <c r="Z50" s="27"/>
      <c r="AA50" s="40" t="s">
        <v>27</v>
      </c>
      <c r="AB50" s="40" t="s">
        <v>171</v>
      </c>
      <c r="AC50" s="27" t="s">
        <v>171</v>
      </c>
      <c r="AD50" s="27"/>
      <c r="AE50" s="36">
        <v>46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48">
        <f>E51</f>
        <v>3.62</v>
      </c>
      <c r="AW50" s="48">
        <f>F51</f>
        <v>4.32</v>
      </c>
      <c r="AX50" s="36">
        <v>0</v>
      </c>
      <c r="AY50" s="36">
        <v>0</v>
      </c>
      <c r="AZ50" s="28"/>
      <c r="BA50" s="28"/>
      <c r="BB50" s="28"/>
      <c r="BC50" s="28"/>
      <c r="BD50" s="27"/>
      <c r="BE50" s="36">
        <v>46</v>
      </c>
      <c r="BF50" s="47">
        <f t="shared" si="81"/>
        <v>8.293420308181858</v>
      </c>
      <c r="BG50" s="47">
        <f t="shared" si="82"/>
        <v>9.1752035399766481</v>
      </c>
      <c r="BH50" s="47">
        <f t="shared" si="83"/>
        <v>6.4205819223978624</v>
      </c>
      <c r="BI50" s="47">
        <f t="shared" si="84"/>
        <v>5.0368276536427166</v>
      </c>
      <c r="BJ50" s="47">
        <f t="shared" si="85"/>
        <v>3.4799011480213062</v>
      </c>
      <c r="BK50" s="47">
        <f t="shared" si="86"/>
        <v>3.7173587733766014</v>
      </c>
      <c r="BL50" s="47">
        <f t="shared" si="87"/>
        <v>3.3525549958203524</v>
      </c>
      <c r="BM50" s="47">
        <f t="shared" si="88"/>
        <v>1.9630927130423552</v>
      </c>
      <c r="BN50" s="48">
        <f t="shared" si="89"/>
        <v>0.70641038001999934</v>
      </c>
      <c r="BO50" s="47">
        <f t="shared" si="22"/>
        <v>1.3166071247671618</v>
      </c>
      <c r="BP50" s="36">
        <v>9</v>
      </c>
      <c r="BQ50" s="49">
        <f t="shared" si="23"/>
        <v>0.70641038001999934</v>
      </c>
      <c r="BR50" s="27"/>
      <c r="BS50" s="27"/>
      <c r="BT50" s="27"/>
      <c r="BU50" s="27"/>
      <c r="BV50" s="27"/>
      <c r="BW50" s="36">
        <v>46</v>
      </c>
      <c r="BX50" s="3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6">
        <v>0</v>
      </c>
      <c r="CL50" s="36">
        <v>0</v>
      </c>
      <c r="CM50" s="36">
        <v>0</v>
      </c>
      <c r="CN50" s="48">
        <f>E51</f>
        <v>3.62</v>
      </c>
      <c r="CO50" s="48">
        <f>F51</f>
        <v>4.32</v>
      </c>
      <c r="CP50" s="62">
        <v>0</v>
      </c>
      <c r="CQ50" s="62">
        <v>0</v>
      </c>
      <c r="CR50" s="27"/>
      <c r="CS50" s="27"/>
      <c r="CT50" s="27"/>
      <c r="CU50" s="27"/>
      <c r="CV50" s="27"/>
      <c r="CW50" s="36">
        <v>46</v>
      </c>
      <c r="CX50" s="47">
        <f t="shared" si="25"/>
        <v>8.2825022789009868</v>
      </c>
      <c r="CY50" s="47">
        <f t="shared" si="26"/>
        <v>9.3179833595520503</v>
      </c>
      <c r="CZ50" s="47">
        <f t="shared" si="27"/>
        <v>6.4205819223978624</v>
      </c>
      <c r="DA50" s="47">
        <f t="shared" si="28"/>
        <v>5.2091587197839582</v>
      </c>
      <c r="DB50" s="47">
        <f t="shared" si="29"/>
        <v>3.2706502505196875</v>
      </c>
      <c r="DC50" s="47">
        <f t="shared" si="30"/>
        <v>3.563398939215197</v>
      </c>
      <c r="DD50" s="47">
        <f t="shared" si="31"/>
        <v>3.3525549958203524</v>
      </c>
      <c r="DE50" s="47">
        <f t="shared" si="32"/>
        <v>1.6911305239334995</v>
      </c>
      <c r="DF50" s="48">
        <f t="shared" si="33"/>
        <v>0.71446604425617133</v>
      </c>
      <c r="DG50" s="47">
        <f t="shared" si="34"/>
        <v>1.4108652044047292</v>
      </c>
      <c r="DH50" s="36">
        <v>9</v>
      </c>
      <c r="DI50" s="49">
        <f t="shared" si="35"/>
        <v>0.71446604425617133</v>
      </c>
      <c r="DJ50" s="27"/>
      <c r="DK50" s="27"/>
      <c r="DL50" s="27"/>
      <c r="DM50" s="27"/>
      <c r="DN50" s="27"/>
      <c r="DO50" s="36">
        <v>46</v>
      </c>
      <c r="DP50" s="36">
        <v>0</v>
      </c>
      <c r="DQ50" s="36">
        <v>0</v>
      </c>
      <c r="DR50" s="36">
        <v>0</v>
      </c>
      <c r="DS50" s="36">
        <v>0</v>
      </c>
      <c r="DT50" s="36">
        <v>0</v>
      </c>
      <c r="DU50" s="36">
        <v>0</v>
      </c>
      <c r="DV50" s="36">
        <v>0</v>
      </c>
      <c r="DW50" s="36">
        <v>0</v>
      </c>
      <c r="DX50" s="36">
        <v>0</v>
      </c>
      <c r="DY50" s="36">
        <v>0</v>
      </c>
      <c r="DZ50" s="36">
        <v>0</v>
      </c>
      <c r="EA50" s="36">
        <v>0</v>
      </c>
      <c r="EB50" s="36">
        <v>0</v>
      </c>
      <c r="EC50" s="36">
        <v>0</v>
      </c>
      <c r="ED50" s="36">
        <v>0</v>
      </c>
      <c r="EE50" s="36">
        <v>0</v>
      </c>
      <c r="EF50" s="48">
        <f>E51</f>
        <v>3.62</v>
      </c>
      <c r="EG50" s="48">
        <f>F51</f>
        <v>4.32</v>
      </c>
      <c r="EH50" s="62">
        <v>0</v>
      </c>
      <c r="EI50" s="62">
        <v>0</v>
      </c>
      <c r="EJ50" s="27"/>
      <c r="EK50" s="27"/>
      <c r="EL50" s="27"/>
      <c r="EM50" s="27"/>
      <c r="EN50" s="27"/>
      <c r="EO50" s="36">
        <v>46</v>
      </c>
      <c r="EP50" s="47">
        <f t="shared" si="95"/>
        <v>8.2825022789009868</v>
      </c>
      <c r="EQ50" s="47">
        <f t="shared" si="96"/>
        <v>9.3179833595520503</v>
      </c>
      <c r="ER50" s="47">
        <f t="shared" si="97"/>
        <v>6.4205819223978624</v>
      </c>
      <c r="ES50" s="47">
        <f t="shared" si="98"/>
        <v>5.2091587197839582</v>
      </c>
      <c r="ET50" s="47">
        <f t="shared" si="99"/>
        <v>3.2706502505196875</v>
      </c>
      <c r="EU50" s="47">
        <f t="shared" si="100"/>
        <v>3.563398939215197</v>
      </c>
      <c r="EV50" s="47">
        <f t="shared" si="101"/>
        <v>3.3525549958203524</v>
      </c>
      <c r="EW50" s="47">
        <f t="shared" si="102"/>
        <v>1.6825014446089226</v>
      </c>
      <c r="EX50" s="48">
        <f t="shared" si="103"/>
        <v>0.68743945187921818</v>
      </c>
      <c r="EY50" s="47">
        <f t="shared" si="104"/>
        <v>1.5798026973328025</v>
      </c>
      <c r="EZ50" s="36">
        <v>9</v>
      </c>
      <c r="FA50" s="49">
        <f t="shared" si="47"/>
        <v>0.68743945187921818</v>
      </c>
      <c r="FB50" s="27"/>
      <c r="FC50" s="27"/>
      <c r="FD50" s="27"/>
      <c r="FE50" s="27"/>
      <c r="FF50" s="27"/>
      <c r="FG50" s="36">
        <v>46</v>
      </c>
      <c r="FH50" s="36">
        <v>0</v>
      </c>
      <c r="FI50" s="36">
        <v>0</v>
      </c>
      <c r="FJ50" s="36">
        <v>0</v>
      </c>
      <c r="FK50" s="36">
        <v>0</v>
      </c>
      <c r="FL50" s="36">
        <v>0</v>
      </c>
      <c r="FM50" s="36">
        <v>0</v>
      </c>
      <c r="FN50" s="36">
        <v>0</v>
      </c>
      <c r="FO50" s="36">
        <v>0</v>
      </c>
      <c r="FP50" s="36">
        <v>0</v>
      </c>
      <c r="FQ50" s="36">
        <v>0</v>
      </c>
      <c r="FR50" s="36">
        <v>0</v>
      </c>
      <c r="FS50" s="36">
        <v>0</v>
      </c>
      <c r="FT50" s="36">
        <v>0</v>
      </c>
      <c r="FU50" s="36">
        <v>0</v>
      </c>
      <c r="FV50" s="36">
        <v>0</v>
      </c>
      <c r="FW50" s="36">
        <v>0</v>
      </c>
      <c r="FX50" s="48">
        <f>E51</f>
        <v>3.62</v>
      </c>
      <c r="FY50" s="48">
        <f>F51</f>
        <v>4.32</v>
      </c>
      <c r="FZ50" s="62">
        <v>0</v>
      </c>
      <c r="GA50" s="62">
        <v>0</v>
      </c>
      <c r="GB50" s="27"/>
      <c r="GC50" s="27"/>
      <c r="GD50" s="27"/>
      <c r="GE50" s="27"/>
      <c r="GF50" s="27"/>
      <c r="GG50" s="36">
        <v>46</v>
      </c>
      <c r="GH50" s="47">
        <f t="shared" si="49"/>
        <v>8.2825022789009868</v>
      </c>
      <c r="GI50" s="47">
        <f t="shared" si="50"/>
        <v>9.3179833595520503</v>
      </c>
      <c r="GJ50" s="47">
        <f t="shared" si="51"/>
        <v>6.4205819223978624</v>
      </c>
      <c r="GK50" s="47">
        <f t="shared" si="52"/>
        <v>5.2091587197839582</v>
      </c>
      <c r="GL50" s="47">
        <f t="shared" si="53"/>
        <v>3.2706502505196875</v>
      </c>
      <c r="GM50" s="47">
        <f t="shared" si="54"/>
        <v>3.563398939215197</v>
      </c>
      <c r="GN50" s="47">
        <f t="shared" si="55"/>
        <v>3.6806657006579666</v>
      </c>
      <c r="GO50" s="47">
        <f t="shared" si="56"/>
        <v>1.6706618781522222</v>
      </c>
      <c r="GP50" s="48">
        <f t="shared" si="57"/>
        <v>0.64389375952381955</v>
      </c>
      <c r="GQ50" s="47">
        <f t="shared" si="58"/>
        <v>1.6704438968429913</v>
      </c>
      <c r="GR50" s="36">
        <v>9</v>
      </c>
      <c r="GS50" s="49">
        <f t="shared" si="59"/>
        <v>0.64389375952381955</v>
      </c>
      <c r="GT50" s="27"/>
      <c r="GU50" s="27"/>
      <c r="GV50" s="27"/>
      <c r="GW50" s="27"/>
      <c r="GX50" s="27"/>
      <c r="GY50" s="36">
        <v>46</v>
      </c>
      <c r="GZ50" s="36">
        <v>0</v>
      </c>
      <c r="HA50" s="36">
        <v>0</v>
      </c>
      <c r="HB50" s="36">
        <v>0</v>
      </c>
      <c r="HC50" s="36">
        <v>0</v>
      </c>
      <c r="HD50" s="36">
        <v>0</v>
      </c>
      <c r="HE50" s="36">
        <v>0</v>
      </c>
      <c r="HF50" s="36">
        <v>0</v>
      </c>
      <c r="HG50" s="36">
        <v>0</v>
      </c>
      <c r="HH50" s="36">
        <v>0</v>
      </c>
      <c r="HI50" s="36">
        <v>0</v>
      </c>
      <c r="HJ50" s="36">
        <v>0</v>
      </c>
      <c r="HK50" s="36">
        <v>0</v>
      </c>
      <c r="HL50" s="36">
        <v>0</v>
      </c>
      <c r="HM50" s="36">
        <v>0</v>
      </c>
      <c r="HN50" s="36">
        <v>0</v>
      </c>
      <c r="HO50" s="36">
        <v>0</v>
      </c>
      <c r="HP50" s="48">
        <f>E51</f>
        <v>3.62</v>
      </c>
      <c r="HQ50" s="48">
        <f>F51</f>
        <v>4.32</v>
      </c>
      <c r="HR50" s="62">
        <v>0</v>
      </c>
      <c r="HS50" s="62">
        <v>0</v>
      </c>
      <c r="HT50" s="27"/>
      <c r="HU50" s="27"/>
      <c r="HV50" s="27"/>
      <c r="HW50" s="27"/>
      <c r="HX50" s="27"/>
      <c r="HY50" s="27"/>
      <c r="HZ50" s="27"/>
      <c r="IA50" s="27"/>
      <c r="IB50" s="76">
        <f>$IA$6-IF21-IF22</f>
        <v>6200</v>
      </c>
      <c r="IC50" s="83" t="s">
        <v>211</v>
      </c>
      <c r="ID50" s="27"/>
      <c r="IE50" s="27"/>
      <c r="IF50" s="27"/>
      <c r="IG50" s="27"/>
      <c r="IH50" s="27"/>
      <c r="II50" s="99" t="s">
        <v>155</v>
      </c>
      <c r="IJ50" s="99" t="s">
        <v>189</v>
      </c>
      <c r="IK50" s="199" t="s">
        <v>190</v>
      </c>
      <c r="IL50" s="27"/>
      <c r="IM50" s="27"/>
      <c r="IN50" s="45">
        <v>740</v>
      </c>
      <c r="IO50" s="40">
        <v>47</v>
      </c>
      <c r="IP50" s="27"/>
      <c r="IQ50" s="27"/>
      <c r="IR50" s="27"/>
      <c r="IS50" s="27"/>
    </row>
    <row r="51" spans="1:253" x14ac:dyDescent="0.25">
      <c r="A51" s="40">
        <v>46</v>
      </c>
      <c r="B51" s="40" t="s">
        <v>25</v>
      </c>
      <c r="C51" s="46">
        <v>46</v>
      </c>
      <c r="D51" s="75" t="s">
        <v>117</v>
      </c>
      <c r="E51" s="47">
        <v>3.62</v>
      </c>
      <c r="F51" s="47">
        <v>4.32</v>
      </c>
      <c r="G51" s="27"/>
      <c r="H51" s="27"/>
      <c r="I51" s="27"/>
      <c r="J51" s="27"/>
      <c r="K51" s="27"/>
      <c r="L51" s="27"/>
      <c r="M51" s="36">
        <v>47</v>
      </c>
      <c r="N51" s="43">
        <f t="shared" si="61"/>
        <v>5.0992744581950094</v>
      </c>
      <c r="O51" s="43">
        <f t="shared" si="2"/>
        <v>5.8197680366145184</v>
      </c>
      <c r="P51" s="43">
        <f t="shared" si="3"/>
        <v>3.5792876386230827</v>
      </c>
      <c r="Q51" s="43">
        <f t="shared" si="4"/>
        <v>1.846104005737488</v>
      </c>
      <c r="R51" s="47">
        <f t="shared" si="5"/>
        <v>0.94641428560646801</v>
      </c>
      <c r="S51" s="47">
        <f t="shared" si="6"/>
        <v>0.82219219164377877</v>
      </c>
      <c r="T51" s="43">
        <f t="shared" si="7"/>
        <v>2.4329817097545146</v>
      </c>
      <c r="U51" s="48">
        <f t="shared" si="78"/>
        <v>0.60539243470661186</v>
      </c>
      <c r="V51" s="43">
        <f t="shared" si="79"/>
        <v>3.2819658742893716</v>
      </c>
      <c r="W51" s="43">
        <f t="shared" si="80"/>
        <v>3.4591328393110312</v>
      </c>
      <c r="X51" s="36">
        <v>8</v>
      </c>
      <c r="Y51" s="49">
        <f t="shared" si="11"/>
        <v>0.60539243470661186</v>
      </c>
      <c r="Z51" s="27"/>
      <c r="AA51" s="40" t="s">
        <v>0</v>
      </c>
      <c r="AB51" s="40">
        <f>22.07+24.14+22.88+23.54+24.96+24.47+24.41+23.75+20.92</f>
        <v>211.14</v>
      </c>
      <c r="AC51" s="40">
        <f>1/9*AB51</f>
        <v>23.459999999999997</v>
      </c>
      <c r="AD51" s="40">
        <v>23.48</v>
      </c>
      <c r="AE51" s="36">
        <v>47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52">
        <v>0</v>
      </c>
      <c r="AO51" s="52">
        <v>0</v>
      </c>
      <c r="AP51" s="36">
        <v>0</v>
      </c>
      <c r="AQ51" s="36">
        <v>0</v>
      </c>
      <c r="AR51" s="36">
        <v>0</v>
      </c>
      <c r="AS51" s="36">
        <v>0</v>
      </c>
      <c r="AT51" s="48">
        <f>E52</f>
        <v>6.56</v>
      </c>
      <c r="AU51" s="48">
        <f>F52</f>
        <v>4.25</v>
      </c>
      <c r="AV51" s="36">
        <v>0</v>
      </c>
      <c r="AW51" s="36">
        <v>0</v>
      </c>
      <c r="AX51" s="36">
        <v>0</v>
      </c>
      <c r="AY51" s="36">
        <v>0</v>
      </c>
      <c r="AZ51" s="28"/>
      <c r="BA51" s="28"/>
      <c r="BB51" s="28"/>
      <c r="BC51" s="28"/>
      <c r="BD51" s="27"/>
      <c r="BE51" s="36">
        <v>47</v>
      </c>
      <c r="BF51" s="47">
        <f t="shared" si="81"/>
        <v>5.3690520958697414</v>
      </c>
      <c r="BG51" s="47">
        <f t="shared" si="82"/>
        <v>6.4062360243750005</v>
      </c>
      <c r="BH51" s="47">
        <f t="shared" si="83"/>
        <v>3.7936708988641725</v>
      </c>
      <c r="BI51" s="47">
        <f t="shared" si="84"/>
        <v>2.1109850336987237</v>
      </c>
      <c r="BJ51" s="48">
        <f t="shared" si="85"/>
        <v>0.88835353322874833</v>
      </c>
      <c r="BK51" s="47">
        <f t="shared" si="86"/>
        <v>1.4361776526600041</v>
      </c>
      <c r="BL51" s="47">
        <f t="shared" si="87"/>
        <v>2.721217558373457</v>
      </c>
      <c r="BM51" s="47">
        <f t="shared" si="88"/>
        <v>1.1747650828995566</v>
      </c>
      <c r="BN51" s="47">
        <f t="shared" si="89"/>
        <v>3.638906515012442</v>
      </c>
      <c r="BO51" s="47">
        <f t="shared" si="22"/>
        <v>3.0132704434604096</v>
      </c>
      <c r="BP51" s="36">
        <v>5</v>
      </c>
      <c r="BQ51" s="49">
        <f t="shared" si="23"/>
        <v>0.88835353322874833</v>
      </c>
      <c r="BR51" s="27"/>
      <c r="BS51" s="27"/>
      <c r="BT51" s="27"/>
      <c r="BU51" s="27"/>
      <c r="BV51" s="27"/>
      <c r="BW51" s="36">
        <v>47</v>
      </c>
      <c r="BX51" s="3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48">
        <f>E52</f>
        <v>6.56</v>
      </c>
      <c r="CG51" s="48">
        <f>F52</f>
        <v>4.25</v>
      </c>
      <c r="CH51" s="36">
        <v>0</v>
      </c>
      <c r="CI51" s="36">
        <v>0</v>
      </c>
      <c r="CJ51" s="36">
        <v>0</v>
      </c>
      <c r="CK51" s="36">
        <v>0</v>
      </c>
      <c r="CL51" s="36">
        <v>0</v>
      </c>
      <c r="CM51" s="36">
        <v>0</v>
      </c>
      <c r="CN51" s="36">
        <v>0</v>
      </c>
      <c r="CO51" s="36">
        <v>0</v>
      </c>
      <c r="CP51" s="36">
        <v>0</v>
      </c>
      <c r="CQ51" s="36">
        <v>0</v>
      </c>
      <c r="CR51" s="27"/>
      <c r="CS51" s="27"/>
      <c r="CT51" s="27"/>
      <c r="CU51" s="27"/>
      <c r="CV51" s="27"/>
      <c r="CW51" s="36">
        <v>47</v>
      </c>
      <c r="CX51" s="47">
        <f t="shared" si="25"/>
        <v>5.3553547034720319</v>
      </c>
      <c r="CY51" s="47">
        <f t="shared" si="26"/>
        <v>6.5235226083935842</v>
      </c>
      <c r="CZ51" s="47">
        <f t="shared" si="27"/>
        <v>3.7936708988641725</v>
      </c>
      <c r="DA51" s="47">
        <f t="shared" si="28"/>
        <v>2.2784183381145788</v>
      </c>
      <c r="DB51" s="48">
        <f t="shared" si="29"/>
        <v>0.66517145250265364</v>
      </c>
      <c r="DC51" s="47">
        <f t="shared" si="30"/>
        <v>1.6840641317954603</v>
      </c>
      <c r="DD51" s="47">
        <f t="shared" si="31"/>
        <v>2.721217558373457</v>
      </c>
      <c r="DE51" s="47">
        <f t="shared" si="32"/>
        <v>1.3494526479204787</v>
      </c>
      <c r="DF51" s="47">
        <f t="shared" si="33"/>
        <v>3.655012624321647</v>
      </c>
      <c r="DG51" s="47">
        <f t="shared" si="34"/>
        <v>2.9228523098165593</v>
      </c>
      <c r="DH51" s="36">
        <v>5</v>
      </c>
      <c r="DI51" s="49">
        <f t="shared" si="35"/>
        <v>0.66517145250265364</v>
      </c>
      <c r="DJ51" s="27"/>
      <c r="DK51" s="27"/>
      <c r="DL51" s="27"/>
      <c r="DM51" s="27"/>
      <c r="DN51" s="27"/>
      <c r="DO51" s="36">
        <v>47</v>
      </c>
      <c r="DP51" s="36">
        <v>0</v>
      </c>
      <c r="DQ51" s="36">
        <v>0</v>
      </c>
      <c r="DR51" s="36">
        <v>0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48">
        <f>E52</f>
        <v>6.56</v>
      </c>
      <c r="DY51" s="48">
        <f>F52</f>
        <v>4.25</v>
      </c>
      <c r="DZ51" s="36">
        <v>0</v>
      </c>
      <c r="EA51" s="36">
        <v>0</v>
      </c>
      <c r="EB51" s="36">
        <v>0</v>
      </c>
      <c r="EC51" s="36">
        <v>0</v>
      </c>
      <c r="ED51" s="36">
        <v>0</v>
      </c>
      <c r="EE51" s="36">
        <v>0</v>
      </c>
      <c r="EF51" s="36">
        <v>0</v>
      </c>
      <c r="EG51" s="36">
        <v>0</v>
      </c>
      <c r="EH51" s="36">
        <v>0</v>
      </c>
      <c r="EI51" s="36">
        <v>0</v>
      </c>
      <c r="EJ51" s="27"/>
      <c r="EK51" s="27"/>
      <c r="EL51" s="27"/>
      <c r="EM51" s="27"/>
      <c r="EN51" s="27"/>
      <c r="EO51" s="36">
        <v>47</v>
      </c>
      <c r="EP51" s="47">
        <f t="shared" si="95"/>
        <v>5.3553547034720319</v>
      </c>
      <c r="EQ51" s="47">
        <f t="shared" si="96"/>
        <v>6.5235226083935842</v>
      </c>
      <c r="ER51" s="47">
        <f t="shared" si="97"/>
        <v>3.7936708988641725</v>
      </c>
      <c r="ES51" s="47">
        <f t="shared" si="98"/>
        <v>2.2784183381145788</v>
      </c>
      <c r="ET51" s="48">
        <f t="shared" si="99"/>
        <v>0.66517145250265364</v>
      </c>
      <c r="EU51" s="47">
        <f t="shared" si="100"/>
        <v>1.6840641317954603</v>
      </c>
      <c r="EV51" s="47">
        <f t="shared" si="101"/>
        <v>2.721217558373457</v>
      </c>
      <c r="EW51" s="47">
        <f t="shared" si="102"/>
        <v>1.2806682283523356</v>
      </c>
      <c r="EX51" s="47">
        <f t="shared" si="103"/>
        <v>3.6260216491355917</v>
      </c>
      <c r="EY51" s="47">
        <f t="shared" si="104"/>
        <v>2.7645436445279712</v>
      </c>
      <c r="EZ51" s="36">
        <v>5</v>
      </c>
      <c r="FA51" s="49">
        <f t="shared" si="47"/>
        <v>0.66517145250265364</v>
      </c>
      <c r="FB51" s="27"/>
      <c r="FC51" s="27"/>
      <c r="FD51" s="27"/>
      <c r="FE51" s="27"/>
      <c r="FF51" s="27"/>
      <c r="FG51" s="36">
        <v>47</v>
      </c>
      <c r="FH51" s="36">
        <v>0</v>
      </c>
      <c r="FI51" s="36">
        <v>0</v>
      </c>
      <c r="FJ51" s="36">
        <v>0</v>
      </c>
      <c r="FK51" s="36">
        <v>0</v>
      </c>
      <c r="FL51" s="36">
        <v>0</v>
      </c>
      <c r="FM51" s="36">
        <v>0</v>
      </c>
      <c r="FN51" s="36">
        <v>0</v>
      </c>
      <c r="FO51" s="36">
        <v>0</v>
      </c>
      <c r="FP51" s="48">
        <f>E52</f>
        <v>6.56</v>
      </c>
      <c r="FQ51" s="48">
        <f>F52</f>
        <v>4.25</v>
      </c>
      <c r="FR51" s="36">
        <v>0</v>
      </c>
      <c r="FS51" s="36">
        <v>0</v>
      </c>
      <c r="FT51" s="36">
        <v>0</v>
      </c>
      <c r="FU51" s="36">
        <v>0</v>
      </c>
      <c r="FV51" s="36">
        <v>0</v>
      </c>
      <c r="FW51" s="36">
        <v>0</v>
      </c>
      <c r="FX51" s="36">
        <v>0</v>
      </c>
      <c r="FY51" s="36">
        <v>0</v>
      </c>
      <c r="FZ51" s="36">
        <v>0</v>
      </c>
      <c r="GA51" s="36">
        <v>0</v>
      </c>
      <c r="GB51" s="27"/>
      <c r="GC51" s="27"/>
      <c r="GD51" s="27"/>
      <c r="GE51" s="27"/>
      <c r="GF51" s="27"/>
      <c r="GG51" s="36">
        <v>47</v>
      </c>
      <c r="GH51" s="47">
        <f t="shared" si="49"/>
        <v>5.3553547034720319</v>
      </c>
      <c r="GI51" s="47">
        <f t="shared" si="50"/>
        <v>6.5235226083935842</v>
      </c>
      <c r="GJ51" s="47">
        <f t="shared" si="51"/>
        <v>3.7936708988641725</v>
      </c>
      <c r="GK51" s="47">
        <f t="shared" si="52"/>
        <v>2.2784183381145788</v>
      </c>
      <c r="GL51" s="48">
        <f t="shared" si="53"/>
        <v>0.66517145250265364</v>
      </c>
      <c r="GM51" s="47">
        <f t="shared" si="54"/>
        <v>1.6840641317954603</v>
      </c>
      <c r="GN51" s="47">
        <f t="shared" si="55"/>
        <v>2.9115631540462941</v>
      </c>
      <c r="GO51" s="47">
        <f t="shared" si="56"/>
        <v>1.2978486472278306</v>
      </c>
      <c r="GP51" s="47">
        <f t="shared" si="57"/>
        <v>3.5751044601279052</v>
      </c>
      <c r="GQ51" s="47">
        <f t="shared" si="58"/>
        <v>2.6471083869951366</v>
      </c>
      <c r="GR51" s="36">
        <v>5</v>
      </c>
      <c r="GS51" s="49">
        <f t="shared" si="59"/>
        <v>0.66517145250265364</v>
      </c>
      <c r="GT51" s="27"/>
      <c r="GU51" s="27"/>
      <c r="GV51" s="27"/>
      <c r="GW51" s="27"/>
      <c r="GX51" s="27"/>
      <c r="GY51" s="36">
        <v>47</v>
      </c>
      <c r="GZ51" s="36">
        <v>0</v>
      </c>
      <c r="HA51" s="36">
        <v>0</v>
      </c>
      <c r="HB51" s="36">
        <v>0</v>
      </c>
      <c r="HC51" s="36">
        <v>0</v>
      </c>
      <c r="HD51" s="36">
        <v>0</v>
      </c>
      <c r="HE51" s="36">
        <v>0</v>
      </c>
      <c r="HF51" s="36">
        <v>0</v>
      </c>
      <c r="HG51" s="36">
        <v>0</v>
      </c>
      <c r="HH51" s="48">
        <f>E52</f>
        <v>6.56</v>
      </c>
      <c r="HI51" s="48">
        <f>F52</f>
        <v>4.25</v>
      </c>
      <c r="HJ51" s="36">
        <v>0</v>
      </c>
      <c r="HK51" s="36">
        <v>0</v>
      </c>
      <c r="HL51" s="36">
        <v>0</v>
      </c>
      <c r="HM51" s="36">
        <v>0</v>
      </c>
      <c r="HN51" s="36">
        <v>0</v>
      </c>
      <c r="HO51" s="36">
        <v>0</v>
      </c>
      <c r="HP51" s="36">
        <v>0</v>
      </c>
      <c r="HQ51" s="36">
        <v>0</v>
      </c>
      <c r="HR51" s="36">
        <v>0</v>
      </c>
      <c r="HS51" s="36">
        <v>0</v>
      </c>
      <c r="HT51" s="27"/>
      <c r="HU51" s="27"/>
      <c r="HV51" s="27"/>
      <c r="HW51" s="27"/>
      <c r="HX51" s="27"/>
      <c r="HY51" s="27"/>
      <c r="HZ51" s="27"/>
      <c r="IA51" s="79" t="s">
        <v>154</v>
      </c>
      <c r="IB51" s="76">
        <f>$IA$12-IF29</f>
        <v>5612</v>
      </c>
      <c r="IC51" s="81" t="s">
        <v>233</v>
      </c>
      <c r="ID51" s="27"/>
      <c r="IE51" s="27"/>
      <c r="IF51" s="27"/>
      <c r="IG51" s="27"/>
      <c r="IH51" s="27"/>
      <c r="II51" s="100" t="s">
        <v>188</v>
      </c>
      <c r="IJ51" s="100" t="s">
        <v>308</v>
      </c>
      <c r="IK51" s="200"/>
      <c r="IL51" s="33" t="s">
        <v>145</v>
      </c>
      <c r="IM51" s="27"/>
      <c r="IN51" s="45">
        <v>1068</v>
      </c>
      <c r="IO51" s="40">
        <v>48</v>
      </c>
      <c r="IP51" s="27"/>
      <c r="IQ51" s="27"/>
      <c r="IR51" s="27"/>
      <c r="IS51" s="27"/>
    </row>
    <row r="52" spans="1:253" x14ac:dyDescent="0.25">
      <c r="A52" s="40">
        <v>47</v>
      </c>
      <c r="B52" s="40" t="s">
        <v>49</v>
      </c>
      <c r="C52" s="46">
        <v>47</v>
      </c>
      <c r="D52" s="75" t="s">
        <v>118</v>
      </c>
      <c r="E52" s="47">
        <v>6.56</v>
      </c>
      <c r="F52" s="47">
        <v>4.25</v>
      </c>
      <c r="G52" s="27"/>
      <c r="H52" s="27"/>
      <c r="I52" s="27"/>
      <c r="J52" s="27"/>
      <c r="K52" s="27"/>
      <c r="L52" s="27"/>
      <c r="M52" s="36">
        <v>48</v>
      </c>
      <c r="N52" s="43">
        <f t="shared" si="61"/>
        <v>7.5374597843039934</v>
      </c>
      <c r="O52" s="43">
        <f t="shared" si="2"/>
        <v>7.4097503331758752</v>
      </c>
      <c r="P52" s="43">
        <f t="shared" si="3"/>
        <v>5.3000000000000007</v>
      </c>
      <c r="Q52" s="43">
        <f t="shared" si="4"/>
        <v>5.0940357281825177</v>
      </c>
      <c r="R52" s="43">
        <f t="shared" si="5"/>
        <v>3.4505941517367704</v>
      </c>
      <c r="S52" s="43">
        <f t="shared" si="6"/>
        <v>4.2784693524670709</v>
      </c>
      <c r="T52" s="48">
        <f t="shared" si="7"/>
        <v>1.8170580618131051</v>
      </c>
      <c r="U52" s="43">
        <f t="shared" si="78"/>
        <v>3.3839621747294988</v>
      </c>
      <c r="V52" s="43">
        <f t="shared" si="79"/>
        <v>2.9536756761702874</v>
      </c>
      <c r="W52" s="43">
        <f t="shared" si="80"/>
        <v>3.5672538457474547</v>
      </c>
      <c r="X52" s="36">
        <v>7</v>
      </c>
      <c r="Y52" s="49">
        <f t="shared" si="11"/>
        <v>1.8170580618131051</v>
      </c>
      <c r="Z52" s="27"/>
      <c r="AA52" s="40" t="s">
        <v>1</v>
      </c>
      <c r="AB52" s="40">
        <f>9.14+11.71+11.12+6.95+7.45+6.3+4.26+4.74+1.82</f>
        <v>63.49</v>
      </c>
      <c r="AC52" s="49">
        <f>AB52/9</f>
        <v>7.054444444444445</v>
      </c>
      <c r="AD52" s="40">
        <v>7.22</v>
      </c>
      <c r="AE52" s="36">
        <v>48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36">
        <v>0</v>
      </c>
      <c r="AO52" s="36">
        <v>0</v>
      </c>
      <c r="AP52" s="52">
        <v>0</v>
      </c>
      <c r="AQ52" s="52">
        <v>0</v>
      </c>
      <c r="AR52" s="48">
        <f>E53</f>
        <v>4.2</v>
      </c>
      <c r="AS52" s="48">
        <f>F53</f>
        <v>1.72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28"/>
      <c r="BA52" s="28"/>
      <c r="BB52" s="28"/>
      <c r="BC52" s="28"/>
      <c r="BD52" s="27"/>
      <c r="BE52" s="36">
        <v>48</v>
      </c>
      <c r="BF52" s="47">
        <f t="shared" si="81"/>
        <v>7.8502497035548657</v>
      </c>
      <c r="BG52" s="47">
        <f t="shared" si="82"/>
        <v>8.164119058416528</v>
      </c>
      <c r="BH52" s="47">
        <f t="shared" si="83"/>
        <v>5.4045109759245467</v>
      </c>
      <c r="BI52" s="47">
        <f t="shared" si="84"/>
        <v>5.2643929196536998</v>
      </c>
      <c r="BJ52" s="47">
        <f t="shared" si="85"/>
        <v>3.301689264603803</v>
      </c>
      <c r="BK52" s="47">
        <f t="shared" si="86"/>
        <v>4.8340620858652601</v>
      </c>
      <c r="BL52" s="48">
        <f t="shared" si="87"/>
        <v>1.4806839635789946</v>
      </c>
      <c r="BM52" s="47">
        <f t="shared" si="88"/>
        <v>3.3539607928537269</v>
      </c>
      <c r="BN52" s="47">
        <f t="shared" si="89"/>
        <v>2.8047220227680323</v>
      </c>
      <c r="BO52" s="47">
        <f t="shared" si="22"/>
        <v>3.9059995006099824</v>
      </c>
      <c r="BP52" s="36">
        <v>7</v>
      </c>
      <c r="BQ52" s="49">
        <f t="shared" si="23"/>
        <v>1.4806839635789946</v>
      </c>
      <c r="BR52" s="27"/>
      <c r="BS52" s="27"/>
      <c r="BT52" s="27"/>
      <c r="BU52" s="27"/>
      <c r="BV52" s="27"/>
      <c r="BW52" s="36">
        <v>48</v>
      </c>
      <c r="BX52" s="36">
        <v>0</v>
      </c>
      <c r="BY52" s="36">
        <v>0</v>
      </c>
      <c r="BZ52" s="36">
        <v>0</v>
      </c>
      <c r="CA52" s="36">
        <v>0</v>
      </c>
      <c r="CB52" s="36">
        <v>0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62">
        <v>0</v>
      </c>
      <c r="CI52" s="62">
        <v>0</v>
      </c>
      <c r="CJ52" s="48">
        <f>E53</f>
        <v>4.2</v>
      </c>
      <c r="CK52" s="48">
        <f>F53</f>
        <v>1.72</v>
      </c>
      <c r="CL52" s="36">
        <v>0</v>
      </c>
      <c r="CM52" s="36">
        <v>0</v>
      </c>
      <c r="CN52" s="36">
        <v>0</v>
      </c>
      <c r="CO52" s="36">
        <v>0</v>
      </c>
      <c r="CP52" s="36">
        <v>0</v>
      </c>
      <c r="CQ52" s="36">
        <v>0</v>
      </c>
      <c r="CR52" s="27"/>
      <c r="CS52" s="27"/>
      <c r="CT52" s="27"/>
      <c r="CU52" s="27"/>
      <c r="CV52" s="27"/>
      <c r="CW52" s="36">
        <v>48</v>
      </c>
      <c r="CX52" s="47">
        <f t="shared" si="25"/>
        <v>7.8600409668143598</v>
      </c>
      <c r="CY52" s="47">
        <f t="shared" si="26"/>
        <v>8.3567545866934605</v>
      </c>
      <c r="CZ52" s="47">
        <f t="shared" si="27"/>
        <v>5.4045109759245467</v>
      </c>
      <c r="DA52" s="47">
        <f t="shared" si="28"/>
        <v>5.3879290095866788</v>
      </c>
      <c r="DB52" s="47">
        <f t="shared" si="29"/>
        <v>3.2453586953100415</v>
      </c>
      <c r="DC52" s="47">
        <f t="shared" si="30"/>
        <v>4.9393979390205027</v>
      </c>
      <c r="DD52" s="48">
        <f t="shared" si="31"/>
        <v>1.4806839635789946</v>
      </c>
      <c r="DE52" s="47">
        <f t="shared" si="32"/>
        <v>3.1346418602189221</v>
      </c>
      <c r="DF52" s="47">
        <f t="shared" si="33"/>
        <v>2.899435875314667</v>
      </c>
      <c r="DG52" s="47">
        <f t="shared" si="34"/>
        <v>3.9608699328556596</v>
      </c>
      <c r="DH52" s="36">
        <v>7</v>
      </c>
      <c r="DI52" s="49">
        <f t="shared" si="35"/>
        <v>1.4806839635789946</v>
      </c>
      <c r="DJ52" s="27"/>
      <c r="DK52" s="27"/>
      <c r="DL52" s="27"/>
      <c r="DM52" s="27"/>
      <c r="DN52" s="27"/>
      <c r="DO52" s="36">
        <v>48</v>
      </c>
      <c r="DP52" s="36">
        <v>0</v>
      </c>
      <c r="DQ52" s="36">
        <v>0</v>
      </c>
      <c r="DR52" s="36">
        <v>0</v>
      </c>
      <c r="DS52" s="36">
        <v>0</v>
      </c>
      <c r="DT52" s="36">
        <v>0</v>
      </c>
      <c r="DU52" s="36">
        <v>0</v>
      </c>
      <c r="DV52" s="36">
        <v>0</v>
      </c>
      <c r="DW52" s="36">
        <v>0</v>
      </c>
      <c r="DX52" s="36">
        <v>0</v>
      </c>
      <c r="DY52" s="36">
        <v>0</v>
      </c>
      <c r="DZ52" s="62">
        <v>0</v>
      </c>
      <c r="EA52" s="62">
        <v>0</v>
      </c>
      <c r="EB52" s="48">
        <f>E53</f>
        <v>4.2</v>
      </c>
      <c r="EC52" s="48">
        <f>F53</f>
        <v>1.72</v>
      </c>
      <c r="ED52" s="36">
        <v>0</v>
      </c>
      <c r="EE52" s="36">
        <v>0</v>
      </c>
      <c r="EF52" s="36">
        <v>0</v>
      </c>
      <c r="EG52" s="36">
        <v>0</v>
      </c>
      <c r="EH52" s="36">
        <v>0</v>
      </c>
      <c r="EI52" s="36">
        <v>0</v>
      </c>
      <c r="EJ52" s="27"/>
      <c r="EK52" s="27"/>
      <c r="EL52" s="27"/>
      <c r="EM52" s="27"/>
      <c r="EN52" s="27"/>
      <c r="EO52" s="36">
        <v>48</v>
      </c>
      <c r="EP52" s="47">
        <f t="shared" si="95"/>
        <v>7.8600409668143598</v>
      </c>
      <c r="EQ52" s="47">
        <f t="shared" si="96"/>
        <v>8.3567545866934605</v>
      </c>
      <c r="ER52" s="47">
        <f t="shared" si="97"/>
        <v>5.4045109759245467</v>
      </c>
      <c r="ES52" s="47">
        <f t="shared" si="98"/>
        <v>5.3879290095866788</v>
      </c>
      <c r="ET52" s="47">
        <f t="shared" si="99"/>
        <v>3.2453586953100415</v>
      </c>
      <c r="EU52" s="47">
        <f t="shared" si="100"/>
        <v>4.9393979390205027</v>
      </c>
      <c r="EV52" s="48">
        <f t="shared" si="101"/>
        <v>1.4806839635789946</v>
      </c>
      <c r="EW52" s="47">
        <f t="shared" si="102"/>
        <v>2.9513179730042278</v>
      </c>
      <c r="EX52" s="47">
        <f t="shared" si="103"/>
        <v>2.9608871981215374</v>
      </c>
      <c r="EY52" s="47">
        <f t="shared" si="104"/>
        <v>4.0490587254941115</v>
      </c>
      <c r="EZ52" s="36">
        <v>7</v>
      </c>
      <c r="FA52" s="49">
        <f t="shared" si="47"/>
        <v>1.4806839635789946</v>
      </c>
      <c r="FB52" s="27"/>
      <c r="FC52" s="27"/>
      <c r="FD52" s="27"/>
      <c r="FE52" s="27"/>
      <c r="FF52" s="27"/>
      <c r="FG52" s="36">
        <v>48</v>
      </c>
      <c r="FH52" s="36">
        <v>0</v>
      </c>
      <c r="FI52" s="36">
        <v>0</v>
      </c>
      <c r="FJ52" s="36">
        <v>0</v>
      </c>
      <c r="FK52" s="36">
        <v>0</v>
      </c>
      <c r="FL52" s="36">
        <v>0</v>
      </c>
      <c r="FM52" s="36">
        <v>0</v>
      </c>
      <c r="FN52" s="36">
        <v>0</v>
      </c>
      <c r="FO52" s="36">
        <v>0</v>
      </c>
      <c r="FP52" s="36">
        <v>0</v>
      </c>
      <c r="FQ52" s="36">
        <v>0</v>
      </c>
      <c r="FR52" s="62">
        <v>0</v>
      </c>
      <c r="FS52" s="62">
        <v>0</v>
      </c>
      <c r="FT52" s="48">
        <f>E53</f>
        <v>4.2</v>
      </c>
      <c r="FU52" s="48">
        <f>F53</f>
        <v>1.72</v>
      </c>
      <c r="FV52" s="36">
        <v>0</v>
      </c>
      <c r="FW52" s="36">
        <v>0</v>
      </c>
      <c r="FX52" s="36">
        <v>0</v>
      </c>
      <c r="FY52" s="36">
        <v>0</v>
      </c>
      <c r="FZ52" s="36">
        <v>0</v>
      </c>
      <c r="GA52" s="36">
        <v>0</v>
      </c>
      <c r="GB52" s="27"/>
      <c r="GC52" s="27"/>
      <c r="GD52" s="27"/>
      <c r="GE52" s="27"/>
      <c r="GF52" s="27"/>
      <c r="GG52" s="36">
        <v>48</v>
      </c>
      <c r="GH52" s="47">
        <f t="shared" si="49"/>
        <v>7.8600409668143598</v>
      </c>
      <c r="GI52" s="47">
        <f t="shared" si="50"/>
        <v>8.3567545866934605</v>
      </c>
      <c r="GJ52" s="47">
        <f t="shared" si="51"/>
        <v>5.4045109759245467</v>
      </c>
      <c r="GK52" s="47">
        <f t="shared" si="52"/>
        <v>5.3879290095866788</v>
      </c>
      <c r="GL52" s="47">
        <f t="shared" si="53"/>
        <v>3.2453586953100415</v>
      </c>
      <c r="GM52" s="47">
        <f t="shared" si="54"/>
        <v>4.9393979390205027</v>
      </c>
      <c r="GN52" s="48">
        <f t="shared" si="55"/>
        <v>1.7108652781560556</v>
      </c>
      <c r="GO52" s="47">
        <f t="shared" si="56"/>
        <v>2.5926134390696292</v>
      </c>
      <c r="GP52" s="47">
        <f t="shared" si="57"/>
        <v>2.9924175527351391</v>
      </c>
      <c r="GQ52" s="47">
        <f t="shared" si="58"/>
        <v>4.0778465901134631</v>
      </c>
      <c r="GR52" s="36">
        <v>7</v>
      </c>
      <c r="GS52" s="49">
        <f t="shared" si="59"/>
        <v>1.7108652781560556</v>
      </c>
      <c r="GT52" s="27"/>
      <c r="GU52" s="27"/>
      <c r="GV52" s="27"/>
      <c r="GW52" s="27"/>
      <c r="GX52" s="27"/>
      <c r="GY52" s="36">
        <v>48</v>
      </c>
      <c r="GZ52" s="36">
        <v>0</v>
      </c>
      <c r="HA52" s="36">
        <v>0</v>
      </c>
      <c r="HB52" s="36">
        <v>0</v>
      </c>
      <c r="HC52" s="36">
        <v>0</v>
      </c>
      <c r="HD52" s="36">
        <v>0</v>
      </c>
      <c r="HE52" s="36">
        <v>0</v>
      </c>
      <c r="HF52" s="36">
        <v>0</v>
      </c>
      <c r="HG52" s="36">
        <v>0</v>
      </c>
      <c r="HH52" s="36">
        <v>0</v>
      </c>
      <c r="HI52" s="36">
        <v>0</v>
      </c>
      <c r="HJ52" s="62">
        <v>0</v>
      </c>
      <c r="HK52" s="62">
        <v>0</v>
      </c>
      <c r="HL52" s="48">
        <f>E53</f>
        <v>4.2</v>
      </c>
      <c r="HM52" s="48">
        <f>F53</f>
        <v>1.72</v>
      </c>
      <c r="HN52" s="36">
        <v>0</v>
      </c>
      <c r="HO52" s="36">
        <v>0</v>
      </c>
      <c r="HP52" s="36">
        <v>0</v>
      </c>
      <c r="HQ52" s="36">
        <v>0</v>
      </c>
      <c r="HR52" s="36">
        <v>0</v>
      </c>
      <c r="HS52" s="36">
        <v>0</v>
      </c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95">
        <v>52</v>
      </c>
      <c r="IJ52" s="96">
        <f>GQ56</f>
        <v>1.1504380959008618</v>
      </c>
      <c r="IK52" s="95">
        <f>IN55</f>
        <v>908</v>
      </c>
      <c r="IL52" s="101" t="s">
        <v>153</v>
      </c>
      <c r="IM52" s="102">
        <f>$IC$12+IK52</f>
        <v>5917</v>
      </c>
      <c r="IN52" s="45">
        <v>764</v>
      </c>
      <c r="IO52" s="40">
        <v>49</v>
      </c>
      <c r="IP52" s="27"/>
      <c r="IQ52" s="27"/>
      <c r="IR52" s="27"/>
      <c r="IS52" s="27"/>
    </row>
    <row r="53" spans="1:253" x14ac:dyDescent="0.25">
      <c r="A53" s="40">
        <v>48</v>
      </c>
      <c r="B53" s="40" t="s">
        <v>50</v>
      </c>
      <c r="C53" s="46">
        <v>48</v>
      </c>
      <c r="D53" s="77" t="s">
        <v>119</v>
      </c>
      <c r="E53" s="47">
        <v>4.2</v>
      </c>
      <c r="F53" s="47">
        <v>1.72</v>
      </c>
      <c r="G53" s="27"/>
      <c r="H53" s="27"/>
      <c r="I53" s="27"/>
      <c r="J53" s="27"/>
      <c r="K53" s="27"/>
      <c r="L53" s="27"/>
      <c r="M53" s="36">
        <v>49</v>
      </c>
      <c r="N53" s="43">
        <f t="shared" si="61"/>
        <v>8.015846804923358</v>
      </c>
      <c r="O53" s="43">
        <f t="shared" si="2"/>
        <v>8.5532742268677424</v>
      </c>
      <c r="P53" s="43">
        <f t="shared" si="3"/>
        <v>6.2729339228147456</v>
      </c>
      <c r="Q53" s="43">
        <f t="shared" si="4"/>
        <v>4.7238226046285856</v>
      </c>
      <c r="R53" s="43">
        <f t="shared" si="5"/>
        <v>3.6389146733607265</v>
      </c>
      <c r="S53" s="43">
        <f t="shared" si="6"/>
        <v>3.5544338508403834</v>
      </c>
      <c r="T53" s="43">
        <f t="shared" si="7"/>
        <v>3.5106979363083912</v>
      </c>
      <c r="U53" s="43">
        <f t="shared" si="78"/>
        <v>2.4016869071550522</v>
      </c>
      <c r="V53" s="48">
        <f t="shared" si="79"/>
        <v>0.35510561809129426</v>
      </c>
      <c r="W53" s="47">
        <f t="shared" si="80"/>
        <v>0.79924964810752386</v>
      </c>
      <c r="X53" s="36">
        <v>9</v>
      </c>
      <c r="Y53" s="49">
        <f t="shared" si="11"/>
        <v>0.35510561809129426</v>
      </c>
      <c r="Z53" s="27"/>
      <c r="AA53" s="50" t="s">
        <v>50</v>
      </c>
      <c r="AB53" s="50" t="s">
        <v>158</v>
      </c>
      <c r="AC53" s="80" t="s">
        <v>172</v>
      </c>
      <c r="AD53" s="27"/>
      <c r="AE53" s="36">
        <v>49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0</v>
      </c>
      <c r="AV53" s="48">
        <f t="shared" ref="AV53:AW55" si="105">E54</f>
        <v>3.64</v>
      </c>
      <c r="AW53" s="48">
        <f t="shared" si="105"/>
        <v>4.47</v>
      </c>
      <c r="AX53" s="52">
        <v>0</v>
      </c>
      <c r="AY53" s="52">
        <v>0</v>
      </c>
      <c r="AZ53" s="28"/>
      <c r="BA53" s="28"/>
      <c r="BB53" s="28"/>
      <c r="BC53" s="28"/>
      <c r="BD53" s="27"/>
      <c r="BE53" s="36">
        <v>49</v>
      </c>
      <c r="BF53" s="47">
        <f t="shared" si="81"/>
        <v>8.2912229225259892</v>
      </c>
      <c r="BG53" s="47">
        <f t="shared" si="82"/>
        <v>9.2029006296927918</v>
      </c>
      <c r="BH53" s="47">
        <f t="shared" si="83"/>
        <v>6.4583387096751821</v>
      </c>
      <c r="BI53" s="47">
        <f t="shared" si="84"/>
        <v>5.0128442836876541</v>
      </c>
      <c r="BJ53" s="47">
        <f t="shared" si="85"/>
        <v>3.5001102839767779</v>
      </c>
      <c r="BK53" s="47">
        <f t="shared" si="86"/>
        <v>3.6504665797675773</v>
      </c>
      <c r="BL53" s="47">
        <f t="shared" si="87"/>
        <v>3.460292617684233</v>
      </c>
      <c r="BM53" s="47">
        <f t="shared" si="88"/>
        <v>1.9120441940499167</v>
      </c>
      <c r="BN53" s="48">
        <f t="shared" si="89"/>
        <v>0.76222741029170527</v>
      </c>
      <c r="BO53" s="47">
        <f t="shared" si="22"/>
        <v>1.1655894497772785</v>
      </c>
      <c r="BP53" s="36">
        <v>9</v>
      </c>
      <c r="BQ53" s="49">
        <f t="shared" si="23"/>
        <v>0.76222741029170527</v>
      </c>
      <c r="BR53" s="27"/>
      <c r="BS53" s="27"/>
      <c r="BT53" s="27"/>
      <c r="BU53" s="27"/>
      <c r="BV53" s="27"/>
      <c r="BW53" s="36">
        <v>49</v>
      </c>
      <c r="BX53" s="3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6">
        <v>0</v>
      </c>
      <c r="CL53" s="36">
        <v>0</v>
      </c>
      <c r="CM53" s="36">
        <v>0</v>
      </c>
      <c r="CN53" s="48">
        <f t="shared" ref="CN53:CO55" si="106">E54</f>
        <v>3.64</v>
      </c>
      <c r="CO53" s="48">
        <f t="shared" si="106"/>
        <v>4.47</v>
      </c>
      <c r="CP53" s="36">
        <v>0</v>
      </c>
      <c r="CQ53" s="36">
        <v>0</v>
      </c>
      <c r="CR53" s="27"/>
      <c r="CS53" s="27"/>
      <c r="CT53" s="27"/>
      <c r="CU53" s="27"/>
      <c r="CV53" s="27"/>
      <c r="CW53" s="36">
        <v>49</v>
      </c>
      <c r="CX53" s="47">
        <f t="shared" si="25"/>
        <v>8.2791632427437989</v>
      </c>
      <c r="CY53" s="47">
        <f t="shared" si="26"/>
        <v>9.3424700814196999</v>
      </c>
      <c r="CZ53" s="47">
        <f t="shared" si="27"/>
        <v>6.4583387096751821</v>
      </c>
      <c r="DA53" s="47">
        <f t="shared" si="28"/>
        <v>5.1866785680145293</v>
      </c>
      <c r="DB53" s="47">
        <f t="shared" si="29"/>
        <v>3.2858739091661411</v>
      </c>
      <c r="DC53" s="47">
        <f t="shared" si="30"/>
        <v>3.4805850082996095</v>
      </c>
      <c r="DD53" s="47">
        <f t="shared" si="31"/>
        <v>3.460292617684233</v>
      </c>
      <c r="DE53" s="47">
        <f t="shared" si="32"/>
        <v>1.6472122398966402</v>
      </c>
      <c r="DF53" s="48">
        <f t="shared" si="33"/>
        <v>0.75073708636213365</v>
      </c>
      <c r="DG53" s="47">
        <f t="shared" si="34"/>
        <v>1.2613546785103702</v>
      </c>
      <c r="DH53" s="36">
        <v>9</v>
      </c>
      <c r="DI53" s="49">
        <f t="shared" si="35"/>
        <v>0.75073708636213365</v>
      </c>
      <c r="DJ53" s="27"/>
      <c r="DK53" s="27"/>
      <c r="DL53" s="27"/>
      <c r="DM53" s="27"/>
      <c r="DN53" s="27"/>
      <c r="DO53" s="36">
        <v>49</v>
      </c>
      <c r="DP53" s="36">
        <v>0</v>
      </c>
      <c r="DQ53" s="36">
        <v>0</v>
      </c>
      <c r="DR53" s="36">
        <v>0</v>
      </c>
      <c r="DS53" s="36">
        <v>0</v>
      </c>
      <c r="DT53" s="36">
        <v>0</v>
      </c>
      <c r="DU53" s="36">
        <v>0</v>
      </c>
      <c r="DV53" s="36">
        <v>0</v>
      </c>
      <c r="DW53" s="36">
        <v>0</v>
      </c>
      <c r="DX53" s="36">
        <v>0</v>
      </c>
      <c r="DY53" s="36">
        <v>0</v>
      </c>
      <c r="DZ53" s="36">
        <v>0</v>
      </c>
      <c r="EA53" s="36">
        <v>0</v>
      </c>
      <c r="EB53" s="36">
        <v>0</v>
      </c>
      <c r="EC53" s="36">
        <v>0</v>
      </c>
      <c r="ED53" s="36">
        <v>0</v>
      </c>
      <c r="EE53" s="36">
        <v>0</v>
      </c>
      <c r="EF53" s="48">
        <f t="shared" ref="EF53:EG55" si="107">E54</f>
        <v>3.64</v>
      </c>
      <c r="EG53" s="48">
        <f t="shared" si="107"/>
        <v>4.47</v>
      </c>
      <c r="EH53" s="36">
        <v>0</v>
      </c>
      <c r="EI53" s="36">
        <v>0</v>
      </c>
      <c r="EJ53" s="27"/>
      <c r="EK53" s="27"/>
      <c r="EL53" s="27"/>
      <c r="EM53" s="27"/>
      <c r="EN53" s="27"/>
      <c r="EO53" s="36">
        <v>49</v>
      </c>
      <c r="EP53" s="47">
        <f t="shared" si="95"/>
        <v>8.2791632427437989</v>
      </c>
      <c r="EQ53" s="47">
        <f t="shared" si="96"/>
        <v>9.3424700814196999</v>
      </c>
      <c r="ER53" s="47">
        <f t="shared" si="97"/>
        <v>6.4583387096751821</v>
      </c>
      <c r="ES53" s="47">
        <f t="shared" si="98"/>
        <v>5.1866785680145293</v>
      </c>
      <c r="ET53" s="47">
        <f t="shared" si="99"/>
        <v>3.2858739091661411</v>
      </c>
      <c r="EU53" s="47">
        <f t="shared" si="100"/>
        <v>3.4805850082996095</v>
      </c>
      <c r="EV53" s="47">
        <f t="shared" si="101"/>
        <v>3.460292617684233</v>
      </c>
      <c r="EW53" s="47">
        <f t="shared" si="102"/>
        <v>1.656696847478272</v>
      </c>
      <c r="EX53" s="48">
        <f t="shared" si="103"/>
        <v>0.70667743702484198</v>
      </c>
      <c r="EY53" s="47">
        <f t="shared" si="104"/>
        <v>1.4348698765044865</v>
      </c>
      <c r="EZ53" s="36">
        <v>9</v>
      </c>
      <c r="FA53" s="49">
        <f t="shared" si="47"/>
        <v>0.70667743702484198</v>
      </c>
      <c r="FB53" s="27"/>
      <c r="FC53" s="27"/>
      <c r="FD53" s="27"/>
      <c r="FE53" s="27"/>
      <c r="FF53" s="27"/>
      <c r="FG53" s="36">
        <v>49</v>
      </c>
      <c r="FH53" s="36">
        <v>0</v>
      </c>
      <c r="FI53" s="36">
        <v>0</v>
      </c>
      <c r="FJ53" s="36">
        <v>0</v>
      </c>
      <c r="FK53" s="36">
        <v>0</v>
      </c>
      <c r="FL53" s="36">
        <v>0</v>
      </c>
      <c r="FM53" s="36">
        <v>0</v>
      </c>
      <c r="FN53" s="36">
        <v>0</v>
      </c>
      <c r="FO53" s="36">
        <v>0</v>
      </c>
      <c r="FP53" s="36">
        <v>0</v>
      </c>
      <c r="FQ53" s="36">
        <v>0</v>
      </c>
      <c r="FR53" s="36">
        <v>0</v>
      </c>
      <c r="FS53" s="36">
        <v>0</v>
      </c>
      <c r="FT53" s="36">
        <v>0</v>
      </c>
      <c r="FU53" s="36">
        <v>0</v>
      </c>
      <c r="FV53" s="36">
        <v>0</v>
      </c>
      <c r="FW53" s="36">
        <v>0</v>
      </c>
      <c r="FX53" s="48">
        <f t="shared" ref="FX53:FY56" si="108">E54</f>
        <v>3.64</v>
      </c>
      <c r="FY53" s="48">
        <f t="shared" si="108"/>
        <v>4.47</v>
      </c>
      <c r="FZ53" s="36">
        <v>0</v>
      </c>
      <c r="GA53" s="36">
        <v>0</v>
      </c>
      <c r="GB53" s="27"/>
      <c r="GC53" s="27"/>
      <c r="GD53" s="27"/>
      <c r="GE53" s="27"/>
      <c r="GF53" s="27"/>
      <c r="GG53" s="36">
        <v>49</v>
      </c>
      <c r="GH53" s="47">
        <f t="shared" si="49"/>
        <v>8.2791632427437989</v>
      </c>
      <c r="GI53" s="47">
        <f t="shared" si="50"/>
        <v>9.3424700814196999</v>
      </c>
      <c r="GJ53" s="47">
        <f t="shared" si="51"/>
        <v>6.4583387096751821</v>
      </c>
      <c r="GK53" s="47">
        <f t="shared" si="52"/>
        <v>5.1866785680145293</v>
      </c>
      <c r="GL53" s="47">
        <f t="shared" si="53"/>
        <v>3.2858739091661411</v>
      </c>
      <c r="GM53" s="47">
        <f t="shared" si="54"/>
        <v>3.4805850082996095</v>
      </c>
      <c r="GN53" s="47">
        <f t="shared" si="55"/>
        <v>3.7881710626633529</v>
      </c>
      <c r="GO53" s="47">
        <f t="shared" si="56"/>
        <v>1.6792491708432602</v>
      </c>
      <c r="GP53" s="48">
        <f t="shared" si="57"/>
        <v>0.64921567428362081</v>
      </c>
      <c r="GQ53" s="47">
        <f t="shared" si="58"/>
        <v>1.5297002361573981</v>
      </c>
      <c r="GR53" s="36">
        <v>9</v>
      </c>
      <c r="GS53" s="49">
        <f t="shared" si="59"/>
        <v>0.64921567428362081</v>
      </c>
      <c r="GT53" s="27"/>
      <c r="GU53" s="27"/>
      <c r="GV53" s="27"/>
      <c r="GW53" s="27"/>
      <c r="GX53" s="27"/>
      <c r="GY53" s="36">
        <v>49</v>
      </c>
      <c r="GZ53" s="36">
        <v>0</v>
      </c>
      <c r="HA53" s="36">
        <v>0</v>
      </c>
      <c r="HB53" s="36">
        <v>0</v>
      </c>
      <c r="HC53" s="36">
        <v>0</v>
      </c>
      <c r="HD53" s="36">
        <v>0</v>
      </c>
      <c r="HE53" s="36">
        <v>0</v>
      </c>
      <c r="HF53" s="36">
        <v>0</v>
      </c>
      <c r="HG53" s="36">
        <v>0</v>
      </c>
      <c r="HH53" s="36">
        <v>0</v>
      </c>
      <c r="HI53" s="36">
        <v>0</v>
      </c>
      <c r="HJ53" s="36">
        <v>0</v>
      </c>
      <c r="HK53" s="36">
        <v>0</v>
      </c>
      <c r="HL53" s="36">
        <v>0</v>
      </c>
      <c r="HM53" s="36">
        <v>0</v>
      </c>
      <c r="HN53" s="36">
        <v>0</v>
      </c>
      <c r="HO53" s="36">
        <v>0</v>
      </c>
      <c r="HP53" s="48">
        <f>E54</f>
        <v>3.64</v>
      </c>
      <c r="HQ53" s="48">
        <f>F54</f>
        <v>4.47</v>
      </c>
      <c r="HR53" s="36">
        <v>0</v>
      </c>
      <c r="HS53" s="36">
        <v>0</v>
      </c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52">
        <v>59</v>
      </c>
      <c r="IJ53" s="47">
        <f>GQ63</f>
        <v>1.3512708139007514</v>
      </c>
      <c r="IK53" s="52">
        <f>IN62</f>
        <v>1002</v>
      </c>
      <c r="IL53" s="56" t="s">
        <v>153</v>
      </c>
      <c r="IM53" s="61"/>
      <c r="IN53" s="45">
        <v>870</v>
      </c>
      <c r="IO53" s="40">
        <v>50</v>
      </c>
      <c r="IP53" s="27"/>
      <c r="IQ53" s="27"/>
      <c r="IR53" s="27"/>
      <c r="IS53" s="27"/>
    </row>
    <row r="54" spans="1:253" x14ac:dyDescent="0.25">
      <c r="A54" s="40">
        <v>49</v>
      </c>
      <c r="B54" s="40" t="s">
        <v>51</v>
      </c>
      <c r="C54" s="46">
        <v>49</v>
      </c>
      <c r="D54" s="75" t="s">
        <v>120</v>
      </c>
      <c r="E54" s="47">
        <v>3.64</v>
      </c>
      <c r="F54" s="47">
        <v>4.47</v>
      </c>
      <c r="G54" s="27"/>
      <c r="H54" s="27"/>
      <c r="I54" s="27"/>
      <c r="J54" s="27"/>
      <c r="K54" s="27"/>
      <c r="L54" s="27"/>
      <c r="M54" s="36">
        <v>50</v>
      </c>
      <c r="N54" s="43">
        <f t="shared" si="61"/>
        <v>8.6908284990557725</v>
      </c>
      <c r="O54" s="43">
        <f t="shared" si="2"/>
        <v>9.2229496366401129</v>
      </c>
      <c r="P54" s="43">
        <f t="shared" si="3"/>
        <v>6.9428812462838509</v>
      </c>
      <c r="Q54" s="43">
        <f t="shared" si="4"/>
        <v>5.3801486968298553</v>
      </c>
      <c r="R54" s="43">
        <f t="shared" si="5"/>
        <v>4.3152056729662371</v>
      </c>
      <c r="S54" s="43">
        <f t="shared" si="6"/>
        <v>4.2034390681916625</v>
      </c>
      <c r="T54" s="43">
        <f t="shared" si="7"/>
        <v>4.085156055770697</v>
      </c>
      <c r="U54" s="43">
        <f t="shared" si="78"/>
        <v>3.0605881787656437</v>
      </c>
      <c r="V54" s="48">
        <f t="shared" si="79"/>
        <v>0.32280024783137951</v>
      </c>
      <c r="W54" s="47">
        <f t="shared" si="80"/>
        <v>0.58180752831155458</v>
      </c>
      <c r="X54" s="36">
        <v>9</v>
      </c>
      <c r="Y54" s="49">
        <f t="shared" si="11"/>
        <v>0.32280024783137951</v>
      </c>
      <c r="Z54" s="27"/>
      <c r="AA54" s="50" t="s">
        <v>0</v>
      </c>
      <c r="AB54" s="50">
        <f>22.88+21.36+19.02+19.51+18.57</f>
        <v>101.34</v>
      </c>
      <c r="AC54" s="51">
        <f>1/5*AB54</f>
        <v>20.268000000000001</v>
      </c>
      <c r="AD54" s="27"/>
      <c r="AE54" s="36">
        <v>50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48">
        <f t="shared" si="105"/>
        <v>2.98</v>
      </c>
      <c r="AW54" s="48">
        <f t="shared" si="105"/>
        <v>4.62</v>
      </c>
      <c r="AX54" s="36">
        <v>0</v>
      </c>
      <c r="AY54" s="36">
        <v>0</v>
      </c>
      <c r="AZ54" s="28"/>
      <c r="BA54" s="28"/>
      <c r="BB54" s="28"/>
      <c r="BC54" s="28"/>
      <c r="BD54" s="27"/>
      <c r="BE54" s="36">
        <v>50</v>
      </c>
      <c r="BF54" s="47">
        <f t="shared" si="81"/>
        <v>8.9651527184597413</v>
      </c>
      <c r="BG54" s="47">
        <f t="shared" si="82"/>
        <v>9.8765034298581611</v>
      </c>
      <c r="BH54" s="47">
        <f t="shared" si="83"/>
        <v>7.1260605448514749</v>
      </c>
      <c r="BI54" s="47">
        <f t="shared" si="84"/>
        <v>5.6732338936888542</v>
      </c>
      <c r="BJ54" s="47">
        <f t="shared" si="85"/>
        <v>4.1757624453505491</v>
      </c>
      <c r="BK54" s="47">
        <f t="shared" si="86"/>
        <v>4.2481591601539588</v>
      </c>
      <c r="BL54" s="47">
        <f t="shared" si="87"/>
        <v>3.9953754516941213</v>
      </c>
      <c r="BM54" s="47">
        <f t="shared" si="88"/>
        <v>2.5495044616552436</v>
      </c>
      <c r="BN54" s="48">
        <f t="shared" si="89"/>
        <v>0.40800199141670823</v>
      </c>
      <c r="BO54" s="47">
        <f t="shared" si="22"/>
        <v>1.3343782942249791</v>
      </c>
      <c r="BP54" s="36">
        <v>9</v>
      </c>
      <c r="BQ54" s="49">
        <f t="shared" si="23"/>
        <v>0.40800199141670823</v>
      </c>
      <c r="BR54" s="27"/>
      <c r="BS54" s="27"/>
      <c r="BT54" s="27"/>
      <c r="BU54" s="27"/>
      <c r="BV54" s="27"/>
      <c r="BW54" s="36">
        <v>50</v>
      </c>
      <c r="BX54" s="3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6">
        <v>0</v>
      </c>
      <c r="CL54" s="36">
        <v>0</v>
      </c>
      <c r="CM54" s="36">
        <v>0</v>
      </c>
      <c r="CN54" s="48">
        <f t="shared" si="106"/>
        <v>2.98</v>
      </c>
      <c r="CO54" s="48">
        <f t="shared" si="106"/>
        <v>4.62</v>
      </c>
      <c r="CP54" s="36">
        <v>0</v>
      </c>
      <c r="CQ54" s="36">
        <v>0</v>
      </c>
      <c r="CR54" s="27"/>
      <c r="CS54" s="27"/>
      <c r="CT54" s="27"/>
      <c r="CU54" s="27"/>
      <c r="CV54" s="27"/>
      <c r="CW54" s="36">
        <v>50</v>
      </c>
      <c r="CX54" s="47">
        <f t="shared" si="25"/>
        <v>8.9526221857062644</v>
      </c>
      <c r="CY54" s="47">
        <f t="shared" si="26"/>
        <v>10.017302392471848</v>
      </c>
      <c r="CZ54" s="47">
        <f t="shared" si="27"/>
        <v>7.1260605448514749</v>
      </c>
      <c r="DA54" s="47">
        <f t="shared" si="28"/>
        <v>5.8483161024835102</v>
      </c>
      <c r="DB54" s="47">
        <f t="shared" si="29"/>
        <v>3.9624031566096618</v>
      </c>
      <c r="DC54" s="47">
        <f t="shared" si="30"/>
        <v>4.0395410630416908</v>
      </c>
      <c r="DD54" s="47">
        <f t="shared" si="31"/>
        <v>3.9953754516941213</v>
      </c>
      <c r="DE54" s="47">
        <f t="shared" si="32"/>
        <v>2.2961413950631284</v>
      </c>
      <c r="DF54" s="48">
        <f t="shared" si="33"/>
        <v>0.31449351796103203</v>
      </c>
      <c r="DG54" s="47">
        <f t="shared" si="34"/>
        <v>1.4744458704882994</v>
      </c>
      <c r="DH54" s="36">
        <v>9</v>
      </c>
      <c r="DI54" s="49">
        <f t="shared" si="35"/>
        <v>0.31449351796103203</v>
      </c>
      <c r="DJ54" s="27"/>
      <c r="DK54" s="27"/>
      <c r="DL54" s="27"/>
      <c r="DM54" s="27"/>
      <c r="DN54" s="27"/>
      <c r="DO54" s="36">
        <v>50</v>
      </c>
      <c r="DP54" s="36">
        <v>0</v>
      </c>
      <c r="DQ54" s="36">
        <v>0</v>
      </c>
      <c r="DR54" s="36">
        <v>0</v>
      </c>
      <c r="DS54" s="36">
        <v>0</v>
      </c>
      <c r="DT54" s="36">
        <v>0</v>
      </c>
      <c r="DU54" s="36">
        <v>0</v>
      </c>
      <c r="DV54" s="36">
        <v>0</v>
      </c>
      <c r="DW54" s="36">
        <v>0</v>
      </c>
      <c r="DX54" s="36">
        <v>0</v>
      </c>
      <c r="DY54" s="36">
        <v>0</v>
      </c>
      <c r="DZ54" s="36">
        <v>0</v>
      </c>
      <c r="EA54" s="36">
        <v>0</v>
      </c>
      <c r="EB54" s="36">
        <v>0</v>
      </c>
      <c r="EC54" s="36">
        <v>0</v>
      </c>
      <c r="ED54" s="36">
        <v>0</v>
      </c>
      <c r="EE54" s="36">
        <v>0</v>
      </c>
      <c r="EF54" s="48">
        <f t="shared" si="107"/>
        <v>2.98</v>
      </c>
      <c r="EG54" s="48">
        <f t="shared" si="107"/>
        <v>4.62</v>
      </c>
      <c r="EH54" s="36">
        <v>0</v>
      </c>
      <c r="EI54" s="36">
        <v>0</v>
      </c>
      <c r="EJ54" s="27"/>
      <c r="EK54" s="27"/>
      <c r="EL54" s="27"/>
      <c r="EM54" s="27"/>
      <c r="EN54" s="27"/>
      <c r="EO54" s="36">
        <v>50</v>
      </c>
      <c r="EP54" s="47">
        <f t="shared" si="95"/>
        <v>8.9526221857062644</v>
      </c>
      <c r="EQ54" s="47">
        <f t="shared" si="96"/>
        <v>10.017302392471848</v>
      </c>
      <c r="ER54" s="47">
        <f t="shared" si="97"/>
        <v>7.1260605448514749</v>
      </c>
      <c r="ES54" s="47">
        <f t="shared" si="98"/>
        <v>5.8483161024835102</v>
      </c>
      <c r="ET54" s="47">
        <f t="shared" si="99"/>
        <v>3.9624031566096618</v>
      </c>
      <c r="EU54" s="47">
        <f t="shared" si="100"/>
        <v>4.0395410630416908</v>
      </c>
      <c r="EV54" s="47">
        <f t="shared" si="101"/>
        <v>3.9953754516941213</v>
      </c>
      <c r="EW54" s="47">
        <f t="shared" si="102"/>
        <v>2.3221852734965927</v>
      </c>
      <c r="EX54" s="48">
        <f t="shared" si="103"/>
        <v>0.22612607103118246</v>
      </c>
      <c r="EY54" s="47">
        <f t="shared" si="104"/>
        <v>1.7124621346178723</v>
      </c>
      <c r="EZ54" s="36">
        <v>9</v>
      </c>
      <c r="FA54" s="49">
        <f t="shared" si="47"/>
        <v>0.22612607103118246</v>
      </c>
      <c r="FB54" s="27"/>
      <c r="FC54" s="27"/>
      <c r="FD54" s="27"/>
      <c r="FE54" s="27"/>
      <c r="FF54" s="27"/>
      <c r="FG54" s="36">
        <v>50</v>
      </c>
      <c r="FH54" s="36">
        <v>0</v>
      </c>
      <c r="FI54" s="36">
        <v>0</v>
      </c>
      <c r="FJ54" s="36">
        <v>0</v>
      </c>
      <c r="FK54" s="36">
        <v>0</v>
      </c>
      <c r="FL54" s="36">
        <v>0</v>
      </c>
      <c r="FM54" s="36">
        <v>0</v>
      </c>
      <c r="FN54" s="36">
        <v>0</v>
      </c>
      <c r="FO54" s="36">
        <v>0</v>
      </c>
      <c r="FP54" s="36">
        <v>0</v>
      </c>
      <c r="FQ54" s="36">
        <v>0</v>
      </c>
      <c r="FR54" s="36">
        <v>0</v>
      </c>
      <c r="FS54" s="36">
        <v>0</v>
      </c>
      <c r="FT54" s="36">
        <v>0</v>
      </c>
      <c r="FU54" s="36">
        <v>0</v>
      </c>
      <c r="FV54" s="36">
        <v>0</v>
      </c>
      <c r="FW54" s="36">
        <v>0</v>
      </c>
      <c r="FX54" s="48">
        <f t="shared" si="108"/>
        <v>2.98</v>
      </c>
      <c r="FY54" s="48">
        <f t="shared" si="108"/>
        <v>4.62</v>
      </c>
      <c r="FZ54" s="36">
        <v>0</v>
      </c>
      <c r="GA54" s="36">
        <v>0</v>
      </c>
      <c r="GB54" s="27"/>
      <c r="GC54" s="27"/>
      <c r="GD54" s="27"/>
      <c r="GE54" s="27"/>
      <c r="GF54" s="27"/>
      <c r="GG54" s="36">
        <v>50</v>
      </c>
      <c r="GH54" s="47">
        <f t="shared" si="49"/>
        <v>8.9526221857062644</v>
      </c>
      <c r="GI54" s="47">
        <f t="shared" si="50"/>
        <v>10.017302392471848</v>
      </c>
      <c r="GJ54" s="47">
        <f t="shared" si="51"/>
        <v>7.1260605448514749</v>
      </c>
      <c r="GK54" s="47">
        <f t="shared" si="52"/>
        <v>5.8483161024835102</v>
      </c>
      <c r="GL54" s="47">
        <f t="shared" si="53"/>
        <v>3.9624031566096618</v>
      </c>
      <c r="GM54" s="47">
        <f t="shared" si="54"/>
        <v>4.0395410630416908</v>
      </c>
      <c r="GN54" s="47">
        <f t="shared" si="55"/>
        <v>4.3227329318383756</v>
      </c>
      <c r="GO54" s="47">
        <f t="shared" si="56"/>
        <v>2.356051310514645</v>
      </c>
      <c r="GP54" s="48">
        <f t="shared" si="57"/>
        <v>0.16309253064968623</v>
      </c>
      <c r="GQ54" s="47">
        <f t="shared" si="58"/>
        <v>1.8482648112486477</v>
      </c>
      <c r="GR54" s="36">
        <v>9</v>
      </c>
      <c r="GS54" s="49">
        <f t="shared" si="59"/>
        <v>0.16309253064968623</v>
      </c>
      <c r="GT54" s="27"/>
      <c r="GU54" s="27"/>
      <c r="GV54" s="27"/>
      <c r="GW54" s="27"/>
      <c r="GX54" s="27"/>
      <c r="GY54" s="36">
        <v>50</v>
      </c>
      <c r="GZ54" s="36">
        <v>0</v>
      </c>
      <c r="HA54" s="36">
        <v>0</v>
      </c>
      <c r="HB54" s="36">
        <v>0</v>
      </c>
      <c r="HC54" s="36">
        <v>0</v>
      </c>
      <c r="HD54" s="36">
        <v>0</v>
      </c>
      <c r="HE54" s="36">
        <v>0</v>
      </c>
      <c r="HF54" s="36">
        <v>0</v>
      </c>
      <c r="HG54" s="36">
        <v>0</v>
      </c>
      <c r="HH54" s="36">
        <v>0</v>
      </c>
      <c r="HI54" s="36">
        <v>0</v>
      </c>
      <c r="HJ54" s="36">
        <v>0</v>
      </c>
      <c r="HK54" s="36">
        <v>0</v>
      </c>
      <c r="HL54" s="36">
        <v>0</v>
      </c>
      <c r="HM54" s="36">
        <v>0</v>
      </c>
      <c r="HN54" s="36">
        <v>0</v>
      </c>
      <c r="HO54" s="36">
        <v>0</v>
      </c>
      <c r="HP54" s="48">
        <f t="shared" ref="HP54:HQ56" si="109">E55</f>
        <v>2.98</v>
      </c>
      <c r="HQ54" s="48">
        <f t="shared" si="109"/>
        <v>4.62</v>
      </c>
      <c r="HR54" s="62">
        <v>0</v>
      </c>
      <c r="HS54" s="62">
        <v>0</v>
      </c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52">
        <v>61</v>
      </c>
      <c r="IJ54" s="47">
        <f>GQ65</f>
        <v>1.7698538958060921</v>
      </c>
      <c r="IK54" s="52">
        <f>IN64</f>
        <v>630</v>
      </c>
      <c r="IL54" s="56" t="s">
        <v>153</v>
      </c>
      <c r="IM54" s="57"/>
      <c r="IN54" s="45">
        <v>993</v>
      </c>
      <c r="IO54" s="40">
        <v>51</v>
      </c>
      <c r="IP54" s="27"/>
      <c r="IQ54" s="27"/>
      <c r="IR54" s="27"/>
      <c r="IS54" s="27"/>
    </row>
    <row r="55" spans="1:253" x14ac:dyDescent="0.25">
      <c r="A55" s="40">
        <v>50</v>
      </c>
      <c r="B55" s="40" t="s">
        <v>52</v>
      </c>
      <c r="C55" s="46">
        <v>50</v>
      </c>
      <c r="D55" s="82" t="s">
        <v>121</v>
      </c>
      <c r="E55" s="47">
        <v>2.98</v>
      </c>
      <c r="F55" s="47">
        <v>4.62</v>
      </c>
      <c r="G55" s="27"/>
      <c r="H55" s="27"/>
      <c r="I55" s="27"/>
      <c r="J55" s="27"/>
      <c r="K55" s="27"/>
      <c r="L55" s="27"/>
      <c r="M55" s="36">
        <v>51</v>
      </c>
      <c r="N55" s="43">
        <f t="shared" si="61"/>
        <v>8.3708601708546073</v>
      </c>
      <c r="O55" s="43">
        <f t="shared" si="2"/>
        <v>8.9012471036366563</v>
      </c>
      <c r="P55" s="43">
        <f t="shared" si="3"/>
        <v>6.6210724206883587</v>
      </c>
      <c r="Q55" s="43">
        <f t="shared" si="4"/>
        <v>5.0716663928141008</v>
      </c>
      <c r="R55" s="43">
        <f t="shared" si="5"/>
        <v>3.9924929555354263</v>
      </c>
      <c r="S55" s="43">
        <f t="shared" si="6"/>
        <v>3.8986792635455405</v>
      </c>
      <c r="T55" s="43">
        <f t="shared" si="7"/>
        <v>3.7974860105074777</v>
      </c>
      <c r="U55" s="43">
        <f t="shared" si="78"/>
        <v>2.7501636314954059</v>
      </c>
      <c r="V55" s="48">
        <f t="shared" si="79"/>
        <v>0</v>
      </c>
      <c r="W55" s="47">
        <f t="shared" si="80"/>
        <v>0.6239390995922599</v>
      </c>
      <c r="X55" s="36">
        <v>9</v>
      </c>
      <c r="Y55" s="49">
        <f t="shared" si="11"/>
        <v>0</v>
      </c>
      <c r="Z55" s="27"/>
      <c r="AA55" s="50" t="s">
        <v>1</v>
      </c>
      <c r="AB55" s="50">
        <f>11.12+10.06+10.91+7.73+7.32</f>
        <v>47.140000000000008</v>
      </c>
      <c r="AC55" s="51">
        <f>1/5*AB55</f>
        <v>9.4280000000000026</v>
      </c>
      <c r="AD55" s="27"/>
      <c r="AE55" s="36">
        <v>51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48">
        <f t="shared" si="105"/>
        <v>3.29</v>
      </c>
      <c r="AW55" s="48">
        <f t="shared" si="105"/>
        <v>4.53</v>
      </c>
      <c r="AX55" s="36">
        <v>0</v>
      </c>
      <c r="AY55" s="36">
        <v>0</v>
      </c>
      <c r="AZ55" s="28"/>
      <c r="BA55" s="28"/>
      <c r="BB55" s="28"/>
      <c r="BC55" s="28"/>
      <c r="BD55" s="27"/>
      <c r="BE55" s="36">
        <v>51</v>
      </c>
      <c r="BF55" s="47">
        <f t="shared" si="81"/>
        <v>8.6460192562584464</v>
      </c>
      <c r="BG55" s="47">
        <f t="shared" si="82"/>
        <v>9.5539101942607765</v>
      </c>
      <c r="BH55" s="47">
        <f t="shared" si="83"/>
        <v>6.8048565173868463</v>
      </c>
      <c r="BI55" s="47">
        <f t="shared" si="84"/>
        <v>5.3625001456876431</v>
      </c>
      <c r="BJ55" s="47">
        <f t="shared" si="85"/>
        <v>3.8529666492197934</v>
      </c>
      <c r="BK55" s="47">
        <f t="shared" si="86"/>
        <v>3.9693458214169235</v>
      </c>
      <c r="BL55" s="47">
        <f t="shared" si="87"/>
        <v>3.7233217696030523</v>
      </c>
      <c r="BM55" s="47">
        <f t="shared" si="88"/>
        <v>2.2495050566735775</v>
      </c>
      <c r="BN55" s="48">
        <f t="shared" si="89"/>
        <v>0.48416487377751782</v>
      </c>
      <c r="BO55" s="47">
        <f t="shared" si="22"/>
        <v>1.2288969258326699</v>
      </c>
      <c r="BP55" s="36">
        <v>9</v>
      </c>
      <c r="BQ55" s="49">
        <f t="shared" si="23"/>
        <v>0.48416487377751782</v>
      </c>
      <c r="BR55" s="27"/>
      <c r="BS55" s="27"/>
      <c r="BT55" s="27"/>
      <c r="BU55" s="27"/>
      <c r="BV55" s="27"/>
      <c r="BW55" s="36">
        <v>51</v>
      </c>
      <c r="BX55" s="3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6">
        <v>0</v>
      </c>
      <c r="CL55" s="36">
        <v>0</v>
      </c>
      <c r="CM55" s="36">
        <v>0</v>
      </c>
      <c r="CN55" s="48">
        <f t="shared" si="106"/>
        <v>3.29</v>
      </c>
      <c r="CO55" s="48">
        <f t="shared" si="106"/>
        <v>4.53</v>
      </c>
      <c r="CP55" s="36">
        <v>0</v>
      </c>
      <c r="CQ55" s="36">
        <v>0</v>
      </c>
      <c r="CR55" s="27"/>
      <c r="CS55" s="27"/>
      <c r="CT55" s="27"/>
      <c r="CU55" s="27"/>
      <c r="CV55" s="27"/>
      <c r="CW55" s="36">
        <v>51</v>
      </c>
      <c r="CX55" s="47">
        <f t="shared" si="25"/>
        <v>8.6338406285962908</v>
      </c>
      <c r="CY55" s="47">
        <f t="shared" si="26"/>
        <v>9.6945404165895805</v>
      </c>
      <c r="CZ55" s="47">
        <f t="shared" si="27"/>
        <v>6.8048565173868463</v>
      </c>
      <c r="DA55" s="47">
        <f t="shared" si="28"/>
        <v>5.5368825074435692</v>
      </c>
      <c r="DB55" s="47">
        <f t="shared" si="29"/>
        <v>3.6397816148886788</v>
      </c>
      <c r="DC55" s="47">
        <f t="shared" si="30"/>
        <v>3.7793189862725254</v>
      </c>
      <c r="DD55" s="47">
        <f t="shared" si="31"/>
        <v>3.7233217696030523</v>
      </c>
      <c r="DE55" s="47">
        <f t="shared" si="32"/>
        <v>1.9902497023115018</v>
      </c>
      <c r="DF55" s="48">
        <f t="shared" si="33"/>
        <v>0.44075132262429056</v>
      </c>
      <c r="DG55" s="47">
        <f t="shared" si="34"/>
        <v>1.35295625391215</v>
      </c>
      <c r="DH55" s="36">
        <v>9</v>
      </c>
      <c r="DI55" s="49">
        <f t="shared" si="35"/>
        <v>0.44075132262429056</v>
      </c>
      <c r="DJ55" s="27"/>
      <c r="DK55" s="27"/>
      <c r="DL55" s="27"/>
      <c r="DM55" s="27"/>
      <c r="DN55" s="27"/>
      <c r="DO55" s="36">
        <v>51</v>
      </c>
      <c r="DP55" s="36">
        <v>0</v>
      </c>
      <c r="DQ55" s="36">
        <v>0</v>
      </c>
      <c r="DR55" s="36">
        <v>0</v>
      </c>
      <c r="DS55" s="36">
        <v>0</v>
      </c>
      <c r="DT55" s="36">
        <v>0</v>
      </c>
      <c r="DU55" s="36">
        <v>0</v>
      </c>
      <c r="DV55" s="36">
        <v>0</v>
      </c>
      <c r="DW55" s="36">
        <v>0</v>
      </c>
      <c r="DX55" s="36">
        <v>0</v>
      </c>
      <c r="DY55" s="36">
        <v>0</v>
      </c>
      <c r="DZ55" s="36">
        <v>0</v>
      </c>
      <c r="EA55" s="36">
        <v>0</v>
      </c>
      <c r="EB55" s="36">
        <v>0</v>
      </c>
      <c r="EC55" s="36">
        <v>0</v>
      </c>
      <c r="ED55" s="36">
        <v>0</v>
      </c>
      <c r="EE55" s="36">
        <v>0</v>
      </c>
      <c r="EF55" s="48">
        <f t="shared" si="107"/>
        <v>3.29</v>
      </c>
      <c r="EG55" s="48">
        <f t="shared" si="107"/>
        <v>4.53</v>
      </c>
      <c r="EH55" s="62">
        <v>0</v>
      </c>
      <c r="EI55" s="62">
        <v>0</v>
      </c>
      <c r="EJ55" s="27"/>
      <c r="EK55" s="27"/>
      <c r="EL55" s="27"/>
      <c r="EM55" s="27"/>
      <c r="EN55" s="27"/>
      <c r="EO55" s="36">
        <v>51</v>
      </c>
      <c r="EP55" s="47">
        <f t="shared" si="95"/>
        <v>8.6338406285962908</v>
      </c>
      <c r="EQ55" s="47">
        <f t="shared" si="96"/>
        <v>9.6945404165895805</v>
      </c>
      <c r="ER55" s="47">
        <f t="shared" si="97"/>
        <v>6.8048565173868463</v>
      </c>
      <c r="ES55" s="47">
        <f t="shared" si="98"/>
        <v>5.5368825074435692</v>
      </c>
      <c r="ET55" s="47">
        <f t="shared" si="99"/>
        <v>3.6397816148886788</v>
      </c>
      <c r="EU55" s="47">
        <f t="shared" si="100"/>
        <v>3.7793189862725254</v>
      </c>
      <c r="EV55" s="47">
        <f t="shared" si="101"/>
        <v>3.7233217696030523</v>
      </c>
      <c r="EW55" s="47">
        <f t="shared" si="102"/>
        <v>2.0078872256954852</v>
      </c>
      <c r="EX55" s="48">
        <f t="shared" si="103"/>
        <v>0.37687265753832488</v>
      </c>
      <c r="EY55" s="47">
        <f t="shared" si="104"/>
        <v>1.5671954448951155</v>
      </c>
      <c r="EZ55" s="36">
        <v>9</v>
      </c>
      <c r="FA55" s="49">
        <f t="shared" si="47"/>
        <v>0.37687265753832488</v>
      </c>
      <c r="FB55" s="27"/>
      <c r="FC55" s="27"/>
      <c r="FD55" s="27"/>
      <c r="FE55" s="27"/>
      <c r="FF55" s="27"/>
      <c r="FG55" s="36">
        <v>51</v>
      </c>
      <c r="FH55" s="36">
        <v>0</v>
      </c>
      <c r="FI55" s="36">
        <v>0</v>
      </c>
      <c r="FJ55" s="36">
        <v>0</v>
      </c>
      <c r="FK55" s="36">
        <v>0</v>
      </c>
      <c r="FL55" s="36">
        <v>0</v>
      </c>
      <c r="FM55" s="36">
        <v>0</v>
      </c>
      <c r="FN55" s="36">
        <v>0</v>
      </c>
      <c r="FO55" s="36">
        <v>0</v>
      </c>
      <c r="FP55" s="36">
        <v>0</v>
      </c>
      <c r="FQ55" s="36">
        <v>0</v>
      </c>
      <c r="FR55" s="36">
        <v>0</v>
      </c>
      <c r="FS55" s="36">
        <v>0</v>
      </c>
      <c r="FT55" s="36">
        <v>0</v>
      </c>
      <c r="FU55" s="36">
        <v>0</v>
      </c>
      <c r="FV55" s="36">
        <v>0</v>
      </c>
      <c r="FW55" s="36">
        <v>0</v>
      </c>
      <c r="FX55" s="48">
        <f t="shared" si="108"/>
        <v>3.29</v>
      </c>
      <c r="FY55" s="48">
        <f t="shared" si="108"/>
        <v>4.53</v>
      </c>
      <c r="FZ55" s="62">
        <v>0</v>
      </c>
      <c r="GA55" s="62">
        <v>0</v>
      </c>
      <c r="GB55" s="27"/>
      <c r="GC55" s="27"/>
      <c r="GD55" s="27"/>
      <c r="GE55" s="27"/>
      <c r="GF55" s="27"/>
      <c r="GG55" s="36">
        <v>51</v>
      </c>
      <c r="GH55" s="47">
        <f t="shared" si="49"/>
        <v>8.6338406285962908</v>
      </c>
      <c r="GI55" s="47">
        <f t="shared" si="50"/>
        <v>9.6945404165895805</v>
      </c>
      <c r="GJ55" s="47">
        <f t="shared" si="51"/>
        <v>6.8048565173868463</v>
      </c>
      <c r="GK55" s="47">
        <f t="shared" si="52"/>
        <v>5.5368825074435692</v>
      </c>
      <c r="GL55" s="47">
        <f t="shared" si="53"/>
        <v>3.6397816148886788</v>
      </c>
      <c r="GM55" s="47">
        <f t="shared" si="54"/>
        <v>3.7793189862725254</v>
      </c>
      <c r="GN55" s="47">
        <f t="shared" si="55"/>
        <v>4.0513429872080691</v>
      </c>
      <c r="GO55" s="47">
        <f t="shared" si="56"/>
        <v>2.0337431281042133</v>
      </c>
      <c r="GP55" s="48">
        <f t="shared" si="57"/>
        <v>0.30780615344591972</v>
      </c>
      <c r="GQ55" s="47">
        <f t="shared" si="58"/>
        <v>1.686863305813485</v>
      </c>
      <c r="GR55" s="36">
        <v>9</v>
      </c>
      <c r="GS55" s="49">
        <f t="shared" si="59"/>
        <v>0.30780615344591972</v>
      </c>
      <c r="GT55" s="27"/>
      <c r="GU55" s="27"/>
      <c r="GV55" s="27"/>
      <c r="GW55" s="27"/>
      <c r="GX55" s="27"/>
      <c r="GY55" s="36">
        <v>51</v>
      </c>
      <c r="GZ55" s="36">
        <v>0</v>
      </c>
      <c r="HA55" s="36">
        <v>0</v>
      </c>
      <c r="HB55" s="36">
        <v>0</v>
      </c>
      <c r="HC55" s="36">
        <v>0</v>
      </c>
      <c r="HD55" s="36">
        <v>0</v>
      </c>
      <c r="HE55" s="36">
        <v>0</v>
      </c>
      <c r="HF55" s="36">
        <v>0</v>
      </c>
      <c r="HG55" s="36">
        <v>0</v>
      </c>
      <c r="HH55" s="36">
        <v>0</v>
      </c>
      <c r="HI55" s="36">
        <v>0</v>
      </c>
      <c r="HJ55" s="36">
        <v>0</v>
      </c>
      <c r="HK55" s="36">
        <v>0</v>
      </c>
      <c r="HL55" s="36">
        <v>0</v>
      </c>
      <c r="HM55" s="36">
        <v>0</v>
      </c>
      <c r="HN55" s="36">
        <v>0</v>
      </c>
      <c r="HO55" s="36">
        <v>0</v>
      </c>
      <c r="HP55" s="48">
        <f t="shared" si="109"/>
        <v>3.29</v>
      </c>
      <c r="HQ55" s="48">
        <f t="shared" si="109"/>
        <v>4.53</v>
      </c>
      <c r="HR55" s="62">
        <v>0</v>
      </c>
      <c r="HS55" s="62">
        <v>0</v>
      </c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68"/>
      <c r="IN55" s="45">
        <v>908</v>
      </c>
      <c r="IO55" s="40">
        <v>52</v>
      </c>
      <c r="IP55" s="27"/>
      <c r="IQ55" s="27"/>
      <c r="IR55" s="27"/>
      <c r="IS55" s="27"/>
    </row>
    <row r="56" spans="1:253" x14ac:dyDescent="0.25">
      <c r="A56" s="40">
        <v>51</v>
      </c>
      <c r="B56" s="40" t="s">
        <v>53</v>
      </c>
      <c r="C56" s="46">
        <v>51</v>
      </c>
      <c r="D56" s="75" t="s">
        <v>122</v>
      </c>
      <c r="E56" s="47">
        <v>3.29</v>
      </c>
      <c r="F56" s="47">
        <v>4.53</v>
      </c>
      <c r="G56" s="27"/>
      <c r="H56" s="27"/>
      <c r="I56" s="27"/>
      <c r="J56" s="27"/>
      <c r="K56" s="27"/>
      <c r="L56" s="27"/>
      <c r="M56" s="36">
        <v>52</v>
      </c>
      <c r="N56" s="43">
        <f t="shared" si="61"/>
        <v>8.2282501177346337</v>
      </c>
      <c r="O56" s="43">
        <f t="shared" si="2"/>
        <v>8.8819479845358256</v>
      </c>
      <c r="P56" s="43">
        <f t="shared" si="3"/>
        <v>6.6060124129462556</v>
      </c>
      <c r="Q56" s="43">
        <f t="shared" si="4"/>
        <v>4.8457197607785787</v>
      </c>
      <c r="R56" s="43">
        <f t="shared" si="5"/>
        <v>3.9339547531714194</v>
      </c>
      <c r="S56" s="43">
        <f t="shared" si="6"/>
        <v>3.6592485567394846</v>
      </c>
      <c r="T56" s="43">
        <f t="shared" si="7"/>
        <v>4.0248354003611126</v>
      </c>
      <c r="U56" s="43">
        <f t="shared" si="78"/>
        <v>2.5573814733042863</v>
      </c>
      <c r="V56" s="47">
        <f t="shared" si="79"/>
        <v>0.57271284253105359</v>
      </c>
      <c r="W56" s="48">
        <f t="shared" si="80"/>
        <v>0.3257299494980464</v>
      </c>
      <c r="X56" s="36">
        <v>10</v>
      </c>
      <c r="Y56" s="49">
        <f t="shared" si="11"/>
        <v>0.3257299494980464</v>
      </c>
      <c r="Z56" s="27"/>
      <c r="AA56" s="27"/>
      <c r="AB56" s="27"/>
      <c r="AC56" s="27"/>
      <c r="AD56" s="27"/>
      <c r="AE56" s="36">
        <v>52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48">
        <f>E57</f>
        <v>3.53</v>
      </c>
      <c r="AY56" s="48">
        <f>F57</f>
        <v>5.05</v>
      </c>
      <c r="AZ56" s="28"/>
      <c r="BA56" s="28"/>
      <c r="BB56" s="28"/>
      <c r="BC56" s="28"/>
      <c r="BD56" s="27"/>
      <c r="BE56" s="36">
        <v>52</v>
      </c>
      <c r="BF56" s="47">
        <f t="shared" si="81"/>
        <v>8.4924600411789051</v>
      </c>
      <c r="BG56" s="47">
        <f t="shared" si="82"/>
        <v>9.5061285495200423</v>
      </c>
      <c r="BH56" s="47">
        <f t="shared" si="83"/>
        <v>6.8014561349431322</v>
      </c>
      <c r="BI56" s="47">
        <f t="shared" si="84"/>
        <v>5.1489521081963856</v>
      </c>
      <c r="BJ56" s="47">
        <f t="shared" si="85"/>
        <v>3.8066562755258064</v>
      </c>
      <c r="BK56" s="47">
        <f t="shared" si="86"/>
        <v>3.6278239000811485</v>
      </c>
      <c r="BL56" s="47">
        <f t="shared" si="87"/>
        <v>4.0016402886816307</v>
      </c>
      <c r="BM56" s="47">
        <f t="shared" si="88"/>
        <v>2.0083707327084799</v>
      </c>
      <c r="BN56" s="47">
        <f t="shared" si="89"/>
        <v>1.0323350352477623</v>
      </c>
      <c r="BO56" s="48">
        <f t="shared" si="22"/>
        <v>0.65818680976088395</v>
      </c>
      <c r="BP56" s="36">
        <v>10</v>
      </c>
      <c r="BQ56" s="49">
        <f t="shared" si="23"/>
        <v>0.65818680976088395</v>
      </c>
      <c r="BR56" s="27"/>
      <c r="BS56" s="27"/>
      <c r="BT56" s="27"/>
      <c r="BU56" s="27"/>
      <c r="BV56" s="27"/>
      <c r="BW56" s="36">
        <v>52</v>
      </c>
      <c r="BX56" s="36">
        <v>0</v>
      </c>
      <c r="BY56" s="36">
        <v>0</v>
      </c>
      <c r="BZ56" s="36">
        <v>0</v>
      </c>
      <c r="CA56" s="36">
        <v>0</v>
      </c>
      <c r="CB56" s="36">
        <v>0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6">
        <v>0</v>
      </c>
      <c r="CL56" s="36">
        <v>0</v>
      </c>
      <c r="CM56" s="36">
        <v>0</v>
      </c>
      <c r="CN56" s="36">
        <v>0</v>
      </c>
      <c r="CO56" s="36">
        <v>0</v>
      </c>
      <c r="CP56" s="48">
        <f>E57</f>
        <v>3.53</v>
      </c>
      <c r="CQ56" s="48">
        <f>F57</f>
        <v>5.05</v>
      </c>
      <c r="CR56" s="27"/>
      <c r="CS56" s="27"/>
      <c r="CT56" s="27"/>
      <c r="CU56" s="27"/>
      <c r="CV56" s="27"/>
      <c r="CW56" s="36">
        <v>52</v>
      </c>
      <c r="CX56" s="47">
        <f t="shared" si="25"/>
        <v>8.476291877938138</v>
      </c>
      <c r="CY56" s="47">
        <f t="shared" si="26"/>
        <v>9.6346448069223367</v>
      </c>
      <c r="CZ56" s="47">
        <f t="shared" si="27"/>
        <v>6.8014561349431322</v>
      </c>
      <c r="DA56" s="47">
        <f t="shared" si="28"/>
        <v>5.3271298412634014</v>
      </c>
      <c r="DB56" s="47">
        <f t="shared" si="29"/>
        <v>3.5792271996813478</v>
      </c>
      <c r="DC56" s="47">
        <f t="shared" si="30"/>
        <v>3.3885294745656256</v>
      </c>
      <c r="DD56" s="47">
        <f t="shared" si="31"/>
        <v>4.0016402886816307</v>
      </c>
      <c r="DE56" s="47">
        <f t="shared" si="32"/>
        <v>1.7878181891766904</v>
      </c>
      <c r="DF56" s="47">
        <f t="shared" si="33"/>
        <v>0.96486933804851083</v>
      </c>
      <c r="DG56" s="48">
        <f t="shared" si="34"/>
        <v>0.78828334055718818</v>
      </c>
      <c r="DH56" s="36">
        <v>10</v>
      </c>
      <c r="DI56" s="49">
        <f t="shared" si="35"/>
        <v>0.78828334055718818</v>
      </c>
      <c r="DJ56" s="27"/>
      <c r="DK56" s="27"/>
      <c r="DL56" s="27"/>
      <c r="DM56" s="27"/>
      <c r="DN56" s="27"/>
      <c r="DO56" s="36">
        <v>52</v>
      </c>
      <c r="DP56" s="36">
        <v>0</v>
      </c>
      <c r="DQ56" s="36">
        <v>0</v>
      </c>
      <c r="DR56" s="36">
        <v>0</v>
      </c>
      <c r="DS56" s="36">
        <v>0</v>
      </c>
      <c r="DT56" s="36">
        <v>0</v>
      </c>
      <c r="DU56" s="36">
        <v>0</v>
      </c>
      <c r="DV56" s="36">
        <v>0</v>
      </c>
      <c r="DW56" s="36">
        <v>0</v>
      </c>
      <c r="DX56" s="36">
        <v>0</v>
      </c>
      <c r="DY56" s="36">
        <v>0</v>
      </c>
      <c r="DZ56" s="36">
        <v>0</v>
      </c>
      <c r="EA56" s="36">
        <v>0</v>
      </c>
      <c r="EB56" s="36">
        <v>0</v>
      </c>
      <c r="EC56" s="36">
        <v>0</v>
      </c>
      <c r="ED56" s="36">
        <v>0</v>
      </c>
      <c r="EE56" s="36">
        <v>0</v>
      </c>
      <c r="EF56" s="36">
        <v>0</v>
      </c>
      <c r="EG56" s="36">
        <v>0</v>
      </c>
      <c r="EH56" s="48">
        <f>E57</f>
        <v>3.53</v>
      </c>
      <c r="EI56" s="48">
        <f>F57</f>
        <v>5.05</v>
      </c>
      <c r="EJ56" s="27"/>
      <c r="EK56" s="27"/>
      <c r="EL56" s="27"/>
      <c r="EM56" s="27"/>
      <c r="EN56" s="27"/>
      <c r="EO56" s="36">
        <v>52</v>
      </c>
      <c r="EP56" s="47">
        <f t="shared" si="95"/>
        <v>8.476291877938138</v>
      </c>
      <c r="EQ56" s="47">
        <f t="shared" si="96"/>
        <v>9.6346448069223367</v>
      </c>
      <c r="ER56" s="47">
        <f t="shared" si="97"/>
        <v>6.8014561349431322</v>
      </c>
      <c r="ES56" s="47">
        <f t="shared" si="98"/>
        <v>5.3271298412634014</v>
      </c>
      <c r="ET56" s="47">
        <f t="shared" si="99"/>
        <v>3.5792271996813478</v>
      </c>
      <c r="EU56" s="47">
        <f t="shared" si="100"/>
        <v>3.3885294745656256</v>
      </c>
      <c r="EV56" s="47">
        <f t="shared" si="101"/>
        <v>4.0016402886816307</v>
      </c>
      <c r="EW56" s="47">
        <f t="shared" si="102"/>
        <v>1.8625818401109551</v>
      </c>
      <c r="EX56" s="48">
        <f t="shared" si="103"/>
        <v>0.8813359177975203</v>
      </c>
      <c r="EY56" s="47">
        <f t="shared" si="104"/>
        <v>1.0173502653953554</v>
      </c>
      <c r="EZ56" s="36">
        <v>9</v>
      </c>
      <c r="FA56" s="49">
        <f t="shared" si="47"/>
        <v>0.8813359177975203</v>
      </c>
      <c r="FB56" s="27"/>
      <c r="FC56" s="27"/>
      <c r="FD56" s="27"/>
      <c r="FE56" s="27"/>
      <c r="FF56" s="27"/>
      <c r="FG56" s="36">
        <v>52</v>
      </c>
      <c r="FH56" s="36">
        <v>0</v>
      </c>
      <c r="FI56" s="36">
        <v>0</v>
      </c>
      <c r="FJ56" s="36">
        <v>0</v>
      </c>
      <c r="FK56" s="36">
        <v>0</v>
      </c>
      <c r="FL56" s="36">
        <v>0</v>
      </c>
      <c r="FM56" s="36">
        <v>0</v>
      </c>
      <c r="FN56" s="36">
        <v>0</v>
      </c>
      <c r="FO56" s="36">
        <v>0</v>
      </c>
      <c r="FP56" s="36">
        <v>0</v>
      </c>
      <c r="FQ56" s="36">
        <v>0</v>
      </c>
      <c r="FR56" s="36">
        <v>0</v>
      </c>
      <c r="FS56" s="36">
        <v>0</v>
      </c>
      <c r="FT56" s="36">
        <v>0</v>
      </c>
      <c r="FU56" s="36">
        <v>0</v>
      </c>
      <c r="FV56" s="36">
        <v>0</v>
      </c>
      <c r="FW56" s="36">
        <v>0</v>
      </c>
      <c r="FX56" s="48">
        <f t="shared" si="108"/>
        <v>3.53</v>
      </c>
      <c r="FY56" s="48">
        <f t="shared" si="108"/>
        <v>5.05</v>
      </c>
      <c r="FZ56" s="62">
        <v>0</v>
      </c>
      <c r="GA56" s="62">
        <v>0</v>
      </c>
      <c r="GB56" s="27"/>
      <c r="GC56" s="27"/>
      <c r="GD56" s="27"/>
      <c r="GE56" s="27"/>
      <c r="GF56" s="27"/>
      <c r="GG56" s="36">
        <v>52</v>
      </c>
      <c r="GH56" s="47">
        <f t="shared" si="49"/>
        <v>8.476291877938138</v>
      </c>
      <c r="GI56" s="47">
        <f t="shared" si="50"/>
        <v>9.6346448069223367</v>
      </c>
      <c r="GJ56" s="47">
        <f t="shared" si="51"/>
        <v>6.8014561349431322</v>
      </c>
      <c r="GK56" s="47">
        <f t="shared" si="52"/>
        <v>5.3271298412634014</v>
      </c>
      <c r="GL56" s="47">
        <f t="shared" si="53"/>
        <v>3.5792271996813478</v>
      </c>
      <c r="GM56" s="47">
        <f t="shared" si="54"/>
        <v>3.3885294745656256</v>
      </c>
      <c r="GN56" s="47">
        <f t="shared" si="55"/>
        <v>4.3281335469229694</v>
      </c>
      <c r="GO56" s="47">
        <f t="shared" si="56"/>
        <v>1.9950215816153745</v>
      </c>
      <c r="GP56" s="48">
        <f t="shared" si="57"/>
        <v>0.8012144707250185</v>
      </c>
      <c r="GQ56" s="47">
        <f t="shared" si="58"/>
        <v>1.1504380959008618</v>
      </c>
      <c r="GR56" s="36">
        <v>9</v>
      </c>
      <c r="GS56" s="49">
        <f t="shared" si="59"/>
        <v>0.8012144707250185</v>
      </c>
      <c r="GT56" s="27"/>
      <c r="GU56" s="27"/>
      <c r="GV56" s="27"/>
      <c r="GW56" s="27"/>
      <c r="GX56" s="27"/>
      <c r="GY56" s="36">
        <v>52</v>
      </c>
      <c r="GZ56" s="36">
        <v>0</v>
      </c>
      <c r="HA56" s="36">
        <v>0</v>
      </c>
      <c r="HB56" s="36">
        <v>0</v>
      </c>
      <c r="HC56" s="36">
        <v>0</v>
      </c>
      <c r="HD56" s="36">
        <v>0</v>
      </c>
      <c r="HE56" s="36">
        <v>0</v>
      </c>
      <c r="HF56" s="36">
        <v>0</v>
      </c>
      <c r="HG56" s="36">
        <v>0</v>
      </c>
      <c r="HH56" s="36">
        <v>0</v>
      </c>
      <c r="HI56" s="36">
        <v>0</v>
      </c>
      <c r="HJ56" s="36">
        <v>0</v>
      </c>
      <c r="HK56" s="36">
        <v>0</v>
      </c>
      <c r="HL56" s="36">
        <v>0</v>
      </c>
      <c r="HM56" s="36">
        <v>0</v>
      </c>
      <c r="HN56" s="36">
        <v>0</v>
      </c>
      <c r="HO56" s="36">
        <v>0</v>
      </c>
      <c r="HP56" s="48">
        <f t="shared" si="109"/>
        <v>3.53</v>
      </c>
      <c r="HQ56" s="48">
        <f t="shared" si="109"/>
        <v>5.05</v>
      </c>
      <c r="HR56" s="62">
        <v>0</v>
      </c>
      <c r="HS56" s="62">
        <v>0</v>
      </c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45">
        <v>957</v>
      </c>
      <c r="IO56" s="40">
        <v>53</v>
      </c>
      <c r="IP56" s="27"/>
      <c r="IQ56" s="27"/>
      <c r="IR56" s="27"/>
      <c r="IS56" s="27"/>
    </row>
    <row r="57" spans="1:253" x14ac:dyDescent="0.25">
      <c r="A57" s="40">
        <v>52</v>
      </c>
      <c r="B57" s="40" t="s">
        <v>54</v>
      </c>
      <c r="C57" s="46">
        <v>52</v>
      </c>
      <c r="D57" s="75" t="s">
        <v>123</v>
      </c>
      <c r="E57" s="47">
        <v>3.53</v>
      </c>
      <c r="F57" s="47">
        <v>5.05</v>
      </c>
      <c r="G57" s="27"/>
      <c r="H57" s="27"/>
      <c r="I57" s="27"/>
      <c r="J57" s="27"/>
      <c r="K57" s="27"/>
      <c r="L57" s="27"/>
      <c r="M57" s="36">
        <v>53</v>
      </c>
      <c r="N57" s="43">
        <f t="shared" si="61"/>
        <v>7.0424782569774411</v>
      </c>
      <c r="O57" s="43">
        <f t="shared" si="2"/>
        <v>7.8390050389064045</v>
      </c>
      <c r="P57" s="43">
        <f t="shared" si="3"/>
        <v>5.5916008441232643</v>
      </c>
      <c r="Q57" s="43">
        <f t="shared" si="4"/>
        <v>3.6069377593742864</v>
      </c>
      <c r="R57" s="43">
        <f t="shared" si="5"/>
        <v>2.9181158304632122</v>
      </c>
      <c r="S57" s="43">
        <f t="shared" si="6"/>
        <v>2.4221684499637921</v>
      </c>
      <c r="T57" s="43">
        <f t="shared" si="7"/>
        <v>3.571232280320058</v>
      </c>
      <c r="U57" s="48">
        <f t="shared" si="78"/>
        <v>1.4142135623730956</v>
      </c>
      <c r="V57" s="43">
        <f t="shared" si="79"/>
        <v>1.6685922210054795</v>
      </c>
      <c r="W57" s="43">
        <f t="shared" si="80"/>
        <v>1.5825612152457162</v>
      </c>
      <c r="X57" s="36">
        <v>8</v>
      </c>
      <c r="Y57" s="49">
        <f t="shared" si="11"/>
        <v>1.4142135623730956</v>
      </c>
      <c r="Z57" s="27"/>
      <c r="AA57" s="27"/>
      <c r="AB57" s="57"/>
      <c r="AC57" s="27"/>
      <c r="AD57" s="27"/>
      <c r="AE57" s="36">
        <v>53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48">
        <f>E58</f>
        <v>4.8</v>
      </c>
      <c r="AU57" s="48">
        <f>F58</f>
        <v>5.24</v>
      </c>
      <c r="AV57" s="36">
        <v>0</v>
      </c>
      <c r="AW57" s="36">
        <v>0</v>
      </c>
      <c r="AX57" s="36">
        <v>0</v>
      </c>
      <c r="AY57" s="36">
        <v>0</v>
      </c>
      <c r="AZ57" s="50"/>
      <c r="BA57" s="50"/>
      <c r="BB57" s="50"/>
      <c r="BC57" s="50"/>
      <c r="BD57" s="27"/>
      <c r="BE57" s="36">
        <v>53</v>
      </c>
      <c r="BF57" s="47">
        <f t="shared" si="81"/>
        <v>7.2953227957286124</v>
      </c>
      <c r="BG57" s="47">
        <f t="shared" si="82"/>
        <v>8.4212991871800877</v>
      </c>
      <c r="BH57" s="47">
        <f t="shared" si="83"/>
        <v>5.8019369371117984</v>
      </c>
      <c r="BI57" s="47">
        <f t="shared" si="84"/>
        <v>3.9176054947505881</v>
      </c>
      <c r="BJ57" s="47">
        <f t="shared" si="85"/>
        <v>2.8167555804506725</v>
      </c>
      <c r="BK57" s="47">
        <f t="shared" si="86"/>
        <v>2.3437056662473634</v>
      </c>
      <c r="BL57" s="47">
        <f t="shared" si="87"/>
        <v>3.6720055827844278</v>
      </c>
      <c r="BM57" s="48">
        <f t="shared" si="88"/>
        <v>0.84532419816304705</v>
      </c>
      <c r="BN57" s="47">
        <f t="shared" si="89"/>
        <v>2.139571364783142</v>
      </c>
      <c r="BO57" s="47">
        <f t="shared" si="22"/>
        <v>0.99966043617536471</v>
      </c>
      <c r="BP57" s="36">
        <v>8</v>
      </c>
      <c r="BQ57" s="49">
        <f t="shared" si="23"/>
        <v>0.84532419816304705</v>
      </c>
      <c r="BR57" s="27"/>
      <c r="BS57" s="27"/>
      <c r="BT57" s="27"/>
      <c r="BU57" s="27"/>
      <c r="BV57" s="27"/>
      <c r="BW57" s="36">
        <v>53</v>
      </c>
      <c r="BX57" s="3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6">
        <v>0</v>
      </c>
      <c r="CL57" s="48">
        <f>E58</f>
        <v>4.8</v>
      </c>
      <c r="CM57" s="48">
        <f>F58</f>
        <v>5.24</v>
      </c>
      <c r="CN57" s="36">
        <v>0</v>
      </c>
      <c r="CO57" s="36">
        <v>0</v>
      </c>
      <c r="CP57" s="36">
        <v>0</v>
      </c>
      <c r="CQ57" s="36">
        <v>0</v>
      </c>
      <c r="CR57" s="27"/>
      <c r="CS57" s="27"/>
      <c r="CT57" s="27"/>
      <c r="CU57" s="27"/>
      <c r="CV57" s="27"/>
      <c r="CW57" s="36">
        <v>53</v>
      </c>
      <c r="CX57" s="47">
        <f t="shared" si="25"/>
        <v>7.2755868491826838</v>
      </c>
      <c r="CY57" s="47">
        <f t="shared" si="26"/>
        <v>8.5339096485074695</v>
      </c>
      <c r="CZ57" s="47">
        <f t="shared" si="27"/>
        <v>5.8019369371117984</v>
      </c>
      <c r="DA57" s="47">
        <f t="shared" si="28"/>
        <v>4.0975549770715061</v>
      </c>
      <c r="DB57" s="47">
        <f t="shared" si="29"/>
        <v>2.5775534199416827</v>
      </c>
      <c r="DC57" s="47">
        <f t="shared" si="30"/>
        <v>2.1168400978817452</v>
      </c>
      <c r="DD57" s="47">
        <f t="shared" si="31"/>
        <v>3.6720055827844278</v>
      </c>
      <c r="DE57" s="48">
        <f t="shared" si="32"/>
        <v>0.74682730293432786</v>
      </c>
      <c r="DF57" s="47">
        <f t="shared" si="33"/>
        <v>2.1084527121816534</v>
      </c>
      <c r="DG57" s="47">
        <f t="shared" si="34"/>
        <v>0.90354337195289025</v>
      </c>
      <c r="DH57" s="36">
        <v>8</v>
      </c>
      <c r="DI57" s="49">
        <f t="shared" si="35"/>
        <v>0.74682730293432786</v>
      </c>
      <c r="DJ57" s="27"/>
      <c r="DK57" s="27"/>
      <c r="DL57" s="27"/>
      <c r="DM57" s="27"/>
      <c r="DN57" s="27"/>
      <c r="DO57" s="36">
        <v>53</v>
      </c>
      <c r="DP57" s="36">
        <v>0</v>
      </c>
      <c r="DQ57" s="36">
        <v>0</v>
      </c>
      <c r="DR57" s="36">
        <v>0</v>
      </c>
      <c r="DS57" s="36">
        <v>0</v>
      </c>
      <c r="DT57" s="36">
        <v>0</v>
      </c>
      <c r="DU57" s="36">
        <v>0</v>
      </c>
      <c r="DV57" s="36">
        <v>0</v>
      </c>
      <c r="DW57" s="36">
        <v>0</v>
      </c>
      <c r="DX57" s="36">
        <v>0</v>
      </c>
      <c r="DY57" s="36">
        <v>0</v>
      </c>
      <c r="DZ57" s="36">
        <v>0</v>
      </c>
      <c r="EA57" s="36">
        <v>0</v>
      </c>
      <c r="EB57" s="36">
        <v>0</v>
      </c>
      <c r="EC57" s="36">
        <v>0</v>
      </c>
      <c r="ED57" s="48">
        <f>E58</f>
        <v>4.8</v>
      </c>
      <c r="EE57" s="48">
        <f>F58</f>
        <v>5.24</v>
      </c>
      <c r="EF57" s="36">
        <v>0</v>
      </c>
      <c r="EG57" s="36">
        <v>0</v>
      </c>
      <c r="EH57" s="36">
        <v>0</v>
      </c>
      <c r="EI57" s="36">
        <v>0</v>
      </c>
      <c r="EJ57" s="27"/>
      <c r="EK57" s="27"/>
      <c r="EL57" s="27"/>
      <c r="EM57" s="27"/>
      <c r="EN57" s="27"/>
      <c r="EO57" s="36">
        <v>53</v>
      </c>
      <c r="EP57" s="47">
        <f t="shared" si="95"/>
        <v>7.2755868491826838</v>
      </c>
      <c r="EQ57" s="47">
        <f t="shared" si="96"/>
        <v>8.5339096485074695</v>
      </c>
      <c r="ER57" s="47">
        <f t="shared" si="97"/>
        <v>5.8019369371117984</v>
      </c>
      <c r="ES57" s="47">
        <f t="shared" si="98"/>
        <v>4.0975549770715061</v>
      </c>
      <c r="ET57" s="47">
        <f t="shared" si="99"/>
        <v>2.5775534199416827</v>
      </c>
      <c r="EU57" s="47">
        <f t="shared" si="100"/>
        <v>2.1168400978817452</v>
      </c>
      <c r="EV57" s="47">
        <f t="shared" si="101"/>
        <v>3.6720055827844278</v>
      </c>
      <c r="EW57" s="47">
        <f t="shared" si="102"/>
        <v>0.92470415689439678</v>
      </c>
      <c r="EX57" s="47">
        <f t="shared" si="103"/>
        <v>2.0444395319989281</v>
      </c>
      <c r="EY57" s="48">
        <f t="shared" si="104"/>
        <v>0.76293942256249903</v>
      </c>
      <c r="EZ57" s="36">
        <v>10</v>
      </c>
      <c r="FA57" s="49">
        <f t="shared" si="47"/>
        <v>0.76293942256249903</v>
      </c>
      <c r="FB57" s="27"/>
      <c r="FC57" s="27"/>
      <c r="FD57" s="27"/>
      <c r="FE57" s="27"/>
      <c r="FF57" s="27"/>
      <c r="FG57" s="36">
        <v>53</v>
      </c>
      <c r="FH57" s="36">
        <v>0</v>
      </c>
      <c r="FI57" s="36">
        <v>0</v>
      </c>
      <c r="FJ57" s="36">
        <v>0</v>
      </c>
      <c r="FK57" s="36">
        <v>0</v>
      </c>
      <c r="FL57" s="36">
        <v>0</v>
      </c>
      <c r="FM57" s="36">
        <v>0</v>
      </c>
      <c r="FN57" s="36">
        <v>0</v>
      </c>
      <c r="FO57" s="36">
        <v>0</v>
      </c>
      <c r="FP57" s="36">
        <v>0</v>
      </c>
      <c r="FQ57" s="36">
        <v>0</v>
      </c>
      <c r="FR57" s="36">
        <v>0</v>
      </c>
      <c r="FS57" s="36">
        <v>0</v>
      </c>
      <c r="FT57" s="36">
        <v>0</v>
      </c>
      <c r="FU57" s="36">
        <v>0</v>
      </c>
      <c r="FV57" s="36">
        <v>0</v>
      </c>
      <c r="FW57" s="36">
        <v>0</v>
      </c>
      <c r="FX57" s="36">
        <v>0</v>
      </c>
      <c r="FY57" s="36">
        <v>0</v>
      </c>
      <c r="FZ57" s="48">
        <f t="shared" ref="FZ57:GA60" si="110">E58</f>
        <v>4.8</v>
      </c>
      <c r="GA57" s="48">
        <f t="shared" si="110"/>
        <v>5.24</v>
      </c>
      <c r="GB57" s="27"/>
      <c r="GC57" s="27"/>
      <c r="GD57" s="27"/>
      <c r="GE57" s="27"/>
      <c r="GF57" s="27"/>
      <c r="GG57" s="36">
        <v>53</v>
      </c>
      <c r="GH57" s="47">
        <f t="shared" si="49"/>
        <v>7.2755868491826838</v>
      </c>
      <c r="GI57" s="47">
        <f t="shared" si="50"/>
        <v>8.5339096485074695</v>
      </c>
      <c r="GJ57" s="47">
        <f t="shared" si="51"/>
        <v>5.8019369371117984</v>
      </c>
      <c r="GK57" s="47">
        <f t="shared" si="52"/>
        <v>4.0975549770715061</v>
      </c>
      <c r="GL57" s="47">
        <f t="shared" si="53"/>
        <v>2.5775534199416827</v>
      </c>
      <c r="GM57" s="47">
        <f t="shared" si="54"/>
        <v>2.1168400978817452</v>
      </c>
      <c r="GN57" s="47">
        <f t="shared" si="55"/>
        <v>3.9727496774903908</v>
      </c>
      <c r="GO57" s="47">
        <f t="shared" si="56"/>
        <v>1.2528545184675046</v>
      </c>
      <c r="GP57" s="47">
        <f t="shared" si="57"/>
        <v>1.9711600393743889</v>
      </c>
      <c r="GQ57" s="48">
        <f t="shared" si="58"/>
        <v>0.67700281572531051</v>
      </c>
      <c r="GR57" s="36">
        <v>10</v>
      </c>
      <c r="GS57" s="49">
        <f t="shared" si="59"/>
        <v>0.67700281572531051</v>
      </c>
      <c r="GT57" s="27"/>
      <c r="GU57" s="27"/>
      <c r="GV57" s="27"/>
      <c r="GW57" s="27"/>
      <c r="GX57" s="27"/>
      <c r="GY57" s="36">
        <v>53</v>
      </c>
      <c r="GZ57" s="36">
        <v>0</v>
      </c>
      <c r="HA57" s="36">
        <v>0</v>
      </c>
      <c r="HB57" s="36">
        <v>0</v>
      </c>
      <c r="HC57" s="36">
        <v>0</v>
      </c>
      <c r="HD57" s="36">
        <v>0</v>
      </c>
      <c r="HE57" s="36">
        <v>0</v>
      </c>
      <c r="HF57" s="36">
        <v>0</v>
      </c>
      <c r="HG57" s="36">
        <v>0</v>
      </c>
      <c r="HH57" s="36">
        <v>0</v>
      </c>
      <c r="HI57" s="36">
        <v>0</v>
      </c>
      <c r="HJ57" s="36">
        <v>0</v>
      </c>
      <c r="HK57" s="36">
        <v>0</v>
      </c>
      <c r="HL57" s="36">
        <v>0</v>
      </c>
      <c r="HM57" s="36">
        <v>0</v>
      </c>
      <c r="HN57" s="36">
        <v>0</v>
      </c>
      <c r="HO57" s="36">
        <v>0</v>
      </c>
      <c r="HP57" s="36">
        <v>0</v>
      </c>
      <c r="HQ57" s="36">
        <v>0</v>
      </c>
      <c r="HR57" s="48">
        <f t="shared" ref="HR57:HS60" si="111">E58</f>
        <v>4.8</v>
      </c>
      <c r="HS57" s="48">
        <f t="shared" si="111"/>
        <v>5.24</v>
      </c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/>
      <c r="IH57" s="27" t="s">
        <v>150</v>
      </c>
      <c r="II57" s="76">
        <f>IA8+IN26+IN59</f>
        <v>5857</v>
      </c>
      <c r="IJ57" s="65" t="s">
        <v>302</v>
      </c>
      <c r="IK57" s="27"/>
      <c r="IL57" s="27"/>
      <c r="IM57" s="27"/>
      <c r="IN57" s="45">
        <v>692</v>
      </c>
      <c r="IO57" s="40">
        <v>54</v>
      </c>
      <c r="IP57" s="27"/>
      <c r="IQ57" s="27"/>
      <c r="IR57" s="27"/>
      <c r="IS57" s="27"/>
    </row>
    <row r="58" spans="1:253" x14ac:dyDescent="0.25">
      <c r="A58" s="40">
        <v>53</v>
      </c>
      <c r="B58" s="40" t="s">
        <v>55</v>
      </c>
      <c r="C58" s="46">
        <v>53</v>
      </c>
      <c r="D58" s="75" t="s">
        <v>124</v>
      </c>
      <c r="E58" s="47">
        <v>4.8</v>
      </c>
      <c r="F58" s="47">
        <v>5.24</v>
      </c>
      <c r="G58" s="27"/>
      <c r="H58" s="27"/>
      <c r="I58" s="27"/>
      <c r="J58" s="27"/>
      <c r="K58" s="27"/>
      <c r="L58" s="27"/>
      <c r="M58" s="36">
        <v>54</v>
      </c>
      <c r="N58" s="43">
        <f t="shared" si="61"/>
        <v>7.2262645952110001</v>
      </c>
      <c r="O58" s="43">
        <f t="shared" si="2"/>
        <v>8.1596568555301374</v>
      </c>
      <c r="P58" s="43">
        <f t="shared" si="3"/>
        <v>5.9502604984992047</v>
      </c>
      <c r="Q58" s="43">
        <f t="shared" si="4"/>
        <v>3.7443290453698101</v>
      </c>
      <c r="R58" s="43">
        <f t="shared" si="5"/>
        <v>3.3235222279984828</v>
      </c>
      <c r="S58" s="43">
        <f t="shared" si="6"/>
        <v>2.5995576546789643</v>
      </c>
      <c r="T58" s="43">
        <f t="shared" si="7"/>
        <v>4.1732601165036431</v>
      </c>
      <c r="U58" s="47">
        <f t="shared" si="78"/>
        <v>1.7974426277353055</v>
      </c>
      <c r="V58" s="43">
        <f t="shared" si="79"/>
        <v>2.0404411287758339</v>
      </c>
      <c r="W58" s="48">
        <f t="shared" si="80"/>
        <v>1.7586642658563345</v>
      </c>
      <c r="X58" s="36">
        <v>10</v>
      </c>
      <c r="Y58" s="49">
        <f t="shared" si="11"/>
        <v>1.7586642658563345</v>
      </c>
      <c r="Z58" s="27"/>
      <c r="AA58" s="27"/>
      <c r="AB58" s="27"/>
      <c r="AC58" s="27"/>
      <c r="AD58" s="27"/>
      <c r="AE58" s="36">
        <v>54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48">
        <f>E59</f>
        <v>4.82</v>
      </c>
      <c r="AY58" s="48">
        <f>F59</f>
        <v>5.88</v>
      </c>
      <c r="AZ58" s="50"/>
      <c r="BA58" s="50"/>
      <c r="BB58" s="50"/>
      <c r="BC58" s="50"/>
      <c r="BD58" s="27"/>
      <c r="BE58" s="36">
        <v>54</v>
      </c>
      <c r="BF58" s="47">
        <f t="shared" si="81"/>
        <v>7.4619428995895358</v>
      </c>
      <c r="BG58" s="47">
        <f t="shared" si="82"/>
        <v>8.7045666175864262</v>
      </c>
      <c r="BH58" s="47">
        <f t="shared" si="83"/>
        <v>6.1689117534798816</v>
      </c>
      <c r="BI58" s="47">
        <f t="shared" si="84"/>
        <v>4.0637338510906442</v>
      </c>
      <c r="BJ58" s="47">
        <f t="shared" si="85"/>
        <v>3.2425594828776854</v>
      </c>
      <c r="BK58" s="47">
        <f t="shared" si="86"/>
        <v>2.3204646625191248</v>
      </c>
      <c r="BL58" s="47">
        <f t="shared" si="87"/>
        <v>4.2920420547799853</v>
      </c>
      <c r="BM58" s="47">
        <f t="shared" si="88"/>
        <v>1.2869704736317755</v>
      </c>
      <c r="BN58" s="47">
        <f t="shared" si="89"/>
        <v>2.5245426566013891</v>
      </c>
      <c r="BO58" s="48">
        <f t="shared" si="22"/>
        <v>0.98487951259074746</v>
      </c>
      <c r="BP58" s="36">
        <v>10</v>
      </c>
      <c r="BQ58" s="49">
        <f t="shared" si="23"/>
        <v>0.98487951259074746</v>
      </c>
      <c r="BR58" s="27"/>
      <c r="BS58" s="27"/>
      <c r="BT58" s="27"/>
      <c r="BU58" s="27"/>
      <c r="BV58" s="27"/>
      <c r="BW58" s="36">
        <v>54</v>
      </c>
      <c r="BX58" s="36">
        <v>0</v>
      </c>
      <c r="BY58" s="36">
        <v>0</v>
      </c>
      <c r="BZ58" s="36">
        <v>0</v>
      </c>
      <c r="CA58" s="36">
        <v>0</v>
      </c>
      <c r="CB58" s="36">
        <v>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6">
        <v>0</v>
      </c>
      <c r="CL58" s="36">
        <v>0</v>
      </c>
      <c r="CM58" s="36">
        <v>0</v>
      </c>
      <c r="CN58" s="36">
        <v>0</v>
      </c>
      <c r="CO58" s="36">
        <v>0</v>
      </c>
      <c r="CP58" s="48">
        <f>E59</f>
        <v>4.82</v>
      </c>
      <c r="CQ58" s="48">
        <f>F59</f>
        <v>5.88</v>
      </c>
      <c r="CR58" s="27"/>
      <c r="CS58" s="27"/>
      <c r="CT58" s="27"/>
      <c r="CU58" s="27"/>
      <c r="CV58" s="27"/>
      <c r="CW58" s="36">
        <v>54</v>
      </c>
      <c r="CX58" s="47">
        <f t="shared" si="25"/>
        <v>7.4372040445317893</v>
      </c>
      <c r="CY58" s="47">
        <f t="shared" si="26"/>
        <v>8.8023868290872613</v>
      </c>
      <c r="CZ58" s="47">
        <f t="shared" si="27"/>
        <v>6.1689117534798816</v>
      </c>
      <c r="DA58" s="47">
        <f t="shared" si="28"/>
        <v>4.2438505983640118</v>
      </c>
      <c r="DB58" s="47">
        <f t="shared" si="29"/>
        <v>3.0041131667045011</v>
      </c>
      <c r="DC58" s="47">
        <f t="shared" si="30"/>
        <v>1.986326257189386</v>
      </c>
      <c r="DD58" s="47">
        <f t="shared" si="31"/>
        <v>4.2920420547799853</v>
      </c>
      <c r="DE58" s="47">
        <f t="shared" si="32"/>
        <v>1.2983207364491542</v>
      </c>
      <c r="DF58" s="47">
        <f t="shared" si="33"/>
        <v>2.4730672713040098</v>
      </c>
      <c r="DG58" s="48">
        <f t="shared" si="34"/>
        <v>0.83644523132121484</v>
      </c>
      <c r="DH58" s="36">
        <v>10</v>
      </c>
      <c r="DI58" s="49">
        <f t="shared" si="35"/>
        <v>0.83644523132121484</v>
      </c>
      <c r="DJ58" s="27"/>
      <c r="DK58" s="27"/>
      <c r="DL58" s="27"/>
      <c r="DM58" s="27"/>
      <c r="DN58" s="27"/>
      <c r="DO58" s="36">
        <v>54</v>
      </c>
      <c r="DP58" s="36">
        <v>0</v>
      </c>
      <c r="DQ58" s="36">
        <v>0</v>
      </c>
      <c r="DR58" s="36">
        <v>0</v>
      </c>
      <c r="DS58" s="36">
        <v>0</v>
      </c>
      <c r="DT58" s="36">
        <v>0</v>
      </c>
      <c r="DU58" s="36">
        <v>0</v>
      </c>
      <c r="DV58" s="36">
        <v>0</v>
      </c>
      <c r="DW58" s="36">
        <v>0</v>
      </c>
      <c r="DX58" s="36">
        <v>0</v>
      </c>
      <c r="DY58" s="36">
        <v>0</v>
      </c>
      <c r="DZ58" s="36">
        <v>0</v>
      </c>
      <c r="EA58" s="36">
        <v>0</v>
      </c>
      <c r="EB58" s="36">
        <v>0</v>
      </c>
      <c r="EC58" s="36">
        <v>0</v>
      </c>
      <c r="ED58" s="36">
        <v>0</v>
      </c>
      <c r="EE58" s="36">
        <v>0</v>
      </c>
      <c r="EF58" s="36">
        <v>0</v>
      </c>
      <c r="EG58" s="36">
        <v>0</v>
      </c>
      <c r="EH58" s="48">
        <f t="shared" ref="EH58:EI60" si="112">E59</f>
        <v>4.82</v>
      </c>
      <c r="EI58" s="48">
        <f t="shared" si="112"/>
        <v>5.88</v>
      </c>
      <c r="EJ58" s="27"/>
      <c r="EK58" s="27"/>
      <c r="EL58" s="27"/>
      <c r="EM58" s="27"/>
      <c r="EN58" s="27"/>
      <c r="EO58" s="36">
        <v>54</v>
      </c>
      <c r="EP58" s="47">
        <f t="shared" si="95"/>
        <v>7.4372040445317893</v>
      </c>
      <c r="EQ58" s="47">
        <f t="shared" si="96"/>
        <v>8.8023868290872613</v>
      </c>
      <c r="ER58" s="47">
        <f t="shared" si="97"/>
        <v>6.1689117534798816</v>
      </c>
      <c r="ES58" s="47">
        <f t="shared" si="98"/>
        <v>4.2438505983640118</v>
      </c>
      <c r="ET58" s="47">
        <f t="shared" si="99"/>
        <v>3.0041131667045011</v>
      </c>
      <c r="EU58" s="47">
        <f t="shared" si="100"/>
        <v>1.986326257189386</v>
      </c>
      <c r="EV58" s="47">
        <f t="shared" si="101"/>
        <v>4.2920420547799853</v>
      </c>
      <c r="EW58" s="47">
        <f t="shared" si="102"/>
        <v>1.4978688564460869</v>
      </c>
      <c r="EX58" s="47">
        <f t="shared" si="103"/>
        <v>2.3962497782994148</v>
      </c>
      <c r="EY58" s="48">
        <f t="shared" si="104"/>
        <v>0.58075516571099073</v>
      </c>
      <c r="EZ58" s="36">
        <v>10</v>
      </c>
      <c r="FA58" s="49">
        <f t="shared" si="47"/>
        <v>0.58075516571099073</v>
      </c>
      <c r="FB58" s="27"/>
      <c r="FC58" s="27"/>
      <c r="FD58" s="27"/>
      <c r="FE58" s="27"/>
      <c r="FF58" s="27"/>
      <c r="FG58" s="36">
        <v>54</v>
      </c>
      <c r="FH58" s="36">
        <v>0</v>
      </c>
      <c r="FI58" s="36">
        <v>0</v>
      </c>
      <c r="FJ58" s="36">
        <v>0</v>
      </c>
      <c r="FK58" s="36">
        <v>0</v>
      </c>
      <c r="FL58" s="36">
        <v>0</v>
      </c>
      <c r="FM58" s="36">
        <v>0</v>
      </c>
      <c r="FN58" s="36">
        <v>0</v>
      </c>
      <c r="FO58" s="36">
        <v>0</v>
      </c>
      <c r="FP58" s="36">
        <v>0</v>
      </c>
      <c r="FQ58" s="36">
        <v>0</v>
      </c>
      <c r="FR58" s="36">
        <v>0</v>
      </c>
      <c r="FS58" s="36">
        <v>0</v>
      </c>
      <c r="FT58" s="36">
        <v>0</v>
      </c>
      <c r="FU58" s="36">
        <v>0</v>
      </c>
      <c r="FV58" s="36">
        <v>0</v>
      </c>
      <c r="FW58" s="36">
        <v>0</v>
      </c>
      <c r="FX58" s="36">
        <v>0</v>
      </c>
      <c r="FY58" s="36">
        <v>0</v>
      </c>
      <c r="FZ58" s="48">
        <f t="shared" si="110"/>
        <v>4.82</v>
      </c>
      <c r="GA58" s="48">
        <f t="shared" si="110"/>
        <v>5.88</v>
      </c>
      <c r="GB58" s="27"/>
      <c r="GC58" s="27"/>
      <c r="GD58" s="27"/>
      <c r="GE58" s="27"/>
      <c r="GF58" s="27"/>
      <c r="GG58" s="36">
        <v>54</v>
      </c>
      <c r="GH58" s="47">
        <f t="shared" si="49"/>
        <v>7.4372040445317893</v>
      </c>
      <c r="GI58" s="47">
        <f t="shared" si="50"/>
        <v>8.8023868290872613</v>
      </c>
      <c r="GJ58" s="47">
        <f t="shared" si="51"/>
        <v>6.1689117534798816</v>
      </c>
      <c r="GK58" s="47">
        <f t="shared" si="52"/>
        <v>4.2438505983640118</v>
      </c>
      <c r="GL58" s="47">
        <f t="shared" si="53"/>
        <v>3.0041131667045011</v>
      </c>
      <c r="GM58" s="47">
        <f t="shared" si="54"/>
        <v>1.986326257189386</v>
      </c>
      <c r="GN58" s="47">
        <f t="shared" si="55"/>
        <v>4.5871058413775447</v>
      </c>
      <c r="GO58" s="47">
        <f t="shared" si="56"/>
        <v>1.8562088005154773</v>
      </c>
      <c r="GP58" s="47">
        <f t="shared" si="57"/>
        <v>2.317267020928099</v>
      </c>
      <c r="GQ58" s="48">
        <f t="shared" si="58"/>
        <v>0.42045548218568868</v>
      </c>
      <c r="GR58" s="36">
        <v>10</v>
      </c>
      <c r="GS58" s="49">
        <f t="shared" si="59"/>
        <v>0.42045548218568868</v>
      </c>
      <c r="GT58" s="27"/>
      <c r="GU58" s="27"/>
      <c r="GV58" s="27"/>
      <c r="GW58" s="27"/>
      <c r="GX58" s="27"/>
      <c r="GY58" s="36">
        <v>54</v>
      </c>
      <c r="GZ58" s="36">
        <v>0</v>
      </c>
      <c r="HA58" s="36">
        <v>0</v>
      </c>
      <c r="HB58" s="36">
        <v>0</v>
      </c>
      <c r="HC58" s="36">
        <v>0</v>
      </c>
      <c r="HD58" s="36">
        <v>0</v>
      </c>
      <c r="HE58" s="36">
        <v>0</v>
      </c>
      <c r="HF58" s="36">
        <v>0</v>
      </c>
      <c r="HG58" s="36">
        <v>0</v>
      </c>
      <c r="HH58" s="36">
        <v>0</v>
      </c>
      <c r="HI58" s="36">
        <v>0</v>
      </c>
      <c r="HJ58" s="36">
        <v>0</v>
      </c>
      <c r="HK58" s="36">
        <v>0</v>
      </c>
      <c r="HL58" s="36">
        <v>0</v>
      </c>
      <c r="HM58" s="36">
        <v>0</v>
      </c>
      <c r="HN58" s="36">
        <v>0</v>
      </c>
      <c r="HO58" s="36">
        <v>0</v>
      </c>
      <c r="HP58" s="36">
        <v>0</v>
      </c>
      <c r="HQ58" s="36">
        <v>0</v>
      </c>
      <c r="HR58" s="48">
        <f t="shared" si="111"/>
        <v>4.82</v>
      </c>
      <c r="HS58" s="48">
        <f t="shared" si="111"/>
        <v>5.88</v>
      </c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/>
      <c r="IH58" s="54" t="s">
        <v>150</v>
      </c>
      <c r="II58" s="123">
        <f>IA8+IN26+IN56</f>
        <v>5989</v>
      </c>
      <c r="IJ58" s="124" t="s">
        <v>301</v>
      </c>
      <c r="IK58" s="27"/>
      <c r="IL58" s="27"/>
      <c r="IM58" s="27"/>
      <c r="IN58" s="45">
        <v>617</v>
      </c>
      <c r="IO58" s="40">
        <v>55</v>
      </c>
      <c r="IP58" s="27"/>
      <c r="IQ58" s="27"/>
      <c r="IR58" s="27"/>
      <c r="IS58" s="27"/>
    </row>
    <row r="59" spans="1:253" x14ac:dyDescent="0.25">
      <c r="A59" s="40">
        <v>54</v>
      </c>
      <c r="B59" s="85" t="s">
        <v>56</v>
      </c>
      <c r="C59" s="86">
        <v>54</v>
      </c>
      <c r="D59" s="75" t="s">
        <v>125</v>
      </c>
      <c r="E59" s="47">
        <v>4.82</v>
      </c>
      <c r="F59" s="47">
        <v>5.88</v>
      </c>
      <c r="G59" s="27"/>
      <c r="H59" s="27"/>
      <c r="I59" s="27"/>
      <c r="J59" s="27"/>
      <c r="K59" s="27"/>
      <c r="L59" s="27"/>
      <c r="M59" s="36">
        <v>55</v>
      </c>
      <c r="N59" s="43">
        <f t="shared" si="61"/>
        <v>7.291693904711031</v>
      </c>
      <c r="O59" s="43">
        <f t="shared" si="2"/>
        <v>8.2179133604583594</v>
      </c>
      <c r="P59" s="43">
        <f t="shared" si="3"/>
        <v>6.0052393790755749</v>
      </c>
      <c r="Q59" s="43">
        <f t="shared" si="4"/>
        <v>3.8105773840718671</v>
      </c>
      <c r="R59" s="43">
        <f t="shared" si="5"/>
        <v>3.3729660537870823</v>
      </c>
      <c r="S59" s="43">
        <f t="shared" si="6"/>
        <v>2.6632686683847724</v>
      </c>
      <c r="T59" s="43">
        <f t="shared" si="7"/>
        <v>4.1937572652694142</v>
      </c>
      <c r="U59" s="47">
        <f t="shared" si="78"/>
        <v>1.8456706098326432</v>
      </c>
      <c r="V59" s="43">
        <f t="shared" si="79"/>
        <v>1.9884918908559821</v>
      </c>
      <c r="W59" s="48">
        <f t="shared" si="80"/>
        <v>1.6952285981542428</v>
      </c>
      <c r="X59" s="36">
        <v>10</v>
      </c>
      <c r="Y59" s="49">
        <f t="shared" si="11"/>
        <v>1.6952285981542428</v>
      </c>
      <c r="Z59" s="27"/>
      <c r="AA59" s="27"/>
      <c r="AB59" s="27"/>
      <c r="AC59" s="27"/>
      <c r="AD59" s="27"/>
      <c r="AE59" s="36">
        <v>55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48">
        <f>E60</f>
        <v>4.75</v>
      </c>
      <c r="AY59" s="48">
        <f>F60</f>
        <v>5.88</v>
      </c>
      <c r="AZ59" s="50"/>
      <c r="BA59" s="50"/>
      <c r="BB59" s="50"/>
      <c r="BC59" s="50"/>
      <c r="BD59" s="27"/>
      <c r="BE59" s="36">
        <v>55</v>
      </c>
      <c r="BF59" s="47">
        <f t="shared" si="81"/>
        <v>7.5280602970974329</v>
      </c>
      <c r="BG59" s="47">
        <f t="shared" si="82"/>
        <v>8.7652872171994449</v>
      </c>
      <c r="BH59" s="47">
        <f t="shared" si="83"/>
        <v>6.2232900373426991</v>
      </c>
      <c r="BI59" s="47">
        <f t="shared" si="84"/>
        <v>4.1298163170412305</v>
      </c>
      <c r="BJ59" s="47">
        <f t="shared" si="85"/>
        <v>3.2899440724729656</v>
      </c>
      <c r="BK59" s="47">
        <f t="shared" si="86"/>
        <v>2.3898653204731009</v>
      </c>
      <c r="BL59" s="47">
        <f t="shared" si="87"/>
        <v>4.3066140992663833</v>
      </c>
      <c r="BM59" s="47">
        <f t="shared" si="88"/>
        <v>1.326504052010395</v>
      </c>
      <c r="BN59" s="47">
        <f t="shared" si="89"/>
        <v>2.4723249432467402</v>
      </c>
      <c r="BO59" s="48">
        <f t="shared" si="22"/>
        <v>0.91771387993867615</v>
      </c>
      <c r="BP59" s="36">
        <v>10</v>
      </c>
      <c r="BQ59" s="49">
        <f t="shared" si="23"/>
        <v>0.91771387993867615</v>
      </c>
      <c r="BR59" s="27"/>
      <c r="BS59" s="27"/>
      <c r="BT59" s="27"/>
      <c r="BU59" s="27"/>
      <c r="BV59" s="27"/>
      <c r="BW59" s="36">
        <v>55</v>
      </c>
      <c r="BX59" s="3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6">
        <v>0</v>
      </c>
      <c r="CL59" s="36">
        <v>0</v>
      </c>
      <c r="CM59" s="36">
        <v>0</v>
      </c>
      <c r="CN59" s="36">
        <v>0</v>
      </c>
      <c r="CO59" s="36">
        <v>0</v>
      </c>
      <c r="CP59" s="48">
        <f>E60</f>
        <v>4.75</v>
      </c>
      <c r="CQ59" s="48">
        <f>F60</f>
        <v>5.88</v>
      </c>
      <c r="CR59" s="27"/>
      <c r="CS59" s="27"/>
      <c r="CT59" s="27"/>
      <c r="CU59" s="27"/>
      <c r="CV59" s="27"/>
      <c r="CW59" s="36">
        <v>55</v>
      </c>
      <c r="CX59" s="47">
        <f t="shared" si="25"/>
        <v>7.5034994502565278</v>
      </c>
      <c r="CY59" s="47">
        <f t="shared" si="26"/>
        <v>8.8639746853328862</v>
      </c>
      <c r="CZ59" s="47">
        <f t="shared" si="27"/>
        <v>6.2232900373426991</v>
      </c>
      <c r="DA59" s="47">
        <f t="shared" si="28"/>
        <v>4.3100001432213331</v>
      </c>
      <c r="DB59" s="47">
        <f t="shared" si="29"/>
        <v>3.0511302689933362</v>
      </c>
      <c r="DC59" s="47">
        <f t="shared" si="30"/>
        <v>2.0563151509435502</v>
      </c>
      <c r="DD59" s="47">
        <f t="shared" si="31"/>
        <v>4.3066140992663833</v>
      </c>
      <c r="DE59" s="47">
        <f t="shared" si="32"/>
        <v>1.3245137729347607</v>
      </c>
      <c r="DF59" s="47">
        <f t="shared" si="33"/>
        <v>2.4192849162868013</v>
      </c>
      <c r="DG59" s="48">
        <f t="shared" si="34"/>
        <v>0.76874288614594677</v>
      </c>
      <c r="DH59" s="36">
        <v>10</v>
      </c>
      <c r="DI59" s="49">
        <f t="shared" si="35"/>
        <v>0.76874288614594677</v>
      </c>
      <c r="DJ59" s="27"/>
      <c r="DK59" s="27"/>
      <c r="DL59" s="27"/>
      <c r="DM59" s="27"/>
      <c r="DN59" s="27"/>
      <c r="DO59" s="36">
        <v>55</v>
      </c>
      <c r="DP59" s="36">
        <v>0</v>
      </c>
      <c r="DQ59" s="36">
        <v>0</v>
      </c>
      <c r="DR59" s="36">
        <v>0</v>
      </c>
      <c r="DS59" s="36">
        <v>0</v>
      </c>
      <c r="DT59" s="36">
        <v>0</v>
      </c>
      <c r="DU59" s="36">
        <v>0</v>
      </c>
      <c r="DV59" s="36">
        <v>0</v>
      </c>
      <c r="DW59" s="36">
        <v>0</v>
      </c>
      <c r="DX59" s="36">
        <v>0</v>
      </c>
      <c r="DY59" s="36">
        <v>0</v>
      </c>
      <c r="DZ59" s="36">
        <v>0</v>
      </c>
      <c r="EA59" s="36">
        <v>0</v>
      </c>
      <c r="EB59" s="36">
        <v>0</v>
      </c>
      <c r="EC59" s="36">
        <v>0</v>
      </c>
      <c r="ED59" s="36">
        <v>0</v>
      </c>
      <c r="EE59" s="36">
        <v>0</v>
      </c>
      <c r="EF59" s="36">
        <v>0</v>
      </c>
      <c r="EG59" s="36">
        <v>0</v>
      </c>
      <c r="EH59" s="48">
        <f t="shared" si="112"/>
        <v>4.75</v>
      </c>
      <c r="EI59" s="48">
        <f t="shared" si="112"/>
        <v>5.88</v>
      </c>
      <c r="EJ59" s="27"/>
      <c r="EK59" s="27"/>
      <c r="EL59" s="27"/>
      <c r="EM59" s="27"/>
      <c r="EN59" s="27"/>
      <c r="EO59" s="36">
        <v>55</v>
      </c>
      <c r="EP59" s="47">
        <f t="shared" si="95"/>
        <v>7.5034994502565278</v>
      </c>
      <c r="EQ59" s="47">
        <f t="shared" si="96"/>
        <v>8.8639746853328862</v>
      </c>
      <c r="ER59" s="47">
        <f t="shared" si="97"/>
        <v>6.2232900373426991</v>
      </c>
      <c r="ES59" s="47">
        <f t="shared" si="98"/>
        <v>4.3100001432213331</v>
      </c>
      <c r="ET59" s="47">
        <f t="shared" si="99"/>
        <v>3.0511302689933362</v>
      </c>
      <c r="EU59" s="47">
        <f t="shared" si="100"/>
        <v>2.0563151509435502</v>
      </c>
      <c r="EV59" s="47">
        <f t="shared" si="101"/>
        <v>4.3066140992663833</v>
      </c>
      <c r="EW59" s="47">
        <f t="shared" si="102"/>
        <v>1.5215927327785324</v>
      </c>
      <c r="EX59" s="47">
        <f t="shared" si="103"/>
        <v>2.3416432264544476</v>
      </c>
      <c r="EY59" s="48">
        <f t="shared" si="104"/>
        <v>0.51222706146786112</v>
      </c>
      <c r="EZ59" s="36">
        <v>10</v>
      </c>
      <c r="FA59" s="49">
        <f t="shared" si="47"/>
        <v>0.51222706146786112</v>
      </c>
      <c r="FB59" s="27"/>
      <c r="FC59" s="27"/>
      <c r="FD59" s="27"/>
      <c r="FE59" s="27"/>
      <c r="FF59" s="27"/>
      <c r="FG59" s="36">
        <v>55</v>
      </c>
      <c r="FH59" s="36">
        <v>0</v>
      </c>
      <c r="FI59" s="36">
        <v>0</v>
      </c>
      <c r="FJ59" s="36">
        <v>0</v>
      </c>
      <c r="FK59" s="36">
        <v>0</v>
      </c>
      <c r="FL59" s="36">
        <v>0</v>
      </c>
      <c r="FM59" s="36">
        <v>0</v>
      </c>
      <c r="FN59" s="36">
        <v>0</v>
      </c>
      <c r="FO59" s="36">
        <v>0</v>
      </c>
      <c r="FP59" s="36">
        <v>0</v>
      </c>
      <c r="FQ59" s="36">
        <v>0</v>
      </c>
      <c r="FR59" s="36">
        <v>0</v>
      </c>
      <c r="FS59" s="36">
        <v>0</v>
      </c>
      <c r="FT59" s="36">
        <v>0</v>
      </c>
      <c r="FU59" s="36">
        <v>0</v>
      </c>
      <c r="FV59" s="36">
        <v>0</v>
      </c>
      <c r="FW59" s="36">
        <v>0</v>
      </c>
      <c r="FX59" s="36">
        <v>0</v>
      </c>
      <c r="FY59" s="36">
        <v>0</v>
      </c>
      <c r="FZ59" s="48">
        <f t="shared" si="110"/>
        <v>4.75</v>
      </c>
      <c r="GA59" s="48">
        <f t="shared" si="110"/>
        <v>5.88</v>
      </c>
      <c r="GB59" s="27"/>
      <c r="GC59" s="27"/>
      <c r="GD59" s="27"/>
      <c r="GE59" s="27"/>
      <c r="GF59" s="27"/>
      <c r="GG59" s="36">
        <v>55</v>
      </c>
      <c r="GH59" s="47">
        <f t="shared" si="49"/>
        <v>7.5034994502565278</v>
      </c>
      <c r="GI59" s="47">
        <f t="shared" si="50"/>
        <v>8.8639746853328862</v>
      </c>
      <c r="GJ59" s="47">
        <f t="shared" si="51"/>
        <v>6.2232900373426991</v>
      </c>
      <c r="GK59" s="47">
        <f t="shared" si="52"/>
        <v>4.3100001432213331</v>
      </c>
      <c r="GL59" s="47">
        <f t="shared" si="53"/>
        <v>3.0511302689933362</v>
      </c>
      <c r="GM59" s="47">
        <f t="shared" si="54"/>
        <v>2.0563151509435502</v>
      </c>
      <c r="GN59" s="47">
        <f t="shared" si="55"/>
        <v>4.6038462181093749</v>
      </c>
      <c r="GO59" s="47">
        <f t="shared" si="56"/>
        <v>1.8745340161698252</v>
      </c>
      <c r="GP59" s="47">
        <f t="shared" si="57"/>
        <v>2.2624220912571245</v>
      </c>
      <c r="GQ59" s="48">
        <f t="shared" si="58"/>
        <v>0.35228938743595412</v>
      </c>
      <c r="GR59" s="36">
        <v>10</v>
      </c>
      <c r="GS59" s="49">
        <f t="shared" si="59"/>
        <v>0.35228938743595412</v>
      </c>
      <c r="GT59" s="27"/>
      <c r="GU59" s="27"/>
      <c r="GV59" s="27"/>
      <c r="GW59" s="27"/>
      <c r="GX59" s="27"/>
      <c r="GY59" s="36">
        <v>55</v>
      </c>
      <c r="GZ59" s="36">
        <v>0</v>
      </c>
      <c r="HA59" s="36">
        <v>0</v>
      </c>
      <c r="HB59" s="36">
        <v>0</v>
      </c>
      <c r="HC59" s="36">
        <v>0</v>
      </c>
      <c r="HD59" s="36">
        <v>0</v>
      </c>
      <c r="HE59" s="36">
        <v>0</v>
      </c>
      <c r="HF59" s="36">
        <v>0</v>
      </c>
      <c r="HG59" s="36">
        <v>0</v>
      </c>
      <c r="HH59" s="36">
        <v>0</v>
      </c>
      <c r="HI59" s="36">
        <v>0</v>
      </c>
      <c r="HJ59" s="36">
        <v>0</v>
      </c>
      <c r="HK59" s="36">
        <v>0</v>
      </c>
      <c r="HL59" s="36">
        <v>0</v>
      </c>
      <c r="HM59" s="36">
        <v>0</v>
      </c>
      <c r="HN59" s="36">
        <v>0</v>
      </c>
      <c r="HO59" s="36">
        <v>0</v>
      </c>
      <c r="HP59" s="36">
        <v>0</v>
      </c>
      <c r="HQ59" s="36">
        <v>0</v>
      </c>
      <c r="HR59" s="48">
        <f t="shared" si="111"/>
        <v>4.75</v>
      </c>
      <c r="HS59" s="48">
        <f t="shared" si="111"/>
        <v>5.88</v>
      </c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/>
      <c r="IH59" s="27" t="s">
        <v>149</v>
      </c>
      <c r="II59" s="27">
        <f>IN25+IN28+IN29+IN30+IN32+IN42+IN50</f>
        <v>5984</v>
      </c>
      <c r="IJ59" s="27" t="s">
        <v>307</v>
      </c>
      <c r="IK59" s="27"/>
      <c r="IL59" s="27"/>
      <c r="IM59" s="27"/>
      <c r="IN59" s="45">
        <v>825</v>
      </c>
      <c r="IO59" s="40">
        <v>56</v>
      </c>
      <c r="IP59" s="27"/>
      <c r="IQ59" s="27"/>
      <c r="IR59" s="27"/>
      <c r="IS59" s="27"/>
    </row>
    <row r="60" spans="1:253" x14ac:dyDescent="0.25">
      <c r="A60" s="40">
        <v>55</v>
      </c>
      <c r="B60" s="85" t="s">
        <v>57</v>
      </c>
      <c r="C60" s="86">
        <v>55</v>
      </c>
      <c r="D60" s="75" t="s">
        <v>126</v>
      </c>
      <c r="E60" s="47">
        <v>4.75</v>
      </c>
      <c r="F60" s="47">
        <v>5.88</v>
      </c>
      <c r="G60" s="27"/>
      <c r="H60" s="27"/>
      <c r="I60" s="27"/>
      <c r="J60" s="27"/>
      <c r="K60" s="27"/>
      <c r="L60" s="27"/>
      <c r="M60" s="36">
        <v>56</v>
      </c>
      <c r="N60" s="43">
        <f t="shared" si="61"/>
        <v>6.92275234281857</v>
      </c>
      <c r="O60" s="43">
        <f t="shared" si="2"/>
        <v>7.8933516328616697</v>
      </c>
      <c r="P60" s="43">
        <f t="shared" si="3"/>
        <v>5.7020171869260432</v>
      </c>
      <c r="Q60" s="43">
        <f t="shared" si="4"/>
        <v>3.4375863625514915</v>
      </c>
      <c r="R60" s="43">
        <f t="shared" si="5"/>
        <v>3.1087618113969429</v>
      </c>
      <c r="S60" s="43">
        <f t="shared" si="6"/>
        <v>2.3088741845323657</v>
      </c>
      <c r="T60" s="43">
        <f t="shared" si="7"/>
        <v>4.101182756230207</v>
      </c>
      <c r="U60" s="48">
        <f t="shared" si="78"/>
        <v>1.6003124694883808</v>
      </c>
      <c r="V60" s="43">
        <f t="shared" si="79"/>
        <v>2.3041701326073993</v>
      </c>
      <c r="W60" s="43">
        <f t="shared" si="80"/>
        <v>2.0670026608594387</v>
      </c>
      <c r="X60" s="36">
        <v>8</v>
      </c>
      <c r="Y60" s="49">
        <f t="shared" si="11"/>
        <v>1.6003124694883808</v>
      </c>
      <c r="Z60" s="27"/>
      <c r="AA60" s="27"/>
      <c r="AB60" s="27"/>
      <c r="AC60" s="27"/>
      <c r="AD60" s="27"/>
      <c r="AE60" s="36">
        <v>56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48">
        <f>E61</f>
        <v>5.15</v>
      </c>
      <c r="AU60" s="48">
        <f>F61</f>
        <v>5.89</v>
      </c>
      <c r="AV60" s="36">
        <v>0</v>
      </c>
      <c r="AW60" s="36">
        <v>0</v>
      </c>
      <c r="AX60" s="36">
        <v>0</v>
      </c>
      <c r="AY60" s="36">
        <v>0</v>
      </c>
      <c r="AZ60" s="50"/>
      <c r="BA60" s="50"/>
      <c r="BB60" s="50"/>
      <c r="BC60" s="50"/>
      <c r="BD60" s="27"/>
      <c r="BE60" s="36">
        <v>56</v>
      </c>
      <c r="BF60" s="47">
        <f t="shared" si="81"/>
        <v>7.1546901985155635</v>
      </c>
      <c r="BG60" s="47">
        <f t="shared" si="82"/>
        <v>8.4254186839586787</v>
      </c>
      <c r="BH60" s="47">
        <f t="shared" si="83"/>
        <v>5.9235804675513242</v>
      </c>
      <c r="BI60" s="47">
        <f t="shared" si="84"/>
        <v>3.7577264153341439</v>
      </c>
      <c r="BJ60" s="47">
        <f t="shared" si="85"/>
        <v>3.0389327073826427</v>
      </c>
      <c r="BK60" s="47">
        <f t="shared" si="86"/>
        <v>1.9954213214256269</v>
      </c>
      <c r="BL60" s="47">
        <f t="shared" si="87"/>
        <v>4.2481907913840216</v>
      </c>
      <c r="BM60" s="48">
        <f t="shared" si="88"/>
        <v>1.1501621624797074</v>
      </c>
      <c r="BN60" s="47">
        <f t="shared" si="89"/>
        <v>2.7872505493765711</v>
      </c>
      <c r="BO60" s="47">
        <f t="shared" si="22"/>
        <v>1.3076224773266469</v>
      </c>
      <c r="BP60" s="36">
        <v>8</v>
      </c>
      <c r="BQ60" s="49">
        <f t="shared" si="23"/>
        <v>1.1501621624797074</v>
      </c>
      <c r="BR60" s="27"/>
      <c r="BS60" s="27"/>
      <c r="BT60" s="27"/>
      <c r="BU60" s="27"/>
      <c r="BV60" s="27"/>
      <c r="BW60" s="36">
        <v>56</v>
      </c>
      <c r="BX60" s="3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6">
        <v>0</v>
      </c>
      <c r="CL60" s="48">
        <f>E61</f>
        <v>5.15</v>
      </c>
      <c r="CM60" s="48">
        <f>F61</f>
        <v>5.89</v>
      </c>
      <c r="CN60" s="36">
        <v>0</v>
      </c>
      <c r="CO60" s="36">
        <v>0</v>
      </c>
      <c r="CP60" s="36">
        <v>0</v>
      </c>
      <c r="CQ60" s="36">
        <v>0</v>
      </c>
      <c r="CR60" s="27"/>
      <c r="CS60" s="27"/>
      <c r="CT60" s="27"/>
      <c r="CU60" s="27"/>
      <c r="CV60" s="27"/>
      <c r="CW60" s="36">
        <v>56</v>
      </c>
      <c r="CX60" s="47">
        <f t="shared" si="25"/>
        <v>7.1289945995210298</v>
      </c>
      <c r="CY60" s="47">
        <f t="shared" si="26"/>
        <v>8.5187311587791967</v>
      </c>
      <c r="CZ60" s="47">
        <f t="shared" si="27"/>
        <v>5.9235804675513242</v>
      </c>
      <c r="DA60" s="47">
        <f t="shared" si="28"/>
        <v>3.9373653220157707</v>
      </c>
      <c r="DB60" s="47">
        <f t="shared" si="29"/>
        <v>2.8034792523518601</v>
      </c>
      <c r="DC60" s="47">
        <f t="shared" si="30"/>
        <v>1.6562040937034288</v>
      </c>
      <c r="DD60" s="47">
        <f t="shared" si="31"/>
        <v>4.2481907913840216</v>
      </c>
      <c r="DE60" s="47">
        <f t="shared" si="32"/>
        <v>1.2321443064173656</v>
      </c>
      <c r="DF60" s="47">
        <f t="shared" si="33"/>
        <v>2.7422447324845942</v>
      </c>
      <c r="DG60" s="48">
        <f t="shared" si="34"/>
        <v>1.1610945805575017</v>
      </c>
      <c r="DH60" s="36">
        <v>10</v>
      </c>
      <c r="DI60" s="49">
        <f t="shared" si="35"/>
        <v>1.1610945805575017</v>
      </c>
      <c r="DJ60" s="27"/>
      <c r="DK60" s="27"/>
      <c r="DL60" s="27"/>
      <c r="DM60" s="27"/>
      <c r="DN60" s="27"/>
      <c r="DO60" s="36">
        <v>56</v>
      </c>
      <c r="DP60" s="36">
        <v>0</v>
      </c>
      <c r="DQ60" s="36">
        <v>0</v>
      </c>
      <c r="DR60" s="36">
        <v>0</v>
      </c>
      <c r="DS60" s="36">
        <v>0</v>
      </c>
      <c r="DT60" s="36">
        <v>0</v>
      </c>
      <c r="DU60" s="36">
        <v>0</v>
      </c>
      <c r="DV60" s="36">
        <v>0</v>
      </c>
      <c r="DW60" s="36">
        <v>0</v>
      </c>
      <c r="DX60" s="36">
        <v>0</v>
      </c>
      <c r="DY60" s="36">
        <v>0</v>
      </c>
      <c r="DZ60" s="36">
        <v>0</v>
      </c>
      <c r="EA60" s="36">
        <v>0</v>
      </c>
      <c r="EB60" s="36">
        <v>0</v>
      </c>
      <c r="EC60" s="36">
        <v>0</v>
      </c>
      <c r="ED60" s="36">
        <v>0</v>
      </c>
      <c r="EE60" s="36">
        <v>0</v>
      </c>
      <c r="EF60" s="36">
        <v>0</v>
      </c>
      <c r="EG60" s="36">
        <v>0</v>
      </c>
      <c r="EH60" s="48">
        <f t="shared" si="112"/>
        <v>5.15</v>
      </c>
      <c r="EI60" s="48">
        <f t="shared" si="112"/>
        <v>5.89</v>
      </c>
      <c r="EJ60" s="27"/>
      <c r="EK60" s="27"/>
      <c r="EL60" s="27"/>
      <c r="EM60" s="27"/>
      <c r="EN60" s="27"/>
      <c r="EO60" s="36">
        <v>56</v>
      </c>
      <c r="EP60" s="47">
        <f t="shared" si="95"/>
        <v>7.1289945995210298</v>
      </c>
      <c r="EQ60" s="47">
        <f t="shared" si="96"/>
        <v>8.5187311587791967</v>
      </c>
      <c r="ER60" s="47">
        <f t="shared" si="97"/>
        <v>5.9235804675513242</v>
      </c>
      <c r="ES60" s="47">
        <f t="shared" si="98"/>
        <v>3.9373653220157707</v>
      </c>
      <c r="ET60" s="47">
        <f t="shared" si="99"/>
        <v>2.8034792523518601</v>
      </c>
      <c r="EU60" s="47">
        <f t="shared" si="100"/>
        <v>1.6562040937034288</v>
      </c>
      <c r="EV60" s="47">
        <f t="shared" si="101"/>
        <v>4.2481907913840216</v>
      </c>
      <c r="EW60" s="47">
        <f t="shared" si="102"/>
        <v>1.4375016908202605</v>
      </c>
      <c r="EX60" s="47">
        <f t="shared" si="103"/>
        <v>2.6689760208739224</v>
      </c>
      <c r="EY60" s="48">
        <f t="shared" si="104"/>
        <v>0.90813080693256998</v>
      </c>
      <c r="EZ60" s="36">
        <v>10</v>
      </c>
      <c r="FA60" s="49">
        <f t="shared" si="47"/>
        <v>0.90813080693256998</v>
      </c>
      <c r="FB60" s="27"/>
      <c r="FC60" s="27"/>
      <c r="FD60" s="27"/>
      <c r="FE60" s="27"/>
      <c r="FF60" s="27"/>
      <c r="FG60" s="36">
        <v>56</v>
      </c>
      <c r="FH60" s="36">
        <v>0</v>
      </c>
      <c r="FI60" s="36">
        <v>0</v>
      </c>
      <c r="FJ60" s="36">
        <v>0</v>
      </c>
      <c r="FK60" s="36">
        <v>0</v>
      </c>
      <c r="FL60" s="36">
        <v>0</v>
      </c>
      <c r="FM60" s="36">
        <v>0</v>
      </c>
      <c r="FN60" s="36">
        <v>0</v>
      </c>
      <c r="FO60" s="36">
        <v>0</v>
      </c>
      <c r="FP60" s="36">
        <v>0</v>
      </c>
      <c r="FQ60" s="36">
        <v>0</v>
      </c>
      <c r="FR60" s="36">
        <v>0</v>
      </c>
      <c r="FS60" s="36">
        <v>0</v>
      </c>
      <c r="FT60" s="36">
        <v>0</v>
      </c>
      <c r="FU60" s="36">
        <v>0</v>
      </c>
      <c r="FV60" s="36">
        <v>0</v>
      </c>
      <c r="FW60" s="36">
        <v>0</v>
      </c>
      <c r="FX60" s="36">
        <v>0</v>
      </c>
      <c r="FY60" s="36">
        <v>0</v>
      </c>
      <c r="FZ60" s="48">
        <f t="shared" si="110"/>
        <v>5.15</v>
      </c>
      <c r="GA60" s="48">
        <f t="shared" si="110"/>
        <v>5.89</v>
      </c>
      <c r="GB60" s="27"/>
      <c r="GC60" s="27"/>
      <c r="GD60" s="27"/>
      <c r="GE60" s="27"/>
      <c r="GF60" s="27"/>
      <c r="GG60" s="36">
        <v>56</v>
      </c>
      <c r="GH60" s="47">
        <f t="shared" si="49"/>
        <v>7.1289945995210298</v>
      </c>
      <c r="GI60" s="47">
        <f t="shared" si="50"/>
        <v>8.5187311587791967</v>
      </c>
      <c r="GJ60" s="47">
        <f t="shared" si="51"/>
        <v>5.9235804675513242</v>
      </c>
      <c r="GK60" s="47">
        <f t="shared" si="52"/>
        <v>3.9373653220157707</v>
      </c>
      <c r="GL60" s="47">
        <f t="shared" si="53"/>
        <v>2.8034792523518601</v>
      </c>
      <c r="GM60" s="47">
        <f t="shared" si="54"/>
        <v>1.6562040937034288</v>
      </c>
      <c r="GN60" s="47">
        <f t="shared" si="55"/>
        <v>4.5318362724176167</v>
      </c>
      <c r="GO60" s="47">
        <f t="shared" si="56"/>
        <v>1.8141970981982929</v>
      </c>
      <c r="GP60" s="47">
        <f t="shared" si="57"/>
        <v>2.5912122629641003</v>
      </c>
      <c r="GQ60" s="48">
        <f t="shared" si="58"/>
        <v>0.74763481225796324</v>
      </c>
      <c r="GR60" s="36">
        <v>10</v>
      </c>
      <c r="GS60" s="49">
        <f t="shared" si="59"/>
        <v>0.74763481225796324</v>
      </c>
      <c r="GT60" s="27"/>
      <c r="GU60" s="27"/>
      <c r="GV60" s="27"/>
      <c r="GW60" s="27"/>
      <c r="GX60" s="27"/>
      <c r="GY60" s="36">
        <v>56</v>
      </c>
      <c r="GZ60" s="36">
        <v>0</v>
      </c>
      <c r="HA60" s="36">
        <v>0</v>
      </c>
      <c r="HB60" s="36">
        <v>0</v>
      </c>
      <c r="HC60" s="36">
        <v>0</v>
      </c>
      <c r="HD60" s="36">
        <v>0</v>
      </c>
      <c r="HE60" s="36">
        <v>0</v>
      </c>
      <c r="HF60" s="36">
        <v>0</v>
      </c>
      <c r="HG60" s="36">
        <v>0</v>
      </c>
      <c r="HH60" s="36">
        <v>0</v>
      </c>
      <c r="HI60" s="36">
        <v>0</v>
      </c>
      <c r="HJ60" s="36">
        <v>0</v>
      </c>
      <c r="HK60" s="36">
        <v>0</v>
      </c>
      <c r="HL60" s="36">
        <v>0</v>
      </c>
      <c r="HM60" s="36">
        <v>0</v>
      </c>
      <c r="HN60" s="36">
        <v>0</v>
      </c>
      <c r="HO60" s="36">
        <v>0</v>
      </c>
      <c r="HP60" s="36">
        <v>0</v>
      </c>
      <c r="HQ60" s="36">
        <v>0</v>
      </c>
      <c r="HR60" s="48">
        <f t="shared" si="111"/>
        <v>5.15</v>
      </c>
      <c r="HS60" s="48">
        <f t="shared" si="111"/>
        <v>5.89</v>
      </c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/>
      <c r="IH60" s="27" t="s">
        <v>152</v>
      </c>
      <c r="II60" s="27">
        <f>IN37+IN48+IN41+IN40+IN45+IN49+IN52+IN61</f>
        <v>5959</v>
      </c>
      <c r="IJ60" s="27" t="s">
        <v>300</v>
      </c>
      <c r="IK60" s="27"/>
      <c r="IL60" s="27"/>
      <c r="IM60" s="27"/>
      <c r="IN60" s="45">
        <v>734</v>
      </c>
      <c r="IO60" s="40">
        <v>57</v>
      </c>
      <c r="IP60" s="27"/>
      <c r="IQ60" s="27"/>
      <c r="IR60" s="27"/>
      <c r="IS60" s="27"/>
    </row>
    <row r="61" spans="1:253" x14ac:dyDescent="0.25">
      <c r="A61" s="40">
        <v>56</v>
      </c>
      <c r="B61" s="40" t="s">
        <v>58</v>
      </c>
      <c r="C61" s="46">
        <v>56</v>
      </c>
      <c r="D61" s="75" t="s">
        <v>127</v>
      </c>
      <c r="E61" s="47">
        <v>5.15</v>
      </c>
      <c r="F61" s="47">
        <v>5.89</v>
      </c>
      <c r="G61" s="27"/>
      <c r="H61" s="27"/>
      <c r="I61" s="27"/>
      <c r="J61" s="27"/>
      <c r="K61" s="27"/>
      <c r="L61" s="27"/>
      <c r="M61" s="36">
        <v>57</v>
      </c>
      <c r="N61" s="43">
        <f t="shared" si="61"/>
        <v>9.0602097105972117</v>
      </c>
      <c r="O61" s="43">
        <f t="shared" si="2"/>
        <v>9.208001954821686</v>
      </c>
      <c r="P61" s="43">
        <f t="shared" si="3"/>
        <v>6.9941189580961529</v>
      </c>
      <c r="Q61" s="43">
        <f t="shared" si="4"/>
        <v>6.1081666643928436</v>
      </c>
      <c r="R61" s="43">
        <f t="shared" si="5"/>
        <v>4.6740239622834636</v>
      </c>
      <c r="S61" s="43">
        <f t="shared" si="6"/>
        <v>5.0400396823834637</v>
      </c>
      <c r="T61" s="43">
        <f t="shared" si="7"/>
        <v>3.6276989952309986</v>
      </c>
      <c r="U61" s="43">
        <f t="shared" si="78"/>
        <v>3.9046766831582866</v>
      </c>
      <c r="V61" s="48">
        <f t="shared" si="79"/>
        <v>1.8298907071188706</v>
      </c>
      <c r="W61" s="47">
        <f t="shared" si="80"/>
        <v>2.3850366873488555</v>
      </c>
      <c r="X61" s="36">
        <v>9</v>
      </c>
      <c r="Y61" s="49">
        <f t="shared" si="11"/>
        <v>1.8298907071188706</v>
      </c>
      <c r="Z61" s="27"/>
      <c r="AA61" s="27"/>
      <c r="AB61" s="27"/>
      <c r="AC61" s="27"/>
      <c r="AD61" s="27"/>
      <c r="AE61" s="36">
        <v>57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48">
        <f>E62</f>
        <v>2.52</v>
      </c>
      <c r="AW61" s="48">
        <f>F62</f>
        <v>2.87</v>
      </c>
      <c r="AX61" s="36">
        <v>0</v>
      </c>
      <c r="AY61" s="36">
        <v>0</v>
      </c>
      <c r="AZ61" s="50"/>
      <c r="BA61" s="50"/>
      <c r="BB61" s="50"/>
      <c r="BC61" s="50"/>
      <c r="BD61" s="27"/>
      <c r="BE61" s="36">
        <v>57</v>
      </c>
      <c r="BF61" s="47">
        <f t="shared" si="81"/>
        <v>9.3603742511957808</v>
      </c>
      <c r="BG61" s="47">
        <f t="shared" si="82"/>
        <v>9.9322635889307733</v>
      </c>
      <c r="BH61" s="47">
        <f t="shared" si="83"/>
        <v>7.1342744706257442</v>
      </c>
      <c r="BI61" s="47">
        <f t="shared" si="84"/>
        <v>6.3528739805303873</v>
      </c>
      <c r="BJ61" s="47">
        <f t="shared" si="85"/>
        <v>4.516836503571942</v>
      </c>
      <c r="BK61" s="47">
        <f t="shared" si="86"/>
        <v>5.3351200783112649</v>
      </c>
      <c r="BL61" s="47">
        <f t="shared" si="87"/>
        <v>3.3784056890788001</v>
      </c>
      <c r="BM61" s="47">
        <f t="shared" si="88"/>
        <v>3.5708028509006198</v>
      </c>
      <c r="BN61" s="48">
        <f t="shared" si="89"/>
        <v>1.4047742256320057</v>
      </c>
      <c r="BO61" s="47">
        <f t="shared" si="22"/>
        <v>3.0574969590043723</v>
      </c>
      <c r="BP61" s="36">
        <v>9</v>
      </c>
      <c r="BQ61" s="49">
        <f t="shared" si="23"/>
        <v>1.4047742256320057</v>
      </c>
      <c r="BR61" s="27"/>
      <c r="BS61" s="27"/>
      <c r="BT61" s="27"/>
      <c r="BU61" s="27"/>
      <c r="BV61" s="27"/>
      <c r="BW61" s="36">
        <v>57</v>
      </c>
      <c r="BX61" s="36">
        <v>0</v>
      </c>
      <c r="BY61" s="36">
        <v>0</v>
      </c>
      <c r="BZ61" s="36">
        <v>0</v>
      </c>
      <c r="CA61" s="36">
        <v>0</v>
      </c>
      <c r="CB61" s="36">
        <v>0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6">
        <v>0</v>
      </c>
      <c r="CL61" s="36">
        <v>0</v>
      </c>
      <c r="CM61" s="36">
        <v>0</v>
      </c>
      <c r="CN61" s="48">
        <f>E62</f>
        <v>2.52</v>
      </c>
      <c r="CO61" s="48">
        <f>F62</f>
        <v>2.87</v>
      </c>
      <c r="CP61" s="36">
        <v>0</v>
      </c>
      <c r="CQ61" s="36">
        <v>0</v>
      </c>
      <c r="CR61" s="27"/>
      <c r="CS61" s="27"/>
      <c r="CT61" s="27"/>
      <c r="CU61" s="27"/>
      <c r="CV61" s="27"/>
      <c r="CW61" s="36">
        <v>57</v>
      </c>
      <c r="CX61" s="47">
        <f t="shared" si="25"/>
        <v>9.3600290597839511</v>
      </c>
      <c r="CY61" s="47">
        <f t="shared" si="26"/>
        <v>10.106770695374903</v>
      </c>
      <c r="CZ61" s="47">
        <f t="shared" si="27"/>
        <v>7.1342744706257442</v>
      </c>
      <c r="DA61" s="47">
        <f t="shared" si="28"/>
        <v>6.5092029816860171</v>
      </c>
      <c r="DB61" s="47">
        <f t="shared" si="29"/>
        <v>4.3664888056418887</v>
      </c>
      <c r="DC61" s="47">
        <f t="shared" si="30"/>
        <v>5.2581281840594176</v>
      </c>
      <c r="DD61" s="47">
        <f t="shared" si="31"/>
        <v>3.3784056890788001</v>
      </c>
      <c r="DE61" s="47">
        <f t="shared" si="32"/>
        <v>3.2883768714944455</v>
      </c>
      <c r="DF61" s="48">
        <f t="shared" si="33"/>
        <v>1.4950159997492247</v>
      </c>
      <c r="DG61" s="47">
        <f t="shared" si="34"/>
        <v>3.176698856517564</v>
      </c>
      <c r="DH61" s="36">
        <v>9</v>
      </c>
      <c r="DI61" s="49">
        <f t="shared" si="35"/>
        <v>1.4950159997492247</v>
      </c>
      <c r="DJ61" s="27"/>
      <c r="DK61" s="27"/>
      <c r="DL61" s="27"/>
      <c r="DM61" s="27"/>
      <c r="DN61" s="27"/>
      <c r="DO61" s="36">
        <v>57</v>
      </c>
      <c r="DP61" s="36">
        <v>0</v>
      </c>
      <c r="DQ61" s="36">
        <v>0</v>
      </c>
      <c r="DR61" s="36">
        <v>0</v>
      </c>
      <c r="DS61" s="36">
        <v>0</v>
      </c>
      <c r="DT61" s="36">
        <v>0</v>
      </c>
      <c r="DU61" s="36">
        <v>0</v>
      </c>
      <c r="DV61" s="36">
        <v>0</v>
      </c>
      <c r="DW61" s="36">
        <v>0</v>
      </c>
      <c r="DX61" s="36">
        <v>0</v>
      </c>
      <c r="DY61" s="36">
        <v>0</v>
      </c>
      <c r="DZ61" s="36">
        <v>0</v>
      </c>
      <c r="EA61" s="36">
        <v>0</v>
      </c>
      <c r="EB61" s="36">
        <v>0</v>
      </c>
      <c r="EC61" s="36">
        <v>0</v>
      </c>
      <c r="ED61" s="36">
        <v>0</v>
      </c>
      <c r="EE61" s="36">
        <v>0</v>
      </c>
      <c r="EF61" s="48">
        <f t="shared" ref="EF61:EG63" si="113">E62</f>
        <v>2.52</v>
      </c>
      <c r="EG61" s="48">
        <f t="shared" si="113"/>
        <v>2.87</v>
      </c>
      <c r="EH61" s="62">
        <v>0</v>
      </c>
      <c r="EI61" s="62">
        <v>0</v>
      </c>
      <c r="EJ61" s="27"/>
      <c r="EK61" s="27"/>
      <c r="EL61" s="27"/>
      <c r="EM61" s="27"/>
      <c r="EN61" s="27"/>
      <c r="EO61" s="36">
        <v>57</v>
      </c>
      <c r="EP61" s="47">
        <f t="shared" si="95"/>
        <v>9.3600290597839511</v>
      </c>
      <c r="EQ61" s="47">
        <f t="shared" si="96"/>
        <v>10.106770695374903</v>
      </c>
      <c r="ER61" s="47">
        <f t="shared" si="97"/>
        <v>7.1342744706257442</v>
      </c>
      <c r="ES61" s="47">
        <f t="shared" si="98"/>
        <v>6.5092029816860171</v>
      </c>
      <c r="ET61" s="47">
        <f t="shared" si="99"/>
        <v>4.3664888056418887</v>
      </c>
      <c r="EU61" s="47">
        <f t="shared" si="100"/>
        <v>5.2581281840594176</v>
      </c>
      <c r="EV61" s="47">
        <f t="shared" si="101"/>
        <v>3.3784056890788001</v>
      </c>
      <c r="EW61" s="47">
        <f t="shared" si="102"/>
        <v>3.1996840121764807</v>
      </c>
      <c r="EX61" s="48">
        <f t="shared" si="103"/>
        <v>1.5838790989213805</v>
      </c>
      <c r="EY61" s="47">
        <f t="shared" si="104"/>
        <v>3.3757445937896429</v>
      </c>
      <c r="EZ61" s="36">
        <v>9</v>
      </c>
      <c r="FA61" s="49">
        <f t="shared" si="47"/>
        <v>1.5838790989213805</v>
      </c>
      <c r="FB61" s="27"/>
      <c r="FC61" s="27"/>
      <c r="FD61" s="27"/>
      <c r="FE61" s="27"/>
      <c r="FF61" s="27"/>
      <c r="FG61" s="36">
        <v>57</v>
      </c>
      <c r="FH61" s="36">
        <v>0</v>
      </c>
      <c r="FI61" s="36">
        <v>0</v>
      </c>
      <c r="FJ61" s="36">
        <v>0</v>
      </c>
      <c r="FK61" s="36">
        <v>0</v>
      </c>
      <c r="FL61" s="36">
        <v>0</v>
      </c>
      <c r="FM61" s="36">
        <v>0</v>
      </c>
      <c r="FN61" s="36">
        <v>0</v>
      </c>
      <c r="FO61" s="36">
        <v>0</v>
      </c>
      <c r="FP61" s="36">
        <v>0</v>
      </c>
      <c r="FQ61" s="36">
        <v>0</v>
      </c>
      <c r="FR61" s="36">
        <v>0</v>
      </c>
      <c r="FS61" s="36">
        <v>0</v>
      </c>
      <c r="FT61" s="36">
        <v>0</v>
      </c>
      <c r="FU61" s="36">
        <v>0</v>
      </c>
      <c r="FV61" s="36">
        <v>0</v>
      </c>
      <c r="FW61" s="36">
        <v>0</v>
      </c>
      <c r="FX61" s="48">
        <f>E62</f>
        <v>2.52</v>
      </c>
      <c r="FY61" s="48">
        <f>F62</f>
        <v>2.87</v>
      </c>
      <c r="FZ61" s="62">
        <v>0</v>
      </c>
      <c r="GA61" s="62">
        <v>0</v>
      </c>
      <c r="GB61" s="27"/>
      <c r="GC61" s="27"/>
      <c r="GD61" s="27"/>
      <c r="GE61" s="27"/>
      <c r="GF61" s="27"/>
      <c r="GG61" s="36">
        <v>57</v>
      </c>
      <c r="GH61" s="47">
        <f t="shared" si="49"/>
        <v>9.3600290597839511</v>
      </c>
      <c r="GI61" s="47">
        <f t="shared" si="50"/>
        <v>10.106770695374903</v>
      </c>
      <c r="GJ61" s="47">
        <f t="shared" si="51"/>
        <v>7.1342744706257442</v>
      </c>
      <c r="GK61" s="47">
        <f t="shared" si="52"/>
        <v>6.5092029816860171</v>
      </c>
      <c r="GL61" s="47">
        <f t="shared" si="53"/>
        <v>4.3664888056418887</v>
      </c>
      <c r="GM61" s="47">
        <f t="shared" si="54"/>
        <v>5.2581281840594176</v>
      </c>
      <c r="GN61" s="47">
        <f t="shared" si="55"/>
        <v>3.6639868995398985</v>
      </c>
      <c r="GO61" s="47">
        <f t="shared" si="56"/>
        <v>3.0074814121527744</v>
      </c>
      <c r="GP61" s="48">
        <f t="shared" si="57"/>
        <v>1.6556539743088319</v>
      </c>
      <c r="GQ61" s="47">
        <f t="shared" si="58"/>
        <v>3.4797101621399444</v>
      </c>
      <c r="GR61" s="36">
        <v>9</v>
      </c>
      <c r="GS61" s="49">
        <f t="shared" si="59"/>
        <v>1.6556539743088319</v>
      </c>
      <c r="GT61" s="27"/>
      <c r="GU61" s="27"/>
      <c r="GV61" s="27"/>
      <c r="GW61" s="27"/>
      <c r="GX61" s="27"/>
      <c r="GY61" s="36">
        <v>57</v>
      </c>
      <c r="GZ61" s="36">
        <v>0</v>
      </c>
      <c r="HA61" s="36">
        <v>0</v>
      </c>
      <c r="HB61" s="36">
        <v>0</v>
      </c>
      <c r="HC61" s="36">
        <v>0</v>
      </c>
      <c r="HD61" s="36">
        <v>0</v>
      </c>
      <c r="HE61" s="36">
        <v>0</v>
      </c>
      <c r="HF61" s="36">
        <v>0</v>
      </c>
      <c r="HG61" s="36">
        <v>0</v>
      </c>
      <c r="HH61" s="36">
        <v>0</v>
      </c>
      <c r="HI61" s="36">
        <v>0</v>
      </c>
      <c r="HJ61" s="36">
        <v>0</v>
      </c>
      <c r="HK61" s="36">
        <v>0</v>
      </c>
      <c r="HL61" s="36">
        <v>0</v>
      </c>
      <c r="HM61" s="36">
        <v>0</v>
      </c>
      <c r="HN61" s="36">
        <v>0</v>
      </c>
      <c r="HO61" s="36">
        <v>0</v>
      </c>
      <c r="HP61" s="48">
        <f>E62</f>
        <v>2.52</v>
      </c>
      <c r="HQ61" s="48">
        <f>F62</f>
        <v>2.87</v>
      </c>
      <c r="HR61" s="62">
        <v>0</v>
      </c>
      <c r="HS61" s="62">
        <v>0</v>
      </c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/>
      <c r="IH61" s="27" t="s">
        <v>153</v>
      </c>
      <c r="II61" s="27">
        <f>IN60+IN65+IN68+IN53+IN54+IN64+IN62+IN63</f>
        <v>5934</v>
      </c>
      <c r="IJ61" s="27" t="s">
        <v>300</v>
      </c>
      <c r="IK61" s="27"/>
      <c r="IL61" s="27"/>
      <c r="IM61" s="27"/>
      <c r="IN61" s="45">
        <v>1154</v>
      </c>
      <c r="IO61" s="40">
        <v>58</v>
      </c>
      <c r="IP61" s="27"/>
      <c r="IQ61" s="27"/>
      <c r="IR61" s="27"/>
      <c r="IS61" s="27"/>
    </row>
    <row r="62" spans="1:253" x14ac:dyDescent="0.25">
      <c r="A62" s="40">
        <v>57</v>
      </c>
      <c r="B62" s="40" t="s">
        <v>59</v>
      </c>
      <c r="C62" s="46">
        <v>57</v>
      </c>
      <c r="D62" s="77" t="s">
        <v>128</v>
      </c>
      <c r="E62" s="47">
        <v>2.52</v>
      </c>
      <c r="F62" s="47">
        <v>2.87</v>
      </c>
      <c r="G62" s="27"/>
      <c r="H62" s="27"/>
      <c r="I62" s="27"/>
      <c r="J62" s="27"/>
      <c r="K62" s="27"/>
      <c r="L62" s="27"/>
      <c r="M62" s="36">
        <v>58</v>
      </c>
      <c r="N62" s="43">
        <f t="shared" si="61"/>
        <v>8.0391106473290925</v>
      </c>
      <c r="O62" s="43">
        <f t="shared" si="2"/>
        <v>8.6092973000123525</v>
      </c>
      <c r="P62" s="43">
        <f t="shared" si="3"/>
        <v>6.3292337608908076</v>
      </c>
      <c r="Q62" s="43">
        <f t="shared" si="4"/>
        <v>4.7201694884823775</v>
      </c>
      <c r="R62" s="43">
        <f t="shared" si="5"/>
        <v>3.6813312809362868</v>
      </c>
      <c r="S62" s="43">
        <f t="shared" si="6"/>
        <v>3.5440795702128356</v>
      </c>
      <c r="T62" s="43">
        <f t="shared" si="7"/>
        <v>3.6227751793342073</v>
      </c>
      <c r="U62" s="43">
        <f t="shared" si="78"/>
        <v>2.400749882849107</v>
      </c>
      <c r="V62" s="48">
        <f t="shared" si="79"/>
        <v>0.36138621999185311</v>
      </c>
      <c r="W62" s="47">
        <f t="shared" si="80"/>
        <v>0.67623960250786863</v>
      </c>
      <c r="X62" s="36">
        <v>9</v>
      </c>
      <c r="Y62" s="49">
        <f t="shared" si="11"/>
        <v>0.36138621999185311</v>
      </c>
      <c r="Z62" s="27"/>
      <c r="AA62" s="27"/>
      <c r="AB62" s="27"/>
      <c r="AC62" s="27"/>
      <c r="AD62" s="27"/>
      <c r="AE62" s="36">
        <v>58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48">
        <f>E63</f>
        <v>3.64</v>
      </c>
      <c r="AW62" s="48">
        <f>F63</f>
        <v>4.62</v>
      </c>
      <c r="AX62" s="52">
        <v>0</v>
      </c>
      <c r="AY62" s="52">
        <v>0</v>
      </c>
      <c r="AZ62" s="28"/>
      <c r="BA62" s="28"/>
      <c r="BB62" s="28"/>
      <c r="BC62" s="28"/>
      <c r="BD62" s="27"/>
      <c r="BE62" s="36">
        <v>58</v>
      </c>
      <c r="BF62" s="47">
        <f t="shared" si="81"/>
        <v>8.3115766327724465</v>
      </c>
      <c r="BG62" s="47">
        <f t="shared" si="82"/>
        <v>9.2518473830905794</v>
      </c>
      <c r="BH62" s="47">
        <f t="shared" si="83"/>
        <v>6.5176789495102394</v>
      </c>
      <c r="BI62" s="47">
        <f t="shared" si="84"/>
        <v>5.0133305109976529</v>
      </c>
      <c r="BJ62" s="47">
        <f t="shared" si="85"/>
        <v>3.5456271659609109</v>
      </c>
      <c r="BK62" s="47">
        <f t="shared" si="86"/>
        <v>3.607998925997622</v>
      </c>
      <c r="BL62" s="47">
        <f t="shared" si="87"/>
        <v>3.582544486813807</v>
      </c>
      <c r="BM62" s="47">
        <f t="shared" si="88"/>
        <v>1.8917750923405232</v>
      </c>
      <c r="BN62" s="48">
        <f t="shared" si="89"/>
        <v>0.82438803060209442</v>
      </c>
      <c r="BO62" s="47">
        <f t="shared" si="22"/>
        <v>1.0190348859413163</v>
      </c>
      <c r="BP62" s="36">
        <v>9</v>
      </c>
      <c r="BQ62" s="49">
        <f t="shared" si="23"/>
        <v>0.82438803060209442</v>
      </c>
      <c r="BR62" s="27"/>
      <c r="BS62" s="27"/>
      <c r="BT62" s="27"/>
      <c r="BU62" s="27"/>
      <c r="BV62" s="27"/>
      <c r="BW62" s="36">
        <v>58</v>
      </c>
      <c r="BX62" s="3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6">
        <v>0</v>
      </c>
      <c r="CL62" s="36">
        <v>0</v>
      </c>
      <c r="CM62" s="36">
        <v>0</v>
      </c>
      <c r="CN62" s="48">
        <f>E63</f>
        <v>3.64</v>
      </c>
      <c r="CO62" s="48">
        <f>F63</f>
        <v>4.62</v>
      </c>
      <c r="CP62" s="62">
        <v>0</v>
      </c>
      <c r="CQ62" s="62">
        <v>0</v>
      </c>
      <c r="CR62" s="27"/>
      <c r="CS62" s="27"/>
      <c r="CT62" s="27"/>
      <c r="CU62" s="27"/>
      <c r="CV62" s="27"/>
      <c r="CW62" s="36">
        <v>58</v>
      </c>
      <c r="CX62" s="47">
        <f t="shared" si="25"/>
        <v>8.2984000867637135</v>
      </c>
      <c r="CY62" s="47">
        <f t="shared" si="26"/>
        <v>9.3883303745779099</v>
      </c>
      <c r="CZ62" s="47">
        <f t="shared" si="27"/>
        <v>6.5176789495102394</v>
      </c>
      <c r="DA62" s="47">
        <f t="shared" si="28"/>
        <v>5.1885259211618004</v>
      </c>
      <c r="DB62" s="47">
        <f t="shared" si="29"/>
        <v>3.3270594358676435</v>
      </c>
      <c r="DC62" s="47">
        <f t="shared" si="30"/>
        <v>3.4209899152145993</v>
      </c>
      <c r="DD62" s="47">
        <f t="shared" si="31"/>
        <v>3.582544486813807</v>
      </c>
      <c r="DE62" s="47">
        <f t="shared" si="32"/>
        <v>1.6363136768295961</v>
      </c>
      <c r="DF62" s="48">
        <f t="shared" si="33"/>
        <v>0.795470200262821</v>
      </c>
      <c r="DG62" s="47">
        <f t="shared" si="34"/>
        <v>1.1187674579643434</v>
      </c>
      <c r="DH62" s="36">
        <v>9</v>
      </c>
      <c r="DI62" s="49">
        <f t="shared" si="35"/>
        <v>0.795470200262821</v>
      </c>
      <c r="DJ62" s="27"/>
      <c r="DK62" s="27"/>
      <c r="DL62" s="27"/>
      <c r="DM62" s="27"/>
      <c r="DN62" s="27"/>
      <c r="DO62" s="36">
        <v>58</v>
      </c>
      <c r="DP62" s="36">
        <v>0</v>
      </c>
      <c r="DQ62" s="36">
        <v>0</v>
      </c>
      <c r="DR62" s="36">
        <v>0</v>
      </c>
      <c r="DS62" s="36">
        <v>0</v>
      </c>
      <c r="DT62" s="36">
        <v>0</v>
      </c>
      <c r="DU62" s="36">
        <v>0</v>
      </c>
      <c r="DV62" s="36">
        <v>0</v>
      </c>
      <c r="DW62" s="36">
        <v>0</v>
      </c>
      <c r="DX62" s="36">
        <v>0</v>
      </c>
      <c r="DY62" s="36">
        <v>0</v>
      </c>
      <c r="DZ62" s="36">
        <v>0</v>
      </c>
      <c r="EA62" s="36">
        <v>0</v>
      </c>
      <c r="EB62" s="36">
        <v>0</v>
      </c>
      <c r="EC62" s="36">
        <v>0</v>
      </c>
      <c r="ED62" s="36">
        <v>0</v>
      </c>
      <c r="EE62" s="36">
        <v>0</v>
      </c>
      <c r="EF62" s="48">
        <f t="shared" si="113"/>
        <v>3.64</v>
      </c>
      <c r="EG62" s="48">
        <f t="shared" si="113"/>
        <v>4.62</v>
      </c>
      <c r="EH62" s="62">
        <v>0</v>
      </c>
      <c r="EI62" s="62">
        <v>0</v>
      </c>
      <c r="EJ62" s="27"/>
      <c r="EK62" s="27"/>
      <c r="EL62" s="27"/>
      <c r="EM62" s="27"/>
      <c r="EN62" s="27"/>
      <c r="EO62" s="36">
        <v>58</v>
      </c>
      <c r="EP62" s="47">
        <f t="shared" si="95"/>
        <v>8.2984000867637135</v>
      </c>
      <c r="EQ62" s="47">
        <f t="shared" si="96"/>
        <v>9.3883303745779099</v>
      </c>
      <c r="ER62" s="47">
        <f t="shared" si="97"/>
        <v>6.5176789495102394</v>
      </c>
      <c r="ES62" s="47">
        <f t="shared" si="98"/>
        <v>5.1885259211618004</v>
      </c>
      <c r="ET62" s="47">
        <f t="shared" si="99"/>
        <v>3.3270594358676435</v>
      </c>
      <c r="EU62" s="47">
        <f t="shared" si="100"/>
        <v>3.4209899152145993</v>
      </c>
      <c r="EV62" s="47">
        <f t="shared" si="101"/>
        <v>3.582544486813807</v>
      </c>
      <c r="EW62" s="47">
        <f t="shared" si="102"/>
        <v>1.6643750912713289</v>
      </c>
      <c r="EX62" s="48">
        <f t="shared" si="103"/>
        <v>0.7372197772713367</v>
      </c>
      <c r="EY62" s="47">
        <f t="shared" si="104"/>
        <v>1.3006638929792735</v>
      </c>
      <c r="EZ62" s="36">
        <v>9</v>
      </c>
      <c r="FA62" s="49">
        <f t="shared" si="47"/>
        <v>0.7372197772713367</v>
      </c>
      <c r="FB62" s="27"/>
      <c r="FC62" s="27"/>
      <c r="FD62" s="27"/>
      <c r="FE62" s="27"/>
      <c r="FF62" s="27"/>
      <c r="FG62" s="36">
        <v>58</v>
      </c>
      <c r="FH62" s="36">
        <v>0</v>
      </c>
      <c r="FI62" s="36">
        <v>0</v>
      </c>
      <c r="FJ62" s="36">
        <v>0</v>
      </c>
      <c r="FK62" s="36">
        <v>0</v>
      </c>
      <c r="FL62" s="36">
        <v>0</v>
      </c>
      <c r="FM62" s="36">
        <v>0</v>
      </c>
      <c r="FN62" s="36">
        <v>0</v>
      </c>
      <c r="FO62" s="36">
        <v>0</v>
      </c>
      <c r="FP62" s="36">
        <v>0</v>
      </c>
      <c r="FQ62" s="36">
        <v>0</v>
      </c>
      <c r="FR62" s="36">
        <v>0</v>
      </c>
      <c r="FS62" s="36">
        <v>0</v>
      </c>
      <c r="FT62" s="36">
        <v>0</v>
      </c>
      <c r="FU62" s="36">
        <v>0</v>
      </c>
      <c r="FV62" s="36">
        <v>0</v>
      </c>
      <c r="FW62" s="36">
        <v>0</v>
      </c>
      <c r="FX62" s="48">
        <f>E63</f>
        <v>3.64</v>
      </c>
      <c r="FY62" s="48">
        <f>F63</f>
        <v>4.62</v>
      </c>
      <c r="FZ62" s="62">
        <v>0</v>
      </c>
      <c r="GA62" s="62">
        <v>0</v>
      </c>
      <c r="GB62" s="27"/>
      <c r="GC62" s="27"/>
      <c r="GD62" s="27"/>
      <c r="GE62" s="27"/>
      <c r="GF62" s="27"/>
      <c r="GG62" s="36">
        <v>58</v>
      </c>
      <c r="GH62" s="47">
        <f t="shared" si="49"/>
        <v>8.2984000867637135</v>
      </c>
      <c r="GI62" s="47">
        <f t="shared" si="50"/>
        <v>9.3883303745779099</v>
      </c>
      <c r="GJ62" s="47">
        <f t="shared" si="51"/>
        <v>6.5176789495102394</v>
      </c>
      <c r="GK62" s="47">
        <f t="shared" si="52"/>
        <v>5.1885259211618004</v>
      </c>
      <c r="GL62" s="47">
        <f t="shared" si="53"/>
        <v>3.3270594358676435</v>
      </c>
      <c r="GM62" s="47">
        <f t="shared" si="54"/>
        <v>3.4209899152145993</v>
      </c>
      <c r="GN62" s="47">
        <f t="shared" si="55"/>
        <v>3.9100306904166366</v>
      </c>
      <c r="GO62" s="47">
        <f t="shared" si="56"/>
        <v>1.7202842142441976</v>
      </c>
      <c r="GP62" s="48">
        <f t="shared" si="57"/>
        <v>0.66917798346457724</v>
      </c>
      <c r="GQ62" s="47">
        <f t="shared" si="58"/>
        <v>1.4020459380847687</v>
      </c>
      <c r="GR62" s="36">
        <v>9</v>
      </c>
      <c r="GS62" s="49">
        <f t="shared" si="59"/>
        <v>0.66917798346457724</v>
      </c>
      <c r="GT62" s="27"/>
      <c r="GU62" s="27"/>
      <c r="GV62" s="27"/>
      <c r="GW62" s="27"/>
      <c r="GX62" s="27"/>
      <c r="GY62" s="36">
        <v>58</v>
      </c>
      <c r="GZ62" s="36">
        <v>0</v>
      </c>
      <c r="HA62" s="36">
        <v>0</v>
      </c>
      <c r="HB62" s="36">
        <v>0</v>
      </c>
      <c r="HC62" s="36">
        <v>0</v>
      </c>
      <c r="HD62" s="36">
        <v>0</v>
      </c>
      <c r="HE62" s="36">
        <v>0</v>
      </c>
      <c r="HF62" s="36">
        <v>0</v>
      </c>
      <c r="HG62" s="36">
        <v>0</v>
      </c>
      <c r="HH62" s="36">
        <v>0</v>
      </c>
      <c r="HI62" s="36">
        <v>0</v>
      </c>
      <c r="HJ62" s="36">
        <v>0</v>
      </c>
      <c r="HK62" s="36">
        <v>0</v>
      </c>
      <c r="HL62" s="36">
        <v>0</v>
      </c>
      <c r="HM62" s="36">
        <v>0</v>
      </c>
      <c r="HN62" s="36">
        <v>0</v>
      </c>
      <c r="HO62" s="36">
        <v>0</v>
      </c>
      <c r="HP62" s="48">
        <f>E63</f>
        <v>3.64</v>
      </c>
      <c r="HQ62" s="48">
        <f>F63</f>
        <v>4.62</v>
      </c>
      <c r="HR62" s="62">
        <v>0</v>
      </c>
      <c r="HS62" s="62">
        <v>0</v>
      </c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/>
      <c r="IH62" s="54" t="s">
        <v>154</v>
      </c>
      <c r="II62" s="54">
        <f>IN55+IN71+IN69+IN58+IN57+IN59+IN66</f>
        <v>5917</v>
      </c>
      <c r="IJ62" s="54" t="s">
        <v>304</v>
      </c>
      <c r="IK62" s="54" t="s">
        <v>303</v>
      </c>
      <c r="IL62" s="27"/>
      <c r="IM62" s="27"/>
      <c r="IN62" s="45">
        <v>1002</v>
      </c>
      <c r="IO62" s="40">
        <v>59</v>
      </c>
      <c r="IP62" s="27"/>
      <c r="IQ62" s="27"/>
      <c r="IR62" s="27"/>
      <c r="IS62" s="27"/>
    </row>
    <row r="63" spans="1:253" x14ac:dyDescent="0.25">
      <c r="A63" s="40">
        <v>58</v>
      </c>
      <c r="B63" s="40" t="s">
        <v>60</v>
      </c>
      <c r="C63" s="46">
        <v>58</v>
      </c>
      <c r="D63" s="75" t="s">
        <v>129</v>
      </c>
      <c r="E63" s="47">
        <v>3.64</v>
      </c>
      <c r="F63" s="47">
        <v>4.62</v>
      </c>
      <c r="G63" s="27"/>
      <c r="H63" s="27"/>
      <c r="I63" s="27"/>
      <c r="J63" s="27"/>
      <c r="K63" s="27"/>
      <c r="L63" s="27"/>
      <c r="M63" s="36">
        <v>59</v>
      </c>
      <c r="N63" s="43">
        <f t="shared" si="61"/>
        <v>8.5524850189871717</v>
      </c>
      <c r="O63" s="43">
        <f t="shared" si="2"/>
        <v>9.2054603361265972</v>
      </c>
      <c r="P63" s="43">
        <f t="shared" si="3"/>
        <v>6.9288166377816633</v>
      </c>
      <c r="Q63" s="43">
        <f t="shared" si="4"/>
        <v>5.1633032062818076</v>
      </c>
      <c r="R63" s="43">
        <f t="shared" si="5"/>
        <v>4.2584621637393942</v>
      </c>
      <c r="S63" s="43">
        <f t="shared" si="6"/>
        <v>3.9763299661874134</v>
      </c>
      <c r="T63" s="43">
        <f t="shared" si="7"/>
        <v>4.2984881062997022</v>
      </c>
      <c r="U63" s="43">
        <f t="shared" si="78"/>
        <v>2.8810588331375673</v>
      </c>
      <c r="V63" s="47">
        <f t="shared" si="79"/>
        <v>0.6239390995922599</v>
      </c>
      <c r="W63" s="48">
        <f t="shared" si="80"/>
        <v>0</v>
      </c>
      <c r="X63" s="36">
        <v>10</v>
      </c>
      <c r="Y63" s="49">
        <f t="shared" si="11"/>
        <v>0</v>
      </c>
      <c r="Z63" s="27"/>
      <c r="AA63" s="27"/>
      <c r="AB63" s="27"/>
      <c r="AC63" s="27"/>
      <c r="AD63" s="27"/>
      <c r="AE63" s="36">
        <v>59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48">
        <f t="shared" ref="AX63:AY65" si="114">E64</f>
        <v>3.22</v>
      </c>
      <c r="AY63" s="48">
        <f t="shared" si="114"/>
        <v>5.15</v>
      </c>
      <c r="AZ63" s="28"/>
      <c r="BA63" s="28"/>
      <c r="BB63" s="28"/>
      <c r="BC63" s="28"/>
      <c r="BD63" s="27"/>
      <c r="BE63" s="36">
        <v>59</v>
      </c>
      <c r="BF63" s="47">
        <f t="shared" si="81"/>
        <v>8.8159809668671159</v>
      </c>
      <c r="BG63" s="47">
        <f t="shared" si="82"/>
        <v>9.8311555780589703</v>
      </c>
      <c r="BH63" s="47">
        <f t="shared" si="83"/>
        <v>7.1233844172244112</v>
      </c>
      <c r="BI63" s="47">
        <f t="shared" si="84"/>
        <v>5.4679070778955259</v>
      </c>
      <c r="BJ63" s="47">
        <f t="shared" si="85"/>
        <v>4.1304300018278974</v>
      </c>
      <c r="BK63" s="47">
        <f t="shared" si="86"/>
        <v>3.9228186613709268</v>
      </c>
      <c r="BL63" s="47">
        <f t="shared" si="87"/>
        <v>4.2576078964601711</v>
      </c>
      <c r="BM63" s="47">
        <f t="shared" si="88"/>
        <v>2.3291442634581467</v>
      </c>
      <c r="BN63" s="47">
        <f t="shared" si="89"/>
        <v>0.98037779707620876</v>
      </c>
      <c r="BO63" s="48">
        <f t="shared" si="22"/>
        <v>0.79940178250773397</v>
      </c>
      <c r="BP63" s="36">
        <v>10</v>
      </c>
      <c r="BQ63" s="49">
        <f t="shared" si="23"/>
        <v>0.79940178250773397</v>
      </c>
      <c r="BR63" s="27"/>
      <c r="BS63" s="27"/>
      <c r="BT63" s="27"/>
      <c r="BU63" s="27"/>
      <c r="BV63" s="27"/>
      <c r="BW63" s="36">
        <v>59</v>
      </c>
      <c r="BX63" s="3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6">
        <v>0</v>
      </c>
      <c r="CL63" s="36">
        <v>0</v>
      </c>
      <c r="CM63" s="36">
        <v>0</v>
      </c>
      <c r="CN63" s="36">
        <v>0</v>
      </c>
      <c r="CO63" s="36">
        <v>0</v>
      </c>
      <c r="CP63" s="48">
        <f>E64</f>
        <v>3.22</v>
      </c>
      <c r="CQ63" s="48">
        <f>F64</f>
        <v>5.15</v>
      </c>
      <c r="CR63" s="27"/>
      <c r="CS63" s="27"/>
      <c r="CT63" s="27"/>
      <c r="CU63" s="27"/>
      <c r="CV63" s="27"/>
      <c r="CW63" s="36">
        <v>59</v>
      </c>
      <c r="CX63" s="47">
        <f t="shared" si="25"/>
        <v>8.7995354422833039</v>
      </c>
      <c r="CY63" s="47">
        <f t="shared" si="26"/>
        <v>9.9600542446090898</v>
      </c>
      <c r="CZ63" s="47">
        <f t="shared" si="27"/>
        <v>7.1233844172244112</v>
      </c>
      <c r="DA63" s="47">
        <f t="shared" si="28"/>
        <v>5.646425724012504</v>
      </c>
      <c r="DB63" s="47">
        <f t="shared" si="29"/>
        <v>3.90364612397493</v>
      </c>
      <c r="DC63" s="47">
        <f t="shared" si="30"/>
        <v>3.6668995077585631</v>
      </c>
      <c r="DD63" s="47">
        <f t="shared" si="31"/>
        <v>4.2576078964601711</v>
      </c>
      <c r="DE63" s="47">
        <f t="shared" si="32"/>
        <v>2.1123161675839941</v>
      </c>
      <c r="DF63" s="48">
        <f t="shared" si="33"/>
        <v>0.89276446785349184</v>
      </c>
      <c r="DG63" s="47">
        <f t="shared" si="34"/>
        <v>0.94819071130231969</v>
      </c>
      <c r="DH63" s="36">
        <v>9</v>
      </c>
      <c r="DI63" s="49">
        <f t="shared" si="35"/>
        <v>0.89276446785349184</v>
      </c>
      <c r="DJ63" s="27"/>
      <c r="DK63" s="27"/>
      <c r="DL63" s="27"/>
      <c r="DM63" s="27"/>
      <c r="DN63" s="27"/>
      <c r="DO63" s="36">
        <v>59</v>
      </c>
      <c r="DP63" s="36">
        <v>0</v>
      </c>
      <c r="DQ63" s="36">
        <v>0</v>
      </c>
      <c r="DR63" s="36">
        <v>0</v>
      </c>
      <c r="DS63" s="36">
        <v>0</v>
      </c>
      <c r="DT63" s="36">
        <v>0</v>
      </c>
      <c r="DU63" s="36">
        <v>0</v>
      </c>
      <c r="DV63" s="36">
        <v>0</v>
      </c>
      <c r="DW63" s="36">
        <v>0</v>
      </c>
      <c r="DX63" s="36">
        <v>0</v>
      </c>
      <c r="DY63" s="36">
        <v>0</v>
      </c>
      <c r="DZ63" s="36">
        <v>0</v>
      </c>
      <c r="EA63" s="36">
        <v>0</v>
      </c>
      <c r="EB63" s="36">
        <v>0</v>
      </c>
      <c r="EC63" s="36">
        <v>0</v>
      </c>
      <c r="ED63" s="36">
        <v>0</v>
      </c>
      <c r="EE63" s="36">
        <v>0</v>
      </c>
      <c r="EF63" s="48">
        <f t="shared" si="113"/>
        <v>3.22</v>
      </c>
      <c r="EG63" s="48">
        <f t="shared" si="113"/>
        <v>5.15</v>
      </c>
      <c r="EH63" s="62">
        <v>0</v>
      </c>
      <c r="EI63" s="62">
        <v>0</v>
      </c>
      <c r="EJ63" s="27"/>
      <c r="EK63" s="27"/>
      <c r="EL63" s="27"/>
      <c r="EM63" s="27"/>
      <c r="EN63" s="27"/>
      <c r="EO63" s="36">
        <v>59</v>
      </c>
      <c r="EP63" s="47">
        <f t="shared" si="95"/>
        <v>8.7995354422833039</v>
      </c>
      <c r="EQ63" s="47">
        <f t="shared" si="96"/>
        <v>9.9600542446090898</v>
      </c>
      <c r="ER63" s="47">
        <f t="shared" si="97"/>
        <v>7.1233844172244112</v>
      </c>
      <c r="ES63" s="47">
        <f t="shared" si="98"/>
        <v>5.646425724012504</v>
      </c>
      <c r="ET63" s="47">
        <f t="shared" si="99"/>
        <v>3.90364612397493</v>
      </c>
      <c r="EU63" s="47">
        <f t="shared" si="100"/>
        <v>3.6668995077585631</v>
      </c>
      <c r="EV63" s="47">
        <f t="shared" si="101"/>
        <v>4.2576078964601711</v>
      </c>
      <c r="EW63" s="47">
        <f t="shared" si="102"/>
        <v>2.188297156339706</v>
      </c>
      <c r="EX63" s="48">
        <f t="shared" si="103"/>
        <v>0.80348802106814154</v>
      </c>
      <c r="EY63" s="47">
        <f t="shared" si="104"/>
        <v>1.2015621342652234</v>
      </c>
      <c r="EZ63" s="36">
        <v>9</v>
      </c>
      <c r="FA63" s="49">
        <f t="shared" si="47"/>
        <v>0.80348802106814154</v>
      </c>
      <c r="FB63" s="27"/>
      <c r="FC63" s="27"/>
      <c r="FD63" s="27"/>
      <c r="FE63" s="27"/>
      <c r="FF63" s="27"/>
      <c r="FG63" s="36">
        <v>59</v>
      </c>
      <c r="FH63" s="36">
        <v>0</v>
      </c>
      <c r="FI63" s="36">
        <v>0</v>
      </c>
      <c r="FJ63" s="36">
        <v>0</v>
      </c>
      <c r="FK63" s="36">
        <v>0</v>
      </c>
      <c r="FL63" s="36">
        <v>0</v>
      </c>
      <c r="FM63" s="36">
        <v>0</v>
      </c>
      <c r="FN63" s="36">
        <v>0</v>
      </c>
      <c r="FO63" s="36">
        <v>0</v>
      </c>
      <c r="FP63" s="36">
        <v>0</v>
      </c>
      <c r="FQ63" s="36">
        <v>0</v>
      </c>
      <c r="FR63" s="36">
        <v>0</v>
      </c>
      <c r="FS63" s="36">
        <v>0</v>
      </c>
      <c r="FT63" s="36">
        <v>0</v>
      </c>
      <c r="FU63" s="36">
        <v>0</v>
      </c>
      <c r="FV63" s="36">
        <v>0</v>
      </c>
      <c r="FW63" s="36">
        <v>0</v>
      </c>
      <c r="FX63" s="48">
        <f t="shared" ref="FX63:FY65" si="115">E64</f>
        <v>3.22</v>
      </c>
      <c r="FY63" s="48">
        <f t="shared" si="115"/>
        <v>5.15</v>
      </c>
      <c r="FZ63" s="62">
        <v>0</v>
      </c>
      <c r="GA63" s="62">
        <v>0</v>
      </c>
      <c r="GB63" s="27"/>
      <c r="GC63" s="27"/>
      <c r="GD63" s="27"/>
      <c r="GE63" s="27"/>
      <c r="GF63" s="27"/>
      <c r="GG63" s="36">
        <v>59</v>
      </c>
      <c r="GH63" s="47">
        <f t="shared" si="49"/>
        <v>8.7995354422833039</v>
      </c>
      <c r="GI63" s="47">
        <f t="shared" si="50"/>
        <v>9.9600542446090898</v>
      </c>
      <c r="GJ63" s="47">
        <f t="shared" si="51"/>
        <v>7.1233844172244112</v>
      </c>
      <c r="GK63" s="47">
        <f t="shared" si="52"/>
        <v>5.646425724012504</v>
      </c>
      <c r="GL63" s="47">
        <f t="shared" si="53"/>
        <v>3.90364612397493</v>
      </c>
      <c r="GM63" s="47">
        <f t="shared" si="54"/>
        <v>3.6668995077585631</v>
      </c>
      <c r="GN63" s="47">
        <f t="shared" si="55"/>
        <v>4.5852720748064666</v>
      </c>
      <c r="GO63" s="47">
        <f t="shared" si="56"/>
        <v>2.3154001334062708</v>
      </c>
      <c r="GP63" s="48">
        <f t="shared" si="57"/>
        <v>0.72962573899792194</v>
      </c>
      <c r="GQ63" s="47">
        <f t="shared" si="58"/>
        <v>1.3512708139007514</v>
      </c>
      <c r="GR63" s="36">
        <v>9</v>
      </c>
      <c r="GS63" s="49">
        <f t="shared" si="59"/>
        <v>0.72962573899792194</v>
      </c>
      <c r="GT63" s="27"/>
      <c r="GU63" s="27"/>
      <c r="GV63" s="27"/>
      <c r="GW63" s="27"/>
      <c r="GX63" s="27"/>
      <c r="GY63" s="36">
        <v>59</v>
      </c>
      <c r="GZ63" s="36">
        <v>0</v>
      </c>
      <c r="HA63" s="36">
        <v>0</v>
      </c>
      <c r="HB63" s="36">
        <v>0</v>
      </c>
      <c r="HC63" s="36">
        <v>0</v>
      </c>
      <c r="HD63" s="36">
        <v>0</v>
      </c>
      <c r="HE63" s="36">
        <v>0</v>
      </c>
      <c r="HF63" s="36">
        <v>0</v>
      </c>
      <c r="HG63" s="36">
        <v>0</v>
      </c>
      <c r="HH63" s="36">
        <v>0</v>
      </c>
      <c r="HI63" s="36">
        <v>0</v>
      </c>
      <c r="HJ63" s="36">
        <v>0</v>
      </c>
      <c r="HK63" s="36">
        <v>0</v>
      </c>
      <c r="HL63" s="36">
        <v>0</v>
      </c>
      <c r="HM63" s="36">
        <v>0</v>
      </c>
      <c r="HN63" s="36">
        <v>0</v>
      </c>
      <c r="HO63" s="36">
        <v>0</v>
      </c>
      <c r="HP63" s="48">
        <f t="shared" ref="HP63:HQ65" si="116">E64</f>
        <v>3.22</v>
      </c>
      <c r="HQ63" s="48">
        <f t="shared" si="116"/>
        <v>5.15</v>
      </c>
      <c r="HR63" s="62">
        <v>0</v>
      </c>
      <c r="HS63" s="62">
        <v>0</v>
      </c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/>
      <c r="IH63" s="27" t="s">
        <v>154</v>
      </c>
      <c r="II63" s="27">
        <f>IN55+IN71+IN69+IN58+IN57+IN66+IN56</f>
        <v>6049</v>
      </c>
      <c r="IJ63" s="27" t="s">
        <v>305</v>
      </c>
      <c r="IK63" s="27" t="s">
        <v>306</v>
      </c>
      <c r="IL63" s="27"/>
      <c r="IM63" s="27"/>
      <c r="IN63" s="45">
        <v>471</v>
      </c>
      <c r="IO63" s="40">
        <v>60</v>
      </c>
      <c r="IP63" s="27"/>
      <c r="IQ63" s="27"/>
      <c r="IR63" s="27"/>
      <c r="IS63" s="27"/>
    </row>
    <row r="64" spans="1:253" x14ac:dyDescent="0.25">
      <c r="A64" s="40">
        <v>59</v>
      </c>
      <c r="B64" s="40" t="s">
        <v>61</v>
      </c>
      <c r="C64" s="46">
        <v>59</v>
      </c>
      <c r="D64" s="75" t="s">
        <v>130</v>
      </c>
      <c r="E64" s="47">
        <v>3.22</v>
      </c>
      <c r="F64" s="47">
        <v>5.15</v>
      </c>
      <c r="G64" s="27"/>
      <c r="H64" s="27"/>
      <c r="I64" s="27"/>
      <c r="J64" s="27"/>
      <c r="K64" s="27"/>
      <c r="L64" s="27"/>
      <c r="M64" s="36">
        <v>60</v>
      </c>
      <c r="N64" s="43">
        <f t="shared" si="61"/>
        <v>8.4146182325759753</v>
      </c>
      <c r="O64" s="43">
        <f t="shared" si="2"/>
        <v>9.1456273704978823</v>
      </c>
      <c r="P64" s="43">
        <f t="shared" si="3"/>
        <v>6.8779139279290211</v>
      </c>
      <c r="Q64" s="43">
        <f t="shared" si="4"/>
        <v>4.9862310415783977</v>
      </c>
      <c r="R64" s="43">
        <f t="shared" si="5"/>
        <v>4.1959146797807989</v>
      </c>
      <c r="S64" s="43">
        <f t="shared" si="6"/>
        <v>3.8013155617496421</v>
      </c>
      <c r="T64" s="43">
        <f t="shared" si="7"/>
        <v>4.4150877680970284</v>
      </c>
      <c r="U64" s="43">
        <f t="shared" si="78"/>
        <v>2.7546506130542219</v>
      </c>
      <c r="V64" s="47">
        <f t="shared" si="79"/>
        <v>0.95189285111298061</v>
      </c>
      <c r="W64" s="48">
        <f t="shared" si="80"/>
        <v>0.38832975677895132</v>
      </c>
      <c r="X64" s="36">
        <v>10</v>
      </c>
      <c r="Y64" s="49">
        <f t="shared" si="11"/>
        <v>0.38832975677895132</v>
      </c>
      <c r="Z64" s="27"/>
      <c r="AA64" s="27"/>
      <c r="AB64" s="27"/>
      <c r="AC64" s="27"/>
      <c r="AD64" s="27"/>
      <c r="AE64" s="36">
        <v>60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48">
        <f t="shared" si="114"/>
        <v>3.44</v>
      </c>
      <c r="AY64" s="48">
        <f t="shared" si="114"/>
        <v>5.47</v>
      </c>
      <c r="AZ64" s="28"/>
      <c r="BA64" s="28"/>
      <c r="BB64" s="28"/>
      <c r="BC64" s="28"/>
      <c r="BD64" s="27"/>
      <c r="BE64" s="36">
        <v>60</v>
      </c>
      <c r="BF64" s="47">
        <f t="shared" si="81"/>
        <v>8.6704641732488472</v>
      </c>
      <c r="BG64" s="47">
        <f t="shared" si="82"/>
        <v>9.751624480054593</v>
      </c>
      <c r="BH64" s="47">
        <f t="shared" si="83"/>
        <v>7.0793223938139427</v>
      </c>
      <c r="BI64" s="47">
        <f t="shared" si="84"/>
        <v>5.2968016587842897</v>
      </c>
      <c r="BJ64" s="47">
        <f t="shared" si="85"/>
        <v>4.0769071610719818</v>
      </c>
      <c r="BK64" s="47">
        <f t="shared" si="86"/>
        <v>3.6814272028657578</v>
      </c>
      <c r="BL64" s="47">
        <f t="shared" si="87"/>
        <v>4.4067703593448124</v>
      </c>
      <c r="BM64" s="47">
        <f t="shared" si="88"/>
        <v>2.1874901142633751</v>
      </c>
      <c r="BN64" s="47">
        <f t="shared" si="89"/>
        <v>1.3568310967102715</v>
      </c>
      <c r="BO64" s="48">
        <f t="shared" si="22"/>
        <v>0.45502001041332596</v>
      </c>
      <c r="BP64" s="36">
        <v>10</v>
      </c>
      <c r="BQ64" s="49">
        <f t="shared" si="23"/>
        <v>0.45502001041332596</v>
      </c>
      <c r="BR64" s="27"/>
      <c r="BS64" s="27"/>
      <c r="BT64" s="27"/>
      <c r="BU64" s="27"/>
      <c r="BV64" s="27"/>
      <c r="BW64" s="36">
        <v>60</v>
      </c>
      <c r="BX64" s="3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6">
        <v>0</v>
      </c>
      <c r="CL64" s="36">
        <v>0</v>
      </c>
      <c r="CM64" s="36">
        <v>0</v>
      </c>
      <c r="CN64" s="36">
        <v>0</v>
      </c>
      <c r="CO64" s="36">
        <v>0</v>
      </c>
      <c r="CP64" s="48">
        <f>E65</f>
        <v>3.44</v>
      </c>
      <c r="CQ64" s="48">
        <f>F65</f>
        <v>5.47</v>
      </c>
      <c r="CR64" s="27"/>
      <c r="CS64" s="27"/>
      <c r="CT64" s="27"/>
      <c r="CU64" s="27"/>
      <c r="CV64" s="27"/>
      <c r="CW64" s="36">
        <v>60</v>
      </c>
      <c r="CX64" s="47">
        <f t="shared" si="25"/>
        <v>8.6515053025470685</v>
      </c>
      <c r="CY64" s="47">
        <f t="shared" si="26"/>
        <v>9.8724404559134005</v>
      </c>
      <c r="CZ64" s="47">
        <f t="shared" si="27"/>
        <v>7.0793223938139427</v>
      </c>
      <c r="DA64" s="47">
        <f t="shared" si="28"/>
        <v>5.4766850386292711</v>
      </c>
      <c r="DB64" s="47">
        <f t="shared" si="29"/>
        <v>3.8437104734984446</v>
      </c>
      <c r="DC64" s="47">
        <f t="shared" si="30"/>
        <v>3.3954192671892516</v>
      </c>
      <c r="DD64" s="47">
        <f t="shared" si="31"/>
        <v>4.4067703593448124</v>
      </c>
      <c r="DE64" s="47">
        <f t="shared" si="32"/>
        <v>2.0047499716871404</v>
      </c>
      <c r="DF64" s="47">
        <f t="shared" si="33"/>
        <v>1.2731612255220617</v>
      </c>
      <c r="DG64" s="48">
        <f t="shared" si="34"/>
        <v>0.6049922520165032</v>
      </c>
      <c r="DH64" s="36">
        <v>10</v>
      </c>
      <c r="DI64" s="49">
        <f t="shared" si="35"/>
        <v>0.6049922520165032</v>
      </c>
      <c r="DJ64" s="27"/>
      <c r="DK64" s="27"/>
      <c r="DL64" s="27"/>
      <c r="DM64" s="27"/>
      <c r="DN64" s="27"/>
      <c r="DO64" s="36">
        <v>60</v>
      </c>
      <c r="DP64" s="36">
        <v>0</v>
      </c>
      <c r="DQ64" s="36">
        <v>0</v>
      </c>
      <c r="DR64" s="36">
        <v>0</v>
      </c>
      <c r="DS64" s="36">
        <v>0</v>
      </c>
      <c r="DT64" s="36">
        <v>0</v>
      </c>
      <c r="DU64" s="36">
        <v>0</v>
      </c>
      <c r="DV64" s="36">
        <v>0</v>
      </c>
      <c r="DW64" s="36">
        <v>0</v>
      </c>
      <c r="DX64" s="36">
        <v>0</v>
      </c>
      <c r="DY64" s="36">
        <v>0</v>
      </c>
      <c r="DZ64" s="36">
        <v>0</v>
      </c>
      <c r="EA64" s="36">
        <v>0</v>
      </c>
      <c r="EB64" s="36">
        <v>0</v>
      </c>
      <c r="EC64" s="36">
        <v>0</v>
      </c>
      <c r="ED64" s="36">
        <v>0</v>
      </c>
      <c r="EE64" s="36">
        <v>0</v>
      </c>
      <c r="EF64" s="36">
        <v>0</v>
      </c>
      <c r="EG64" s="36">
        <v>0</v>
      </c>
      <c r="EH64" s="48">
        <f>E65</f>
        <v>3.44</v>
      </c>
      <c r="EI64" s="48">
        <f>F65</f>
        <v>5.47</v>
      </c>
      <c r="EJ64" s="27"/>
      <c r="EK64" s="27"/>
      <c r="EL64" s="27"/>
      <c r="EM64" s="27"/>
      <c r="EN64" s="27"/>
      <c r="EO64" s="36">
        <v>60</v>
      </c>
      <c r="EP64" s="47">
        <f t="shared" si="95"/>
        <v>8.6515053025470685</v>
      </c>
      <c r="EQ64" s="47">
        <f t="shared" si="96"/>
        <v>9.8724404559134005</v>
      </c>
      <c r="ER64" s="47">
        <f t="shared" si="97"/>
        <v>7.0793223938139427</v>
      </c>
      <c r="ES64" s="47">
        <f t="shared" si="98"/>
        <v>5.4766850386292711</v>
      </c>
      <c r="ET64" s="47">
        <f t="shared" si="99"/>
        <v>3.8437104734984446</v>
      </c>
      <c r="EU64" s="47">
        <f t="shared" si="100"/>
        <v>3.3954192671892516</v>
      </c>
      <c r="EV64" s="47">
        <f t="shared" si="101"/>
        <v>4.4067703593448124</v>
      </c>
      <c r="EW64" s="47">
        <f t="shared" si="102"/>
        <v>2.1136014551260867</v>
      </c>
      <c r="EX64" s="47">
        <f t="shared" si="103"/>
        <v>1.1841423056372895</v>
      </c>
      <c r="EY64" s="48">
        <f t="shared" si="104"/>
        <v>0.86333745574948861</v>
      </c>
      <c r="EZ64" s="36">
        <v>10</v>
      </c>
      <c r="FA64" s="49">
        <f t="shared" si="47"/>
        <v>0.86333745574948861</v>
      </c>
      <c r="FB64" s="27"/>
      <c r="FC64" s="27"/>
      <c r="FD64" s="27"/>
      <c r="FE64" s="27"/>
      <c r="FF64" s="27"/>
      <c r="FG64" s="36">
        <v>60</v>
      </c>
      <c r="FH64" s="36">
        <v>0</v>
      </c>
      <c r="FI64" s="36">
        <v>0</v>
      </c>
      <c r="FJ64" s="36">
        <v>0</v>
      </c>
      <c r="FK64" s="36">
        <v>0</v>
      </c>
      <c r="FL64" s="36">
        <v>0</v>
      </c>
      <c r="FM64" s="36">
        <v>0</v>
      </c>
      <c r="FN64" s="36">
        <v>0</v>
      </c>
      <c r="FO64" s="36">
        <v>0</v>
      </c>
      <c r="FP64" s="36">
        <v>0</v>
      </c>
      <c r="FQ64" s="36">
        <v>0</v>
      </c>
      <c r="FR64" s="36">
        <v>0</v>
      </c>
      <c r="FS64" s="36">
        <v>0</v>
      </c>
      <c r="FT64" s="36">
        <v>0</v>
      </c>
      <c r="FU64" s="36">
        <v>0</v>
      </c>
      <c r="FV64" s="36">
        <v>0</v>
      </c>
      <c r="FW64" s="36">
        <v>0</v>
      </c>
      <c r="FX64" s="36">
        <v>0</v>
      </c>
      <c r="FY64" s="36">
        <v>0</v>
      </c>
      <c r="FZ64" s="48">
        <f>E65</f>
        <v>3.44</v>
      </c>
      <c r="GA64" s="48">
        <f>F65</f>
        <v>5.47</v>
      </c>
      <c r="GB64" s="27"/>
      <c r="GC64" s="27"/>
      <c r="GD64" s="27"/>
      <c r="GE64" s="27"/>
      <c r="GF64" s="27"/>
      <c r="GG64" s="36">
        <v>60</v>
      </c>
      <c r="GH64" s="47">
        <f t="shared" si="49"/>
        <v>8.6515053025470685</v>
      </c>
      <c r="GI64" s="47">
        <f t="shared" si="50"/>
        <v>9.8724404559134005</v>
      </c>
      <c r="GJ64" s="47">
        <f t="shared" si="51"/>
        <v>7.0793223938139427</v>
      </c>
      <c r="GK64" s="47">
        <f t="shared" si="52"/>
        <v>5.4766850386292711</v>
      </c>
      <c r="GL64" s="47">
        <f t="shared" si="53"/>
        <v>3.8437104734984446</v>
      </c>
      <c r="GM64" s="47">
        <f t="shared" si="54"/>
        <v>3.3954192671892516</v>
      </c>
      <c r="GN64" s="47">
        <f t="shared" si="55"/>
        <v>4.732001690616773</v>
      </c>
      <c r="GO64" s="47">
        <f t="shared" si="56"/>
        <v>2.3006979617305503</v>
      </c>
      <c r="GP64" s="47">
        <f t="shared" si="57"/>
        <v>1.1078353548942717</v>
      </c>
      <c r="GQ64" s="48">
        <f t="shared" si="58"/>
        <v>1.0210204760434536</v>
      </c>
      <c r="GR64" s="36">
        <v>10</v>
      </c>
      <c r="GS64" s="49">
        <f t="shared" si="59"/>
        <v>1.0210204760434536</v>
      </c>
      <c r="GT64" s="27"/>
      <c r="GU64" s="27"/>
      <c r="GV64" s="27"/>
      <c r="GW64" s="27"/>
      <c r="GX64" s="27"/>
      <c r="GY64" s="36">
        <v>60</v>
      </c>
      <c r="GZ64" s="36">
        <v>0</v>
      </c>
      <c r="HA64" s="36">
        <v>0</v>
      </c>
      <c r="HB64" s="36">
        <v>0</v>
      </c>
      <c r="HC64" s="36">
        <v>0</v>
      </c>
      <c r="HD64" s="36">
        <v>0</v>
      </c>
      <c r="HE64" s="36">
        <v>0</v>
      </c>
      <c r="HF64" s="36">
        <v>0</v>
      </c>
      <c r="HG64" s="36">
        <v>0</v>
      </c>
      <c r="HH64" s="36">
        <v>0</v>
      </c>
      <c r="HI64" s="36">
        <v>0</v>
      </c>
      <c r="HJ64" s="36">
        <v>0</v>
      </c>
      <c r="HK64" s="36">
        <v>0</v>
      </c>
      <c r="HL64" s="36">
        <v>0</v>
      </c>
      <c r="HM64" s="36">
        <v>0</v>
      </c>
      <c r="HN64" s="36">
        <v>0</v>
      </c>
      <c r="HO64" s="36">
        <v>0</v>
      </c>
      <c r="HP64" s="62">
        <v>0</v>
      </c>
      <c r="HQ64" s="62">
        <v>0</v>
      </c>
      <c r="HR64" s="48">
        <f>E65</f>
        <v>3.44</v>
      </c>
      <c r="HS64" s="48">
        <f>F65</f>
        <v>5.47</v>
      </c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45">
        <v>630</v>
      </c>
      <c r="IO64" s="40">
        <v>61</v>
      </c>
      <c r="IP64" s="27"/>
      <c r="IQ64" s="27"/>
      <c r="IR64" s="27"/>
      <c r="IS64" s="27"/>
    </row>
    <row r="65" spans="1:258" x14ac:dyDescent="0.25">
      <c r="A65" s="40">
        <v>60</v>
      </c>
      <c r="B65" s="40" t="s">
        <v>62</v>
      </c>
      <c r="C65" s="46">
        <v>60</v>
      </c>
      <c r="D65" s="75" t="s">
        <v>131</v>
      </c>
      <c r="E65" s="47">
        <v>3.44</v>
      </c>
      <c r="F65" s="47">
        <v>5.47</v>
      </c>
      <c r="G65" s="27"/>
      <c r="H65" s="27"/>
      <c r="I65" s="27"/>
      <c r="J65" s="27"/>
      <c r="K65" s="27"/>
      <c r="L65" s="27"/>
      <c r="M65" s="36">
        <v>61</v>
      </c>
      <c r="N65" s="43">
        <f t="shared" si="61"/>
        <v>8.9724077036211423</v>
      </c>
      <c r="O65" s="43">
        <f t="shared" si="2"/>
        <v>9.5880133500115665</v>
      </c>
      <c r="P65" s="43">
        <f t="shared" si="3"/>
        <v>7.3086524065657965</v>
      </c>
      <c r="Q65" s="43">
        <f t="shared" si="4"/>
        <v>5.5973207876626123</v>
      </c>
      <c r="R65" s="43">
        <f t="shared" si="5"/>
        <v>4.6502688094345697</v>
      </c>
      <c r="S65" s="43">
        <f t="shared" si="6"/>
        <v>4.4109069362207141</v>
      </c>
      <c r="T65" s="43">
        <f t="shared" si="7"/>
        <v>4.5608442200978532</v>
      </c>
      <c r="U65" s="43">
        <f t="shared" si="78"/>
        <v>3.3044212806480959</v>
      </c>
      <c r="V65" s="43">
        <f t="shared" si="79"/>
        <v>0.76485292703891739</v>
      </c>
      <c r="W65" s="48">
        <f t="shared" si="80"/>
        <v>0.44283179650969107</v>
      </c>
      <c r="X65" s="36">
        <v>10</v>
      </c>
      <c r="Y65" s="49">
        <f t="shared" si="11"/>
        <v>0.44283179650969107</v>
      </c>
      <c r="Z65" s="27"/>
      <c r="AA65" s="27"/>
      <c r="AB65" s="27"/>
      <c r="AC65" s="27"/>
      <c r="AD65" s="27"/>
      <c r="AE65" s="36">
        <v>61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48">
        <f t="shared" si="114"/>
        <v>2.78</v>
      </c>
      <c r="AY65" s="48">
        <f t="shared" si="114"/>
        <v>5.0999999999999996</v>
      </c>
      <c r="AZ65" s="28"/>
      <c r="BA65" s="28"/>
      <c r="BB65" s="28"/>
      <c r="BC65" s="28"/>
      <c r="BD65" s="27"/>
      <c r="BE65" s="36">
        <v>61</v>
      </c>
      <c r="BF65" s="47">
        <f t="shared" si="81"/>
        <v>9.2385847931158729</v>
      </c>
      <c r="BG65" s="47">
        <f t="shared" si="82"/>
        <v>10.224044209607078</v>
      </c>
      <c r="BH65" s="47">
        <f t="shared" si="83"/>
        <v>7.4989647433643958</v>
      </c>
      <c r="BI65" s="47">
        <f t="shared" si="84"/>
        <v>5.9002188783552771</v>
      </c>
      <c r="BJ65" s="47">
        <f t="shared" si="85"/>
        <v>4.5179676847007224</v>
      </c>
      <c r="BK65" s="47">
        <f t="shared" si="86"/>
        <v>4.3656449981646466</v>
      </c>
      <c r="BL65" s="47">
        <f t="shared" si="87"/>
        <v>4.487830767754061</v>
      </c>
      <c r="BM65" s="47">
        <f t="shared" si="88"/>
        <v>2.7591399022159049</v>
      </c>
      <c r="BN65" s="48">
        <f t="shared" si="89"/>
        <v>0.8949668289942363</v>
      </c>
      <c r="BO65" s="47">
        <f t="shared" si="22"/>
        <v>1.2063668545075008</v>
      </c>
      <c r="BP65" s="36">
        <v>9</v>
      </c>
      <c r="BQ65" s="49">
        <f t="shared" si="23"/>
        <v>0.8949668289942363</v>
      </c>
      <c r="BR65" s="27"/>
      <c r="BS65" s="27"/>
      <c r="BT65" s="27"/>
      <c r="BU65" s="27"/>
      <c r="BV65" s="27"/>
      <c r="BW65" s="36">
        <v>61</v>
      </c>
      <c r="BX65" s="36">
        <v>0</v>
      </c>
      <c r="BY65" s="36">
        <v>0</v>
      </c>
      <c r="BZ65" s="36">
        <v>0</v>
      </c>
      <c r="CA65" s="36">
        <v>0</v>
      </c>
      <c r="CB65" s="36">
        <v>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6">
        <v>0</v>
      </c>
      <c r="CL65" s="36">
        <v>0</v>
      </c>
      <c r="CM65" s="36">
        <v>0</v>
      </c>
      <c r="CN65" s="48">
        <f>E66</f>
        <v>2.78</v>
      </c>
      <c r="CO65" s="48">
        <f>F66</f>
        <v>5.0999999999999996</v>
      </c>
      <c r="CP65" s="36">
        <v>0</v>
      </c>
      <c r="CQ65" s="36">
        <v>0</v>
      </c>
      <c r="CR65" s="27"/>
      <c r="CS65" s="27"/>
      <c r="CT65" s="27"/>
      <c r="CU65" s="27"/>
      <c r="CV65" s="27"/>
      <c r="CW65" s="36">
        <v>61</v>
      </c>
      <c r="CX65" s="47">
        <f t="shared" si="25"/>
        <v>9.2230322562593283</v>
      </c>
      <c r="CY65" s="47">
        <f t="shared" si="26"/>
        <v>10.357036926113999</v>
      </c>
      <c r="CZ65" s="47">
        <f t="shared" si="27"/>
        <v>7.4989647433643958</v>
      </c>
      <c r="DA65" s="47">
        <f t="shared" si="28"/>
        <v>6.0782564304714821</v>
      </c>
      <c r="DB65" s="47">
        <f t="shared" si="29"/>
        <v>4.2953475067893683</v>
      </c>
      <c r="DC65" s="47">
        <f t="shared" si="30"/>
        <v>4.1078622177478143</v>
      </c>
      <c r="DD65" s="47">
        <f t="shared" si="31"/>
        <v>4.487830767754061</v>
      </c>
      <c r="DE65" s="47">
        <f t="shared" si="32"/>
        <v>2.5334633872811105</v>
      </c>
      <c r="DF65" s="48">
        <f t="shared" si="33"/>
        <v>0.79552607021709909</v>
      </c>
      <c r="DG65" s="47">
        <f t="shared" si="34"/>
        <v>1.3571627113209384</v>
      </c>
      <c r="DH65" s="36">
        <v>9</v>
      </c>
      <c r="DI65" s="49">
        <f t="shared" si="35"/>
        <v>0.79552607021709909</v>
      </c>
      <c r="DJ65" s="27"/>
      <c r="DK65" s="27"/>
      <c r="DL65" s="27"/>
      <c r="DM65" s="27"/>
      <c r="DN65" s="27"/>
      <c r="DO65" s="36">
        <v>61</v>
      </c>
      <c r="DP65" s="36">
        <v>0</v>
      </c>
      <c r="DQ65" s="36">
        <v>0</v>
      </c>
      <c r="DR65" s="36">
        <v>0</v>
      </c>
      <c r="DS65" s="36">
        <v>0</v>
      </c>
      <c r="DT65" s="36">
        <v>0</v>
      </c>
      <c r="DU65" s="36">
        <v>0</v>
      </c>
      <c r="DV65" s="36">
        <v>0</v>
      </c>
      <c r="DW65" s="36">
        <v>0</v>
      </c>
      <c r="DX65" s="36">
        <v>0</v>
      </c>
      <c r="DY65" s="36">
        <v>0</v>
      </c>
      <c r="DZ65" s="36">
        <v>0</v>
      </c>
      <c r="EA65" s="36">
        <v>0</v>
      </c>
      <c r="EB65" s="36">
        <v>0</v>
      </c>
      <c r="EC65" s="36">
        <v>0</v>
      </c>
      <c r="ED65" s="36">
        <v>0</v>
      </c>
      <c r="EE65" s="36">
        <v>0</v>
      </c>
      <c r="EF65" s="48">
        <f>E66</f>
        <v>2.78</v>
      </c>
      <c r="EG65" s="48">
        <f>F66</f>
        <v>5.0999999999999996</v>
      </c>
      <c r="EH65" s="62">
        <v>0</v>
      </c>
      <c r="EI65" s="62">
        <v>0</v>
      </c>
      <c r="EJ65" s="27"/>
      <c r="EK65" s="27"/>
      <c r="EL65" s="27"/>
      <c r="EM65" s="27"/>
      <c r="EN65" s="27"/>
      <c r="EO65" s="36">
        <v>61</v>
      </c>
      <c r="EP65" s="47">
        <f t="shared" si="95"/>
        <v>9.2230322562593283</v>
      </c>
      <c r="EQ65" s="47">
        <f t="shared" si="96"/>
        <v>10.357036926113999</v>
      </c>
      <c r="ER65" s="47">
        <f t="shared" si="97"/>
        <v>7.4989647433643958</v>
      </c>
      <c r="ES65" s="47">
        <f t="shared" si="98"/>
        <v>6.0782564304714821</v>
      </c>
      <c r="ET65" s="47">
        <f t="shared" si="99"/>
        <v>4.2953475067893683</v>
      </c>
      <c r="EU65" s="47">
        <f t="shared" si="100"/>
        <v>4.1078622177478143</v>
      </c>
      <c r="EV65" s="47">
        <f t="shared" si="101"/>
        <v>4.487830767754061</v>
      </c>
      <c r="EW65" s="47">
        <f t="shared" si="102"/>
        <v>2.5967693603997857</v>
      </c>
      <c r="EX65" s="48">
        <f t="shared" si="103"/>
        <v>0.71934206049694993</v>
      </c>
      <c r="EY65" s="47">
        <f t="shared" si="104"/>
        <v>1.6149695237062527</v>
      </c>
      <c r="EZ65" s="36">
        <v>9</v>
      </c>
      <c r="FA65" s="49">
        <f t="shared" si="47"/>
        <v>0.71934206049694993</v>
      </c>
      <c r="FB65" s="27"/>
      <c r="FC65" s="27"/>
      <c r="FD65" s="27"/>
      <c r="FE65" s="27"/>
      <c r="FF65" s="27"/>
      <c r="FG65" s="36">
        <v>61</v>
      </c>
      <c r="FH65" s="36">
        <v>0</v>
      </c>
      <c r="FI65" s="36">
        <v>0</v>
      </c>
      <c r="FJ65" s="36">
        <v>0</v>
      </c>
      <c r="FK65" s="36">
        <v>0</v>
      </c>
      <c r="FL65" s="36">
        <v>0</v>
      </c>
      <c r="FM65" s="36">
        <v>0</v>
      </c>
      <c r="FN65" s="36">
        <v>0</v>
      </c>
      <c r="FO65" s="36">
        <v>0</v>
      </c>
      <c r="FP65" s="36">
        <v>0</v>
      </c>
      <c r="FQ65" s="36">
        <v>0</v>
      </c>
      <c r="FR65" s="36">
        <v>0</v>
      </c>
      <c r="FS65" s="36">
        <v>0</v>
      </c>
      <c r="FT65" s="36">
        <v>0</v>
      </c>
      <c r="FU65" s="36">
        <v>0</v>
      </c>
      <c r="FV65" s="36">
        <v>0</v>
      </c>
      <c r="FW65" s="36">
        <v>0</v>
      </c>
      <c r="FX65" s="48">
        <f t="shared" si="115"/>
        <v>2.78</v>
      </c>
      <c r="FY65" s="48">
        <f t="shared" si="115"/>
        <v>5.0999999999999996</v>
      </c>
      <c r="FZ65" s="62">
        <v>0</v>
      </c>
      <c r="GA65" s="62">
        <v>0</v>
      </c>
      <c r="GB65" s="27"/>
      <c r="GC65" s="27"/>
      <c r="GD65" s="27"/>
      <c r="GE65" s="27"/>
      <c r="GF65" s="27"/>
      <c r="GG65" s="36">
        <v>61</v>
      </c>
      <c r="GH65" s="47">
        <f t="shared" si="49"/>
        <v>9.2230322562593283</v>
      </c>
      <c r="GI65" s="47">
        <f t="shared" si="50"/>
        <v>10.357036926113999</v>
      </c>
      <c r="GJ65" s="47">
        <f t="shared" si="51"/>
        <v>7.4989647433643958</v>
      </c>
      <c r="GK65" s="47">
        <f t="shared" si="52"/>
        <v>6.0782564304714821</v>
      </c>
      <c r="GL65" s="47">
        <f t="shared" si="53"/>
        <v>4.2953475067893683</v>
      </c>
      <c r="GM65" s="47">
        <f t="shared" si="54"/>
        <v>4.1078622177478143</v>
      </c>
      <c r="GN65" s="47">
        <f t="shared" si="55"/>
        <v>4.8158010756259433</v>
      </c>
      <c r="GO65" s="47">
        <f t="shared" si="56"/>
        <v>2.6939025801077348</v>
      </c>
      <c r="GP65" s="48">
        <f t="shared" si="57"/>
        <v>0.67644733108759936</v>
      </c>
      <c r="GQ65" s="47">
        <f t="shared" si="58"/>
        <v>1.7698538958060921</v>
      </c>
      <c r="GR65" s="36">
        <v>9</v>
      </c>
      <c r="GS65" s="49">
        <f t="shared" si="59"/>
        <v>0.67644733108759936</v>
      </c>
      <c r="GT65" s="27"/>
      <c r="GU65" s="27"/>
      <c r="GV65" s="27"/>
      <c r="GW65" s="27"/>
      <c r="GX65" s="27"/>
      <c r="GY65" s="36">
        <v>61</v>
      </c>
      <c r="GZ65" s="36">
        <v>0</v>
      </c>
      <c r="HA65" s="36">
        <v>0</v>
      </c>
      <c r="HB65" s="36">
        <v>0</v>
      </c>
      <c r="HC65" s="36">
        <v>0</v>
      </c>
      <c r="HD65" s="36">
        <v>0</v>
      </c>
      <c r="HE65" s="36">
        <v>0</v>
      </c>
      <c r="HF65" s="36">
        <v>0</v>
      </c>
      <c r="HG65" s="36">
        <v>0</v>
      </c>
      <c r="HH65" s="36">
        <v>0</v>
      </c>
      <c r="HI65" s="36">
        <v>0</v>
      </c>
      <c r="HJ65" s="36">
        <v>0</v>
      </c>
      <c r="HK65" s="36">
        <v>0</v>
      </c>
      <c r="HL65" s="36">
        <v>0</v>
      </c>
      <c r="HM65" s="36">
        <v>0</v>
      </c>
      <c r="HN65" s="36">
        <v>0</v>
      </c>
      <c r="HO65" s="36">
        <v>0</v>
      </c>
      <c r="HP65" s="48">
        <f t="shared" si="116"/>
        <v>2.78</v>
      </c>
      <c r="HQ65" s="48">
        <f t="shared" si="116"/>
        <v>5.0999999999999996</v>
      </c>
      <c r="HR65" s="62">
        <v>0</v>
      </c>
      <c r="HS65" s="62">
        <v>0</v>
      </c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45">
        <v>509</v>
      </c>
      <c r="IO65" s="40">
        <v>62</v>
      </c>
      <c r="IP65" s="27"/>
      <c r="IQ65" s="27"/>
      <c r="IR65" s="27"/>
      <c r="IS65" s="27"/>
    </row>
    <row r="66" spans="1:258" x14ac:dyDescent="0.25">
      <c r="A66" s="40">
        <v>61</v>
      </c>
      <c r="B66" s="40" t="s">
        <v>63</v>
      </c>
      <c r="C66" s="46">
        <v>61</v>
      </c>
      <c r="D66" s="75" t="s">
        <v>132</v>
      </c>
      <c r="E66" s="47">
        <v>2.78</v>
      </c>
      <c r="F66" s="47">
        <v>5.0999999999999996</v>
      </c>
      <c r="G66" s="27"/>
      <c r="H66" s="27"/>
      <c r="I66" s="27"/>
      <c r="J66" s="27"/>
      <c r="K66" s="27"/>
      <c r="L66" s="27"/>
      <c r="M66" s="36">
        <v>62</v>
      </c>
      <c r="N66" s="43">
        <f t="shared" si="61"/>
        <v>9.6120029130249431</v>
      </c>
      <c r="O66" s="43">
        <f t="shared" si="2"/>
        <v>9.9677730712531769</v>
      </c>
      <c r="P66" s="43">
        <f t="shared" si="3"/>
        <v>7.7060301063517782</v>
      </c>
      <c r="Q66" s="43">
        <f t="shared" si="4"/>
        <v>6.4193847057175182</v>
      </c>
      <c r="R66" s="43">
        <f t="shared" si="5"/>
        <v>5.1886896226311316</v>
      </c>
      <c r="S66" s="43">
        <f t="shared" si="6"/>
        <v>5.2674092303522411</v>
      </c>
      <c r="T66" s="43">
        <f t="shared" si="7"/>
        <v>4.5305408065704471</v>
      </c>
      <c r="U66" s="43">
        <f t="shared" si="78"/>
        <v>4.1055693880386439</v>
      </c>
      <c r="V66" s="48">
        <f t="shared" si="79"/>
        <v>1.4326548781894404</v>
      </c>
      <c r="W66" s="47">
        <f t="shared" si="80"/>
        <v>1.7255723688098394</v>
      </c>
      <c r="X66" s="36">
        <v>9</v>
      </c>
      <c r="Y66" s="49">
        <f t="shared" si="11"/>
        <v>1.4326548781894404</v>
      </c>
      <c r="Z66" s="27"/>
      <c r="AA66" s="27"/>
      <c r="AB66" s="27"/>
      <c r="AC66" s="27"/>
      <c r="AD66" s="27"/>
      <c r="AE66" s="36">
        <v>62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0</v>
      </c>
      <c r="AS66" s="36">
        <v>0</v>
      </c>
      <c r="AT66" s="36">
        <v>0</v>
      </c>
      <c r="AU66" s="36">
        <v>0</v>
      </c>
      <c r="AV66" s="48">
        <f>E67</f>
        <v>1.98</v>
      </c>
      <c r="AW66" s="48">
        <f>F67</f>
        <v>3.95</v>
      </c>
      <c r="AX66" s="36">
        <v>0</v>
      </c>
      <c r="AY66" s="36">
        <v>0</v>
      </c>
      <c r="AZ66" s="28"/>
      <c r="BA66" s="28"/>
      <c r="BB66" s="28"/>
      <c r="BC66" s="28"/>
      <c r="BD66" s="27"/>
      <c r="BE66" s="36">
        <v>62</v>
      </c>
      <c r="BF66" s="47">
        <f t="shared" si="81"/>
        <v>9.8985615322714064</v>
      </c>
      <c r="BG66" s="47">
        <f t="shared" si="82"/>
        <v>10.659408051106778</v>
      </c>
      <c r="BH66" s="47">
        <f t="shared" si="83"/>
        <v>7.8693374703479479</v>
      </c>
      <c r="BI66" s="47">
        <f t="shared" si="84"/>
        <v>6.6975523747485539</v>
      </c>
      <c r="BJ66" s="47">
        <f t="shared" si="85"/>
        <v>5.0383461572226258</v>
      </c>
      <c r="BK66" s="47">
        <f t="shared" si="86"/>
        <v>5.3900005797773334</v>
      </c>
      <c r="BL66" s="47">
        <f t="shared" si="87"/>
        <v>4.3434577239798262</v>
      </c>
      <c r="BM66" s="47">
        <f t="shared" si="88"/>
        <v>3.6440023326007891</v>
      </c>
      <c r="BN66" s="48">
        <f t="shared" si="89"/>
        <v>0.97818230662796213</v>
      </c>
      <c r="BO66" s="47">
        <f t="shared" si="22"/>
        <v>2.5186281294230368</v>
      </c>
      <c r="BP66" s="36">
        <v>9</v>
      </c>
      <c r="BQ66" s="49">
        <f t="shared" si="23"/>
        <v>0.97818230662796213</v>
      </c>
      <c r="BR66" s="27"/>
      <c r="BS66" s="27"/>
      <c r="BT66" s="27"/>
      <c r="BU66" s="27"/>
      <c r="BV66" s="27"/>
      <c r="BW66" s="36">
        <v>62</v>
      </c>
      <c r="BX66" s="3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6">
        <v>0</v>
      </c>
      <c r="CL66" s="36">
        <v>0</v>
      </c>
      <c r="CM66" s="36">
        <v>0</v>
      </c>
      <c r="CN66" s="48">
        <f>E67</f>
        <v>1.98</v>
      </c>
      <c r="CO66" s="48">
        <f>F67</f>
        <v>3.95</v>
      </c>
      <c r="CP66" s="36">
        <v>0</v>
      </c>
      <c r="CQ66" s="36">
        <v>0</v>
      </c>
      <c r="CR66" s="27"/>
      <c r="CS66" s="27"/>
      <c r="CT66" s="27"/>
      <c r="CU66" s="27"/>
      <c r="CV66" s="27"/>
      <c r="CW66" s="36">
        <v>62</v>
      </c>
      <c r="CX66" s="47">
        <f t="shared" si="25"/>
        <v>9.8910779998946534</v>
      </c>
      <c r="CY66" s="47">
        <f t="shared" si="26"/>
        <v>10.817172176169189</v>
      </c>
      <c r="CZ66" s="47">
        <f t="shared" si="27"/>
        <v>7.8693374703479479</v>
      </c>
      <c r="DA66" s="47">
        <f t="shared" si="28"/>
        <v>6.8672355032276364</v>
      </c>
      <c r="DB66" s="47">
        <f t="shared" si="29"/>
        <v>4.8486753924370403</v>
      </c>
      <c r="DC66" s="47">
        <f t="shared" si="30"/>
        <v>5.2110874105123184</v>
      </c>
      <c r="DD66" s="47">
        <f t="shared" si="31"/>
        <v>4.3434577239798262</v>
      </c>
      <c r="DE66" s="47">
        <f t="shared" si="32"/>
        <v>3.3722302315669195</v>
      </c>
      <c r="DF66" s="48">
        <f t="shared" si="33"/>
        <v>0.99472249371680221</v>
      </c>
      <c r="DG66" s="47">
        <f t="shared" si="34"/>
        <v>2.6637878340813854</v>
      </c>
      <c r="DH66" s="36">
        <v>9</v>
      </c>
      <c r="DI66" s="49">
        <f t="shared" si="35"/>
        <v>0.99472249371680221</v>
      </c>
      <c r="DJ66" s="27"/>
      <c r="DK66" s="27"/>
      <c r="DL66" s="27"/>
      <c r="DM66" s="27"/>
      <c r="DN66" s="27"/>
      <c r="DO66" s="36">
        <v>62</v>
      </c>
      <c r="DP66" s="36">
        <v>0</v>
      </c>
      <c r="DQ66" s="36">
        <v>0</v>
      </c>
      <c r="DR66" s="36">
        <v>0</v>
      </c>
      <c r="DS66" s="36">
        <v>0</v>
      </c>
      <c r="DT66" s="36">
        <v>0</v>
      </c>
      <c r="DU66" s="36">
        <v>0</v>
      </c>
      <c r="DV66" s="36">
        <v>0</v>
      </c>
      <c r="DW66" s="36">
        <v>0</v>
      </c>
      <c r="DX66" s="36">
        <v>0</v>
      </c>
      <c r="DY66" s="36">
        <v>0</v>
      </c>
      <c r="DZ66" s="36">
        <v>0</v>
      </c>
      <c r="EA66" s="36">
        <v>0</v>
      </c>
      <c r="EB66" s="36">
        <v>0</v>
      </c>
      <c r="EC66" s="36">
        <v>0</v>
      </c>
      <c r="ED66" s="36">
        <v>0</v>
      </c>
      <c r="EE66" s="36">
        <v>0</v>
      </c>
      <c r="EF66" s="48">
        <f>E67</f>
        <v>1.98</v>
      </c>
      <c r="EG66" s="48">
        <f>F67</f>
        <v>3.95</v>
      </c>
      <c r="EH66" s="62">
        <v>0</v>
      </c>
      <c r="EI66" s="62">
        <v>0</v>
      </c>
      <c r="EJ66" s="27"/>
      <c r="EK66" s="27"/>
      <c r="EL66" s="27"/>
      <c r="EM66" s="27"/>
      <c r="EN66" s="27"/>
      <c r="EO66" s="36">
        <v>62</v>
      </c>
      <c r="EP66" s="47">
        <f t="shared" si="95"/>
        <v>9.8910779998946534</v>
      </c>
      <c r="EQ66" s="47">
        <f t="shared" si="96"/>
        <v>10.817172176169189</v>
      </c>
      <c r="ER66" s="47">
        <f t="shared" si="97"/>
        <v>7.8693374703479479</v>
      </c>
      <c r="ES66" s="47">
        <f t="shared" si="98"/>
        <v>6.8672355032276364</v>
      </c>
      <c r="ET66" s="47">
        <f t="shared" si="99"/>
        <v>4.8486753924370403</v>
      </c>
      <c r="EU66" s="47">
        <f t="shared" si="100"/>
        <v>5.2110874105123184</v>
      </c>
      <c r="EV66" s="47">
        <f t="shared" si="101"/>
        <v>4.3434577239798262</v>
      </c>
      <c r="EW66" s="47">
        <f t="shared" si="102"/>
        <v>3.3556486374139025</v>
      </c>
      <c r="EX66" s="48">
        <f t="shared" si="103"/>
        <v>1.0566707150290491</v>
      </c>
      <c r="EY66" s="47">
        <f t="shared" si="104"/>
        <v>2.9087371078356323</v>
      </c>
      <c r="EZ66" s="36">
        <v>9</v>
      </c>
      <c r="FA66" s="49">
        <f t="shared" si="47"/>
        <v>1.0566707150290491</v>
      </c>
      <c r="FB66" s="27"/>
      <c r="FC66" s="27"/>
      <c r="FD66" s="27"/>
      <c r="FE66" s="27"/>
      <c r="FF66" s="27"/>
      <c r="FG66" s="36">
        <v>62</v>
      </c>
      <c r="FH66" s="36">
        <v>0</v>
      </c>
      <c r="FI66" s="36">
        <v>0</v>
      </c>
      <c r="FJ66" s="36">
        <v>0</v>
      </c>
      <c r="FK66" s="36">
        <v>0</v>
      </c>
      <c r="FL66" s="36">
        <v>0</v>
      </c>
      <c r="FM66" s="36">
        <v>0</v>
      </c>
      <c r="FN66" s="36">
        <v>0</v>
      </c>
      <c r="FO66" s="36">
        <v>0</v>
      </c>
      <c r="FP66" s="36">
        <v>0</v>
      </c>
      <c r="FQ66" s="36">
        <v>0</v>
      </c>
      <c r="FR66" s="36">
        <v>0</v>
      </c>
      <c r="FS66" s="36">
        <v>0</v>
      </c>
      <c r="FT66" s="36">
        <v>0</v>
      </c>
      <c r="FU66" s="36">
        <v>0</v>
      </c>
      <c r="FV66" s="36">
        <v>0</v>
      </c>
      <c r="FW66" s="36">
        <v>0</v>
      </c>
      <c r="FX66" s="48">
        <f>E67</f>
        <v>1.98</v>
      </c>
      <c r="FY66" s="48">
        <f>F67</f>
        <v>3.95</v>
      </c>
      <c r="FZ66" s="62">
        <v>0</v>
      </c>
      <c r="GA66" s="62">
        <v>0</v>
      </c>
      <c r="GB66" s="27"/>
      <c r="GC66" s="27"/>
      <c r="GD66" s="27"/>
      <c r="GE66" s="27"/>
      <c r="GF66" s="27"/>
      <c r="GG66" s="36">
        <v>62</v>
      </c>
      <c r="GH66" s="47">
        <f t="shared" si="49"/>
        <v>9.8910779998946534</v>
      </c>
      <c r="GI66" s="47">
        <f t="shared" si="50"/>
        <v>10.817172176169189</v>
      </c>
      <c r="GJ66" s="47">
        <f t="shared" si="51"/>
        <v>7.8693374703479479</v>
      </c>
      <c r="GK66" s="47">
        <f t="shared" si="52"/>
        <v>6.8672355032276364</v>
      </c>
      <c r="GL66" s="47">
        <f t="shared" si="53"/>
        <v>4.8486753924370403</v>
      </c>
      <c r="GM66" s="47">
        <f t="shared" si="54"/>
        <v>5.2110874105123184</v>
      </c>
      <c r="GN66" s="47">
        <f t="shared" si="55"/>
        <v>4.6531967506220928</v>
      </c>
      <c r="GO66" s="47">
        <f t="shared" si="56"/>
        <v>3.2958981240997796</v>
      </c>
      <c r="GP66" s="48">
        <f t="shared" si="57"/>
        <v>1.1310450079096575</v>
      </c>
      <c r="GQ66" s="47">
        <f t="shared" si="58"/>
        <v>3.0485460161362172</v>
      </c>
      <c r="GR66" s="36">
        <v>9</v>
      </c>
      <c r="GS66" s="49">
        <f t="shared" si="59"/>
        <v>1.1310450079096575</v>
      </c>
      <c r="GT66" s="27"/>
      <c r="GU66" s="27"/>
      <c r="GV66" s="27"/>
      <c r="GW66" s="27"/>
      <c r="GX66" s="27"/>
      <c r="GY66" s="36">
        <v>62</v>
      </c>
      <c r="GZ66" s="36">
        <v>0</v>
      </c>
      <c r="HA66" s="36">
        <v>0</v>
      </c>
      <c r="HB66" s="36">
        <v>0</v>
      </c>
      <c r="HC66" s="36">
        <v>0</v>
      </c>
      <c r="HD66" s="36">
        <v>0</v>
      </c>
      <c r="HE66" s="36">
        <v>0</v>
      </c>
      <c r="HF66" s="36">
        <v>0</v>
      </c>
      <c r="HG66" s="36">
        <v>0</v>
      </c>
      <c r="HH66" s="36">
        <v>0</v>
      </c>
      <c r="HI66" s="36">
        <v>0</v>
      </c>
      <c r="HJ66" s="36">
        <v>0</v>
      </c>
      <c r="HK66" s="36">
        <v>0</v>
      </c>
      <c r="HL66" s="36">
        <v>0</v>
      </c>
      <c r="HM66" s="36">
        <v>0</v>
      </c>
      <c r="HN66" s="36">
        <v>0</v>
      </c>
      <c r="HO66" s="36">
        <v>0</v>
      </c>
      <c r="HP66" s="48">
        <f>E67</f>
        <v>1.98</v>
      </c>
      <c r="HQ66" s="48">
        <f>F67</f>
        <v>3.95</v>
      </c>
      <c r="HR66" s="62">
        <v>0</v>
      </c>
      <c r="HS66" s="62">
        <v>0</v>
      </c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45">
        <v>1056</v>
      </c>
      <c r="IO66" s="40">
        <v>63</v>
      </c>
      <c r="IP66" s="27"/>
      <c r="IQ66" s="27"/>
      <c r="IR66" s="27"/>
      <c r="IS66" s="27"/>
    </row>
    <row r="67" spans="1:258" x14ac:dyDescent="0.25">
      <c r="A67" s="40">
        <v>62</v>
      </c>
      <c r="B67" s="40" t="s">
        <v>64</v>
      </c>
      <c r="C67" s="46">
        <v>62</v>
      </c>
      <c r="D67" s="75" t="s">
        <v>133</v>
      </c>
      <c r="E67" s="47">
        <v>1.98</v>
      </c>
      <c r="F67" s="47">
        <v>3.95</v>
      </c>
      <c r="G67" s="27"/>
      <c r="H67" s="27"/>
      <c r="I67" s="27"/>
      <c r="J67" s="27"/>
      <c r="K67" s="27"/>
      <c r="L67" s="27"/>
      <c r="M67" s="36">
        <v>63</v>
      </c>
      <c r="N67" s="43">
        <f t="shared" si="61"/>
        <v>7.5430100092734866</v>
      </c>
      <c r="O67" s="43">
        <f t="shared" si="2"/>
        <v>8.5549576270137084</v>
      </c>
      <c r="P67" s="43">
        <f t="shared" si="3"/>
        <v>6.3715068861298425</v>
      </c>
      <c r="Q67" s="43">
        <f t="shared" si="4"/>
        <v>4.0578935422211355</v>
      </c>
      <c r="R67" s="43">
        <f t="shared" si="5"/>
        <v>3.7789548819746455</v>
      </c>
      <c r="S67" s="43">
        <f t="shared" si="6"/>
        <v>2.9574313178838154</v>
      </c>
      <c r="T67" s="43">
        <f t="shared" si="7"/>
        <v>4.6828410180145985</v>
      </c>
      <c r="U67" s="47">
        <f t="shared" si="78"/>
        <v>2.2640008833920544</v>
      </c>
      <c r="V67" s="43">
        <f t="shared" si="79"/>
        <v>2.3060138768012646</v>
      </c>
      <c r="W67" s="48">
        <f t="shared" si="80"/>
        <v>1.9026297590440442</v>
      </c>
      <c r="X67" s="36">
        <v>10</v>
      </c>
      <c r="Y67" s="49">
        <f t="shared" si="11"/>
        <v>1.9026297590440442</v>
      </c>
      <c r="Z67" s="27"/>
      <c r="AA67" s="27"/>
      <c r="AB67" s="27"/>
      <c r="AC67" s="27"/>
      <c r="AD67" s="27"/>
      <c r="AE67" s="36">
        <v>63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0</v>
      </c>
      <c r="AO67" s="36">
        <v>0</v>
      </c>
      <c r="AP67" s="36">
        <v>0</v>
      </c>
      <c r="AQ67" s="36">
        <v>0</v>
      </c>
      <c r="AR67" s="36">
        <v>0</v>
      </c>
      <c r="AS67" s="36">
        <v>0</v>
      </c>
      <c r="AT67" s="36">
        <v>0</v>
      </c>
      <c r="AU67" s="36">
        <v>0</v>
      </c>
      <c r="AV67" s="52">
        <v>0</v>
      </c>
      <c r="AW67" s="52">
        <v>0</v>
      </c>
      <c r="AX67" s="48">
        <f>E68</f>
        <v>4.68</v>
      </c>
      <c r="AY67" s="48">
        <f>F68</f>
        <v>6.37</v>
      </c>
      <c r="AZ67" s="28"/>
      <c r="BA67" s="28"/>
      <c r="BB67" s="28"/>
      <c r="BC67" s="28"/>
      <c r="BD67" s="27"/>
      <c r="BE67" s="36">
        <v>63</v>
      </c>
      <c r="BF67" s="47">
        <f t="shared" si="81"/>
        <v>7.7669100572064496</v>
      </c>
      <c r="BG67" s="47">
        <f t="shared" si="82"/>
        <v>9.07744567595973</v>
      </c>
      <c r="BH67" s="47">
        <f t="shared" si="83"/>
        <v>6.5936893230488884</v>
      </c>
      <c r="BI67" s="47">
        <f t="shared" si="84"/>
        <v>4.3784652348168756</v>
      </c>
      <c r="BJ67" s="47">
        <f t="shared" si="85"/>
        <v>3.7066281173055389</v>
      </c>
      <c r="BK67" s="47">
        <f t="shared" si="86"/>
        <v>2.5670228378415332</v>
      </c>
      <c r="BL67" s="47">
        <f t="shared" si="87"/>
        <v>4.8003150938245716</v>
      </c>
      <c r="BM67" s="47">
        <f t="shared" si="88"/>
        <v>1.7802452078295272</v>
      </c>
      <c r="BN67" s="47">
        <f t="shared" si="89"/>
        <v>2.7806187485881622</v>
      </c>
      <c r="BO67" s="48">
        <f t="shared" si="22"/>
        <v>1.1075793871165318</v>
      </c>
      <c r="BP67" s="36">
        <v>10</v>
      </c>
      <c r="BQ67" s="49">
        <f t="shared" si="23"/>
        <v>1.1075793871165318</v>
      </c>
      <c r="BR67" s="27"/>
      <c r="BS67" s="27"/>
      <c r="BT67" s="27"/>
      <c r="BU67" s="27"/>
      <c r="BV67" s="27"/>
      <c r="BW67" s="36">
        <v>63</v>
      </c>
      <c r="BX67" s="36">
        <v>0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6">
        <v>0</v>
      </c>
      <c r="CL67" s="36">
        <v>0</v>
      </c>
      <c r="CM67" s="36">
        <v>0</v>
      </c>
      <c r="CN67" s="36">
        <v>0</v>
      </c>
      <c r="CO67" s="36">
        <v>0</v>
      </c>
      <c r="CP67" s="48">
        <f>E68</f>
        <v>4.68</v>
      </c>
      <c r="CQ67" s="48">
        <f>F68</f>
        <v>6.37</v>
      </c>
      <c r="CR67" s="27"/>
      <c r="CS67" s="27"/>
      <c r="CT67" s="27"/>
      <c r="CU67" s="27"/>
      <c r="CV67" s="27"/>
      <c r="CW67" s="36">
        <v>63</v>
      </c>
      <c r="CX67" s="47">
        <f t="shared" si="25"/>
        <v>7.7390531720618139</v>
      </c>
      <c r="CY67" s="47">
        <f t="shared" si="26"/>
        <v>9.1663704497593947</v>
      </c>
      <c r="CZ67" s="47">
        <f t="shared" si="27"/>
        <v>6.5936893230488884</v>
      </c>
      <c r="DA67" s="47">
        <f t="shared" si="28"/>
        <v>4.556615594826094</v>
      </c>
      <c r="DB67" s="47">
        <f t="shared" si="29"/>
        <v>3.4701579097164084</v>
      </c>
      <c r="DC67" s="47">
        <f t="shared" si="30"/>
        <v>2.1739346816314415</v>
      </c>
      <c r="DD67" s="47">
        <f t="shared" si="31"/>
        <v>4.8003150938245716</v>
      </c>
      <c r="DE67" s="47">
        <f t="shared" si="32"/>
        <v>1.8067475569912568</v>
      </c>
      <c r="DF67" s="47">
        <f t="shared" si="33"/>
        <v>2.715503954774336</v>
      </c>
      <c r="DG67" s="48">
        <f t="shared" si="34"/>
        <v>0.96533187298462297</v>
      </c>
      <c r="DH67" s="36">
        <v>10</v>
      </c>
      <c r="DI67" s="49">
        <f t="shared" si="35"/>
        <v>0.96533187298462297</v>
      </c>
      <c r="DJ67" s="27"/>
      <c r="DK67" s="27"/>
      <c r="DL67" s="27"/>
      <c r="DM67" s="27"/>
      <c r="DN67" s="27"/>
      <c r="DO67" s="36">
        <v>63</v>
      </c>
      <c r="DP67" s="36">
        <v>0</v>
      </c>
      <c r="DQ67" s="36">
        <v>0</v>
      </c>
      <c r="DR67" s="36">
        <v>0</v>
      </c>
      <c r="DS67" s="36">
        <v>0</v>
      </c>
      <c r="DT67" s="36">
        <v>0</v>
      </c>
      <c r="DU67" s="36">
        <v>0</v>
      </c>
      <c r="DV67" s="36">
        <v>0</v>
      </c>
      <c r="DW67" s="36">
        <v>0</v>
      </c>
      <c r="DX67" s="36">
        <v>0</v>
      </c>
      <c r="DY67" s="36">
        <v>0</v>
      </c>
      <c r="DZ67" s="36">
        <v>0</v>
      </c>
      <c r="EA67" s="36">
        <v>0</v>
      </c>
      <c r="EB67" s="36">
        <v>0</v>
      </c>
      <c r="EC67" s="36">
        <v>0</v>
      </c>
      <c r="ED67" s="36">
        <v>0</v>
      </c>
      <c r="EE67" s="36">
        <v>0</v>
      </c>
      <c r="EF67" s="36">
        <v>0</v>
      </c>
      <c r="EG67" s="36">
        <v>0</v>
      </c>
      <c r="EH67" s="48">
        <f>E68</f>
        <v>4.68</v>
      </c>
      <c r="EI67" s="48">
        <f>F68</f>
        <v>6.37</v>
      </c>
      <c r="EJ67" s="27"/>
      <c r="EK67" s="27"/>
      <c r="EL67" s="27"/>
      <c r="EM67" s="27"/>
      <c r="EN67" s="27"/>
      <c r="EO67" s="36">
        <v>63</v>
      </c>
      <c r="EP67" s="47">
        <f t="shared" si="95"/>
        <v>7.7390531720618139</v>
      </c>
      <c r="EQ67" s="47">
        <f t="shared" si="96"/>
        <v>9.1663704497593947</v>
      </c>
      <c r="ER67" s="47">
        <f t="shared" si="97"/>
        <v>6.5936893230488884</v>
      </c>
      <c r="ES67" s="47">
        <f t="shared" si="98"/>
        <v>4.556615594826094</v>
      </c>
      <c r="ET67" s="47">
        <f t="shared" si="99"/>
        <v>3.4701579097164084</v>
      </c>
      <c r="EU67" s="47">
        <f t="shared" si="100"/>
        <v>2.1739346816314415</v>
      </c>
      <c r="EV67" s="47">
        <f t="shared" si="101"/>
        <v>4.8003150938245716</v>
      </c>
      <c r="EW67" s="47">
        <f t="shared" si="102"/>
        <v>2.0070819060959559</v>
      </c>
      <c r="EX67" s="47">
        <f t="shared" si="103"/>
        <v>2.6318877255688538</v>
      </c>
      <c r="EY67" s="48">
        <f t="shared" si="104"/>
        <v>0.73918980140421309</v>
      </c>
      <c r="EZ67" s="36">
        <v>10</v>
      </c>
      <c r="FA67" s="49">
        <f t="shared" si="47"/>
        <v>0.73918980140421309</v>
      </c>
      <c r="FB67" s="27"/>
      <c r="FC67" s="27"/>
      <c r="FD67" s="27"/>
      <c r="FE67" s="27"/>
      <c r="FF67" s="27"/>
      <c r="FG67" s="36">
        <v>63</v>
      </c>
      <c r="FH67" s="36">
        <v>0</v>
      </c>
      <c r="FI67" s="36">
        <v>0</v>
      </c>
      <c r="FJ67" s="36">
        <v>0</v>
      </c>
      <c r="FK67" s="36">
        <v>0</v>
      </c>
      <c r="FL67" s="36">
        <v>0</v>
      </c>
      <c r="FM67" s="36">
        <v>0</v>
      </c>
      <c r="FN67" s="36">
        <v>0</v>
      </c>
      <c r="FO67" s="36">
        <v>0</v>
      </c>
      <c r="FP67" s="36">
        <v>0</v>
      </c>
      <c r="FQ67" s="36">
        <v>0</v>
      </c>
      <c r="FR67" s="36">
        <v>0</v>
      </c>
      <c r="FS67" s="36">
        <v>0</v>
      </c>
      <c r="FT67" s="36">
        <v>0</v>
      </c>
      <c r="FU67" s="36">
        <v>0</v>
      </c>
      <c r="FV67" s="36">
        <v>0</v>
      </c>
      <c r="FW67" s="36">
        <v>0</v>
      </c>
      <c r="FX67" s="36">
        <v>0</v>
      </c>
      <c r="FY67" s="36">
        <v>0</v>
      </c>
      <c r="FZ67" s="48">
        <f>E68</f>
        <v>4.68</v>
      </c>
      <c r="GA67" s="48">
        <f>F68</f>
        <v>6.37</v>
      </c>
      <c r="GB67" s="27"/>
      <c r="GC67" s="27"/>
      <c r="GD67" s="27"/>
      <c r="GE67" s="27"/>
      <c r="GF67" s="27"/>
      <c r="GG67" s="36">
        <v>63</v>
      </c>
      <c r="GH67" s="47">
        <f t="shared" si="49"/>
        <v>7.7390531720618139</v>
      </c>
      <c r="GI67" s="47">
        <f t="shared" si="50"/>
        <v>9.1663704497593947</v>
      </c>
      <c r="GJ67" s="47">
        <f t="shared" si="51"/>
        <v>6.5936893230488884</v>
      </c>
      <c r="GK67" s="47">
        <f t="shared" si="52"/>
        <v>4.556615594826094</v>
      </c>
      <c r="GL67" s="47">
        <f t="shared" si="53"/>
        <v>3.4701579097164084</v>
      </c>
      <c r="GM67" s="47">
        <f t="shared" si="54"/>
        <v>2.1739346816314415</v>
      </c>
      <c r="GN67" s="47">
        <f t="shared" si="55"/>
        <v>5.0962652992166726</v>
      </c>
      <c r="GO67" s="47">
        <f t="shared" si="56"/>
        <v>2.365617138178628</v>
      </c>
      <c r="GP67" s="47">
        <f t="shared" si="57"/>
        <v>2.5517746215150465</v>
      </c>
      <c r="GQ67" s="48">
        <f t="shared" si="58"/>
        <v>0.63803041659469517</v>
      </c>
      <c r="GR67" s="36">
        <v>10</v>
      </c>
      <c r="GS67" s="49">
        <f t="shared" si="59"/>
        <v>0.63803041659469517</v>
      </c>
      <c r="GT67" s="27"/>
      <c r="GU67" s="27"/>
      <c r="GV67" s="27"/>
      <c r="GW67" s="27"/>
      <c r="GX67" s="27"/>
      <c r="GY67" s="36">
        <v>63</v>
      </c>
      <c r="GZ67" s="36">
        <v>0</v>
      </c>
      <c r="HA67" s="36">
        <v>0</v>
      </c>
      <c r="HB67" s="36">
        <v>0</v>
      </c>
      <c r="HC67" s="36">
        <v>0</v>
      </c>
      <c r="HD67" s="36">
        <v>0</v>
      </c>
      <c r="HE67" s="36">
        <v>0</v>
      </c>
      <c r="HF67" s="36">
        <v>0</v>
      </c>
      <c r="HG67" s="36">
        <v>0</v>
      </c>
      <c r="HH67" s="36">
        <v>0</v>
      </c>
      <c r="HI67" s="36">
        <v>0</v>
      </c>
      <c r="HJ67" s="36">
        <v>0</v>
      </c>
      <c r="HK67" s="36">
        <v>0</v>
      </c>
      <c r="HL67" s="36">
        <v>0</v>
      </c>
      <c r="HM67" s="36">
        <v>0</v>
      </c>
      <c r="HN67" s="36">
        <v>0</v>
      </c>
      <c r="HO67" s="36">
        <v>0</v>
      </c>
      <c r="HP67" s="36">
        <v>0</v>
      </c>
      <c r="HQ67" s="36">
        <v>0</v>
      </c>
      <c r="HR67" s="48">
        <f>E68</f>
        <v>4.68</v>
      </c>
      <c r="HS67" s="48">
        <f>F68</f>
        <v>6.37</v>
      </c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45">
        <v>560</v>
      </c>
      <c r="IO67" s="40">
        <v>64</v>
      </c>
      <c r="IP67" s="27"/>
      <c r="IQ67" s="27"/>
      <c r="IR67" s="27"/>
      <c r="IS67" s="27"/>
    </row>
    <row r="68" spans="1:258" x14ac:dyDescent="0.25">
      <c r="A68" s="40">
        <v>63</v>
      </c>
      <c r="B68" s="40" t="s">
        <v>65</v>
      </c>
      <c r="C68" s="46">
        <v>63</v>
      </c>
      <c r="D68" s="75" t="s">
        <v>134</v>
      </c>
      <c r="E68" s="47">
        <v>4.68</v>
      </c>
      <c r="F68" s="47">
        <v>6.37</v>
      </c>
      <c r="G68" s="27"/>
      <c r="H68" s="27"/>
      <c r="I68" s="27"/>
      <c r="J68" s="27"/>
      <c r="K68" s="27"/>
      <c r="L68" s="27"/>
      <c r="M68" s="36">
        <v>64</v>
      </c>
      <c r="N68" s="43">
        <f t="shared" si="61"/>
        <v>5.6438727838249507</v>
      </c>
      <c r="O68" s="43">
        <f t="shared" si="2"/>
        <v>7.0813840455097479</v>
      </c>
      <c r="P68" s="43">
        <f t="shared" si="3"/>
        <v>5.2426329263071629</v>
      </c>
      <c r="Q68" s="43">
        <f t="shared" si="4"/>
        <v>2.522300537208046</v>
      </c>
      <c r="R68" s="43">
        <f t="shared" si="5"/>
        <v>3.4111874765248542</v>
      </c>
      <c r="S68" s="48">
        <f t="shared" si="6"/>
        <v>2.1308449028495713</v>
      </c>
      <c r="T68" s="43">
        <f t="shared" si="7"/>
        <v>5.1879186578048815</v>
      </c>
      <c r="U68" s="47">
        <f t="shared" si="78"/>
        <v>2.6475649189396662</v>
      </c>
      <c r="V68" s="43">
        <f t="shared" si="79"/>
        <v>4.6167737653040781</v>
      </c>
      <c r="W68" s="43">
        <f t="shared" si="80"/>
        <v>4.3924139149219528</v>
      </c>
      <c r="X68" s="36">
        <v>6</v>
      </c>
      <c r="Y68" s="49">
        <f t="shared" si="11"/>
        <v>2.1308449028495713</v>
      </c>
      <c r="Z68" s="27"/>
      <c r="AA68" s="27"/>
      <c r="AB68" s="27"/>
      <c r="AC68" s="27"/>
      <c r="AD68" s="27"/>
      <c r="AE68" s="36">
        <v>64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P68" s="48">
        <f>E69</f>
        <v>7.24</v>
      </c>
      <c r="AQ68" s="48">
        <f>F69</f>
        <v>6.92</v>
      </c>
      <c r="AR68" s="36">
        <v>0</v>
      </c>
      <c r="AS68" s="36">
        <v>0</v>
      </c>
      <c r="AT68" s="52">
        <v>0</v>
      </c>
      <c r="AU68" s="52">
        <v>0</v>
      </c>
      <c r="AV68" s="52">
        <v>0</v>
      </c>
      <c r="AW68" s="52">
        <v>0</v>
      </c>
      <c r="AX68" s="36">
        <v>0</v>
      </c>
      <c r="AY68" s="36">
        <v>0</v>
      </c>
      <c r="AZ68" s="28"/>
      <c r="BA68" s="28"/>
      <c r="BB68" s="28"/>
      <c r="BC68" s="28"/>
      <c r="BD68" s="27"/>
      <c r="BE68" s="36">
        <v>64</v>
      </c>
      <c r="BF68" s="47">
        <f t="shared" si="81"/>
        <v>5.8003465765558575</v>
      </c>
      <c r="BG68" s="47">
        <f t="shared" si="82"/>
        <v>7.4326226865084442</v>
      </c>
      <c r="BH68" s="47">
        <f t="shared" si="83"/>
        <v>5.4755644052056915</v>
      </c>
      <c r="BI68" s="47">
        <f t="shared" si="84"/>
        <v>2.7772707488647908</v>
      </c>
      <c r="BJ68" s="47">
        <f t="shared" si="85"/>
        <v>3.4526326187418204</v>
      </c>
      <c r="BK68" s="48">
        <f t="shared" si="86"/>
        <v>1.352832676275969</v>
      </c>
      <c r="BL68" s="47">
        <f t="shared" si="87"/>
        <v>5.4720768452206521</v>
      </c>
      <c r="BM68" s="47">
        <f t="shared" si="88"/>
        <v>2.7265386481764757</v>
      </c>
      <c r="BN68" s="47">
        <f t="shared" si="89"/>
        <v>5.0952787583212746</v>
      </c>
      <c r="BO68" s="47">
        <f t="shared" si="22"/>
        <v>3.6127842277865434</v>
      </c>
      <c r="BP68" s="36">
        <v>6</v>
      </c>
      <c r="BQ68" s="49">
        <f t="shared" si="23"/>
        <v>1.352832676275969</v>
      </c>
      <c r="BR68" s="27"/>
      <c r="BS68" s="27"/>
      <c r="BT68" s="27"/>
      <c r="BU68" s="27"/>
      <c r="BV68" s="27"/>
      <c r="BW68" s="36">
        <v>64</v>
      </c>
      <c r="BX68" s="36">
        <v>0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36">
        <v>0</v>
      </c>
      <c r="CG68" s="36">
        <v>0</v>
      </c>
      <c r="CH68" s="48">
        <f>E69</f>
        <v>7.24</v>
      </c>
      <c r="CI68" s="48">
        <f>F69</f>
        <v>6.92</v>
      </c>
      <c r="CJ68" s="36">
        <v>0</v>
      </c>
      <c r="CK68" s="36">
        <v>0</v>
      </c>
      <c r="CL68" s="62">
        <v>0</v>
      </c>
      <c r="CM68" s="62">
        <v>0</v>
      </c>
      <c r="CN68" s="36">
        <v>0</v>
      </c>
      <c r="CO68" s="36">
        <v>0</v>
      </c>
      <c r="CP68" s="52">
        <v>0</v>
      </c>
      <c r="CQ68" s="52">
        <v>0</v>
      </c>
      <c r="CR68" s="27"/>
      <c r="CS68" s="27"/>
      <c r="CT68" s="27"/>
      <c r="CU68" s="27"/>
      <c r="CV68" s="27"/>
      <c r="CW68" s="36">
        <v>64</v>
      </c>
      <c r="CX68" s="47">
        <f t="shared" si="25"/>
        <v>5.758840508296788</v>
      </c>
      <c r="CY68" s="47">
        <f t="shared" si="26"/>
        <v>7.4637176095800646</v>
      </c>
      <c r="CZ68" s="47">
        <f t="shared" si="27"/>
        <v>5.4755644052056915</v>
      </c>
      <c r="DA68" s="47">
        <f t="shared" si="28"/>
        <v>2.9095859024020574</v>
      </c>
      <c r="DB68" s="47">
        <f t="shared" si="29"/>
        <v>3.3097965286743061</v>
      </c>
      <c r="DC68" s="48">
        <f t="shared" si="30"/>
        <v>1.0937879136285982</v>
      </c>
      <c r="DD68" s="47">
        <f t="shared" si="31"/>
        <v>5.4720768452206521</v>
      </c>
      <c r="DE68" s="47">
        <f t="shared" si="32"/>
        <v>2.9910976757910204</v>
      </c>
      <c r="DF68" s="47">
        <f t="shared" si="33"/>
        <v>5.0573044593994663</v>
      </c>
      <c r="DG68" s="47">
        <f t="shared" si="34"/>
        <v>3.4623533362440067</v>
      </c>
      <c r="DH68" s="36">
        <v>6</v>
      </c>
      <c r="DI68" s="49">
        <f t="shared" si="35"/>
        <v>1.0937879136285982</v>
      </c>
      <c r="DJ68" s="27"/>
      <c r="DK68" s="27"/>
      <c r="DL68" s="27"/>
      <c r="DM68" s="27"/>
      <c r="DN68" s="27"/>
      <c r="DO68" s="36">
        <v>64</v>
      </c>
      <c r="DP68" s="36">
        <v>0</v>
      </c>
      <c r="DQ68" s="36">
        <v>0</v>
      </c>
      <c r="DR68" s="36">
        <v>0</v>
      </c>
      <c r="DS68" s="36">
        <v>0</v>
      </c>
      <c r="DT68" s="36">
        <v>0</v>
      </c>
      <c r="DU68" s="36">
        <v>0</v>
      </c>
      <c r="DV68" s="36">
        <v>0</v>
      </c>
      <c r="DW68" s="36">
        <v>0</v>
      </c>
      <c r="DX68" s="36">
        <v>0</v>
      </c>
      <c r="DY68" s="36">
        <v>0</v>
      </c>
      <c r="DZ68" s="48">
        <f>E69</f>
        <v>7.24</v>
      </c>
      <c r="EA68" s="48">
        <f>F69</f>
        <v>6.92</v>
      </c>
      <c r="EB68" s="36">
        <v>0</v>
      </c>
      <c r="EC68" s="36">
        <v>0</v>
      </c>
      <c r="ED68" s="62">
        <v>0</v>
      </c>
      <c r="EE68" s="62">
        <v>0</v>
      </c>
      <c r="EF68" s="36">
        <v>0</v>
      </c>
      <c r="EG68" s="36">
        <v>0</v>
      </c>
      <c r="EH68" s="52">
        <v>0</v>
      </c>
      <c r="EI68" s="52">
        <v>0</v>
      </c>
      <c r="EJ68" s="27"/>
      <c r="EK68" s="27"/>
      <c r="EL68" s="27"/>
      <c r="EM68" s="27"/>
      <c r="EN68" s="27"/>
      <c r="EO68" s="36">
        <v>64</v>
      </c>
      <c r="EP68" s="47">
        <f t="shared" si="95"/>
        <v>5.758840508296788</v>
      </c>
      <c r="EQ68" s="47">
        <f t="shared" si="96"/>
        <v>7.4637176095800646</v>
      </c>
      <c r="ER68" s="47">
        <f t="shared" si="97"/>
        <v>5.4755644052056915</v>
      </c>
      <c r="ES68" s="47">
        <f t="shared" si="98"/>
        <v>2.9095859024020574</v>
      </c>
      <c r="ET68" s="47">
        <f t="shared" si="99"/>
        <v>3.3097965286743061</v>
      </c>
      <c r="EU68" s="48">
        <f t="shared" si="100"/>
        <v>1.0937879136285982</v>
      </c>
      <c r="EV68" s="47">
        <f t="shared" si="101"/>
        <v>5.4720768452206521</v>
      </c>
      <c r="EW68" s="47">
        <f t="shared" si="102"/>
        <v>3.1349871521976675</v>
      </c>
      <c r="EX68" s="47">
        <f t="shared" si="103"/>
        <v>4.9876139585978381</v>
      </c>
      <c r="EY68" s="47">
        <f t="shared" si="104"/>
        <v>3.2039782400166206</v>
      </c>
      <c r="EZ68" s="36">
        <v>6</v>
      </c>
      <c r="FA68" s="49">
        <f t="shared" si="47"/>
        <v>1.0937879136285982</v>
      </c>
      <c r="FB68" s="27"/>
      <c r="FC68" s="27"/>
      <c r="FD68" s="27"/>
      <c r="FE68" s="27"/>
      <c r="FF68" s="27"/>
      <c r="FG68" s="36">
        <v>64</v>
      </c>
      <c r="FH68" s="36">
        <v>0</v>
      </c>
      <c r="FI68" s="36">
        <v>0</v>
      </c>
      <c r="FJ68" s="36">
        <v>0</v>
      </c>
      <c r="FK68" s="36">
        <v>0</v>
      </c>
      <c r="FL68" s="36">
        <v>0</v>
      </c>
      <c r="FM68" s="36">
        <v>0</v>
      </c>
      <c r="FN68" s="36">
        <v>0</v>
      </c>
      <c r="FO68" s="36">
        <v>0</v>
      </c>
      <c r="FP68" s="36">
        <v>0</v>
      </c>
      <c r="FQ68" s="36">
        <v>0</v>
      </c>
      <c r="FR68" s="48">
        <f>E69</f>
        <v>7.24</v>
      </c>
      <c r="FS68" s="48">
        <f>F69</f>
        <v>6.92</v>
      </c>
      <c r="FT68" s="36">
        <v>0</v>
      </c>
      <c r="FU68" s="36">
        <v>0</v>
      </c>
      <c r="FV68" s="62">
        <v>0</v>
      </c>
      <c r="FW68" s="62">
        <v>0</v>
      </c>
      <c r="FX68" s="36">
        <v>0</v>
      </c>
      <c r="FY68" s="36">
        <v>0</v>
      </c>
      <c r="FZ68" s="52">
        <v>0</v>
      </c>
      <c r="GA68" s="52">
        <v>0</v>
      </c>
      <c r="GB68" s="27"/>
      <c r="GC68" s="27"/>
      <c r="GD68" s="27"/>
      <c r="GE68" s="27"/>
      <c r="GF68" s="27"/>
      <c r="GG68" s="36">
        <v>64</v>
      </c>
      <c r="GH68" s="47">
        <f t="shared" si="49"/>
        <v>5.758840508296788</v>
      </c>
      <c r="GI68" s="47">
        <f t="shared" si="50"/>
        <v>7.4637176095800646</v>
      </c>
      <c r="GJ68" s="47">
        <f t="shared" si="51"/>
        <v>5.4755644052056915</v>
      </c>
      <c r="GK68" s="47">
        <f t="shared" si="52"/>
        <v>2.9095859024020574</v>
      </c>
      <c r="GL68" s="47">
        <f t="shared" si="53"/>
        <v>3.3097965286743061</v>
      </c>
      <c r="GM68" s="48">
        <f t="shared" si="54"/>
        <v>1.0937879136285982</v>
      </c>
      <c r="GN68" s="47">
        <f t="shared" si="55"/>
        <v>5.666633921474018</v>
      </c>
      <c r="GO68" s="47">
        <f t="shared" si="56"/>
        <v>3.454472141699477</v>
      </c>
      <c r="GP68" s="47">
        <f t="shared" si="57"/>
        <v>4.9111912173681151</v>
      </c>
      <c r="GQ68" s="47">
        <f t="shared" si="58"/>
        <v>3.0474961546325203</v>
      </c>
      <c r="GR68" s="36">
        <v>6</v>
      </c>
      <c r="GS68" s="49">
        <f t="shared" si="59"/>
        <v>1.0937879136285982</v>
      </c>
      <c r="GT68" s="27"/>
      <c r="GU68" s="27"/>
      <c r="GV68" s="27"/>
      <c r="GW68" s="27"/>
      <c r="GX68" s="27"/>
      <c r="GY68" s="36">
        <v>64</v>
      </c>
      <c r="GZ68" s="36">
        <v>0</v>
      </c>
      <c r="HA68" s="36">
        <v>0</v>
      </c>
      <c r="HB68" s="36">
        <v>0</v>
      </c>
      <c r="HC68" s="36">
        <v>0</v>
      </c>
      <c r="HD68" s="36">
        <v>0</v>
      </c>
      <c r="HE68" s="36">
        <v>0</v>
      </c>
      <c r="HF68" s="36">
        <v>0</v>
      </c>
      <c r="HG68" s="36">
        <v>0</v>
      </c>
      <c r="HH68" s="36">
        <v>0</v>
      </c>
      <c r="HI68" s="36">
        <v>0</v>
      </c>
      <c r="HJ68" s="48">
        <f>E69</f>
        <v>7.24</v>
      </c>
      <c r="HK68" s="48">
        <f>F69</f>
        <v>6.92</v>
      </c>
      <c r="HL68" s="36">
        <v>0</v>
      </c>
      <c r="HM68" s="36">
        <v>0</v>
      </c>
      <c r="HN68" s="62">
        <v>0</v>
      </c>
      <c r="HO68" s="62">
        <v>0</v>
      </c>
      <c r="HP68" s="36">
        <v>0</v>
      </c>
      <c r="HQ68" s="36">
        <v>0</v>
      </c>
      <c r="HR68" s="52">
        <v>0</v>
      </c>
      <c r="HS68" s="52">
        <v>0</v>
      </c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45">
        <v>725</v>
      </c>
      <c r="IO68" s="40">
        <v>65</v>
      </c>
      <c r="IP68" s="27"/>
      <c r="IQ68" s="27"/>
      <c r="IR68" s="27"/>
      <c r="IS68" s="27"/>
    </row>
    <row r="69" spans="1:258" x14ac:dyDescent="0.25">
      <c r="A69" s="40">
        <v>64</v>
      </c>
      <c r="B69" s="40" t="s">
        <v>66</v>
      </c>
      <c r="C69" s="46">
        <v>64</v>
      </c>
      <c r="D69" s="75" t="s">
        <v>135</v>
      </c>
      <c r="E69" s="47">
        <v>7.24</v>
      </c>
      <c r="F69" s="47">
        <v>6.92</v>
      </c>
      <c r="G69" s="27"/>
      <c r="H69" s="27"/>
      <c r="I69" s="27"/>
      <c r="J69" s="27"/>
      <c r="K69" s="27"/>
      <c r="L69" s="27"/>
      <c r="M69" s="36">
        <v>65</v>
      </c>
      <c r="N69" s="43">
        <f t="shared" si="61"/>
        <v>9.9256939304010388</v>
      </c>
      <c r="O69" s="43">
        <f t="shared" si="2"/>
        <v>10.347468289393305</v>
      </c>
      <c r="P69" s="43">
        <f t="shared" si="3"/>
        <v>8.0769610621817414</v>
      </c>
      <c r="Q69" s="43">
        <f t="shared" si="4"/>
        <v>6.6672108111263428</v>
      </c>
      <c r="R69" s="43">
        <f t="shared" si="5"/>
        <v>5.5143539966164665</v>
      </c>
      <c r="S69" s="43">
        <f t="shared" si="6"/>
        <v>5.4976358555291744</v>
      </c>
      <c r="T69" s="43">
        <f t="shared" si="7"/>
        <v>4.967594991542688</v>
      </c>
      <c r="U69" s="43">
        <f t="shared" si="78"/>
        <v>4.345077674794779</v>
      </c>
      <c r="V69" s="48">
        <f t="shared" si="79"/>
        <v>1.6001562423713507</v>
      </c>
      <c r="W69" s="47">
        <f t="shared" si="80"/>
        <v>1.7176728442867117</v>
      </c>
      <c r="X69" s="36">
        <v>9</v>
      </c>
      <c r="Y69" s="49">
        <f t="shared" si="11"/>
        <v>1.6001562423713507</v>
      </c>
      <c r="Z69" s="27"/>
      <c r="AA69" s="27"/>
      <c r="AB69" s="27"/>
      <c r="AC69" s="27"/>
      <c r="AD69" s="27"/>
      <c r="AE69" s="36">
        <v>65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P69" s="36">
        <v>0</v>
      </c>
      <c r="AQ69" s="36">
        <v>0</v>
      </c>
      <c r="AR69" s="36">
        <v>0</v>
      </c>
      <c r="AS69" s="36">
        <v>0</v>
      </c>
      <c r="AT69" s="36">
        <v>0</v>
      </c>
      <c r="AU69" s="36">
        <v>0</v>
      </c>
      <c r="AV69" s="48">
        <f>E70</f>
        <v>1.7</v>
      </c>
      <c r="AW69" s="48">
        <f>F70</f>
        <v>4.3499999999999996</v>
      </c>
      <c r="AX69" s="36">
        <v>0</v>
      </c>
      <c r="AY69" s="36">
        <v>0</v>
      </c>
      <c r="AZ69" s="28"/>
      <c r="BA69" s="28"/>
      <c r="BB69" s="28"/>
      <c r="BC69" s="28"/>
      <c r="BD69" s="27"/>
      <c r="BE69" s="36">
        <v>65</v>
      </c>
      <c r="BF69" s="47">
        <f t="shared" si="81"/>
        <v>10.206873334440186</v>
      </c>
      <c r="BG69" s="47">
        <f t="shared" si="82"/>
        <v>11.027606267907828</v>
      </c>
      <c r="BH69" s="47">
        <f t="shared" si="83"/>
        <v>8.2467249391635615</v>
      </c>
      <c r="BI69" s="47">
        <f t="shared" si="84"/>
        <v>6.9547974673961566</v>
      </c>
      <c r="BJ69" s="47">
        <f t="shared" si="85"/>
        <v>5.3676337430938785</v>
      </c>
      <c r="BK69" s="47">
        <f t="shared" si="86"/>
        <v>5.5561593074713027</v>
      </c>
      <c r="BL69" s="47">
        <f t="shared" si="87"/>
        <v>4.795417083007484</v>
      </c>
      <c r="BM69" s="47">
        <f t="shared" si="88"/>
        <v>3.8496276443313309</v>
      </c>
      <c r="BN69" s="48">
        <f t="shared" si="89"/>
        <v>1.2285522475662156</v>
      </c>
      <c r="BO69" s="47">
        <f t="shared" si="22"/>
        <v>2.5123205052277178</v>
      </c>
      <c r="BP69" s="36">
        <v>9</v>
      </c>
      <c r="BQ69" s="49">
        <f t="shared" si="23"/>
        <v>1.2285522475662156</v>
      </c>
      <c r="BR69" s="27"/>
      <c r="BS69" s="27"/>
      <c r="BT69" s="27"/>
      <c r="BU69" s="27"/>
      <c r="BV69" s="27"/>
      <c r="BW69" s="36">
        <v>65</v>
      </c>
      <c r="BX69" s="3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6">
        <v>0</v>
      </c>
      <c r="CL69" s="36">
        <v>0</v>
      </c>
      <c r="CM69" s="36">
        <v>0</v>
      </c>
      <c r="CN69" s="48">
        <f>E70</f>
        <v>1.7</v>
      </c>
      <c r="CO69" s="48">
        <f>F70</f>
        <v>4.3499999999999996</v>
      </c>
      <c r="CP69" s="52">
        <v>0</v>
      </c>
      <c r="CQ69" s="52">
        <v>0</v>
      </c>
      <c r="CR69" s="27"/>
      <c r="CS69" s="27"/>
      <c r="CT69" s="27"/>
      <c r="CU69" s="27"/>
      <c r="CV69" s="27"/>
      <c r="CW69" s="36">
        <v>65</v>
      </c>
      <c r="CX69" s="47">
        <f t="shared" si="25"/>
        <v>10.19701054231092</v>
      </c>
      <c r="CY69" s="47">
        <f t="shared" si="26"/>
        <v>11.179768060603445</v>
      </c>
      <c r="CZ69" s="47">
        <f t="shared" si="27"/>
        <v>8.2467249391635615</v>
      </c>
      <c r="DA69" s="47">
        <f t="shared" si="28"/>
        <v>7.1278726069728959</v>
      </c>
      <c r="DB69" s="47">
        <f t="shared" si="29"/>
        <v>5.1679724046777</v>
      </c>
      <c r="DC69" s="47">
        <f t="shared" si="30"/>
        <v>5.3407482621819939</v>
      </c>
      <c r="DD69" s="47">
        <f t="shared" si="31"/>
        <v>4.795417083007484</v>
      </c>
      <c r="DE69" s="47">
        <f t="shared" si="32"/>
        <v>3.5894997093279319</v>
      </c>
      <c r="DF69" s="48">
        <f t="shared" si="33"/>
        <v>1.206079763142442</v>
      </c>
      <c r="DG69" s="47">
        <f t="shared" si="34"/>
        <v>2.6625674874075957</v>
      </c>
      <c r="DH69" s="36">
        <v>9</v>
      </c>
      <c r="DI69" s="49">
        <f t="shared" si="35"/>
        <v>1.206079763142442</v>
      </c>
      <c r="DJ69" s="27"/>
      <c r="DK69" s="27"/>
      <c r="DL69" s="27"/>
      <c r="DM69" s="27"/>
      <c r="DN69" s="27"/>
      <c r="DO69" s="36">
        <v>65</v>
      </c>
      <c r="DP69" s="36">
        <v>0</v>
      </c>
      <c r="DQ69" s="36">
        <v>0</v>
      </c>
      <c r="DR69" s="36">
        <v>0</v>
      </c>
      <c r="DS69" s="36">
        <v>0</v>
      </c>
      <c r="DT69" s="36">
        <v>0</v>
      </c>
      <c r="DU69" s="36">
        <v>0</v>
      </c>
      <c r="DV69" s="36">
        <v>0</v>
      </c>
      <c r="DW69" s="36">
        <v>0</v>
      </c>
      <c r="DX69" s="36">
        <v>0</v>
      </c>
      <c r="DY69" s="36">
        <v>0</v>
      </c>
      <c r="DZ69" s="36">
        <v>0</v>
      </c>
      <c r="EA69" s="36">
        <v>0</v>
      </c>
      <c r="EB69" s="36">
        <v>0</v>
      </c>
      <c r="EC69" s="36">
        <v>0</v>
      </c>
      <c r="ED69" s="36">
        <v>0</v>
      </c>
      <c r="EE69" s="36">
        <v>0</v>
      </c>
      <c r="EF69" s="48">
        <f>E70</f>
        <v>1.7</v>
      </c>
      <c r="EG69" s="48">
        <f>F70</f>
        <v>4.3499999999999996</v>
      </c>
      <c r="EH69" s="36">
        <v>0</v>
      </c>
      <c r="EI69" s="36">
        <v>0</v>
      </c>
      <c r="EJ69" s="27"/>
      <c r="EK69" s="27"/>
      <c r="EL69" s="27"/>
      <c r="EM69" s="27"/>
      <c r="EN69" s="27"/>
      <c r="EO69" s="36">
        <v>65</v>
      </c>
      <c r="EP69" s="47">
        <f t="shared" si="95"/>
        <v>10.19701054231092</v>
      </c>
      <c r="EQ69" s="47">
        <f t="shared" si="96"/>
        <v>11.179768060603445</v>
      </c>
      <c r="ER69" s="47">
        <f t="shared" si="97"/>
        <v>8.2467249391635615</v>
      </c>
      <c r="ES69" s="47">
        <f t="shared" si="98"/>
        <v>7.1278726069728959</v>
      </c>
      <c r="ET69" s="47">
        <f t="shared" si="99"/>
        <v>5.1679724046777</v>
      </c>
      <c r="EU69" s="47">
        <f t="shared" si="100"/>
        <v>5.3407482621819939</v>
      </c>
      <c r="EV69" s="47">
        <f t="shared" si="101"/>
        <v>4.795417083007484</v>
      </c>
      <c r="EW69" s="47">
        <f t="shared" si="102"/>
        <v>3.5983483865672472</v>
      </c>
      <c r="EX69" s="48">
        <f t="shared" si="103"/>
        <v>1.2379309350686738</v>
      </c>
      <c r="EY69" s="47">
        <f t="shared" si="104"/>
        <v>2.9181075310036126</v>
      </c>
      <c r="EZ69" s="36">
        <v>9</v>
      </c>
      <c r="FA69" s="49">
        <f t="shared" si="47"/>
        <v>1.2379309350686738</v>
      </c>
      <c r="FB69" s="27"/>
      <c r="FC69" s="27"/>
      <c r="FD69" s="27"/>
      <c r="FE69" s="27"/>
      <c r="FF69" s="27"/>
      <c r="FG69" s="36">
        <v>65</v>
      </c>
      <c r="FH69" s="36">
        <v>0</v>
      </c>
      <c r="FI69" s="36">
        <v>0</v>
      </c>
      <c r="FJ69" s="36">
        <v>0</v>
      </c>
      <c r="FK69" s="36">
        <v>0</v>
      </c>
      <c r="FL69" s="36">
        <v>0</v>
      </c>
      <c r="FM69" s="36">
        <v>0</v>
      </c>
      <c r="FN69" s="36">
        <v>0</v>
      </c>
      <c r="FO69" s="36">
        <v>0</v>
      </c>
      <c r="FP69" s="36">
        <v>0</v>
      </c>
      <c r="FQ69" s="36">
        <v>0</v>
      </c>
      <c r="FR69" s="36">
        <v>0</v>
      </c>
      <c r="FS69" s="36">
        <v>0</v>
      </c>
      <c r="FT69" s="36">
        <v>0</v>
      </c>
      <c r="FU69" s="36">
        <v>0</v>
      </c>
      <c r="FV69" s="36">
        <v>0</v>
      </c>
      <c r="FW69" s="36">
        <v>0</v>
      </c>
      <c r="FX69" s="48">
        <f>E70</f>
        <v>1.7</v>
      </c>
      <c r="FY69" s="48">
        <f>F70</f>
        <v>4.3499999999999996</v>
      </c>
      <c r="FZ69" s="52">
        <v>0</v>
      </c>
      <c r="GA69" s="52">
        <v>0</v>
      </c>
      <c r="GB69" s="27"/>
      <c r="GC69" s="27"/>
      <c r="GD69" s="27"/>
      <c r="GE69" s="27"/>
      <c r="GF69" s="27"/>
      <c r="GG69" s="36">
        <v>65</v>
      </c>
      <c r="GH69" s="47">
        <f t="shared" si="49"/>
        <v>10.19701054231092</v>
      </c>
      <c r="GI69" s="47">
        <f t="shared" si="50"/>
        <v>11.179768060603445</v>
      </c>
      <c r="GJ69" s="47">
        <f t="shared" si="51"/>
        <v>8.2467249391635615</v>
      </c>
      <c r="GK69" s="47">
        <f t="shared" si="52"/>
        <v>7.1278726069728959</v>
      </c>
      <c r="GL69" s="47">
        <f t="shared" si="53"/>
        <v>5.1679724046777</v>
      </c>
      <c r="GM69" s="47">
        <f t="shared" si="54"/>
        <v>5.3407482621819939</v>
      </c>
      <c r="GN69" s="47">
        <f t="shared" si="55"/>
        <v>5.1090586217032188</v>
      </c>
      <c r="GO69" s="47">
        <f t="shared" si="56"/>
        <v>3.5835193750154484</v>
      </c>
      <c r="GP69" s="48">
        <f t="shared" si="57"/>
        <v>1.2953585291371137</v>
      </c>
      <c r="GQ69" s="47">
        <f t="shared" si="58"/>
        <v>3.0688976542889144</v>
      </c>
      <c r="GR69" s="36">
        <v>9</v>
      </c>
      <c r="GS69" s="49">
        <f t="shared" si="59"/>
        <v>1.2953585291371137</v>
      </c>
      <c r="GT69" s="27"/>
      <c r="GU69" s="27"/>
      <c r="GV69" s="27"/>
      <c r="GW69" s="27"/>
      <c r="GX69" s="27"/>
      <c r="GY69" s="36">
        <v>65</v>
      </c>
      <c r="GZ69" s="36">
        <v>0</v>
      </c>
      <c r="HA69" s="36">
        <v>0</v>
      </c>
      <c r="HB69" s="36">
        <v>0</v>
      </c>
      <c r="HC69" s="36">
        <v>0</v>
      </c>
      <c r="HD69" s="36">
        <v>0</v>
      </c>
      <c r="HE69" s="36">
        <v>0</v>
      </c>
      <c r="HF69" s="36">
        <v>0</v>
      </c>
      <c r="HG69" s="36">
        <v>0</v>
      </c>
      <c r="HH69" s="36">
        <v>0</v>
      </c>
      <c r="HI69" s="36">
        <v>0</v>
      </c>
      <c r="HJ69" s="36">
        <v>0</v>
      </c>
      <c r="HK69" s="36">
        <v>0</v>
      </c>
      <c r="HL69" s="36">
        <v>0</v>
      </c>
      <c r="HM69" s="36">
        <v>0</v>
      </c>
      <c r="HN69" s="36">
        <v>0</v>
      </c>
      <c r="HO69" s="36">
        <v>0</v>
      </c>
      <c r="HP69" s="48">
        <f>E70</f>
        <v>1.7</v>
      </c>
      <c r="HQ69" s="48">
        <f>F70</f>
        <v>4.3499999999999996</v>
      </c>
      <c r="HR69" s="52">
        <v>0</v>
      </c>
      <c r="HS69" s="52">
        <v>0</v>
      </c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45">
        <v>929</v>
      </c>
      <c r="IO69" s="40">
        <v>66</v>
      </c>
      <c r="IP69" s="27"/>
      <c r="IQ69" s="27"/>
      <c r="IR69" s="27"/>
      <c r="IS69" s="27"/>
    </row>
    <row r="70" spans="1:258" x14ac:dyDescent="0.25">
      <c r="A70" s="40">
        <v>65</v>
      </c>
      <c r="B70" s="40" t="s">
        <v>67</v>
      </c>
      <c r="C70" s="46">
        <v>65</v>
      </c>
      <c r="D70" s="75" t="s">
        <v>136</v>
      </c>
      <c r="E70" s="47">
        <v>1.7</v>
      </c>
      <c r="F70" s="47">
        <v>4.3499999999999996</v>
      </c>
      <c r="G70" s="27"/>
      <c r="H70" s="27"/>
      <c r="I70" s="27"/>
      <c r="J70" s="27"/>
      <c r="K70" s="27"/>
      <c r="L70" s="27"/>
      <c r="M70" s="36">
        <v>66</v>
      </c>
      <c r="N70" s="43">
        <f>SQRT((E71-$J$5)^2+(F71-$K$5)^2)</f>
        <v>7.858969398082678</v>
      </c>
      <c r="O70" s="43">
        <f>SQRT((E71-$J$6)^2+(F71-$K$6)^2)</f>
        <v>8.653190163171038</v>
      </c>
      <c r="P70" s="43">
        <f>SQRT((E71-$J$7)^2+(F71-$K$7)^2)</f>
        <v>6.3992577694604558</v>
      </c>
      <c r="Q70" s="43">
        <f>SQRT((E71-$J$8)^2+(F71-$K$8)^2)</f>
        <v>4.4107255638953546</v>
      </c>
      <c r="R70" s="43">
        <f>SQRT((E71-$J$9)^2+(F71-$K$9)^2)</f>
        <v>3.7193682259222469</v>
      </c>
      <c r="S70" s="43">
        <f>SQRT((E71-$J$10)^2+(F71-$K$10)^2)</f>
        <v>3.2306655661024402</v>
      </c>
      <c r="T70" s="43">
        <f>SQRT((E71-$J$11)^2+(F71-$K$11)^2)</f>
        <v>4.1653091121788304</v>
      </c>
      <c r="U70" s="43">
        <f t="shared" si="78"/>
        <v>2.2316137658654109</v>
      </c>
      <c r="V70" s="47">
        <f t="shared" si="79"/>
        <v>1.2660568707605513</v>
      </c>
      <c r="W70" s="48">
        <f t="shared" si="80"/>
        <v>0.91235957823656311</v>
      </c>
      <c r="X70" s="36">
        <v>10</v>
      </c>
      <c r="Y70" s="49">
        <f>MIN(N70:W70)</f>
        <v>0.91235957823656311</v>
      </c>
      <c r="Z70" s="27"/>
      <c r="AA70" s="27"/>
      <c r="AB70" s="27"/>
      <c r="AC70" s="27"/>
      <c r="AD70" s="27"/>
      <c r="AE70" s="36">
        <v>66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6">
        <v>0</v>
      </c>
      <c r="AL70" s="36">
        <v>0</v>
      </c>
      <c r="AM70" s="36">
        <v>0</v>
      </c>
      <c r="AN70" s="36">
        <v>0</v>
      </c>
      <c r="AO70" s="36">
        <v>0</v>
      </c>
      <c r="AP70" s="36">
        <v>0</v>
      </c>
      <c r="AQ70" s="36">
        <v>0</v>
      </c>
      <c r="AR70" s="36">
        <v>0</v>
      </c>
      <c r="AS70" s="36">
        <v>0</v>
      </c>
      <c r="AT70" s="36">
        <v>0</v>
      </c>
      <c r="AU70" s="36">
        <v>0</v>
      </c>
      <c r="AV70" s="36">
        <v>0</v>
      </c>
      <c r="AW70" s="36">
        <v>0</v>
      </c>
      <c r="AX70" s="48">
        <f>E71</f>
        <v>4.04</v>
      </c>
      <c r="AY70" s="48">
        <f>F71</f>
        <v>5.55</v>
      </c>
      <c r="AZ70" s="28"/>
      <c r="BA70" s="28"/>
      <c r="BB70" s="28"/>
      <c r="BC70" s="28"/>
      <c r="BD70" s="27"/>
      <c r="BE70" s="36">
        <v>66</v>
      </c>
      <c r="BF70" s="47">
        <f t="shared" si="81"/>
        <v>8.1094040899364206</v>
      </c>
      <c r="BG70" s="47">
        <f t="shared" si="82"/>
        <v>9.2403430672242894</v>
      </c>
      <c r="BH70" s="47">
        <f t="shared" si="83"/>
        <v>6.6069563508640066</v>
      </c>
      <c r="BI70" s="47">
        <f t="shared" si="84"/>
        <v>4.7242044634520211</v>
      </c>
      <c r="BJ70" s="47">
        <f t="shared" si="85"/>
        <v>3.6110126003657204</v>
      </c>
      <c r="BK70" s="47">
        <f t="shared" si="86"/>
        <v>3.080082182345139</v>
      </c>
      <c r="BL70" s="47">
        <f t="shared" si="87"/>
        <v>4.2077577164090618</v>
      </c>
      <c r="BM70" s="47">
        <f t="shared" si="88"/>
        <v>1.6609614685476588</v>
      </c>
      <c r="BN70" s="47">
        <f t="shared" si="89"/>
        <v>1.7408304411975331</v>
      </c>
      <c r="BO70" s="48">
        <f>SQRT((E71-$BB$14)^2+(F71-$BC$14)^2)</f>
        <v>0.17894409086170179</v>
      </c>
      <c r="BP70" s="36">
        <v>10</v>
      </c>
      <c r="BQ70" s="49">
        <f>MIN(BF70:BO70)</f>
        <v>0.17894409086170179</v>
      </c>
      <c r="BR70" s="27"/>
      <c r="BS70" s="27"/>
      <c r="BT70" s="27"/>
      <c r="BU70" s="27"/>
      <c r="BV70" s="27"/>
      <c r="BW70" s="36">
        <v>66</v>
      </c>
      <c r="BX70" s="36">
        <v>0</v>
      </c>
      <c r="BY70" s="36">
        <v>0</v>
      </c>
      <c r="BZ70" s="36">
        <v>0</v>
      </c>
      <c r="CA70" s="36">
        <v>0</v>
      </c>
      <c r="CB70" s="36">
        <v>0</v>
      </c>
      <c r="CC70" s="36">
        <v>0</v>
      </c>
      <c r="CD70" s="36">
        <v>0</v>
      </c>
      <c r="CE70" s="36">
        <v>0</v>
      </c>
      <c r="CF70" s="36">
        <v>0</v>
      </c>
      <c r="CG70" s="36">
        <v>0</v>
      </c>
      <c r="CH70" s="36">
        <v>0</v>
      </c>
      <c r="CI70" s="36">
        <v>0</v>
      </c>
      <c r="CJ70" s="36">
        <v>0</v>
      </c>
      <c r="CK70" s="36">
        <v>0</v>
      </c>
      <c r="CL70" s="36">
        <v>0</v>
      </c>
      <c r="CM70" s="36">
        <v>0</v>
      </c>
      <c r="CN70" s="36">
        <v>0</v>
      </c>
      <c r="CO70" s="36">
        <v>0</v>
      </c>
      <c r="CP70" s="48">
        <f>E71</f>
        <v>4.04</v>
      </c>
      <c r="CQ70" s="48">
        <f>F71</f>
        <v>5.55</v>
      </c>
      <c r="CR70" s="27"/>
      <c r="CS70" s="27"/>
      <c r="CT70" s="27"/>
      <c r="CU70" s="27"/>
      <c r="CV70" s="27"/>
      <c r="CW70" s="36">
        <v>66</v>
      </c>
      <c r="CX70" s="47">
        <f>SQRT((E71-$CT$5)^2+(F71-$CU$5)^2)</f>
        <v>8.0888209276754317</v>
      </c>
      <c r="CY70" s="47">
        <f>SQRT((E71-$CT$6)^2+(F71-$CU$6)^2)</f>
        <v>9.3540159230615423</v>
      </c>
      <c r="CZ70" s="47">
        <f>SQRT((E71-$CT$7)^2+(F71-$CU$7)^2)</f>
        <v>6.6069563508640066</v>
      </c>
      <c r="DA70" s="47">
        <f>SQRT((E71-$CT$8)^2+(F71-$CU$8)^2)</f>
        <v>4.9045592293872762</v>
      </c>
      <c r="DB70" s="47">
        <f>SQRT((E71-$CT$9)^2+(F71-$CU$9)^2)</f>
        <v>3.3733487268073938</v>
      </c>
      <c r="DC70" s="47">
        <f>SQRT((E71-$CT$10)^2+(F71-$CU$10)^2)</f>
        <v>2.7901096752636794</v>
      </c>
      <c r="DD70" s="47">
        <f>SQRT((E71-$CT$11)^2+(F71-$CU$11)^2)</f>
        <v>4.2077577164090618</v>
      </c>
      <c r="DE70" s="47">
        <f>SQRT((E71-$CT$12)^2+(F71-$CU$12)^2)</f>
        <v>1.5203550874176508</v>
      </c>
      <c r="DF70" s="47">
        <f>SQRT((E71-$CT$13)^2+(F71-$CU$13)^2)</f>
        <v>1.6773674995048222</v>
      </c>
      <c r="DG70" s="48">
        <f>SQRT((E71-$CT$14)^2+(F71-$CU$14)^2)</f>
        <v>0.1300600822696954</v>
      </c>
      <c r="DH70" s="36">
        <v>10</v>
      </c>
      <c r="DI70" s="49">
        <f>MIN(CX70:DG70)</f>
        <v>0.1300600822696954</v>
      </c>
      <c r="DJ70" s="27"/>
      <c r="DK70" s="27"/>
      <c r="DL70" s="27"/>
      <c r="DM70" s="27"/>
      <c r="DN70" s="27"/>
      <c r="DO70" s="36">
        <v>66</v>
      </c>
      <c r="DP70" s="36">
        <v>0</v>
      </c>
      <c r="DQ70" s="36">
        <v>0</v>
      </c>
      <c r="DR70" s="36">
        <v>0</v>
      </c>
      <c r="DS70" s="36">
        <v>0</v>
      </c>
      <c r="DT70" s="36">
        <v>0</v>
      </c>
      <c r="DU70" s="36">
        <v>0</v>
      </c>
      <c r="DV70" s="36">
        <v>0</v>
      </c>
      <c r="DW70" s="36">
        <v>0</v>
      </c>
      <c r="DX70" s="36">
        <v>0</v>
      </c>
      <c r="DY70" s="36">
        <v>0</v>
      </c>
      <c r="DZ70" s="36">
        <v>0</v>
      </c>
      <c r="EA70" s="36">
        <v>0</v>
      </c>
      <c r="EB70" s="36">
        <v>0</v>
      </c>
      <c r="EC70" s="36">
        <v>0</v>
      </c>
      <c r="ED70" s="36">
        <v>0</v>
      </c>
      <c r="EE70" s="36">
        <v>0</v>
      </c>
      <c r="EF70" s="36">
        <v>0</v>
      </c>
      <c r="EG70" s="36">
        <v>0</v>
      </c>
      <c r="EH70" s="48">
        <f>E71</f>
        <v>4.04</v>
      </c>
      <c r="EI70" s="48">
        <f>F71</f>
        <v>5.55</v>
      </c>
      <c r="EJ70" s="27"/>
      <c r="EK70" s="27"/>
      <c r="EL70" s="27"/>
      <c r="EM70" s="27"/>
      <c r="EN70" s="27"/>
      <c r="EO70" s="36">
        <v>66</v>
      </c>
      <c r="EP70" s="47">
        <f t="shared" si="95"/>
        <v>8.0888209276754317</v>
      </c>
      <c r="EQ70" s="47">
        <f t="shared" si="96"/>
        <v>9.3540159230615423</v>
      </c>
      <c r="ER70" s="47">
        <f t="shared" si="97"/>
        <v>6.6069563508640066</v>
      </c>
      <c r="ES70" s="47">
        <f t="shared" si="98"/>
        <v>4.9045592293872762</v>
      </c>
      <c r="ET70" s="47">
        <f t="shared" si="99"/>
        <v>3.3733487268073938</v>
      </c>
      <c r="EU70" s="47">
        <f t="shared" si="100"/>
        <v>2.7901096752636794</v>
      </c>
      <c r="EV70" s="47">
        <f t="shared" si="101"/>
        <v>4.2077577164090618</v>
      </c>
      <c r="EW70" s="47">
        <f t="shared" si="102"/>
        <v>1.6635237032008618</v>
      </c>
      <c r="EX70" s="47">
        <f t="shared" si="103"/>
        <v>1.5949021913584531</v>
      </c>
      <c r="EY70" s="48">
        <f t="shared" si="104"/>
        <v>0.30323516039536047</v>
      </c>
      <c r="EZ70" s="36">
        <v>10</v>
      </c>
      <c r="FA70" s="49">
        <f>MIN(EP70:EY70)</f>
        <v>0.30323516039536047</v>
      </c>
      <c r="FB70" s="27"/>
      <c r="FC70" s="27"/>
      <c r="FD70" s="27"/>
      <c r="FE70" s="27"/>
      <c r="FF70" s="27"/>
      <c r="FG70" s="36">
        <v>66</v>
      </c>
      <c r="FH70" s="36">
        <v>0</v>
      </c>
      <c r="FI70" s="36">
        <v>0</v>
      </c>
      <c r="FJ70" s="36">
        <v>0</v>
      </c>
      <c r="FK70" s="36">
        <v>0</v>
      </c>
      <c r="FL70" s="36">
        <v>0</v>
      </c>
      <c r="FM70" s="36">
        <v>0</v>
      </c>
      <c r="FN70" s="36">
        <v>0</v>
      </c>
      <c r="FO70" s="36">
        <v>0</v>
      </c>
      <c r="FP70" s="36">
        <v>0</v>
      </c>
      <c r="FQ70" s="36">
        <v>0</v>
      </c>
      <c r="FR70" s="36">
        <v>0</v>
      </c>
      <c r="FS70" s="36">
        <v>0</v>
      </c>
      <c r="FT70" s="36">
        <v>0</v>
      </c>
      <c r="FU70" s="36">
        <v>0</v>
      </c>
      <c r="FV70" s="36">
        <v>0</v>
      </c>
      <c r="FW70" s="36">
        <v>0</v>
      </c>
      <c r="FX70" s="36">
        <v>0</v>
      </c>
      <c r="FY70" s="36">
        <v>0</v>
      </c>
      <c r="FZ70" s="48">
        <f>E71</f>
        <v>4.04</v>
      </c>
      <c r="GA70" s="48">
        <f>F71</f>
        <v>5.55</v>
      </c>
      <c r="GB70" s="27"/>
      <c r="GC70" s="27"/>
      <c r="GD70" s="27"/>
      <c r="GE70" s="27"/>
      <c r="GF70" s="27"/>
      <c r="GG70" s="36">
        <v>66</v>
      </c>
      <c r="GH70" s="47">
        <f>SQRT((E71-$GD$5)^2+(F71-$GE$5)^2)</f>
        <v>8.0888209276754317</v>
      </c>
      <c r="GI70" s="47">
        <f>SQRT((E71-$GD$6)^2+(F71-$GE$6)^2)</f>
        <v>9.3540159230615423</v>
      </c>
      <c r="GJ70" s="47">
        <f>SQRT((E71-$GD$7)^2+(F71-$GE$7)^2)</f>
        <v>6.6069563508640066</v>
      </c>
      <c r="GK70" s="47">
        <f>SQRT((E71-$GD$8)^2+(F71-$GE$8)^2)</f>
        <v>4.9045592293872762</v>
      </c>
      <c r="GL70" s="47">
        <f>SQRT((E71-$GD$9)^2+(F71-$GE$9)^2)</f>
        <v>3.3733487268073938</v>
      </c>
      <c r="GM70" s="47">
        <f>SQRT((E71-$GD$10)^2+(F71-$GE$10)^2)</f>
        <v>2.7901096752636794</v>
      </c>
      <c r="GN70" s="47">
        <f>SQRT((E71-$GD$11)^2+(F71-$GE$11)^2)</f>
        <v>4.524793917959137</v>
      </c>
      <c r="GO70" s="47">
        <f>SQRT((E71-$GD$12)^2+(F71-$GE$12)^2)</f>
        <v>1.9188567197972619</v>
      </c>
      <c r="GP70" s="47">
        <f>SQRT((E71-$GD$13)^2+(F71-$GE$13)^2)</f>
        <v>1.5148084460086595</v>
      </c>
      <c r="GQ70" s="48">
        <f>SQRT((E71-$GD$14)^2+(F71-$GE$14)^2)</f>
        <v>0.44134205838555668</v>
      </c>
      <c r="GR70" s="36">
        <v>10</v>
      </c>
      <c r="GS70" s="49">
        <f>MIN(GH70:GQ70)</f>
        <v>0.44134205838555668</v>
      </c>
      <c r="GT70" s="27"/>
      <c r="GU70" s="27"/>
      <c r="GV70" s="27"/>
      <c r="GW70" s="27"/>
      <c r="GX70" s="27"/>
      <c r="GY70" s="36">
        <v>66</v>
      </c>
      <c r="GZ70" s="36">
        <v>0</v>
      </c>
      <c r="HA70" s="36">
        <v>0</v>
      </c>
      <c r="HB70" s="36">
        <v>0</v>
      </c>
      <c r="HC70" s="36">
        <v>0</v>
      </c>
      <c r="HD70" s="36">
        <v>0</v>
      </c>
      <c r="HE70" s="36">
        <v>0</v>
      </c>
      <c r="HF70" s="36">
        <v>0</v>
      </c>
      <c r="HG70" s="36">
        <v>0</v>
      </c>
      <c r="HH70" s="36">
        <v>0</v>
      </c>
      <c r="HI70" s="36">
        <v>0</v>
      </c>
      <c r="HJ70" s="36">
        <v>0</v>
      </c>
      <c r="HK70" s="36">
        <v>0</v>
      </c>
      <c r="HL70" s="36">
        <v>0</v>
      </c>
      <c r="HM70" s="36">
        <v>0</v>
      </c>
      <c r="HN70" s="36">
        <v>0</v>
      </c>
      <c r="HO70" s="36">
        <v>0</v>
      </c>
      <c r="HP70" s="36">
        <v>0</v>
      </c>
      <c r="HQ70" s="36">
        <v>0</v>
      </c>
      <c r="HR70" s="48">
        <f>E71</f>
        <v>4.04</v>
      </c>
      <c r="HS70" s="48">
        <f>F71</f>
        <v>5.55</v>
      </c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45">
        <v>1170</v>
      </c>
      <c r="IO70" s="40">
        <v>67</v>
      </c>
      <c r="IP70" s="27"/>
      <c r="IQ70" s="27"/>
      <c r="IR70" s="27"/>
      <c r="IS70" s="27"/>
    </row>
    <row r="71" spans="1:258" x14ac:dyDescent="0.25">
      <c r="A71" s="40">
        <v>66</v>
      </c>
      <c r="B71" s="40" t="s">
        <v>68</v>
      </c>
      <c r="C71" s="46">
        <v>66</v>
      </c>
      <c r="D71" s="75" t="s">
        <v>137</v>
      </c>
      <c r="E71" s="47">
        <v>4.04</v>
      </c>
      <c r="F71" s="47">
        <v>5.55</v>
      </c>
      <c r="G71" s="27"/>
      <c r="H71" s="27"/>
      <c r="I71" s="27"/>
      <c r="J71" s="27"/>
      <c r="K71" s="27"/>
      <c r="L71" s="27"/>
      <c r="M71" s="36">
        <v>67</v>
      </c>
      <c r="N71" s="43">
        <f>SQRT((E72-$J$5)^2+(F72-$K$5)^2)</f>
        <v>7.2222226495726378</v>
      </c>
      <c r="O71" s="43">
        <f>SQRT((E72-$J$6)^2+(F72-$K$6)^2)</f>
        <v>8.4855759969491764</v>
      </c>
      <c r="P71" s="43">
        <f>SQRT((E72-$J$7)^2+(F72-$K$7)^2)</f>
        <v>6.4464719032971827</v>
      </c>
      <c r="Q71" s="43">
        <f>SQRT((E72-$J$8)^2+(F72-$K$8)^2)</f>
        <v>3.848766036017258</v>
      </c>
      <c r="R71" s="43">
        <f>SQRT((E72-$J$9)^2+(F72-$K$9)^2)</f>
        <v>4.1046802555132116</v>
      </c>
      <c r="S71" s="43">
        <f>SQRT((E72-$J$10)^2+(F72-$K$10)^2)</f>
        <v>2.9844429966075747</v>
      </c>
      <c r="T71" s="43">
        <f>SQRT((E72-$J$11)^2+(F72-$K$11)^2)</f>
        <v>5.4295211575239302</v>
      </c>
      <c r="U71" s="48">
        <f t="shared" si="78"/>
        <v>2.7736257858622535</v>
      </c>
      <c r="V71" s="43">
        <f t="shared" si="79"/>
        <v>3.5672398293358407</v>
      </c>
      <c r="W71" s="43">
        <f t="shared" si="80"/>
        <v>3.1636213427020619</v>
      </c>
      <c r="X71" s="36">
        <v>8</v>
      </c>
      <c r="Y71" s="49">
        <f>MIN(N71:W71)</f>
        <v>2.7736257858622535</v>
      </c>
      <c r="Z71" s="27"/>
      <c r="AA71" s="27"/>
      <c r="AB71" s="27"/>
      <c r="AC71" s="27"/>
      <c r="AD71" s="27"/>
      <c r="AE71" s="36">
        <v>67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36">
        <v>0</v>
      </c>
      <c r="AL71" s="36">
        <v>0</v>
      </c>
      <c r="AM71" s="36">
        <v>0</v>
      </c>
      <c r="AN71" s="36">
        <v>0</v>
      </c>
      <c r="AO71" s="36">
        <v>0</v>
      </c>
      <c r="AP71" s="36">
        <v>0</v>
      </c>
      <c r="AQ71" s="36">
        <v>0</v>
      </c>
      <c r="AR71" s="36">
        <v>0</v>
      </c>
      <c r="AS71" s="36">
        <v>0</v>
      </c>
      <c r="AT71" s="48">
        <f>E72</f>
        <v>5.55</v>
      </c>
      <c r="AU71" s="48">
        <f>F72</f>
        <v>7.29</v>
      </c>
      <c r="AV71" s="36">
        <v>0</v>
      </c>
      <c r="AW71" s="36">
        <v>0</v>
      </c>
      <c r="AX71" s="52">
        <v>0</v>
      </c>
      <c r="AY71" s="52">
        <v>0</v>
      </c>
      <c r="AZ71" s="28"/>
      <c r="BA71" s="28"/>
      <c r="BB71" s="28"/>
      <c r="BC71" s="28"/>
      <c r="BD71" s="27"/>
      <c r="BE71" s="36">
        <v>67</v>
      </c>
      <c r="BF71" s="47">
        <f t="shared" si="81"/>
        <v>7.4066296832841667</v>
      </c>
      <c r="BG71" s="47">
        <f t="shared" si="82"/>
        <v>8.9182330088420549</v>
      </c>
      <c r="BH71" s="47">
        <f t="shared" si="83"/>
        <v>6.6785331889237147</v>
      </c>
      <c r="BI71" s="47">
        <f t="shared" si="84"/>
        <v>4.1533128719734078</v>
      </c>
      <c r="BJ71" s="47">
        <f t="shared" si="85"/>
        <v>4.0789106388838672</v>
      </c>
      <c r="BK71" s="48">
        <f t="shared" si="86"/>
        <v>2.3269521374536262</v>
      </c>
      <c r="BL71" s="47">
        <f t="shared" si="87"/>
        <v>5.6165046959830809</v>
      </c>
      <c r="BM71" s="47">
        <f t="shared" si="88"/>
        <v>2.4881464989023452</v>
      </c>
      <c r="BN71" s="47">
        <f t="shared" si="89"/>
        <v>4.0445352792378992</v>
      </c>
      <c r="BO71" s="47">
        <f>SQRT((E72-$BB$14)^2+(F72-$BC$14)^2)</f>
        <v>2.3727360879815262</v>
      </c>
      <c r="BP71" s="36">
        <v>6</v>
      </c>
      <c r="BQ71" s="49">
        <f>MIN(BF71:BO71)</f>
        <v>2.3269521374536262</v>
      </c>
      <c r="BR71" s="27"/>
      <c r="BS71" s="27"/>
      <c r="BT71" s="27"/>
      <c r="BU71" s="27"/>
      <c r="BV71" s="27"/>
      <c r="BW71" s="36">
        <v>67</v>
      </c>
      <c r="BX71" s="3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48">
        <f>E72</f>
        <v>5.55</v>
      </c>
      <c r="CI71" s="48">
        <f>F72</f>
        <v>7.29</v>
      </c>
      <c r="CJ71" s="36">
        <v>0</v>
      </c>
      <c r="CK71" s="36">
        <v>0</v>
      </c>
      <c r="CL71" s="36">
        <v>0</v>
      </c>
      <c r="CM71" s="36">
        <v>0</v>
      </c>
      <c r="CN71" s="36">
        <v>0</v>
      </c>
      <c r="CO71" s="36">
        <v>0</v>
      </c>
      <c r="CP71" s="36">
        <v>0</v>
      </c>
      <c r="CQ71" s="36">
        <v>0</v>
      </c>
      <c r="CR71" s="27"/>
      <c r="CS71" s="27"/>
      <c r="CT71" s="27"/>
      <c r="CU71" s="27"/>
      <c r="CV71" s="27"/>
      <c r="CW71" s="36">
        <v>67</v>
      </c>
      <c r="CX71" s="47">
        <f>SQRT((E72-$CT$5)^2+(F72-$CU$5)^2)</f>
        <v>7.3700043419254522</v>
      </c>
      <c r="CY71" s="47">
        <f>SQRT((E72-$CT$6)^2+(F72-$CU$6)^2)</f>
        <v>8.9747858222664885</v>
      </c>
      <c r="CZ71" s="47">
        <f>SQRT((E72-$CT$7)^2+(F72-$CU$7)^2)</f>
        <v>6.6785331889237147</v>
      </c>
      <c r="DA71" s="47">
        <f>SQRT((E72-$CT$8)^2+(F72-$CU$8)^2)</f>
        <v>4.3158314650328871</v>
      </c>
      <c r="DB71" s="47">
        <f>SQRT((E72-$CT$9)^2+(F72-$CU$9)^2)</f>
        <v>3.8668642044310535</v>
      </c>
      <c r="DC71" s="48">
        <f>SQRT((E72-$CT$10)^2+(F72-$CU$10)^2)</f>
        <v>1.8615617099629009</v>
      </c>
      <c r="DD71" s="47">
        <f>SQRT((E72-$CT$11)^2+(F72-$CU$11)^2)</f>
        <v>5.6165046959830809</v>
      </c>
      <c r="DE71" s="47">
        <f>SQRT((E72-$CT$12)^2+(F72-$CU$12)^2)</f>
        <v>2.6400015460725208</v>
      </c>
      <c r="DF71" s="47">
        <f>SQRT((E72-$CT$13)^2+(F72-$CU$13)^2)</f>
        <v>3.9808312302772411</v>
      </c>
      <c r="DG71" s="47">
        <f>SQRT((E72-$CT$14)^2+(F72-$CU$14)^2)</f>
        <v>2.2315108390953426</v>
      </c>
      <c r="DH71" s="36">
        <v>6</v>
      </c>
      <c r="DI71" s="49">
        <f>MIN(CX71:DG71)</f>
        <v>1.8615617099629009</v>
      </c>
      <c r="DJ71" s="27"/>
      <c r="DK71" s="27"/>
      <c r="DL71" s="27"/>
      <c r="DM71" s="27"/>
      <c r="DN71" s="27"/>
      <c r="DO71" s="36">
        <v>67</v>
      </c>
      <c r="DP71" s="36">
        <v>0</v>
      </c>
      <c r="DQ71" s="36">
        <v>0</v>
      </c>
      <c r="DR71" s="36">
        <v>0</v>
      </c>
      <c r="DS71" s="36">
        <v>0</v>
      </c>
      <c r="DT71" s="36">
        <v>0</v>
      </c>
      <c r="DU71" s="36">
        <v>0</v>
      </c>
      <c r="DV71" s="36">
        <v>0</v>
      </c>
      <c r="DW71" s="36">
        <v>0</v>
      </c>
      <c r="DX71" s="36">
        <v>0</v>
      </c>
      <c r="DY71" s="36">
        <v>0</v>
      </c>
      <c r="DZ71" s="48">
        <f>E72</f>
        <v>5.55</v>
      </c>
      <c r="EA71" s="48">
        <f>F72</f>
        <v>7.29</v>
      </c>
      <c r="EB71" s="36">
        <v>0</v>
      </c>
      <c r="EC71" s="36">
        <v>0</v>
      </c>
      <c r="ED71" s="36">
        <v>0</v>
      </c>
      <c r="EE71" s="36">
        <v>0</v>
      </c>
      <c r="EF71" s="36">
        <v>0</v>
      </c>
      <c r="EG71" s="36">
        <v>0</v>
      </c>
      <c r="EH71" s="36">
        <v>0</v>
      </c>
      <c r="EI71" s="36">
        <v>0</v>
      </c>
      <c r="EJ71" s="27"/>
      <c r="EK71" s="27"/>
      <c r="EL71" s="27"/>
      <c r="EM71" s="27"/>
      <c r="EN71" s="27"/>
      <c r="EO71" s="36">
        <v>67</v>
      </c>
      <c r="EP71" s="47">
        <f t="shared" si="95"/>
        <v>7.3700043419254522</v>
      </c>
      <c r="EQ71" s="47">
        <f t="shared" si="96"/>
        <v>8.9747858222664885</v>
      </c>
      <c r="ER71" s="47">
        <f t="shared" si="97"/>
        <v>6.6785331889237147</v>
      </c>
      <c r="ES71" s="47">
        <f t="shared" si="98"/>
        <v>4.3158314650328871</v>
      </c>
      <c r="ET71" s="47">
        <f t="shared" si="99"/>
        <v>3.8668642044310535</v>
      </c>
      <c r="EU71" s="48">
        <f t="shared" si="100"/>
        <v>1.8615617099629009</v>
      </c>
      <c r="EV71" s="47">
        <f t="shared" si="101"/>
        <v>5.6165046959830809</v>
      </c>
      <c r="EW71" s="47">
        <f t="shared" si="102"/>
        <v>2.8413162051728373</v>
      </c>
      <c r="EX71" s="47">
        <f t="shared" si="103"/>
        <v>3.8976188885010279</v>
      </c>
      <c r="EY71" s="47">
        <f t="shared" si="104"/>
        <v>2.0010501149396536</v>
      </c>
      <c r="EZ71" s="36">
        <v>6</v>
      </c>
      <c r="FA71" s="49">
        <f>MIN(EP71:EY71)</f>
        <v>1.8615617099629009</v>
      </c>
      <c r="FB71" s="27"/>
      <c r="FC71" s="27"/>
      <c r="FD71" s="27"/>
      <c r="FE71" s="27"/>
      <c r="FF71" s="27"/>
      <c r="FG71" s="36">
        <v>67</v>
      </c>
      <c r="FH71" s="36">
        <v>0</v>
      </c>
      <c r="FI71" s="36">
        <v>0</v>
      </c>
      <c r="FJ71" s="36">
        <v>0</v>
      </c>
      <c r="FK71" s="36">
        <v>0</v>
      </c>
      <c r="FL71" s="36">
        <v>0</v>
      </c>
      <c r="FM71" s="36">
        <v>0</v>
      </c>
      <c r="FN71" s="36">
        <v>0</v>
      </c>
      <c r="FO71" s="36">
        <v>0</v>
      </c>
      <c r="FP71" s="36">
        <v>0</v>
      </c>
      <c r="FQ71" s="36">
        <v>0</v>
      </c>
      <c r="FR71" s="48">
        <f>E72</f>
        <v>5.55</v>
      </c>
      <c r="FS71" s="48">
        <f>F72</f>
        <v>7.29</v>
      </c>
      <c r="FT71" s="36">
        <v>0</v>
      </c>
      <c r="FU71" s="36">
        <v>0</v>
      </c>
      <c r="FV71" s="36">
        <v>0</v>
      </c>
      <c r="FW71" s="36">
        <v>0</v>
      </c>
      <c r="FX71" s="36">
        <v>0</v>
      </c>
      <c r="FY71" s="36">
        <v>0</v>
      </c>
      <c r="FZ71" s="36">
        <v>0</v>
      </c>
      <c r="GA71" s="36">
        <v>0</v>
      </c>
      <c r="GB71" s="27"/>
      <c r="GC71" s="27"/>
      <c r="GD71" s="27"/>
      <c r="GE71" s="27"/>
      <c r="GF71" s="27"/>
      <c r="GG71" s="36">
        <v>67</v>
      </c>
      <c r="GH71" s="47">
        <f>SQRT((E72-$GD$5)^2+(F72-$GE$5)^2)</f>
        <v>7.3700043419254522</v>
      </c>
      <c r="GI71" s="47">
        <f>SQRT((E72-$GD$6)^2+(F72-$GE$6)^2)</f>
        <v>8.9747858222664885</v>
      </c>
      <c r="GJ71" s="47">
        <f>SQRT((E72-$GD$7)^2+(F72-$GE$7)^2)</f>
        <v>6.6785331889237147</v>
      </c>
      <c r="GK71" s="47">
        <f>SQRT((E72-$GD$8)^2+(F72-$GE$8)^2)</f>
        <v>4.3158314650328871</v>
      </c>
      <c r="GL71" s="47">
        <f>SQRT((E72-$GD$9)^2+(F72-$GE$9)^2)</f>
        <v>3.8668642044310535</v>
      </c>
      <c r="GM71" s="48">
        <f>SQRT((E72-$GD$10)^2+(F72-$GE$10)^2)</f>
        <v>1.8615617099629009</v>
      </c>
      <c r="GN71" s="47">
        <f>SQRT((E72-$GD$11)^2+(F72-$GE$11)^2)</f>
        <v>5.881491307483163</v>
      </c>
      <c r="GO71" s="47">
        <f>SQRT((E72-$GD$12)^2+(F72-$GE$12)^2)</f>
        <v>3.2219007502473502</v>
      </c>
      <c r="GP71" s="47">
        <f>SQRT((E72-$GD$13)^2+(F72-$GE$13)^2)</f>
        <v>3.8174978824676016</v>
      </c>
      <c r="GQ71" s="47">
        <f>SQRT((E72-$GD$14)^2+(F72-$GE$14)^2)</f>
        <v>1.8828058350504442</v>
      </c>
      <c r="GR71" s="36">
        <v>6</v>
      </c>
      <c r="GS71" s="49">
        <f>MIN(GH71:GQ71)</f>
        <v>1.8615617099629009</v>
      </c>
      <c r="GT71" s="27"/>
      <c r="GU71" s="27"/>
      <c r="GV71" s="27"/>
      <c r="GW71" s="27"/>
      <c r="GX71" s="27"/>
      <c r="GY71" s="36">
        <v>67</v>
      </c>
      <c r="GZ71" s="36">
        <v>0</v>
      </c>
      <c r="HA71" s="36">
        <v>0</v>
      </c>
      <c r="HB71" s="36">
        <v>0</v>
      </c>
      <c r="HC71" s="36">
        <v>0</v>
      </c>
      <c r="HD71" s="36">
        <v>0</v>
      </c>
      <c r="HE71" s="36">
        <v>0</v>
      </c>
      <c r="HF71" s="36">
        <v>0</v>
      </c>
      <c r="HG71" s="36">
        <v>0</v>
      </c>
      <c r="HH71" s="36">
        <v>0</v>
      </c>
      <c r="HI71" s="36">
        <v>0</v>
      </c>
      <c r="HJ71" s="48">
        <f>E72</f>
        <v>5.55</v>
      </c>
      <c r="HK71" s="48">
        <f>F72</f>
        <v>7.29</v>
      </c>
      <c r="HL71" s="36">
        <v>0</v>
      </c>
      <c r="HM71" s="36">
        <v>0</v>
      </c>
      <c r="HN71" s="36">
        <v>0</v>
      </c>
      <c r="HO71" s="36">
        <v>0</v>
      </c>
      <c r="HP71" s="36">
        <v>0</v>
      </c>
      <c r="HQ71" s="36">
        <v>0</v>
      </c>
      <c r="HR71" s="36">
        <v>0</v>
      </c>
      <c r="HS71" s="36">
        <v>0</v>
      </c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45">
        <v>890</v>
      </c>
      <c r="IO71" s="40">
        <v>68</v>
      </c>
      <c r="IP71" s="27"/>
      <c r="IQ71" s="27"/>
      <c r="IR71" s="27"/>
      <c r="IS71" s="27"/>
    </row>
    <row r="72" spans="1:258" x14ac:dyDescent="0.25">
      <c r="A72" s="40">
        <v>67</v>
      </c>
      <c r="B72" s="40" t="s">
        <v>69</v>
      </c>
      <c r="C72" s="46">
        <v>67</v>
      </c>
      <c r="D72" s="75" t="s">
        <v>138</v>
      </c>
      <c r="E72" s="47">
        <v>5.55</v>
      </c>
      <c r="F72" s="47">
        <v>7.29</v>
      </c>
      <c r="G72" s="27"/>
      <c r="H72" s="27"/>
      <c r="I72" s="27"/>
      <c r="J72" s="27"/>
      <c r="K72" s="27"/>
      <c r="L72" s="27"/>
      <c r="M72" s="36">
        <v>68</v>
      </c>
      <c r="N72" s="43">
        <f>SQRT((E73-$J$5)^2+(F73-$K$5)^2)</f>
        <v>8.443814303974241</v>
      </c>
      <c r="O72" s="43">
        <f>SQRT((E73-$J$6)^2+(F73-$K$6)^2)</f>
        <v>9.2972307705036563</v>
      </c>
      <c r="P72" s="43">
        <f>SQRT((E73-$J$7)^2+(F73-$K$7)^2)</f>
        <v>7.0531198770473198</v>
      </c>
      <c r="Q72" s="43">
        <f>SQRT((E73-$J$8)^2+(F73-$K$8)^2)</f>
        <v>4.9712070968729511</v>
      </c>
      <c r="R72" s="43">
        <f>SQRT((E73-$J$9)^2+(F73-$K$9)^2)</f>
        <v>4.37905240891223</v>
      </c>
      <c r="S72" s="43">
        <f>SQRT((E73-$J$10)^2+(F73-$K$10)^2)</f>
        <v>3.8080178571009875</v>
      </c>
      <c r="T72" s="43">
        <f>SQRT((E73-$J$11)^2+(F73-$K$11)^2)</f>
        <v>4.8299896480220328</v>
      </c>
      <c r="U72" s="43">
        <f t="shared" si="78"/>
        <v>2.8727164844446453</v>
      </c>
      <c r="V72" s="47">
        <f t="shared" si="79"/>
        <v>1.5591343752223534</v>
      </c>
      <c r="W72" s="48">
        <f t="shared" si="80"/>
        <v>0.98234413521942421</v>
      </c>
      <c r="X72" s="36">
        <v>10</v>
      </c>
      <c r="Y72" s="49">
        <f>MIN(N72:W72)</f>
        <v>0.98234413521942421</v>
      </c>
      <c r="Z72" s="27"/>
      <c r="AA72" s="27"/>
      <c r="AB72" s="27"/>
      <c r="AC72" s="27"/>
      <c r="AD72" s="27"/>
      <c r="AE72" s="36">
        <v>68</v>
      </c>
      <c r="AF72" s="36">
        <v>0</v>
      </c>
      <c r="AG72" s="36">
        <v>0</v>
      </c>
      <c r="AH72" s="36">
        <v>0</v>
      </c>
      <c r="AI72" s="36">
        <v>0</v>
      </c>
      <c r="AJ72" s="36">
        <v>0</v>
      </c>
      <c r="AK72" s="36">
        <v>0</v>
      </c>
      <c r="AL72" s="36">
        <v>0</v>
      </c>
      <c r="AM72" s="36">
        <v>0</v>
      </c>
      <c r="AN72" s="36">
        <v>0</v>
      </c>
      <c r="AO72" s="36">
        <v>0</v>
      </c>
      <c r="AP72" s="36">
        <v>0</v>
      </c>
      <c r="AQ72" s="36">
        <v>0</v>
      </c>
      <c r="AR72" s="36">
        <v>0</v>
      </c>
      <c r="AS72" s="36">
        <v>0</v>
      </c>
      <c r="AT72" s="36">
        <v>0</v>
      </c>
      <c r="AU72" s="36">
        <v>0</v>
      </c>
      <c r="AV72" s="36">
        <v>0</v>
      </c>
      <c r="AW72" s="36">
        <v>0</v>
      </c>
      <c r="AX72" s="48">
        <f>E73</f>
        <v>3.59</v>
      </c>
      <c r="AY72" s="48">
        <f>F73</f>
        <v>6.06</v>
      </c>
      <c r="AZ72" s="28"/>
      <c r="BA72" s="28"/>
      <c r="BB72" s="28"/>
      <c r="BC72" s="28"/>
      <c r="BD72" s="27"/>
      <c r="BE72" s="36">
        <v>68</v>
      </c>
      <c r="BF72" s="47">
        <f t="shared" si="81"/>
        <v>8.6856749294221132</v>
      </c>
      <c r="BG72" s="47">
        <f t="shared" si="82"/>
        <v>9.8707983466384324</v>
      </c>
      <c r="BH72" s="47">
        <f t="shared" si="83"/>
        <v>7.2636128904438619</v>
      </c>
      <c r="BI72" s="47">
        <f t="shared" si="84"/>
        <v>5.289010570276826</v>
      </c>
      <c r="BJ72" s="47">
        <f t="shared" si="85"/>
        <v>4.2752651379768247</v>
      </c>
      <c r="BK72" s="47">
        <f t="shared" si="86"/>
        <v>3.5635033674742047</v>
      </c>
      <c r="BL72" s="47">
        <f t="shared" si="87"/>
        <v>4.8576048624810975</v>
      </c>
      <c r="BM72" s="47">
        <f t="shared" si="88"/>
        <v>2.3063072215123452</v>
      </c>
      <c r="BN72" s="47">
        <f t="shared" si="89"/>
        <v>1.9612854521971035</v>
      </c>
      <c r="BO72" s="48">
        <f>SQRT((E73-$BB$14)^2+(F73-$BC$14)^2)</f>
        <v>0.5292960617533955</v>
      </c>
      <c r="BP72" s="36">
        <v>10</v>
      </c>
      <c r="BQ72" s="49">
        <f>MIN(BF72:BO72)</f>
        <v>0.5292960617533955</v>
      </c>
      <c r="BR72" s="27"/>
      <c r="BS72" s="27"/>
      <c r="BT72" s="27"/>
      <c r="BU72" s="27"/>
      <c r="BV72" s="27"/>
      <c r="BW72" s="36">
        <v>68</v>
      </c>
      <c r="BX72" s="3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6">
        <v>0</v>
      </c>
      <c r="CL72" s="36">
        <v>0</v>
      </c>
      <c r="CM72" s="36">
        <v>0</v>
      </c>
      <c r="CN72" s="36">
        <v>0</v>
      </c>
      <c r="CO72" s="36">
        <v>0</v>
      </c>
      <c r="CP72" s="48">
        <f>E73</f>
        <v>3.59</v>
      </c>
      <c r="CQ72" s="48">
        <f>F73</f>
        <v>6.06</v>
      </c>
      <c r="CR72" s="27"/>
      <c r="CS72" s="27"/>
      <c r="CT72" s="27"/>
      <c r="CU72" s="27"/>
      <c r="CV72" s="27"/>
      <c r="CW72" s="36">
        <v>68</v>
      </c>
      <c r="CX72" s="47">
        <f>SQRT((E73-$CT$5)^2+(F73-$CU$5)^2)</f>
        <v>8.6625044877333277</v>
      </c>
      <c r="CY72" s="47">
        <f>SQRT((E73-$CT$6)^2+(F73-$CU$6)^2)</f>
        <v>9.978522630574572</v>
      </c>
      <c r="CZ72" s="47">
        <f>SQRT((E73-$CT$7)^2+(F73-$CU$7)^2)</f>
        <v>7.2636128904438619</v>
      </c>
      <c r="DA72" s="47">
        <f>SQRT((E73-$CT$8)^2+(F73-$CU$8)^2)</f>
        <v>5.4695125835155167</v>
      </c>
      <c r="DB72" s="47">
        <f>SQRT((E73-$CT$9)^2+(F73-$CU$9)^2)</f>
        <v>4.0365715903575445</v>
      </c>
      <c r="DC72" s="47">
        <f>SQRT((E73-$CT$10)^2+(F73-$CU$10)^2)</f>
        <v>3.2192222663245849</v>
      </c>
      <c r="DD72" s="47">
        <f>SQRT((E73-$CT$11)^2+(F73-$CU$11)^2)</f>
        <v>4.8576048624810975</v>
      </c>
      <c r="DE72" s="47">
        <f>SQRT((E73-$CT$12)^2+(F73-$CU$12)^2)</f>
        <v>2.1885271349490187</v>
      </c>
      <c r="DF72" s="47">
        <f>SQRT((E73-$CT$13)^2+(F73-$CU$13)^2)</f>
        <v>1.8749475712834547</v>
      </c>
      <c r="DG72" s="48">
        <f>SQRT((E73-$CT$14)^2+(F73-$CU$14)^2)</f>
        <v>0.56799262759299984</v>
      </c>
      <c r="DH72" s="36">
        <v>10</v>
      </c>
      <c r="DI72" s="49">
        <f>MIN(CX72:DG72)</f>
        <v>0.56799262759299984</v>
      </c>
      <c r="DJ72" s="27"/>
      <c r="DK72" s="27"/>
      <c r="DL72" s="27"/>
      <c r="DM72" s="27"/>
      <c r="DN72" s="27"/>
      <c r="DO72" s="36">
        <v>68</v>
      </c>
      <c r="DP72" s="36">
        <v>0</v>
      </c>
      <c r="DQ72" s="36">
        <v>0</v>
      </c>
      <c r="DR72" s="36">
        <v>0</v>
      </c>
      <c r="DS72" s="36">
        <v>0</v>
      </c>
      <c r="DT72" s="36">
        <v>0</v>
      </c>
      <c r="DU72" s="36">
        <v>0</v>
      </c>
      <c r="DV72" s="36">
        <v>0</v>
      </c>
      <c r="DW72" s="36">
        <v>0</v>
      </c>
      <c r="DX72" s="36">
        <v>0</v>
      </c>
      <c r="DY72" s="36">
        <v>0</v>
      </c>
      <c r="DZ72" s="36">
        <v>0</v>
      </c>
      <c r="EA72" s="36">
        <v>0</v>
      </c>
      <c r="EB72" s="36">
        <v>0</v>
      </c>
      <c r="EC72" s="36">
        <v>0</v>
      </c>
      <c r="ED72" s="36">
        <v>0</v>
      </c>
      <c r="EE72" s="36">
        <v>0</v>
      </c>
      <c r="EF72" s="36">
        <v>0</v>
      </c>
      <c r="EG72" s="36">
        <v>0</v>
      </c>
      <c r="EH72" s="48">
        <f>E73</f>
        <v>3.59</v>
      </c>
      <c r="EI72" s="48">
        <f>F73</f>
        <v>6.06</v>
      </c>
      <c r="EJ72" s="27"/>
      <c r="EK72" s="27"/>
      <c r="EL72" s="27"/>
      <c r="EM72" s="27"/>
      <c r="EN72" s="27"/>
      <c r="EO72" s="36">
        <v>68</v>
      </c>
      <c r="EP72" s="47">
        <f t="shared" si="95"/>
        <v>8.6625044877333277</v>
      </c>
      <c r="EQ72" s="47">
        <f t="shared" si="96"/>
        <v>9.978522630574572</v>
      </c>
      <c r="ER72" s="47">
        <f t="shared" si="97"/>
        <v>7.2636128904438619</v>
      </c>
      <c r="ES72" s="47">
        <f t="shared" si="98"/>
        <v>5.4695125835155167</v>
      </c>
      <c r="ET72" s="47">
        <f t="shared" si="99"/>
        <v>4.0365715903575445</v>
      </c>
      <c r="EU72" s="47">
        <f t="shared" si="100"/>
        <v>3.2192222663245849</v>
      </c>
      <c r="EV72" s="47">
        <f t="shared" si="101"/>
        <v>4.8576048624810975</v>
      </c>
      <c r="EW72" s="47">
        <f t="shared" si="102"/>
        <v>2.3393826346092057</v>
      </c>
      <c r="EX72" s="47">
        <f t="shared" si="103"/>
        <v>1.7856799825276626</v>
      </c>
      <c r="EY72" s="48">
        <f t="shared" si="104"/>
        <v>0.72140596234020693</v>
      </c>
      <c r="EZ72" s="36">
        <v>10</v>
      </c>
      <c r="FA72" s="49">
        <f>MIN(EP72:EY72)</f>
        <v>0.72140596234020693</v>
      </c>
      <c r="FB72" s="27"/>
      <c r="FC72" s="27"/>
      <c r="FD72" s="27"/>
      <c r="FE72" s="27"/>
      <c r="FF72" s="27"/>
      <c r="FG72" s="36">
        <v>68</v>
      </c>
      <c r="FH72" s="36">
        <v>0</v>
      </c>
      <c r="FI72" s="36">
        <v>0</v>
      </c>
      <c r="FJ72" s="36">
        <v>0</v>
      </c>
      <c r="FK72" s="36">
        <v>0</v>
      </c>
      <c r="FL72" s="36">
        <v>0</v>
      </c>
      <c r="FM72" s="36">
        <v>0</v>
      </c>
      <c r="FN72" s="36">
        <v>0</v>
      </c>
      <c r="FO72" s="36">
        <v>0</v>
      </c>
      <c r="FP72" s="36">
        <v>0</v>
      </c>
      <c r="FQ72" s="36">
        <v>0</v>
      </c>
      <c r="FR72" s="36">
        <v>0</v>
      </c>
      <c r="FS72" s="36">
        <v>0</v>
      </c>
      <c r="FT72" s="36">
        <v>0</v>
      </c>
      <c r="FU72" s="36">
        <v>0</v>
      </c>
      <c r="FV72" s="36">
        <v>0</v>
      </c>
      <c r="FW72" s="36">
        <v>0</v>
      </c>
      <c r="FX72" s="36">
        <v>0</v>
      </c>
      <c r="FY72" s="36">
        <v>0</v>
      </c>
      <c r="FZ72" s="48">
        <f>E73</f>
        <v>3.59</v>
      </c>
      <c r="GA72" s="48">
        <f>F73</f>
        <v>6.06</v>
      </c>
      <c r="GB72" s="27"/>
      <c r="GC72" s="27"/>
      <c r="GD72" s="27"/>
      <c r="GE72" s="27"/>
      <c r="GF72" s="27"/>
      <c r="GG72" s="36">
        <v>68</v>
      </c>
      <c r="GH72" s="47">
        <f>SQRT((E73-$GD$5)^2+(F73-$GE$5)^2)</f>
        <v>8.6625044877333277</v>
      </c>
      <c r="GI72" s="47">
        <f>SQRT((E73-$GD$6)^2+(F73-$GE$6)^2)</f>
        <v>9.978522630574572</v>
      </c>
      <c r="GJ72" s="47">
        <f>SQRT((E73-$GD$7)^2+(F73-$GE$7)^2)</f>
        <v>7.2636128904438619</v>
      </c>
      <c r="GK72" s="47">
        <f>SQRT((E73-$GD$8)^2+(F73-$GE$8)^2)</f>
        <v>5.4695125835155167</v>
      </c>
      <c r="GL72" s="47">
        <f>SQRT((E73-$GD$9)^2+(F73-$GE$9)^2)</f>
        <v>4.0365715903575445</v>
      </c>
      <c r="GM72" s="47">
        <f>SQRT((E73-$GD$10)^2+(F73-$GE$10)^2)</f>
        <v>3.2192222663245849</v>
      </c>
      <c r="GN72" s="47">
        <f>SQRT((E73-$GD$11)^2+(F73-$GE$11)^2)</f>
        <v>5.1778953253228277</v>
      </c>
      <c r="GO72" s="47">
        <f>SQRT((E73-$GD$12)^2+(F73-$GE$12)^2)</f>
        <v>2.5988480354016672</v>
      </c>
      <c r="GP72" s="47">
        <f>SQRT((E73-$GD$13)^2+(F73-$GE$13)^2)</f>
        <v>1.7110361270584467</v>
      </c>
      <c r="GQ72" s="48">
        <f>SQRT((E73-$GD$14)^2+(F73-$GE$14)^2)</f>
        <v>0.86134070639904214</v>
      </c>
      <c r="GR72" s="36">
        <v>10</v>
      </c>
      <c r="GS72" s="49">
        <f>MIN(GH72:GQ72)</f>
        <v>0.86134070639904214</v>
      </c>
      <c r="GT72" s="27"/>
      <c r="GU72" s="27"/>
      <c r="GV72" s="27"/>
      <c r="GW72" s="27"/>
      <c r="GX72" s="27"/>
      <c r="GY72" s="36">
        <v>68</v>
      </c>
      <c r="GZ72" s="36">
        <v>0</v>
      </c>
      <c r="HA72" s="36">
        <v>0</v>
      </c>
      <c r="HB72" s="36">
        <v>0</v>
      </c>
      <c r="HC72" s="36">
        <v>0</v>
      </c>
      <c r="HD72" s="36">
        <v>0</v>
      </c>
      <c r="HE72" s="36">
        <v>0</v>
      </c>
      <c r="HF72" s="36">
        <v>0</v>
      </c>
      <c r="HG72" s="36">
        <v>0</v>
      </c>
      <c r="HH72" s="36">
        <v>0</v>
      </c>
      <c r="HI72" s="36">
        <v>0</v>
      </c>
      <c r="HJ72" s="36">
        <v>0</v>
      </c>
      <c r="HK72" s="36">
        <v>0</v>
      </c>
      <c r="HL72" s="36">
        <v>0</v>
      </c>
      <c r="HM72" s="36">
        <v>0</v>
      </c>
      <c r="HN72" s="36">
        <v>0</v>
      </c>
      <c r="HO72" s="36">
        <v>0</v>
      </c>
      <c r="HP72" s="36">
        <v>0</v>
      </c>
      <c r="HQ72" s="36">
        <v>0</v>
      </c>
      <c r="HR72" s="48">
        <f>E73</f>
        <v>3.59</v>
      </c>
      <c r="HS72" s="48">
        <f>F73</f>
        <v>6.06</v>
      </c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40">
        <f>SUM(IN4:IN71)</f>
        <v>59669</v>
      </c>
      <c r="IO72" s="40"/>
      <c r="IP72" s="27"/>
      <c r="IQ72" s="27"/>
      <c r="IR72" s="27"/>
      <c r="IS72" s="27"/>
    </row>
    <row r="73" spans="1:258" x14ac:dyDescent="0.25">
      <c r="A73" s="40">
        <v>68</v>
      </c>
      <c r="B73" s="40" t="s">
        <v>70</v>
      </c>
      <c r="C73" s="46">
        <v>68</v>
      </c>
      <c r="D73" s="75" t="s">
        <v>139</v>
      </c>
      <c r="E73" s="47">
        <v>3.59</v>
      </c>
      <c r="F73" s="47">
        <v>6.06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32" t="s">
        <v>168</v>
      </c>
      <c r="AF73" s="36">
        <f>SUM(AF5:AF72)</f>
        <v>83.05</v>
      </c>
      <c r="AG73" s="43">
        <f t="shared" ref="AG73:AW73" si="117">SUM(AG5:AG72)</f>
        <v>23.93</v>
      </c>
      <c r="AH73" s="36">
        <f t="shared" si="117"/>
        <v>61.81</v>
      </c>
      <c r="AI73" s="36">
        <f t="shared" si="117"/>
        <v>7.67</v>
      </c>
      <c r="AJ73" s="36">
        <f t="shared" si="117"/>
        <v>57.59</v>
      </c>
      <c r="AK73" s="36">
        <f t="shared" si="117"/>
        <v>11.87</v>
      </c>
      <c r="AL73" s="36">
        <f t="shared" si="117"/>
        <v>69.22</v>
      </c>
      <c r="AM73" s="36">
        <f t="shared" si="117"/>
        <v>36.230000000000004</v>
      </c>
      <c r="AN73" s="36">
        <f t="shared" si="117"/>
        <v>34.980000000000004</v>
      </c>
      <c r="AO73" s="43">
        <f t="shared" si="117"/>
        <v>17.38</v>
      </c>
      <c r="AP73" s="36">
        <f t="shared" si="117"/>
        <v>28.479999999999997</v>
      </c>
      <c r="AQ73" s="36">
        <f t="shared" si="117"/>
        <v>22.29</v>
      </c>
      <c r="AR73" s="36">
        <f t="shared" si="117"/>
        <v>34.080000000000005</v>
      </c>
      <c r="AS73" s="36">
        <f t="shared" si="117"/>
        <v>10.050000000000001</v>
      </c>
      <c r="AT73" s="36">
        <f t="shared" si="117"/>
        <v>55.22999999999999</v>
      </c>
      <c r="AU73" s="36">
        <f t="shared" si="117"/>
        <v>48.02</v>
      </c>
      <c r="AV73" s="36">
        <f t="shared" si="117"/>
        <v>23.37</v>
      </c>
      <c r="AW73" s="36">
        <f t="shared" si="117"/>
        <v>33.730000000000004</v>
      </c>
      <c r="AX73" s="36">
        <f>SUM(AX5:AX72)</f>
        <v>34.85</v>
      </c>
      <c r="AY73" s="36">
        <f>SUM(AY5:AY72)</f>
        <v>50.51</v>
      </c>
      <c r="AZ73" s="50"/>
      <c r="BA73" s="50"/>
      <c r="BB73" s="50"/>
      <c r="BC73" s="50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32" t="s">
        <v>168</v>
      </c>
      <c r="BX73" s="36">
        <f>SUM(BX5:BX72)</f>
        <v>59.300000000000004</v>
      </c>
      <c r="BY73" s="43">
        <f t="shared" ref="BY73:CO73" si="118">SUM(BY5:BY72)</f>
        <v>17.41</v>
      </c>
      <c r="BZ73" s="36">
        <f t="shared" si="118"/>
        <v>75.34</v>
      </c>
      <c r="CA73" s="36">
        <f t="shared" si="118"/>
        <v>10.09</v>
      </c>
      <c r="CB73" s="36">
        <f t="shared" si="118"/>
        <v>57.59</v>
      </c>
      <c r="CC73" s="36">
        <f t="shared" si="118"/>
        <v>11.87</v>
      </c>
      <c r="CD73" s="36">
        <f t="shared" si="118"/>
        <v>79.440000000000012</v>
      </c>
      <c r="CE73" s="36">
        <f t="shared" si="118"/>
        <v>40.33</v>
      </c>
      <c r="CF73" s="36">
        <f t="shared" si="118"/>
        <v>47.730000000000004</v>
      </c>
      <c r="CG73" s="43">
        <f t="shared" si="118"/>
        <v>25.46</v>
      </c>
      <c r="CH73" s="36">
        <f t="shared" si="118"/>
        <v>34.029999999999994</v>
      </c>
      <c r="CI73" s="36">
        <f t="shared" si="118"/>
        <v>29.58</v>
      </c>
      <c r="CJ73" s="36">
        <f t="shared" si="118"/>
        <v>34.080000000000005</v>
      </c>
      <c r="CK73" s="36">
        <f t="shared" si="118"/>
        <v>10.050000000000001</v>
      </c>
      <c r="CL73" s="36">
        <f t="shared" si="118"/>
        <v>36.93</v>
      </c>
      <c r="CM73" s="36">
        <f t="shared" si="118"/>
        <v>32.650000000000006</v>
      </c>
      <c r="CN73" s="36">
        <f t="shared" si="118"/>
        <v>26.150000000000002</v>
      </c>
      <c r="CO73" s="36">
        <f t="shared" si="118"/>
        <v>38.830000000000005</v>
      </c>
      <c r="CP73" s="36">
        <f>SUM(CP5:CP72)</f>
        <v>32.07</v>
      </c>
      <c r="CQ73" s="36">
        <f>SUM(CQ5:CQ72)</f>
        <v>45.41</v>
      </c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32" t="s">
        <v>168</v>
      </c>
      <c r="DP73" s="36">
        <f>SUM(DP5:DP72)</f>
        <v>59.300000000000004</v>
      </c>
      <c r="DQ73" s="43">
        <f t="shared" ref="DQ73:EG73" si="119">SUM(DQ5:DQ72)</f>
        <v>17.41</v>
      </c>
      <c r="DR73" s="36">
        <f t="shared" si="119"/>
        <v>75.34</v>
      </c>
      <c r="DS73" s="36">
        <f t="shared" si="119"/>
        <v>10.09</v>
      </c>
      <c r="DT73" s="36">
        <f t="shared" si="119"/>
        <v>57.59</v>
      </c>
      <c r="DU73" s="36">
        <f t="shared" si="119"/>
        <v>11.87</v>
      </c>
      <c r="DV73" s="36">
        <f t="shared" si="119"/>
        <v>79.440000000000012</v>
      </c>
      <c r="DW73" s="36">
        <f t="shared" si="119"/>
        <v>40.33</v>
      </c>
      <c r="DX73" s="36">
        <f t="shared" si="119"/>
        <v>47.730000000000004</v>
      </c>
      <c r="DY73" s="43">
        <f t="shared" si="119"/>
        <v>25.46</v>
      </c>
      <c r="DZ73" s="36">
        <f t="shared" si="119"/>
        <v>34.029999999999994</v>
      </c>
      <c r="EA73" s="36">
        <f t="shared" si="119"/>
        <v>29.58</v>
      </c>
      <c r="EB73" s="36">
        <f t="shared" si="119"/>
        <v>34.080000000000005</v>
      </c>
      <c r="EC73" s="36">
        <f t="shared" si="119"/>
        <v>10.050000000000001</v>
      </c>
      <c r="ED73" s="36">
        <f t="shared" si="119"/>
        <v>31.78</v>
      </c>
      <c r="EE73" s="36">
        <f t="shared" si="119"/>
        <v>26.760000000000005</v>
      </c>
      <c r="EF73" s="36">
        <f t="shared" si="119"/>
        <v>29.37</v>
      </c>
      <c r="EG73" s="36">
        <f t="shared" si="119"/>
        <v>43.980000000000011</v>
      </c>
      <c r="EH73" s="36">
        <f>SUM(EH5:EH72)</f>
        <v>34</v>
      </c>
      <c r="EI73" s="36">
        <f>SUM(EI5:EI72)</f>
        <v>46.15</v>
      </c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32" t="s">
        <v>168</v>
      </c>
      <c r="FH73" s="36">
        <f>SUM(FH5:FH72)</f>
        <v>59.300000000000004</v>
      </c>
      <c r="FI73" s="43">
        <f t="shared" ref="FI73:FY73" si="120">SUM(FI5:FI72)</f>
        <v>17.41</v>
      </c>
      <c r="FJ73" s="36">
        <f t="shared" si="120"/>
        <v>75.34</v>
      </c>
      <c r="FK73" s="36">
        <f t="shared" si="120"/>
        <v>10.09</v>
      </c>
      <c r="FL73" s="36">
        <f t="shared" si="120"/>
        <v>57.59</v>
      </c>
      <c r="FM73" s="36">
        <f t="shared" si="120"/>
        <v>11.87</v>
      </c>
      <c r="FN73" s="36">
        <f t="shared" si="120"/>
        <v>79.440000000000012</v>
      </c>
      <c r="FO73" s="36">
        <f t="shared" si="120"/>
        <v>40.33</v>
      </c>
      <c r="FP73" s="36">
        <f t="shared" si="120"/>
        <v>47.730000000000004</v>
      </c>
      <c r="FQ73" s="43">
        <f t="shared" si="120"/>
        <v>25.46</v>
      </c>
      <c r="FR73" s="36">
        <f t="shared" si="120"/>
        <v>34.029999999999994</v>
      </c>
      <c r="FS73" s="36">
        <f t="shared" si="120"/>
        <v>29.58</v>
      </c>
      <c r="FT73" s="36">
        <f t="shared" si="120"/>
        <v>29.419999999999998</v>
      </c>
      <c r="FU73" s="36">
        <f t="shared" si="120"/>
        <v>7.089999999999999</v>
      </c>
      <c r="FV73" s="36">
        <f t="shared" si="120"/>
        <v>31.64</v>
      </c>
      <c r="FW73" s="36">
        <f t="shared" si="120"/>
        <v>24.480000000000004</v>
      </c>
      <c r="FX73" s="36">
        <f t="shared" si="120"/>
        <v>32.900000000000006</v>
      </c>
      <c r="FY73" s="36">
        <f t="shared" si="120"/>
        <v>49.030000000000008</v>
      </c>
      <c r="FZ73" s="36">
        <f>SUM(FZ5:FZ72)</f>
        <v>35.270000000000003</v>
      </c>
      <c r="GA73" s="36">
        <f>SUM(GA5:GA72)</f>
        <v>46.339999999999996</v>
      </c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32" t="s">
        <v>168</v>
      </c>
      <c r="GZ73" s="36">
        <f>SUM(GZ5:GZ72)</f>
        <v>59.300000000000004</v>
      </c>
      <c r="HA73" s="43">
        <f t="shared" ref="HA73:HQ73" si="121">SUM(HA5:HA72)</f>
        <v>17.41</v>
      </c>
      <c r="HB73" s="36">
        <f t="shared" si="121"/>
        <v>75.34</v>
      </c>
      <c r="HC73" s="36">
        <f t="shared" si="121"/>
        <v>10.09</v>
      </c>
      <c r="HD73" s="36">
        <f t="shared" si="121"/>
        <v>57.59</v>
      </c>
      <c r="HE73" s="36">
        <f t="shared" si="121"/>
        <v>11.87</v>
      </c>
      <c r="HF73" s="36">
        <f t="shared" si="121"/>
        <v>79.440000000000012</v>
      </c>
      <c r="HG73" s="36">
        <f t="shared" si="121"/>
        <v>40.33</v>
      </c>
      <c r="HH73" s="36">
        <f t="shared" si="121"/>
        <v>47.730000000000004</v>
      </c>
      <c r="HI73" s="43">
        <f t="shared" si="121"/>
        <v>25.46</v>
      </c>
      <c r="HJ73" s="36">
        <f t="shared" si="121"/>
        <v>34.029999999999994</v>
      </c>
      <c r="HK73" s="36">
        <f t="shared" si="121"/>
        <v>29.58</v>
      </c>
      <c r="HL73" s="36">
        <f t="shared" si="121"/>
        <v>29.419999999999998</v>
      </c>
      <c r="HM73" s="36">
        <f t="shared" si="121"/>
        <v>7.089999999999999</v>
      </c>
      <c r="HN73" s="36">
        <f t="shared" si="121"/>
        <v>31.64</v>
      </c>
      <c r="HO73" s="36">
        <f t="shared" si="121"/>
        <v>24.480000000000004</v>
      </c>
      <c r="HP73" s="36">
        <f t="shared" si="121"/>
        <v>32.900000000000006</v>
      </c>
      <c r="HQ73" s="36">
        <f t="shared" si="121"/>
        <v>49.030000000000008</v>
      </c>
      <c r="HR73" s="36">
        <f>SUM(HR5:HR72)</f>
        <v>35.270000000000003</v>
      </c>
      <c r="HS73" s="36">
        <f>SUM(HS5:HS72)</f>
        <v>46.339999999999996</v>
      </c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40">
        <v>6</v>
      </c>
      <c r="IO73" s="27"/>
      <c r="IP73" s="27"/>
      <c r="IQ73" s="27"/>
      <c r="IR73" s="27"/>
      <c r="IS73" s="27"/>
    </row>
    <row r="74" spans="1:258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14" t="s">
        <v>156</v>
      </c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7"/>
      <c r="Z74" s="27"/>
      <c r="AA74" s="27"/>
      <c r="AB74" s="27"/>
      <c r="AC74" s="27"/>
      <c r="AD74" s="27"/>
      <c r="AE74" s="31" t="s">
        <v>169</v>
      </c>
      <c r="AF74" s="36">
        <v>7</v>
      </c>
      <c r="AG74" s="36">
        <v>7</v>
      </c>
      <c r="AH74" s="36">
        <v>5</v>
      </c>
      <c r="AI74" s="36">
        <v>5</v>
      </c>
      <c r="AJ74" s="36">
        <v>6</v>
      </c>
      <c r="AK74" s="36">
        <v>6</v>
      </c>
      <c r="AL74" s="36">
        <v>8</v>
      </c>
      <c r="AM74" s="36">
        <v>8</v>
      </c>
      <c r="AN74" s="36">
        <v>5</v>
      </c>
      <c r="AO74" s="36">
        <v>5</v>
      </c>
      <c r="AP74" s="36">
        <v>4</v>
      </c>
      <c r="AQ74" s="36">
        <v>4</v>
      </c>
      <c r="AR74" s="36">
        <v>6</v>
      </c>
      <c r="AS74" s="36">
        <v>6</v>
      </c>
      <c r="AT74" s="36">
        <v>10</v>
      </c>
      <c r="AU74" s="36">
        <v>10</v>
      </c>
      <c r="AV74" s="36">
        <v>8</v>
      </c>
      <c r="AW74" s="36">
        <v>8</v>
      </c>
      <c r="AX74" s="36">
        <v>9</v>
      </c>
      <c r="AY74" s="36">
        <v>9</v>
      </c>
      <c r="AZ74" s="50"/>
      <c r="BA74" s="50"/>
      <c r="BB74" s="50"/>
      <c r="BC74" s="50"/>
      <c r="BD74" s="27"/>
      <c r="BE74" s="214" t="s">
        <v>156</v>
      </c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7"/>
      <c r="BR74" s="27"/>
      <c r="BS74" s="27"/>
      <c r="BT74" s="27"/>
      <c r="BU74" s="27"/>
      <c r="BV74" s="27"/>
      <c r="BW74" s="31" t="s">
        <v>169</v>
      </c>
      <c r="BX74" s="36">
        <v>5</v>
      </c>
      <c r="BY74" s="36">
        <v>5</v>
      </c>
      <c r="BZ74" s="36">
        <v>6</v>
      </c>
      <c r="CA74" s="36">
        <v>6</v>
      </c>
      <c r="CB74" s="36">
        <v>6</v>
      </c>
      <c r="CC74" s="36">
        <v>6</v>
      </c>
      <c r="CD74" s="36">
        <v>9</v>
      </c>
      <c r="CE74" s="36">
        <v>9</v>
      </c>
      <c r="CF74" s="36">
        <v>7</v>
      </c>
      <c r="CG74" s="36">
        <v>7</v>
      </c>
      <c r="CH74" s="36">
        <v>5</v>
      </c>
      <c r="CI74" s="36">
        <v>5</v>
      </c>
      <c r="CJ74" s="36">
        <v>6</v>
      </c>
      <c r="CK74" s="36">
        <v>6</v>
      </c>
      <c r="CL74" s="36">
        <v>7</v>
      </c>
      <c r="CM74" s="36">
        <v>7</v>
      </c>
      <c r="CN74" s="36">
        <v>9</v>
      </c>
      <c r="CO74" s="36">
        <v>9</v>
      </c>
      <c r="CP74" s="36">
        <v>8</v>
      </c>
      <c r="CQ74" s="36">
        <v>8</v>
      </c>
      <c r="CR74" s="27"/>
      <c r="CS74" s="27"/>
      <c r="CT74" s="27"/>
      <c r="CU74" s="27"/>
      <c r="CV74" s="27"/>
      <c r="CW74" s="214" t="s">
        <v>156</v>
      </c>
      <c r="CX74" s="214"/>
      <c r="CY74" s="214"/>
      <c r="CZ74" s="214"/>
      <c r="DA74" s="214"/>
      <c r="DB74" s="214"/>
      <c r="DC74" s="214"/>
      <c r="DD74" s="214"/>
      <c r="DE74" s="214"/>
      <c r="DF74" s="214"/>
      <c r="DG74" s="214"/>
      <c r="DH74" s="214"/>
      <c r="DI74" s="27"/>
      <c r="DJ74" s="27"/>
      <c r="DK74" s="27"/>
      <c r="DL74" s="27"/>
      <c r="DM74" s="27"/>
      <c r="DN74" s="27"/>
      <c r="DO74" s="31" t="s">
        <v>169</v>
      </c>
      <c r="DP74" s="36">
        <v>5</v>
      </c>
      <c r="DQ74" s="36">
        <v>5</v>
      </c>
      <c r="DR74" s="36">
        <v>6</v>
      </c>
      <c r="DS74" s="36">
        <v>6</v>
      </c>
      <c r="DT74" s="36">
        <v>6</v>
      </c>
      <c r="DU74" s="36">
        <v>6</v>
      </c>
      <c r="DV74" s="36">
        <v>9</v>
      </c>
      <c r="DW74" s="36">
        <v>9</v>
      </c>
      <c r="DX74" s="36">
        <v>7</v>
      </c>
      <c r="DY74" s="36">
        <v>7</v>
      </c>
      <c r="DZ74" s="36">
        <v>5</v>
      </c>
      <c r="EA74" s="36">
        <v>5</v>
      </c>
      <c r="EB74" s="36">
        <v>6</v>
      </c>
      <c r="EC74" s="36">
        <v>6</v>
      </c>
      <c r="ED74" s="36">
        <v>6</v>
      </c>
      <c r="EE74" s="36">
        <v>6</v>
      </c>
      <c r="EF74" s="36">
        <v>10</v>
      </c>
      <c r="EG74" s="36">
        <v>10</v>
      </c>
      <c r="EH74" s="36">
        <v>8</v>
      </c>
      <c r="EI74" s="36">
        <v>8</v>
      </c>
      <c r="EJ74" s="27"/>
      <c r="EK74" s="27"/>
      <c r="EL74" s="27"/>
      <c r="EM74" s="27"/>
      <c r="EN74" s="27"/>
      <c r="EO74" s="214" t="s">
        <v>156</v>
      </c>
      <c r="EP74" s="214"/>
      <c r="EQ74" s="214"/>
      <c r="ER74" s="214"/>
      <c r="ES74" s="214"/>
      <c r="ET74" s="214"/>
      <c r="EU74" s="214"/>
      <c r="EV74" s="214"/>
      <c r="EW74" s="214"/>
      <c r="EX74" s="214"/>
      <c r="EY74" s="214"/>
      <c r="EZ74" s="214"/>
      <c r="FA74" s="27"/>
      <c r="FB74" s="27"/>
      <c r="FC74" s="27"/>
      <c r="FD74" s="27"/>
      <c r="FE74" s="27"/>
      <c r="FF74" s="27"/>
      <c r="FG74" s="31" t="s">
        <v>169</v>
      </c>
      <c r="FH74" s="36">
        <v>5</v>
      </c>
      <c r="FI74" s="36">
        <v>5</v>
      </c>
      <c r="FJ74" s="36">
        <v>6</v>
      </c>
      <c r="FK74" s="36">
        <v>6</v>
      </c>
      <c r="FL74" s="36">
        <v>6</v>
      </c>
      <c r="FM74" s="36">
        <v>6</v>
      </c>
      <c r="FN74" s="36">
        <v>9</v>
      </c>
      <c r="FO74" s="36">
        <v>9</v>
      </c>
      <c r="FP74" s="36">
        <v>7</v>
      </c>
      <c r="FQ74" s="36">
        <v>7</v>
      </c>
      <c r="FR74" s="36">
        <v>5</v>
      </c>
      <c r="FS74" s="36">
        <v>5</v>
      </c>
      <c r="FT74" s="36">
        <v>5</v>
      </c>
      <c r="FU74" s="36">
        <v>5</v>
      </c>
      <c r="FV74" s="36">
        <v>6</v>
      </c>
      <c r="FW74" s="36">
        <v>6</v>
      </c>
      <c r="FX74" s="36">
        <v>11</v>
      </c>
      <c r="FY74" s="36">
        <v>11</v>
      </c>
      <c r="FZ74" s="36">
        <v>8</v>
      </c>
      <c r="GA74" s="36">
        <v>8</v>
      </c>
      <c r="GB74" s="27"/>
      <c r="GC74" s="27"/>
      <c r="GD74" s="27"/>
      <c r="GE74" s="27"/>
      <c r="GF74" s="27"/>
      <c r="GG74" s="211" t="s">
        <v>156</v>
      </c>
      <c r="GH74" s="211"/>
      <c r="GI74" s="211"/>
      <c r="GJ74" s="211"/>
      <c r="GK74" s="211"/>
      <c r="GL74" s="211"/>
      <c r="GM74" s="211"/>
      <c r="GN74" s="211"/>
      <c r="GO74" s="211"/>
      <c r="GP74" s="211"/>
      <c r="GQ74" s="211"/>
      <c r="GR74" s="211"/>
      <c r="GS74" s="27"/>
      <c r="GT74" s="27"/>
      <c r="GU74" s="27"/>
      <c r="GV74" s="27"/>
      <c r="GW74" s="27"/>
      <c r="GX74" s="27"/>
      <c r="GY74" s="31" t="s">
        <v>169</v>
      </c>
      <c r="GZ74" s="36">
        <v>5</v>
      </c>
      <c r="HA74" s="36">
        <v>5</v>
      </c>
      <c r="HB74" s="36">
        <v>6</v>
      </c>
      <c r="HC74" s="36">
        <v>6</v>
      </c>
      <c r="HD74" s="36">
        <v>6</v>
      </c>
      <c r="HE74" s="36">
        <v>6</v>
      </c>
      <c r="HF74" s="36">
        <v>9</v>
      </c>
      <c r="HG74" s="36">
        <v>9</v>
      </c>
      <c r="HH74" s="36">
        <v>7</v>
      </c>
      <c r="HI74" s="36">
        <v>7</v>
      </c>
      <c r="HJ74" s="36">
        <v>5</v>
      </c>
      <c r="HK74" s="36">
        <v>5</v>
      </c>
      <c r="HL74" s="36">
        <v>5</v>
      </c>
      <c r="HM74" s="36">
        <v>5</v>
      </c>
      <c r="HN74" s="36">
        <v>6</v>
      </c>
      <c r="HO74" s="36">
        <v>6</v>
      </c>
      <c r="HP74" s="36">
        <v>11</v>
      </c>
      <c r="HQ74" s="36">
        <v>11</v>
      </c>
      <c r="HR74" s="36">
        <v>8</v>
      </c>
      <c r="HS74" s="36">
        <v>8</v>
      </c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</row>
    <row r="75" spans="1:258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12" t="s">
        <v>155</v>
      </c>
      <c r="N75" s="214" t="s">
        <v>145</v>
      </c>
      <c r="O75" s="214"/>
      <c r="P75" s="214"/>
      <c r="Q75" s="214"/>
      <c r="R75" s="214"/>
      <c r="S75" s="214"/>
      <c r="T75" s="214"/>
      <c r="U75" s="214"/>
      <c r="V75" s="214"/>
      <c r="W75" s="214"/>
      <c r="X75" s="207" t="s">
        <v>157</v>
      </c>
      <c r="Y75" s="27"/>
      <c r="Z75" s="27"/>
      <c r="AA75" s="27"/>
      <c r="AB75" s="27"/>
      <c r="AC75" s="27"/>
      <c r="AD75" s="27"/>
      <c r="AE75" s="31" t="s">
        <v>170</v>
      </c>
      <c r="AF75" s="43">
        <f>AF73/AF74</f>
        <v>11.864285714285714</v>
      </c>
      <c r="AG75" s="43">
        <f t="shared" ref="AG75:AY75" si="122">AG73/AG74</f>
        <v>3.4185714285714286</v>
      </c>
      <c r="AH75" s="43">
        <f t="shared" si="122"/>
        <v>12.362</v>
      </c>
      <c r="AI75" s="43">
        <f t="shared" si="122"/>
        <v>1.534</v>
      </c>
      <c r="AJ75" s="43">
        <f t="shared" si="122"/>
        <v>9.5983333333333345</v>
      </c>
      <c r="AK75" s="43">
        <f t="shared" si="122"/>
        <v>1.9783333333333333</v>
      </c>
      <c r="AL75" s="43">
        <f t="shared" si="122"/>
        <v>8.6524999999999999</v>
      </c>
      <c r="AM75" s="43">
        <f t="shared" si="122"/>
        <v>4.5287500000000005</v>
      </c>
      <c r="AN75" s="43">
        <f t="shared" si="122"/>
        <v>6.9960000000000004</v>
      </c>
      <c r="AO75" s="43">
        <f t="shared" si="122"/>
        <v>3.476</v>
      </c>
      <c r="AP75" s="43">
        <f t="shared" si="122"/>
        <v>7.1199999999999992</v>
      </c>
      <c r="AQ75" s="43">
        <f t="shared" si="122"/>
        <v>5.5724999999999998</v>
      </c>
      <c r="AR75" s="43">
        <f t="shared" si="122"/>
        <v>5.6800000000000006</v>
      </c>
      <c r="AS75" s="43">
        <f t="shared" si="122"/>
        <v>1.675</v>
      </c>
      <c r="AT75" s="43">
        <f t="shared" si="122"/>
        <v>5.5229999999999988</v>
      </c>
      <c r="AU75" s="43">
        <f t="shared" si="122"/>
        <v>4.8020000000000005</v>
      </c>
      <c r="AV75" s="43">
        <f t="shared" si="122"/>
        <v>2.9212500000000001</v>
      </c>
      <c r="AW75" s="43">
        <f t="shared" si="122"/>
        <v>4.2162500000000005</v>
      </c>
      <c r="AX75" s="43">
        <f t="shared" si="122"/>
        <v>3.8722222222222222</v>
      </c>
      <c r="AY75" s="43">
        <f t="shared" si="122"/>
        <v>5.612222222222222</v>
      </c>
      <c r="AZ75" s="51"/>
      <c r="BA75" s="51"/>
      <c r="BB75" s="51"/>
      <c r="BC75" s="51"/>
      <c r="BD75" s="27"/>
      <c r="BE75" s="212" t="s">
        <v>155</v>
      </c>
      <c r="BF75" s="214" t="s">
        <v>145</v>
      </c>
      <c r="BG75" s="214"/>
      <c r="BH75" s="214"/>
      <c r="BI75" s="214"/>
      <c r="BJ75" s="214"/>
      <c r="BK75" s="214"/>
      <c r="BL75" s="214"/>
      <c r="BM75" s="214"/>
      <c r="BN75" s="214"/>
      <c r="BO75" s="214"/>
      <c r="BP75" s="207" t="s">
        <v>157</v>
      </c>
      <c r="BQ75" s="27"/>
      <c r="BR75" s="27"/>
      <c r="BS75" s="27"/>
      <c r="BT75" s="27"/>
      <c r="BU75" s="27"/>
      <c r="BV75" s="27"/>
      <c r="BW75" s="31" t="s">
        <v>170</v>
      </c>
      <c r="BX75" s="43">
        <f>BX73/BX74</f>
        <v>11.860000000000001</v>
      </c>
      <c r="BY75" s="43">
        <f t="shared" ref="BY75:CQ75" si="123">BY73/BY74</f>
        <v>3.4820000000000002</v>
      </c>
      <c r="BZ75" s="43">
        <f t="shared" si="123"/>
        <v>12.556666666666667</v>
      </c>
      <c r="CA75" s="43">
        <f t="shared" si="123"/>
        <v>1.6816666666666666</v>
      </c>
      <c r="CB75" s="43">
        <f t="shared" si="123"/>
        <v>9.5983333333333345</v>
      </c>
      <c r="CC75" s="43">
        <f t="shared" si="123"/>
        <v>1.9783333333333333</v>
      </c>
      <c r="CD75" s="43">
        <f t="shared" si="123"/>
        <v>8.826666666666668</v>
      </c>
      <c r="CE75" s="43">
        <f t="shared" si="123"/>
        <v>4.4811111111111108</v>
      </c>
      <c r="CF75" s="43">
        <f t="shared" si="123"/>
        <v>6.8185714285714294</v>
      </c>
      <c r="CG75" s="43">
        <f t="shared" si="123"/>
        <v>3.6371428571428575</v>
      </c>
      <c r="CH75" s="43">
        <f t="shared" si="123"/>
        <v>6.8059999999999992</v>
      </c>
      <c r="CI75" s="43">
        <f t="shared" si="123"/>
        <v>5.9159999999999995</v>
      </c>
      <c r="CJ75" s="43">
        <f t="shared" si="123"/>
        <v>5.6800000000000006</v>
      </c>
      <c r="CK75" s="43">
        <f t="shared" si="123"/>
        <v>1.675</v>
      </c>
      <c r="CL75" s="43">
        <f t="shared" si="123"/>
        <v>5.2757142857142858</v>
      </c>
      <c r="CM75" s="43">
        <f t="shared" si="123"/>
        <v>4.6642857142857155</v>
      </c>
      <c r="CN75" s="43">
        <f t="shared" si="123"/>
        <v>2.9055555555555559</v>
      </c>
      <c r="CO75" s="43">
        <f t="shared" si="123"/>
        <v>4.3144444444444447</v>
      </c>
      <c r="CP75" s="43">
        <f t="shared" si="123"/>
        <v>4.00875</v>
      </c>
      <c r="CQ75" s="43">
        <f t="shared" si="123"/>
        <v>5.6762499999999996</v>
      </c>
      <c r="CR75" s="27"/>
      <c r="CS75" s="27"/>
      <c r="CT75" s="27"/>
      <c r="CU75" s="27"/>
      <c r="CV75" s="27"/>
      <c r="CW75" s="212" t="s">
        <v>155</v>
      </c>
      <c r="CX75" s="214" t="s">
        <v>145</v>
      </c>
      <c r="CY75" s="214"/>
      <c r="CZ75" s="214"/>
      <c r="DA75" s="214"/>
      <c r="DB75" s="214"/>
      <c r="DC75" s="214"/>
      <c r="DD75" s="214"/>
      <c r="DE75" s="214"/>
      <c r="DF75" s="214"/>
      <c r="DG75" s="214"/>
      <c r="DH75" s="207" t="s">
        <v>157</v>
      </c>
      <c r="DI75" s="27"/>
      <c r="DJ75" s="27"/>
      <c r="DK75" s="27"/>
      <c r="DL75" s="27"/>
      <c r="DM75" s="27"/>
      <c r="DN75" s="27"/>
      <c r="DO75" s="31" t="s">
        <v>170</v>
      </c>
      <c r="DP75" s="43">
        <f>DP73/DP74</f>
        <v>11.860000000000001</v>
      </c>
      <c r="DQ75" s="43">
        <f t="shared" ref="DQ75:EI75" si="124">DQ73/DQ74</f>
        <v>3.4820000000000002</v>
      </c>
      <c r="DR75" s="43">
        <f>DR73/DR74</f>
        <v>12.556666666666667</v>
      </c>
      <c r="DS75" s="43">
        <f>DS73/DS74</f>
        <v>1.6816666666666666</v>
      </c>
      <c r="DT75" s="43">
        <f t="shared" si="124"/>
        <v>9.5983333333333345</v>
      </c>
      <c r="DU75" s="43">
        <f t="shared" si="124"/>
        <v>1.9783333333333333</v>
      </c>
      <c r="DV75" s="43">
        <f t="shared" si="124"/>
        <v>8.826666666666668</v>
      </c>
      <c r="DW75" s="43">
        <f t="shared" si="124"/>
        <v>4.4811111111111108</v>
      </c>
      <c r="DX75" s="43">
        <f t="shared" si="124"/>
        <v>6.8185714285714294</v>
      </c>
      <c r="DY75" s="43">
        <f t="shared" si="124"/>
        <v>3.6371428571428575</v>
      </c>
      <c r="DZ75" s="43">
        <f t="shared" si="124"/>
        <v>6.8059999999999992</v>
      </c>
      <c r="EA75" s="43">
        <f t="shared" si="124"/>
        <v>5.9159999999999995</v>
      </c>
      <c r="EB75" s="43">
        <f t="shared" si="124"/>
        <v>5.6800000000000006</v>
      </c>
      <c r="EC75" s="43">
        <f t="shared" si="124"/>
        <v>1.675</v>
      </c>
      <c r="ED75" s="43">
        <f t="shared" si="124"/>
        <v>5.2966666666666669</v>
      </c>
      <c r="EE75" s="43">
        <f t="shared" si="124"/>
        <v>4.4600000000000009</v>
      </c>
      <c r="EF75" s="43">
        <f t="shared" si="124"/>
        <v>2.9370000000000003</v>
      </c>
      <c r="EG75" s="43">
        <f t="shared" si="124"/>
        <v>4.3980000000000015</v>
      </c>
      <c r="EH75" s="43">
        <f t="shared" si="124"/>
        <v>4.25</v>
      </c>
      <c r="EI75" s="43">
        <f t="shared" si="124"/>
        <v>5.7687499999999998</v>
      </c>
      <c r="EJ75" s="27"/>
      <c r="EK75" s="27"/>
      <c r="EL75" s="27"/>
      <c r="EM75" s="27"/>
      <c r="EN75" s="27"/>
      <c r="EO75" s="212" t="s">
        <v>155</v>
      </c>
      <c r="EP75" s="214" t="s">
        <v>145</v>
      </c>
      <c r="EQ75" s="214"/>
      <c r="ER75" s="214"/>
      <c r="ES75" s="214"/>
      <c r="ET75" s="214"/>
      <c r="EU75" s="214"/>
      <c r="EV75" s="214"/>
      <c r="EW75" s="214"/>
      <c r="EX75" s="214"/>
      <c r="EY75" s="214"/>
      <c r="EZ75" s="207" t="s">
        <v>157</v>
      </c>
      <c r="FA75" s="27"/>
      <c r="FB75" s="27"/>
      <c r="FC75" s="27"/>
      <c r="FD75" s="27"/>
      <c r="FE75" s="27"/>
      <c r="FF75" s="27"/>
      <c r="FG75" s="31" t="s">
        <v>170</v>
      </c>
      <c r="FH75" s="43">
        <f>FH73/FH74</f>
        <v>11.860000000000001</v>
      </c>
      <c r="FI75" s="43">
        <f>FI73/FI74</f>
        <v>3.4820000000000002</v>
      </c>
      <c r="FJ75" s="43">
        <f>FJ73/FJ74</f>
        <v>12.556666666666667</v>
      </c>
      <c r="FK75" s="43">
        <f>FK73/FK74</f>
        <v>1.6816666666666666</v>
      </c>
      <c r="FL75" s="43">
        <f t="shared" ref="FL75:GA75" si="125">FL73/FL74</f>
        <v>9.5983333333333345</v>
      </c>
      <c r="FM75" s="43">
        <f t="shared" si="125"/>
        <v>1.9783333333333333</v>
      </c>
      <c r="FN75" s="43">
        <f t="shared" si="125"/>
        <v>8.826666666666668</v>
      </c>
      <c r="FO75" s="43">
        <f t="shared" si="125"/>
        <v>4.4811111111111108</v>
      </c>
      <c r="FP75" s="43">
        <f t="shared" si="125"/>
        <v>6.8185714285714294</v>
      </c>
      <c r="FQ75" s="43">
        <f t="shared" si="125"/>
        <v>3.6371428571428575</v>
      </c>
      <c r="FR75" s="43">
        <f t="shared" si="125"/>
        <v>6.8059999999999992</v>
      </c>
      <c r="FS75" s="43">
        <f t="shared" si="125"/>
        <v>5.9159999999999995</v>
      </c>
      <c r="FT75" s="43">
        <f t="shared" si="125"/>
        <v>5.8839999999999995</v>
      </c>
      <c r="FU75" s="43">
        <f t="shared" si="125"/>
        <v>1.4179999999999997</v>
      </c>
      <c r="FV75" s="43">
        <f t="shared" si="125"/>
        <v>5.2733333333333334</v>
      </c>
      <c r="FW75" s="43">
        <f t="shared" si="125"/>
        <v>4.080000000000001</v>
      </c>
      <c r="FX75" s="43">
        <f t="shared" si="125"/>
        <v>2.9909090909090916</v>
      </c>
      <c r="FY75" s="43">
        <f t="shared" si="125"/>
        <v>4.4572727272727279</v>
      </c>
      <c r="FZ75" s="43">
        <f t="shared" si="125"/>
        <v>4.4087500000000004</v>
      </c>
      <c r="GA75" s="43">
        <f t="shared" si="125"/>
        <v>5.7924999999999995</v>
      </c>
      <c r="GB75" s="27"/>
      <c r="GC75" s="27"/>
      <c r="GD75" s="27"/>
      <c r="GE75" s="27"/>
      <c r="GF75" s="27"/>
      <c r="GG75" s="212" t="s">
        <v>155</v>
      </c>
      <c r="GH75" s="214" t="s">
        <v>145</v>
      </c>
      <c r="GI75" s="214"/>
      <c r="GJ75" s="214"/>
      <c r="GK75" s="214"/>
      <c r="GL75" s="214"/>
      <c r="GM75" s="214"/>
      <c r="GN75" s="214"/>
      <c r="GO75" s="214"/>
      <c r="GP75" s="214"/>
      <c r="GQ75" s="214"/>
      <c r="GR75" s="207" t="s">
        <v>157</v>
      </c>
      <c r="GS75" s="27"/>
      <c r="GT75" s="27"/>
      <c r="GU75" s="27"/>
      <c r="GV75" s="27"/>
      <c r="GW75" s="27"/>
      <c r="GX75" s="27"/>
      <c r="GY75" s="31" t="s">
        <v>170</v>
      </c>
      <c r="GZ75" s="43">
        <f>GZ73/GZ74</f>
        <v>11.860000000000001</v>
      </c>
      <c r="HA75" s="43">
        <f>HA73/HA74</f>
        <v>3.4820000000000002</v>
      </c>
      <c r="HB75" s="43">
        <f>HB73/HB74</f>
        <v>12.556666666666667</v>
      </c>
      <c r="HC75" s="43">
        <f>HC73/HC74</f>
        <v>1.6816666666666666</v>
      </c>
      <c r="HD75" s="43">
        <f t="shared" ref="HD75:HS75" si="126">HD73/HD74</f>
        <v>9.5983333333333345</v>
      </c>
      <c r="HE75" s="43">
        <f t="shared" si="126"/>
        <v>1.9783333333333333</v>
      </c>
      <c r="HF75" s="43">
        <f t="shared" si="126"/>
        <v>8.826666666666668</v>
      </c>
      <c r="HG75" s="43">
        <f t="shared" si="126"/>
        <v>4.4811111111111108</v>
      </c>
      <c r="HH75" s="43">
        <f t="shared" si="126"/>
        <v>6.8185714285714294</v>
      </c>
      <c r="HI75" s="43">
        <f t="shared" si="126"/>
        <v>3.6371428571428575</v>
      </c>
      <c r="HJ75" s="43">
        <f t="shared" si="126"/>
        <v>6.8059999999999992</v>
      </c>
      <c r="HK75" s="43">
        <f t="shared" si="126"/>
        <v>5.9159999999999995</v>
      </c>
      <c r="HL75" s="43">
        <f t="shared" si="126"/>
        <v>5.8839999999999995</v>
      </c>
      <c r="HM75" s="43">
        <f t="shared" si="126"/>
        <v>1.4179999999999997</v>
      </c>
      <c r="HN75" s="43">
        <f t="shared" si="126"/>
        <v>5.2733333333333334</v>
      </c>
      <c r="HO75" s="43">
        <f t="shared" si="126"/>
        <v>4.080000000000001</v>
      </c>
      <c r="HP75" s="43">
        <f t="shared" si="126"/>
        <v>2.9909090909090916</v>
      </c>
      <c r="HQ75" s="43">
        <f t="shared" si="126"/>
        <v>4.4572727272727279</v>
      </c>
      <c r="HR75" s="43">
        <f t="shared" si="126"/>
        <v>4.4087500000000004</v>
      </c>
      <c r="HS75" s="43">
        <f t="shared" si="126"/>
        <v>5.7924999999999995</v>
      </c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</row>
    <row r="76" spans="1:258" x14ac:dyDescent="0.25">
      <c r="A76" s="27"/>
      <c r="B76" s="27"/>
      <c r="C76" s="207" t="s">
        <v>140</v>
      </c>
      <c r="D76" s="207" t="s">
        <v>141</v>
      </c>
      <c r="E76" s="208" t="s">
        <v>142</v>
      </c>
      <c r="F76" s="208"/>
      <c r="G76" s="27"/>
      <c r="H76" s="27"/>
      <c r="I76" s="27"/>
      <c r="J76" s="27"/>
      <c r="K76" s="27"/>
      <c r="L76" s="27"/>
      <c r="M76" s="213"/>
      <c r="N76" s="135">
        <v>1</v>
      </c>
      <c r="O76" s="135">
        <v>2</v>
      </c>
      <c r="P76" s="135">
        <v>3</v>
      </c>
      <c r="Q76" s="135">
        <v>4</v>
      </c>
      <c r="R76" s="135">
        <v>5</v>
      </c>
      <c r="S76" s="135">
        <v>6</v>
      </c>
      <c r="T76" s="135">
        <v>7</v>
      </c>
      <c r="U76" s="135">
        <v>8</v>
      </c>
      <c r="V76" s="135">
        <v>9</v>
      </c>
      <c r="W76" s="135">
        <v>10</v>
      </c>
      <c r="X76" s="20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13"/>
      <c r="BF76" s="135">
        <v>1</v>
      </c>
      <c r="BG76" s="135">
        <v>2</v>
      </c>
      <c r="BH76" s="135">
        <v>3</v>
      </c>
      <c r="BI76" s="135">
        <v>4</v>
      </c>
      <c r="BJ76" s="135">
        <v>5</v>
      </c>
      <c r="BK76" s="135">
        <v>6</v>
      </c>
      <c r="BL76" s="135">
        <v>7</v>
      </c>
      <c r="BM76" s="135">
        <v>8</v>
      </c>
      <c r="BN76" s="135">
        <v>9</v>
      </c>
      <c r="BO76" s="135">
        <v>10</v>
      </c>
      <c r="BP76" s="20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13"/>
      <c r="CX76" s="135">
        <v>1</v>
      </c>
      <c r="CY76" s="135">
        <v>2</v>
      </c>
      <c r="CZ76" s="135">
        <v>3</v>
      </c>
      <c r="DA76" s="135">
        <v>4</v>
      </c>
      <c r="DB76" s="135">
        <v>5</v>
      </c>
      <c r="DC76" s="135">
        <v>6</v>
      </c>
      <c r="DD76" s="135">
        <v>7</v>
      </c>
      <c r="DE76" s="135">
        <v>8</v>
      </c>
      <c r="DF76" s="135">
        <v>9</v>
      </c>
      <c r="DG76" s="135">
        <v>10</v>
      </c>
      <c r="DH76" s="20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13"/>
      <c r="EP76" s="135">
        <v>1</v>
      </c>
      <c r="EQ76" s="135">
        <v>2</v>
      </c>
      <c r="ER76" s="135">
        <v>3</v>
      </c>
      <c r="ES76" s="135">
        <v>4</v>
      </c>
      <c r="ET76" s="135">
        <v>5</v>
      </c>
      <c r="EU76" s="135">
        <v>6</v>
      </c>
      <c r="EV76" s="135">
        <v>7</v>
      </c>
      <c r="EW76" s="135">
        <v>8</v>
      </c>
      <c r="EX76" s="135">
        <v>9</v>
      </c>
      <c r="EY76" s="135">
        <v>10</v>
      </c>
      <c r="EZ76" s="20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13"/>
      <c r="GH76" s="135">
        <v>1</v>
      </c>
      <c r="GI76" s="135">
        <v>2</v>
      </c>
      <c r="GJ76" s="135">
        <v>3</v>
      </c>
      <c r="GK76" s="135">
        <v>4</v>
      </c>
      <c r="GL76" s="135">
        <v>5</v>
      </c>
      <c r="GM76" s="135">
        <v>6</v>
      </c>
      <c r="GN76" s="135">
        <v>7</v>
      </c>
      <c r="GO76" s="135">
        <v>8</v>
      </c>
      <c r="GP76" s="135">
        <v>9</v>
      </c>
      <c r="GQ76" s="135">
        <v>10</v>
      </c>
      <c r="GR76" s="20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</row>
    <row r="77" spans="1:258" x14ac:dyDescent="0.25">
      <c r="A77" s="27"/>
      <c r="B77" s="27"/>
      <c r="C77" s="207"/>
      <c r="D77" s="207"/>
      <c r="E77" s="32" t="s">
        <v>0</v>
      </c>
      <c r="F77" s="32" t="s">
        <v>1</v>
      </c>
      <c r="G77" s="27"/>
      <c r="H77" s="27"/>
      <c r="I77" s="27"/>
      <c r="J77" s="27"/>
      <c r="K77" s="27"/>
      <c r="L77" s="27"/>
      <c r="M77" s="36">
        <v>36</v>
      </c>
      <c r="N77" s="43">
        <f t="shared" ref="N77:N109" si="127">SQRT((E78-$J$5)^2+(F78-$K$5)^2)</f>
        <v>4.8499072156073257</v>
      </c>
      <c r="O77" s="43">
        <f t="shared" ref="O77:O109" si="128">SQRT((E78-$J$6)^2+(F78-$K$6)^2)</f>
        <v>4.4307222887470612</v>
      </c>
      <c r="P77" s="43">
        <f t="shared" ref="P77:P109" si="129">SQRT((E78-$J$7)^2+(F78-$K$7)^2)</f>
        <v>2.4864633518312718</v>
      </c>
      <c r="Q77" s="43">
        <f t="shared" ref="Q77:Q109" si="130">SQRT((E78-$J$8)^2+(F78-$K$8)^2)</f>
        <v>3.6022354170709057</v>
      </c>
      <c r="R77" s="43">
        <f t="shared" ref="R77:R109" si="131">SQRT((E78-$J$9)^2+(F78-$K$9)^2)</f>
        <v>2.2500888871331282</v>
      </c>
      <c r="S77" s="43">
        <f t="shared" ref="S77:S109" si="132">SQRT((E78-$J$10)^2+(F78-$K$10)^2)</f>
        <v>3.530014164277532</v>
      </c>
      <c r="T77" s="48">
        <f t="shared" ref="T77:T109" si="133">SQRT((E78-$J$11)^2+(F78-$K$11)^2)</f>
        <v>1.3152946437965907</v>
      </c>
      <c r="U77" s="43">
        <f t="shared" ref="U77:U109" si="134">SQRT((E78-$J$12)^2+(F78-$K$12)^2)</f>
        <v>3.4881083698761421</v>
      </c>
      <c r="V77" s="43">
        <f t="shared" ref="V77:V109" si="135">SQRT((E78-$J$13)^2+(F78-$K$13)^2)</f>
        <v>5.0741797366668049</v>
      </c>
      <c r="W77" s="43">
        <f t="shared" ref="W77:W109" si="136">SQRT((E78-$J$14)^2+(F78-$K$14)^2)</f>
        <v>5.5438795080701384</v>
      </c>
      <c r="X77" s="36">
        <v>7</v>
      </c>
      <c r="Y77" s="27"/>
      <c r="Z77" s="27"/>
      <c r="AA77" s="27"/>
      <c r="AB77" s="27"/>
      <c r="AC77" s="27"/>
      <c r="AD77" s="27"/>
      <c r="AE77" s="207" t="s">
        <v>155</v>
      </c>
      <c r="AF77" s="208" t="s">
        <v>242</v>
      </c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7"/>
      <c r="BA77" s="27"/>
      <c r="BB77" s="27"/>
      <c r="BC77" s="27"/>
      <c r="BD77" s="27"/>
      <c r="BE77" s="36">
        <v>36</v>
      </c>
      <c r="BF77" s="47">
        <f t="shared" ref="BF77:BF109" si="137">SQRT((E78-$BB$5)^2+(F78-$BC$5)^2)</f>
        <v>5.1667929104611723</v>
      </c>
      <c r="BG77" s="47">
        <f t="shared" ref="BG77:BG109" si="138">SQRT((E78-$BB$6)^2+(F78-$BC$6)^2)</f>
        <v>5.1992249422389873</v>
      </c>
      <c r="BH77" s="47">
        <f t="shared" ref="BH77:BH109" si="139">SQRT((E78-$BB$7)^2+(F78-$BC$7)^2)</f>
        <v>2.5323517835315776</v>
      </c>
      <c r="BI77" s="47">
        <f t="shared" ref="BI77:BI109" si="140">SQRT((E78-$BB$8)^2+(F78-$BC$8)^2)</f>
        <v>3.5892245419449593</v>
      </c>
      <c r="BJ77" s="47">
        <f t="shared" ref="BJ77:BJ109" si="141">SQRT((E78-$BB$9)^2+(F78-$BC$9)^2)</f>
        <v>2.222820730513372</v>
      </c>
      <c r="BK77" s="47">
        <f t="shared" ref="BK77:BK109" si="142">SQRT((E78-$BB$10)^2+(F78-$BC$10)^2)</f>
        <v>4.3127898453321372</v>
      </c>
      <c r="BL77" s="48">
        <f t="shared" ref="BL77:BL109" si="143">SQRT((E78-$BB$11)^2+(F78-$BC$11)^2)</f>
        <v>1.5467142593252312</v>
      </c>
      <c r="BM77" s="47">
        <f t="shared" ref="BM77:BM109" si="144">SQRT((E78-$BB$12)^2+(F78-$BC$12)^2)</f>
        <v>3.9061967436369627</v>
      </c>
      <c r="BN77" s="47">
        <f t="shared" ref="BN77:BN109" si="145">SQRT((E78-$BB$13)^2+(F78-$BC$13)^2)</f>
        <v>5.1760303925885136</v>
      </c>
      <c r="BO77" s="47">
        <f t="shared" ref="BO77:BO109" si="146">SQRT((E78-$BB$14)^2+(F78-$BC$14)^2)</f>
        <v>5.4605106485758155</v>
      </c>
      <c r="BP77" s="36">
        <v>7</v>
      </c>
      <c r="BQ77" s="27"/>
      <c r="BR77" s="27"/>
      <c r="BS77" s="27"/>
      <c r="BT77" s="27"/>
      <c r="BU77" s="27"/>
      <c r="BV77" s="27"/>
      <c r="BW77" s="207" t="s">
        <v>155</v>
      </c>
      <c r="BX77" s="208" t="s">
        <v>242</v>
      </c>
      <c r="BY77" s="208"/>
      <c r="BZ77" s="208"/>
      <c r="CA77" s="208"/>
      <c r="CB77" s="208"/>
      <c r="CC77" s="208"/>
      <c r="CD77" s="208"/>
      <c r="CE77" s="208"/>
      <c r="CF77" s="208"/>
      <c r="CG77" s="208"/>
      <c r="CH77" s="208"/>
      <c r="CI77" s="208"/>
      <c r="CJ77" s="208"/>
      <c r="CK77" s="208"/>
      <c r="CL77" s="208"/>
      <c r="CM77" s="208"/>
      <c r="CN77" s="208"/>
      <c r="CO77" s="208"/>
      <c r="CP77" s="208"/>
      <c r="CQ77" s="208"/>
      <c r="CR77" s="27"/>
      <c r="CS77" s="27"/>
      <c r="CT77" s="27"/>
      <c r="CU77" s="27"/>
      <c r="CV77" s="27"/>
      <c r="CW77" s="36">
        <v>36</v>
      </c>
      <c r="CX77" s="47">
        <f t="shared" ref="CX77:CX109" si="147">SQRT((E78-$CT$5)^2+(F78-$CU$5)^2)</f>
        <v>5.1897383363711134</v>
      </c>
      <c r="CY77" s="47">
        <f t="shared" ref="CY77:CY109" si="148">SQRT((E78-$CT$6)^2+(F78-$CU$6)^2)</f>
        <v>5.4031454316495644</v>
      </c>
      <c r="CZ77" s="47">
        <f t="shared" ref="CZ77:CZ109" si="149">SQRT((E78-$CT$7)^2+(F78-$CU$7)^2)</f>
        <v>2.5323517835315776</v>
      </c>
      <c r="DA77" s="47">
        <f t="shared" ref="DA77:DA109" si="150">SQRT((E78-$CT$8)^2+(F78-$CU$8)^2)</f>
        <v>3.6221680295877916</v>
      </c>
      <c r="DB77" s="47">
        <f t="shared" ref="DB77:DB109" si="151">SQRT((E78-$CT$9)^2+(F78-$CU$9)^2)</f>
        <v>2.4029794431250617</v>
      </c>
      <c r="DC77" s="47">
        <f t="shared" ref="DC77:DC109" si="152">SQRT((E78-$CT$10)^2+(F78-$CU$10)^2)</f>
        <v>4.6702068476674565</v>
      </c>
      <c r="DD77" s="48">
        <f t="shared" ref="DD77:DD109" si="153">SQRT((E78-$CT$11)^2+(F78-$CU$11)^2)</f>
        <v>1.5467142593252312</v>
      </c>
      <c r="DE77" s="47">
        <f t="shared" ref="DE77:DE109" si="154">SQRT((E78-$CT$12)^2+(F78-$CU$12)^2)</f>
        <v>3.895828485936816</v>
      </c>
      <c r="DF77" s="47">
        <f t="shared" ref="DF77:DF109" si="155">SQRT((E78-$CT$13)^2+(F78-$CU$13)^2)</f>
        <v>5.245485419286819</v>
      </c>
      <c r="DG77" s="47">
        <f t="shared" ref="DG77:DG109" si="156">SQRT((E78-$CT$14)^2+(F78-$CU$14)^2)</f>
        <v>5.4310924890854135</v>
      </c>
      <c r="DH77" s="36">
        <v>7</v>
      </c>
      <c r="DI77" s="27"/>
      <c r="DJ77" s="27"/>
      <c r="DK77" s="27"/>
      <c r="DL77" s="27"/>
      <c r="DM77" s="27"/>
      <c r="DN77" s="27"/>
      <c r="DO77" s="207" t="s">
        <v>155</v>
      </c>
      <c r="DP77" s="208" t="s">
        <v>242</v>
      </c>
      <c r="DQ77" s="208"/>
      <c r="DR77" s="208"/>
      <c r="DS77" s="208"/>
      <c r="DT77" s="208"/>
      <c r="DU77" s="208"/>
      <c r="DV77" s="208"/>
      <c r="DW77" s="208"/>
      <c r="DX77" s="208"/>
      <c r="DY77" s="208"/>
      <c r="DZ77" s="208"/>
      <c r="EA77" s="208"/>
      <c r="EB77" s="208"/>
      <c r="EC77" s="208"/>
      <c r="ED77" s="208"/>
      <c r="EE77" s="208"/>
      <c r="EF77" s="208"/>
      <c r="EG77" s="208"/>
      <c r="EH77" s="208"/>
      <c r="EI77" s="208"/>
      <c r="EJ77" s="27"/>
      <c r="EK77" s="27"/>
      <c r="EL77" s="27"/>
      <c r="EM77" s="27"/>
      <c r="EN77" s="27"/>
      <c r="EO77" s="36">
        <v>36</v>
      </c>
      <c r="EP77" s="47">
        <f>SQRT((E78-$EL$5)^2+(F78-$EM$5)^2)</f>
        <v>5.1897383363711134</v>
      </c>
      <c r="EQ77" s="47">
        <f>SQRT((E78-$EL$6)^2+(F78-$EM$6)^2)</f>
        <v>5.4031454316495644</v>
      </c>
      <c r="ER77" s="47">
        <f>SQRT((E78-$EL$7)^2+(F78-$EM$7)^2)</f>
        <v>2.5323517835315776</v>
      </c>
      <c r="ES77" s="47">
        <f>SQRT((E78-$EL$8)^2+(F78-$EM$8)^2)</f>
        <v>3.6221680295877916</v>
      </c>
      <c r="ET77" s="47">
        <f>SQRT((E78-$EL$9)^2+(F78-$EM$9)^2)</f>
        <v>2.4029794431250617</v>
      </c>
      <c r="EU77" s="47">
        <f>SQRT((E78-$EL$10)^2+(F78-$EM$10)^2)</f>
        <v>4.6702068476674565</v>
      </c>
      <c r="EV77" s="48">
        <f>SQRT((E78-$EL$11)^2+(F78-$EM$11)^2)</f>
        <v>1.5467142593252312</v>
      </c>
      <c r="EW77" s="47">
        <f>SQRT((E78-$EL$12)^2+(F78-$EM$12)^2)</f>
        <v>3.7080153421713056</v>
      </c>
      <c r="EX77" s="47">
        <f>SQRT((E78-$EL$13)^2+(F78-$EM$13)^2)</f>
        <v>5.2692820194026444</v>
      </c>
      <c r="EY77" s="47">
        <f>SQRT((E78-$EL$14)^2+(F78-$EM$14)^2)</f>
        <v>5.371706112819278</v>
      </c>
      <c r="EZ77" s="36">
        <v>7</v>
      </c>
      <c r="FA77" s="27"/>
      <c r="FB77" s="27"/>
      <c r="FC77" s="27"/>
      <c r="FD77" s="27"/>
      <c r="FE77" s="27"/>
      <c r="FF77" s="27"/>
      <c r="FG77" s="207" t="s">
        <v>155</v>
      </c>
      <c r="FH77" s="208" t="s">
        <v>242</v>
      </c>
      <c r="FI77" s="208"/>
      <c r="FJ77" s="208"/>
      <c r="FK77" s="208"/>
      <c r="FL77" s="208"/>
      <c r="FM77" s="208"/>
      <c r="FN77" s="208"/>
      <c r="FO77" s="208"/>
      <c r="FP77" s="208"/>
      <c r="FQ77" s="208"/>
      <c r="FR77" s="208"/>
      <c r="FS77" s="208"/>
      <c r="FT77" s="208"/>
      <c r="FU77" s="208"/>
      <c r="FV77" s="208"/>
      <c r="FW77" s="208"/>
      <c r="FX77" s="208"/>
      <c r="FY77" s="208"/>
      <c r="FZ77" s="208"/>
      <c r="GA77" s="208"/>
      <c r="GB77" s="27"/>
      <c r="GC77" s="27"/>
      <c r="GD77" s="27"/>
      <c r="GE77" s="27"/>
      <c r="GF77" s="27"/>
      <c r="GG77" s="36">
        <v>36</v>
      </c>
      <c r="GH77" s="47">
        <f t="shared" ref="GH77:GH109" si="157">SQRT((E78-$GD$5)^2+(F78-$GE$5)^2)</f>
        <v>5.1897383363711134</v>
      </c>
      <c r="GI77" s="47">
        <f t="shared" ref="GI77:GI109" si="158">SQRT((E78-$GD$6)^2+(F78-$GE$6)^2)</f>
        <v>5.4031454316495644</v>
      </c>
      <c r="GJ77" s="47">
        <f t="shared" ref="GJ77:GJ109" si="159">SQRT((E78-$GD$7)^2+(F78-$GE$7)^2)</f>
        <v>2.5323517835315776</v>
      </c>
      <c r="GK77" s="47">
        <f t="shared" ref="GK77:GK109" si="160">SQRT((E78-$GD$8)^2+(F78-$GE$8)^2)</f>
        <v>3.6221680295877916</v>
      </c>
      <c r="GL77" s="47">
        <f t="shared" ref="GL77:GL109" si="161">SQRT((E78-$GD$9)^2+(F78-$GE$9)^2)</f>
        <v>2.4029794431250617</v>
      </c>
      <c r="GM77" s="47">
        <f t="shared" ref="GM77:GM109" si="162">SQRT((E78-$GD$10)^2+(F78-$GE$10)^2)</f>
        <v>4.6702068476674565</v>
      </c>
      <c r="GN77" s="48">
        <f t="shared" ref="GN77:GN109" si="163">SQRT((E78-$GD$11)^2+(F78-$GE$11)^2)</f>
        <v>1.2956697109989108</v>
      </c>
      <c r="GO77" s="47">
        <f t="shared" ref="GO77:GO109" si="164">SQRT((E78-$GD$12)^2+(F78-$GE$12)^2)</f>
        <v>3.3984914954203509</v>
      </c>
      <c r="GP77" s="47">
        <f t="shared" ref="GP77:GP109" si="165">SQRT((E78-$GD$13)^2+(F78-$GE$13)^2)</f>
        <v>5.2618773949046229</v>
      </c>
      <c r="GQ77" s="47">
        <f t="shared" ref="GQ77:GQ109" si="166">SQRT((E78-$GD$14)^2+(F78-$GE$14)^2)</f>
        <v>5.307358835852348</v>
      </c>
      <c r="GR77" s="36">
        <v>7</v>
      </c>
      <c r="GS77" s="27"/>
      <c r="GT77" s="27"/>
      <c r="GU77" s="27"/>
      <c r="GV77" s="27"/>
      <c r="GW77" s="27"/>
      <c r="GX77" s="27"/>
      <c r="GY77" s="207" t="s">
        <v>155</v>
      </c>
      <c r="GZ77" s="208" t="s">
        <v>242</v>
      </c>
      <c r="HA77" s="208"/>
      <c r="HB77" s="208"/>
      <c r="HC77" s="208"/>
      <c r="HD77" s="208"/>
      <c r="HE77" s="208"/>
      <c r="HF77" s="208"/>
      <c r="HG77" s="208"/>
      <c r="HH77" s="208"/>
      <c r="HI77" s="208"/>
      <c r="HJ77" s="208"/>
      <c r="HK77" s="208"/>
      <c r="HL77" s="208"/>
      <c r="HM77" s="208"/>
      <c r="HN77" s="208"/>
      <c r="HO77" s="208"/>
      <c r="HP77" s="208"/>
      <c r="HQ77" s="208"/>
      <c r="HR77" s="208"/>
      <c r="HS77" s="208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</row>
    <row r="78" spans="1:258" x14ac:dyDescent="0.25">
      <c r="A78" s="27"/>
      <c r="B78" s="27"/>
      <c r="C78" s="46">
        <v>36</v>
      </c>
      <c r="D78" s="77" t="s">
        <v>107</v>
      </c>
      <c r="E78" s="47">
        <v>7.17</v>
      </c>
      <c r="F78" s="47">
        <v>1.26</v>
      </c>
      <c r="G78" s="27"/>
      <c r="H78" s="27"/>
      <c r="I78" s="27"/>
      <c r="J78" s="27"/>
      <c r="K78" s="27"/>
      <c r="L78" s="27"/>
      <c r="M78" s="36">
        <v>37</v>
      </c>
      <c r="N78" s="43">
        <f t="shared" si="127"/>
        <v>6.477136713085498</v>
      </c>
      <c r="O78" s="43">
        <f t="shared" si="128"/>
        <v>7.0170649134805645</v>
      </c>
      <c r="P78" s="43">
        <f t="shared" si="129"/>
        <v>4.7376787565220173</v>
      </c>
      <c r="Q78" s="43">
        <f t="shared" si="130"/>
        <v>3.2718190659020245</v>
      </c>
      <c r="R78" s="43">
        <f t="shared" si="131"/>
        <v>2.0892582415776184</v>
      </c>
      <c r="S78" s="43">
        <f t="shared" si="132"/>
        <v>2.1600231480241132</v>
      </c>
      <c r="T78" s="43">
        <f t="shared" si="133"/>
        <v>2.3657768280207669</v>
      </c>
      <c r="U78" s="48">
        <f t="shared" si="134"/>
        <v>1.02</v>
      </c>
      <c r="V78" s="43">
        <f t="shared" si="135"/>
        <v>1.9039432764659767</v>
      </c>
      <c r="W78" s="43">
        <f t="shared" si="136"/>
        <v>2.1980218379260927</v>
      </c>
      <c r="X78" s="36">
        <v>8</v>
      </c>
      <c r="Y78" s="27"/>
      <c r="Z78" s="27"/>
      <c r="AA78" s="27"/>
      <c r="AB78" s="27"/>
      <c r="AC78" s="27"/>
      <c r="AD78" s="27"/>
      <c r="AE78" s="207"/>
      <c r="AF78" s="208" t="s">
        <v>27</v>
      </c>
      <c r="AG78" s="208"/>
      <c r="AH78" s="208" t="s">
        <v>50</v>
      </c>
      <c r="AI78" s="208"/>
      <c r="AJ78" s="208" t="s">
        <v>147</v>
      </c>
      <c r="AK78" s="208"/>
      <c r="AL78" s="208" t="s">
        <v>148</v>
      </c>
      <c r="AM78" s="208"/>
      <c r="AN78" s="208" t="s">
        <v>149</v>
      </c>
      <c r="AO78" s="208"/>
      <c r="AP78" s="208" t="s">
        <v>150</v>
      </c>
      <c r="AQ78" s="208"/>
      <c r="AR78" s="208" t="s">
        <v>151</v>
      </c>
      <c r="AS78" s="208"/>
      <c r="AT78" s="208" t="s">
        <v>152</v>
      </c>
      <c r="AU78" s="208"/>
      <c r="AV78" s="208" t="s">
        <v>153</v>
      </c>
      <c r="AW78" s="208"/>
      <c r="AX78" s="208" t="s">
        <v>154</v>
      </c>
      <c r="AY78" s="208"/>
      <c r="AZ78" s="27"/>
      <c r="BA78" s="27"/>
      <c r="BB78" s="27"/>
      <c r="BC78" s="27"/>
      <c r="BD78" s="27"/>
      <c r="BE78" s="36">
        <v>37</v>
      </c>
      <c r="BF78" s="47">
        <f t="shared" si="137"/>
        <v>6.7567378314130986</v>
      </c>
      <c r="BG78" s="47">
        <f t="shared" si="138"/>
        <v>7.6576367111531223</v>
      </c>
      <c r="BH78" s="47">
        <f t="shared" si="139"/>
        <v>4.9288679114872718</v>
      </c>
      <c r="BI78" s="47">
        <f t="shared" si="140"/>
        <v>3.5410496766495667</v>
      </c>
      <c r="BJ78" s="47">
        <f t="shared" si="141"/>
        <v>1.9518073675442469</v>
      </c>
      <c r="BK78" s="47">
        <f t="shared" si="142"/>
        <v>2.4795072595175029</v>
      </c>
      <c r="BL78" s="47">
        <f t="shared" si="143"/>
        <v>2.464878293141469</v>
      </c>
      <c r="BM78" s="48">
        <f t="shared" si="144"/>
        <v>0.81729615195472438</v>
      </c>
      <c r="BN78" s="47">
        <f t="shared" si="145"/>
        <v>2.222929514177181</v>
      </c>
      <c r="BO78" s="47">
        <f t="shared" si="146"/>
        <v>1.9887094891156838</v>
      </c>
      <c r="BP78" s="36">
        <v>8</v>
      </c>
      <c r="BQ78" s="27"/>
      <c r="BR78" s="27"/>
      <c r="BS78" s="27"/>
      <c r="BT78" s="27"/>
      <c r="BU78" s="27"/>
      <c r="BV78" s="27"/>
      <c r="BW78" s="207"/>
      <c r="BX78" s="208" t="s">
        <v>27</v>
      </c>
      <c r="BY78" s="208"/>
      <c r="BZ78" s="208" t="s">
        <v>50</v>
      </c>
      <c r="CA78" s="208"/>
      <c r="CB78" s="208" t="s">
        <v>147</v>
      </c>
      <c r="CC78" s="208"/>
      <c r="CD78" s="208" t="s">
        <v>148</v>
      </c>
      <c r="CE78" s="208"/>
      <c r="CF78" s="208" t="s">
        <v>149</v>
      </c>
      <c r="CG78" s="208"/>
      <c r="CH78" s="208" t="s">
        <v>150</v>
      </c>
      <c r="CI78" s="208"/>
      <c r="CJ78" s="208" t="s">
        <v>151</v>
      </c>
      <c r="CK78" s="208"/>
      <c r="CL78" s="208" t="s">
        <v>152</v>
      </c>
      <c r="CM78" s="208"/>
      <c r="CN78" s="208" t="s">
        <v>153</v>
      </c>
      <c r="CO78" s="208"/>
      <c r="CP78" s="208" t="s">
        <v>154</v>
      </c>
      <c r="CQ78" s="208"/>
      <c r="CR78" s="27"/>
      <c r="CS78" s="27"/>
      <c r="CT78" s="27"/>
      <c r="CU78" s="27"/>
      <c r="CV78" s="27"/>
      <c r="CW78" s="36">
        <v>37</v>
      </c>
      <c r="CX78" s="47">
        <f t="shared" si="147"/>
        <v>6.7465549727249705</v>
      </c>
      <c r="CY78" s="47">
        <f t="shared" si="148"/>
        <v>7.7948025775013843</v>
      </c>
      <c r="CZ78" s="47">
        <f t="shared" si="149"/>
        <v>4.9288679114872718</v>
      </c>
      <c r="DA78" s="47">
        <f t="shared" si="150"/>
        <v>3.7084230118161967</v>
      </c>
      <c r="DB78" s="47">
        <f t="shared" si="151"/>
        <v>1.7360082055669903</v>
      </c>
      <c r="DC78" s="47">
        <f t="shared" si="152"/>
        <v>2.4792039044822425</v>
      </c>
      <c r="DD78" s="47">
        <f t="shared" si="153"/>
        <v>2.464878293141469</v>
      </c>
      <c r="DE78" s="48">
        <f t="shared" si="154"/>
        <v>0.59984011475167909</v>
      </c>
      <c r="DF78" s="47">
        <f t="shared" si="155"/>
        <v>2.246710077611151</v>
      </c>
      <c r="DG78" s="47">
        <f t="shared" si="156"/>
        <v>1.9564612505746177</v>
      </c>
      <c r="DH78" s="36">
        <v>8</v>
      </c>
      <c r="DI78" s="27"/>
      <c r="DJ78" s="27"/>
      <c r="DK78" s="27"/>
      <c r="DL78" s="27"/>
      <c r="DM78" s="27"/>
      <c r="DN78" s="27"/>
      <c r="DO78" s="207"/>
      <c r="DP78" s="208" t="s">
        <v>27</v>
      </c>
      <c r="DQ78" s="208"/>
      <c r="DR78" s="208" t="s">
        <v>50</v>
      </c>
      <c r="DS78" s="208"/>
      <c r="DT78" s="208" t="s">
        <v>147</v>
      </c>
      <c r="DU78" s="208"/>
      <c r="DV78" s="208" t="s">
        <v>148</v>
      </c>
      <c r="DW78" s="208"/>
      <c r="DX78" s="208" t="s">
        <v>149</v>
      </c>
      <c r="DY78" s="208"/>
      <c r="DZ78" s="208" t="s">
        <v>150</v>
      </c>
      <c r="EA78" s="208"/>
      <c r="EB78" s="208" t="s">
        <v>151</v>
      </c>
      <c r="EC78" s="208"/>
      <c r="ED78" s="208" t="s">
        <v>152</v>
      </c>
      <c r="EE78" s="208"/>
      <c r="EF78" s="208" t="s">
        <v>153</v>
      </c>
      <c r="EG78" s="208"/>
      <c r="EH78" s="208" t="s">
        <v>154</v>
      </c>
      <c r="EI78" s="208"/>
      <c r="EJ78" s="27"/>
      <c r="EK78" s="27"/>
      <c r="EL78" s="27"/>
      <c r="EM78" s="27"/>
      <c r="EN78" s="27"/>
      <c r="EO78" s="36">
        <v>37</v>
      </c>
      <c r="EP78" s="47">
        <f>SQRT((E79-$EL$5)^2+(F79-$EM$5)^2)</f>
        <v>6.7465549727249705</v>
      </c>
      <c r="EQ78" s="47">
        <f>SQRT((E79-$EL$6)^2+(F79-$EM$6)^2)</f>
        <v>7.7948025775013843</v>
      </c>
      <c r="ER78" s="47">
        <f>SQRT((E79-$EL$7)^2+(F79-$EM$7)^2)</f>
        <v>4.9288679114872718</v>
      </c>
      <c r="ES78" s="47">
        <f>SQRT((E79-$EL$8)^2+(F79-$EM$8)^2)</f>
        <v>3.7084230118161967</v>
      </c>
      <c r="ET78" s="47">
        <f>SQRT((E79-$EL$9)^2+(F79-$EM$9)^2)</f>
        <v>1.7360082055669903</v>
      </c>
      <c r="EU78" s="47">
        <f>SQRT((E79-$EL$10)^2+(F79-$EM$10)^2)</f>
        <v>2.4792039044822425</v>
      </c>
      <c r="EV78" s="47">
        <f>SQRT((E79-$EL$11)^2+(F79-$EM$11)^2)</f>
        <v>2.464878293141469</v>
      </c>
      <c r="EW78" s="48">
        <f>SQRT((E79-$EL$12)^2+(F79-$EM$12)^2)</f>
        <v>0.4110285202324106</v>
      </c>
      <c r="EX78" s="47">
        <f>SQRT((E79-$EL$13)^2+(F79-$EM$13)^2)</f>
        <v>2.2258331024584925</v>
      </c>
      <c r="EY78" s="47">
        <f>SQRT((E79-$EL$14)^2+(F79-$EM$14)^2)</f>
        <v>1.9089202609066727</v>
      </c>
      <c r="EZ78" s="36">
        <v>8</v>
      </c>
      <c r="FA78" s="27"/>
      <c r="FB78" s="27"/>
      <c r="FC78" s="27"/>
      <c r="FD78" s="27"/>
      <c r="FE78" s="27"/>
      <c r="FF78" s="27"/>
      <c r="FG78" s="207"/>
      <c r="FH78" s="208" t="s">
        <v>27</v>
      </c>
      <c r="FI78" s="208"/>
      <c r="FJ78" s="208" t="s">
        <v>50</v>
      </c>
      <c r="FK78" s="208"/>
      <c r="FL78" s="208" t="s">
        <v>147</v>
      </c>
      <c r="FM78" s="208"/>
      <c r="FN78" s="208" t="s">
        <v>148</v>
      </c>
      <c r="FO78" s="208"/>
      <c r="FP78" s="208" t="s">
        <v>149</v>
      </c>
      <c r="FQ78" s="208"/>
      <c r="FR78" s="208" t="s">
        <v>150</v>
      </c>
      <c r="FS78" s="208"/>
      <c r="FT78" s="208" t="s">
        <v>151</v>
      </c>
      <c r="FU78" s="208"/>
      <c r="FV78" s="208" t="s">
        <v>152</v>
      </c>
      <c r="FW78" s="208"/>
      <c r="FX78" s="208" t="s">
        <v>153</v>
      </c>
      <c r="FY78" s="208"/>
      <c r="FZ78" s="208" t="s">
        <v>154</v>
      </c>
      <c r="GA78" s="208"/>
      <c r="GB78" s="27"/>
      <c r="GC78" s="27"/>
      <c r="GD78" s="27"/>
      <c r="GE78" s="27"/>
      <c r="GF78" s="27"/>
      <c r="GG78" s="36">
        <v>37</v>
      </c>
      <c r="GH78" s="47">
        <f t="shared" si="157"/>
        <v>6.7465549727249705</v>
      </c>
      <c r="GI78" s="47">
        <f t="shared" si="158"/>
        <v>7.7948025775013843</v>
      </c>
      <c r="GJ78" s="47">
        <f t="shared" si="159"/>
        <v>4.9288679114872718</v>
      </c>
      <c r="GK78" s="47">
        <f t="shared" si="160"/>
        <v>3.7084230118161967</v>
      </c>
      <c r="GL78" s="47">
        <f t="shared" si="161"/>
        <v>1.7360082055669903</v>
      </c>
      <c r="GM78" s="47">
        <f t="shared" si="162"/>
        <v>2.4792039044822425</v>
      </c>
      <c r="GN78" s="47">
        <f t="shared" si="163"/>
        <v>2.7640151953272616</v>
      </c>
      <c r="GO78" s="48">
        <f t="shared" si="164"/>
        <v>0.13333333333333375</v>
      </c>
      <c r="GP78" s="47">
        <f t="shared" si="165"/>
        <v>2.1819547305755425</v>
      </c>
      <c r="GQ78" s="47">
        <f t="shared" si="166"/>
        <v>1.8620909785775768</v>
      </c>
      <c r="GR78" s="36">
        <v>8</v>
      </c>
      <c r="GS78" s="27"/>
      <c r="GT78" s="27"/>
      <c r="GU78" s="27"/>
      <c r="GV78" s="27"/>
      <c r="GW78" s="27"/>
      <c r="GX78" s="27"/>
      <c r="GY78" s="207"/>
      <c r="GZ78" s="208" t="s">
        <v>27</v>
      </c>
      <c r="HA78" s="208"/>
      <c r="HB78" s="208" t="s">
        <v>50</v>
      </c>
      <c r="HC78" s="208"/>
      <c r="HD78" s="208" t="s">
        <v>147</v>
      </c>
      <c r="HE78" s="208"/>
      <c r="HF78" s="208" t="s">
        <v>148</v>
      </c>
      <c r="HG78" s="208"/>
      <c r="HH78" s="208" t="s">
        <v>149</v>
      </c>
      <c r="HI78" s="208"/>
      <c r="HJ78" s="208" t="s">
        <v>150</v>
      </c>
      <c r="HK78" s="208"/>
      <c r="HL78" s="208" t="s">
        <v>151</v>
      </c>
      <c r="HM78" s="208"/>
      <c r="HN78" s="208" t="s">
        <v>152</v>
      </c>
      <c r="HO78" s="208"/>
      <c r="HP78" s="208" t="s">
        <v>153</v>
      </c>
      <c r="HQ78" s="208"/>
      <c r="HR78" s="208" t="s">
        <v>154</v>
      </c>
      <c r="HS78" s="208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</row>
    <row r="79" spans="1:258" x14ac:dyDescent="0.25">
      <c r="A79" s="27"/>
      <c r="B79" s="27"/>
      <c r="C79" s="46">
        <v>37</v>
      </c>
      <c r="D79" s="75" t="s">
        <v>108</v>
      </c>
      <c r="E79" s="47">
        <v>5.14</v>
      </c>
      <c r="F79" s="47">
        <v>4.08</v>
      </c>
      <c r="G79" s="27"/>
      <c r="H79" s="27"/>
      <c r="I79" s="27"/>
      <c r="J79" s="27"/>
      <c r="K79" s="27"/>
      <c r="L79" s="27"/>
      <c r="M79" s="36">
        <v>38</v>
      </c>
      <c r="N79" s="43">
        <f t="shared" si="127"/>
        <v>6.0402069500969917</v>
      </c>
      <c r="O79" s="43">
        <f t="shared" si="128"/>
        <v>6.6903213674680826</v>
      </c>
      <c r="P79" s="43">
        <f t="shared" si="129"/>
        <v>4.4232567187537288</v>
      </c>
      <c r="Q79" s="43">
        <f t="shared" si="130"/>
        <v>2.7586228448267436</v>
      </c>
      <c r="R79" s="43">
        <f t="shared" si="131"/>
        <v>1.7406320691059327</v>
      </c>
      <c r="S79" s="43">
        <f t="shared" si="132"/>
        <v>1.6236070953281767</v>
      </c>
      <c r="T79" s="43">
        <f t="shared" si="133"/>
        <v>2.4907227866625381</v>
      </c>
      <c r="U79" s="48">
        <f t="shared" si="134"/>
        <v>0.47413078364518774</v>
      </c>
      <c r="V79" s="43">
        <f t="shared" si="135"/>
        <v>2.3377339455121922</v>
      </c>
      <c r="W79" s="43">
        <f t="shared" si="136"/>
        <v>2.5330021713374036</v>
      </c>
      <c r="X79" s="36">
        <v>8</v>
      </c>
      <c r="Y79" s="27"/>
      <c r="Z79" s="27"/>
      <c r="AA79" s="27"/>
      <c r="AB79" s="27"/>
      <c r="AC79" s="27"/>
      <c r="AD79" s="27"/>
      <c r="AE79" s="207"/>
      <c r="AF79" s="135" t="s">
        <v>0</v>
      </c>
      <c r="AG79" s="135" t="s">
        <v>1</v>
      </c>
      <c r="AH79" s="135" t="s">
        <v>0</v>
      </c>
      <c r="AI79" s="135" t="s">
        <v>1</v>
      </c>
      <c r="AJ79" s="135" t="s">
        <v>0</v>
      </c>
      <c r="AK79" s="135" t="s">
        <v>1</v>
      </c>
      <c r="AL79" s="135" t="s">
        <v>0</v>
      </c>
      <c r="AM79" s="135" t="s">
        <v>1</v>
      </c>
      <c r="AN79" s="135" t="s">
        <v>0</v>
      </c>
      <c r="AO79" s="135" t="s">
        <v>1</v>
      </c>
      <c r="AP79" s="135" t="s">
        <v>167</v>
      </c>
      <c r="AQ79" s="135" t="s">
        <v>1</v>
      </c>
      <c r="AR79" s="135" t="s">
        <v>0</v>
      </c>
      <c r="AS79" s="135" t="s">
        <v>1</v>
      </c>
      <c r="AT79" s="135" t="s">
        <v>0</v>
      </c>
      <c r="AU79" s="135" t="s">
        <v>1</v>
      </c>
      <c r="AV79" s="135" t="s">
        <v>0</v>
      </c>
      <c r="AW79" s="135" t="s">
        <v>1</v>
      </c>
      <c r="AX79" s="135" t="s">
        <v>167</v>
      </c>
      <c r="AY79" s="135" t="s">
        <v>1</v>
      </c>
      <c r="AZ79" s="27"/>
      <c r="BA79" s="27"/>
      <c r="BB79" s="27"/>
      <c r="BC79" s="27"/>
      <c r="BD79" s="27"/>
      <c r="BE79" s="36">
        <v>38</v>
      </c>
      <c r="BF79" s="47">
        <f t="shared" si="137"/>
        <v>6.3119042050618566</v>
      </c>
      <c r="BG79" s="47">
        <f t="shared" si="138"/>
        <v>7.3026159696371815</v>
      </c>
      <c r="BH79" s="47">
        <f t="shared" si="139"/>
        <v>4.6265111645337633</v>
      </c>
      <c r="BI79" s="47">
        <f t="shared" si="140"/>
        <v>3.0383684458110078</v>
      </c>
      <c r="BJ79" s="47">
        <f t="shared" si="141"/>
        <v>1.6247682911726216</v>
      </c>
      <c r="BK79" s="47">
        <f t="shared" si="142"/>
        <v>1.9414057406940974</v>
      </c>
      <c r="BL79" s="47">
        <f t="shared" si="143"/>
        <v>2.6656753365704535</v>
      </c>
      <c r="BM79" s="48">
        <f t="shared" si="144"/>
        <v>0.47207308756166222</v>
      </c>
      <c r="BN79" s="47">
        <f t="shared" si="145"/>
        <v>2.7015857611780532</v>
      </c>
      <c r="BO79" s="47">
        <f t="shared" si="146"/>
        <v>2.16177624725823</v>
      </c>
      <c r="BP79" s="36">
        <v>8</v>
      </c>
      <c r="BQ79" s="27"/>
      <c r="BR79" s="27"/>
      <c r="BS79" s="27"/>
      <c r="BT79" s="27"/>
      <c r="BU79" s="27"/>
      <c r="BV79" s="27"/>
      <c r="BW79" s="207"/>
      <c r="BX79" s="135" t="s">
        <v>0</v>
      </c>
      <c r="BY79" s="135" t="s">
        <v>1</v>
      </c>
      <c r="BZ79" s="135" t="s">
        <v>0</v>
      </c>
      <c r="CA79" s="135" t="s">
        <v>1</v>
      </c>
      <c r="CB79" s="135" t="s">
        <v>0</v>
      </c>
      <c r="CC79" s="135" t="s">
        <v>1</v>
      </c>
      <c r="CD79" s="135" t="s">
        <v>0</v>
      </c>
      <c r="CE79" s="135" t="s">
        <v>1</v>
      </c>
      <c r="CF79" s="135" t="s">
        <v>0</v>
      </c>
      <c r="CG79" s="135" t="s">
        <v>1</v>
      </c>
      <c r="CH79" s="135" t="s">
        <v>167</v>
      </c>
      <c r="CI79" s="135" t="s">
        <v>1</v>
      </c>
      <c r="CJ79" s="135" t="s">
        <v>0</v>
      </c>
      <c r="CK79" s="135" t="s">
        <v>1</v>
      </c>
      <c r="CL79" s="135" t="s">
        <v>0</v>
      </c>
      <c r="CM79" s="135" t="s">
        <v>1</v>
      </c>
      <c r="CN79" s="135" t="s">
        <v>0</v>
      </c>
      <c r="CO79" s="135" t="s">
        <v>1</v>
      </c>
      <c r="CP79" s="135" t="s">
        <v>167</v>
      </c>
      <c r="CQ79" s="135" t="s">
        <v>1</v>
      </c>
      <c r="CR79" s="27"/>
      <c r="CS79" s="27"/>
      <c r="CT79" s="27"/>
      <c r="CU79" s="27"/>
      <c r="CV79" s="27"/>
      <c r="CW79" s="36">
        <v>38</v>
      </c>
      <c r="CX79" s="47">
        <f t="shared" si="147"/>
        <v>6.2987112967653953</v>
      </c>
      <c r="CY79" s="47">
        <f t="shared" si="148"/>
        <v>7.4285988285514213</v>
      </c>
      <c r="CZ79" s="47">
        <f t="shared" si="149"/>
        <v>4.6265111645337633</v>
      </c>
      <c r="DA79" s="47">
        <f t="shared" si="150"/>
        <v>3.2097700006059831</v>
      </c>
      <c r="DB79" s="47">
        <f t="shared" si="151"/>
        <v>1.389453717348319</v>
      </c>
      <c r="DC79" s="47">
        <f t="shared" si="152"/>
        <v>1.9724025958206395</v>
      </c>
      <c r="DD79" s="47">
        <f t="shared" si="153"/>
        <v>2.6656753365704535</v>
      </c>
      <c r="DE79" s="48">
        <f t="shared" si="154"/>
        <v>0.47296287121826092</v>
      </c>
      <c r="DF79" s="47">
        <f t="shared" si="155"/>
        <v>2.7145647401370003</v>
      </c>
      <c r="DG79" s="47">
        <f t="shared" si="156"/>
        <v>2.0932488206135456</v>
      </c>
      <c r="DH79" s="36">
        <v>8</v>
      </c>
      <c r="DI79" s="27"/>
      <c r="DJ79" s="27"/>
      <c r="DK79" s="27"/>
      <c r="DL79" s="27"/>
      <c r="DM79" s="27"/>
      <c r="DN79" s="27"/>
      <c r="DO79" s="207"/>
      <c r="DP79" s="135" t="s">
        <v>0</v>
      </c>
      <c r="DQ79" s="135" t="s">
        <v>1</v>
      </c>
      <c r="DR79" s="135" t="s">
        <v>0</v>
      </c>
      <c r="DS79" s="135" t="s">
        <v>1</v>
      </c>
      <c r="DT79" s="135" t="s">
        <v>0</v>
      </c>
      <c r="DU79" s="135" t="s">
        <v>1</v>
      </c>
      <c r="DV79" s="135" t="s">
        <v>0</v>
      </c>
      <c r="DW79" s="135" t="s">
        <v>1</v>
      </c>
      <c r="DX79" s="135" t="s">
        <v>0</v>
      </c>
      <c r="DY79" s="135" t="s">
        <v>1</v>
      </c>
      <c r="DZ79" s="135" t="s">
        <v>167</v>
      </c>
      <c r="EA79" s="135" t="s">
        <v>1</v>
      </c>
      <c r="EB79" s="135" t="s">
        <v>0</v>
      </c>
      <c r="EC79" s="135" t="s">
        <v>1</v>
      </c>
      <c r="ED79" s="135" t="s">
        <v>0</v>
      </c>
      <c r="EE79" s="135" t="s">
        <v>1</v>
      </c>
      <c r="EF79" s="135" t="s">
        <v>0</v>
      </c>
      <c r="EG79" s="135" t="s">
        <v>1</v>
      </c>
      <c r="EH79" s="135" t="s">
        <v>167</v>
      </c>
      <c r="EI79" s="135" t="s">
        <v>1</v>
      </c>
      <c r="EJ79" s="27"/>
      <c r="EK79" s="27"/>
      <c r="EL79" s="27"/>
      <c r="EM79" s="27"/>
      <c r="EN79" s="27"/>
      <c r="EO79" s="36">
        <v>38</v>
      </c>
      <c r="EP79" s="47">
        <f>SQRT((E80-$EL$5)^2+(F80-$EM$5)^2)</f>
        <v>6.2987112967653953</v>
      </c>
      <c r="EQ79" s="47">
        <f>SQRT((E80-$EL$6)^2+(F80-$EM$6)^2)</f>
        <v>7.4285988285514213</v>
      </c>
      <c r="ER79" s="47">
        <f>SQRT((E80-$EL$7)^2+(F80-$EM$7)^2)</f>
        <v>4.6265111645337633</v>
      </c>
      <c r="ES79" s="47">
        <f>SQRT((E80-$EL$8)^2+(F80-$EM$8)^2)</f>
        <v>3.2097700006059831</v>
      </c>
      <c r="ET79" s="47">
        <f>SQRT((E80-$EL$9)^2+(F80-$EM$9)^2)</f>
        <v>1.389453717348319</v>
      </c>
      <c r="EU79" s="47">
        <f>SQRT((E80-$EL$10)^2+(F80-$EM$10)^2)</f>
        <v>1.9724025958206395</v>
      </c>
      <c r="EV79" s="47">
        <f>SQRT((E80-$EL$11)^2+(F80-$EM$11)^2)</f>
        <v>2.6656753365704535</v>
      </c>
      <c r="EW79" s="48">
        <f>SQRT((E80-$EL$12)^2+(F80-$EM$12)^2)</f>
        <v>0.34488323305786356</v>
      </c>
      <c r="EX79" s="47">
        <f>SQRT((E80-$EL$13)^2+(F80-$EM$13)^2)</f>
        <v>2.683626836950324</v>
      </c>
      <c r="EY79" s="47">
        <f>SQRT((E80-$EL$14)^2+(F80-$EM$14)^2)</f>
        <v>1.9794510760561879</v>
      </c>
      <c r="EZ79" s="36">
        <v>8</v>
      </c>
      <c r="FA79" s="27"/>
      <c r="FB79" s="27"/>
      <c r="FC79" s="27"/>
      <c r="FD79" s="27"/>
      <c r="FE79" s="27"/>
      <c r="FF79" s="27"/>
      <c r="FG79" s="207"/>
      <c r="FH79" s="135" t="s">
        <v>0</v>
      </c>
      <c r="FI79" s="135" t="s">
        <v>1</v>
      </c>
      <c r="FJ79" s="135" t="s">
        <v>0</v>
      </c>
      <c r="FK79" s="135" t="s">
        <v>1</v>
      </c>
      <c r="FL79" s="135" t="s">
        <v>0</v>
      </c>
      <c r="FM79" s="135" t="s">
        <v>1</v>
      </c>
      <c r="FN79" s="135" t="s">
        <v>0</v>
      </c>
      <c r="FO79" s="135" t="s">
        <v>1</v>
      </c>
      <c r="FP79" s="135" t="s">
        <v>0</v>
      </c>
      <c r="FQ79" s="135" t="s">
        <v>1</v>
      </c>
      <c r="FR79" s="135" t="s">
        <v>167</v>
      </c>
      <c r="FS79" s="135" t="s">
        <v>1</v>
      </c>
      <c r="FT79" s="135" t="s">
        <v>0</v>
      </c>
      <c r="FU79" s="135" t="s">
        <v>1</v>
      </c>
      <c r="FV79" s="135" t="s">
        <v>0</v>
      </c>
      <c r="FW79" s="135" t="s">
        <v>1</v>
      </c>
      <c r="FX79" s="135" t="s">
        <v>0</v>
      </c>
      <c r="FY79" s="135" t="s">
        <v>1</v>
      </c>
      <c r="FZ79" s="135" t="s">
        <v>167</v>
      </c>
      <c r="GA79" s="135" t="s">
        <v>1</v>
      </c>
      <c r="GB79" s="27"/>
      <c r="GC79" s="27"/>
      <c r="GD79" s="27"/>
      <c r="GE79" s="27"/>
      <c r="GF79" s="27"/>
      <c r="GG79" s="36">
        <v>38</v>
      </c>
      <c r="GH79" s="47">
        <f t="shared" si="157"/>
        <v>6.2987112967653953</v>
      </c>
      <c r="GI79" s="47">
        <f t="shared" si="158"/>
        <v>7.4285988285514213</v>
      </c>
      <c r="GJ79" s="47">
        <f t="shared" si="159"/>
        <v>4.6265111645337633</v>
      </c>
      <c r="GK79" s="47">
        <f t="shared" si="160"/>
        <v>3.2097700006059831</v>
      </c>
      <c r="GL79" s="47">
        <f t="shared" si="161"/>
        <v>1.389453717348319</v>
      </c>
      <c r="GM79" s="47">
        <f t="shared" si="162"/>
        <v>1.9724025958206395</v>
      </c>
      <c r="GN79" s="47">
        <f t="shared" si="163"/>
        <v>2.9339018388487372</v>
      </c>
      <c r="GO79" s="48">
        <f t="shared" si="164"/>
        <v>0.43333333333333268</v>
      </c>
      <c r="GP79" s="47">
        <f t="shared" si="165"/>
        <v>2.631705131815957</v>
      </c>
      <c r="GQ79" s="47">
        <f t="shared" si="166"/>
        <v>1.8912648710585194</v>
      </c>
      <c r="GR79" s="36">
        <v>8</v>
      </c>
      <c r="GS79" s="27"/>
      <c r="GT79" s="27"/>
      <c r="GU79" s="27"/>
      <c r="GV79" s="27"/>
      <c r="GW79" s="27"/>
      <c r="GX79" s="27"/>
      <c r="GY79" s="207"/>
      <c r="GZ79" s="135" t="s">
        <v>0</v>
      </c>
      <c r="HA79" s="135" t="s">
        <v>1</v>
      </c>
      <c r="HB79" s="135" t="s">
        <v>0</v>
      </c>
      <c r="HC79" s="135" t="s">
        <v>1</v>
      </c>
      <c r="HD79" s="135" t="s">
        <v>0</v>
      </c>
      <c r="HE79" s="135" t="s">
        <v>1</v>
      </c>
      <c r="HF79" s="135" t="s">
        <v>0</v>
      </c>
      <c r="HG79" s="135" t="s">
        <v>1</v>
      </c>
      <c r="HH79" s="135" t="s">
        <v>0</v>
      </c>
      <c r="HI79" s="135" t="s">
        <v>1</v>
      </c>
      <c r="HJ79" s="135" t="s">
        <v>167</v>
      </c>
      <c r="HK79" s="135" t="s">
        <v>1</v>
      </c>
      <c r="HL79" s="135" t="s">
        <v>0</v>
      </c>
      <c r="HM79" s="135" t="s">
        <v>1</v>
      </c>
      <c r="HN79" s="135" t="s">
        <v>0</v>
      </c>
      <c r="HO79" s="135" t="s">
        <v>1</v>
      </c>
      <c r="HP79" s="135" t="s">
        <v>0</v>
      </c>
      <c r="HQ79" s="135" t="s">
        <v>1</v>
      </c>
      <c r="HR79" s="135" t="s">
        <v>167</v>
      </c>
      <c r="HS79" s="135" t="s">
        <v>1</v>
      </c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</row>
    <row r="80" spans="1:258" x14ac:dyDescent="0.25">
      <c r="A80" s="27"/>
      <c r="B80" s="27"/>
      <c r="C80" s="46">
        <v>38</v>
      </c>
      <c r="D80" s="75" t="s">
        <v>109</v>
      </c>
      <c r="E80" s="47">
        <v>5.62</v>
      </c>
      <c r="F80" s="47">
        <v>4.34</v>
      </c>
      <c r="G80" s="27"/>
      <c r="H80" s="27"/>
      <c r="I80" s="27"/>
      <c r="J80" s="27"/>
      <c r="K80" s="27"/>
      <c r="L80" s="27"/>
      <c r="M80" s="36">
        <v>39</v>
      </c>
      <c r="N80" s="43">
        <f t="shared" si="127"/>
        <v>5.6717281317073018</v>
      </c>
      <c r="O80" s="43">
        <f t="shared" si="128"/>
        <v>6.4251070030000275</v>
      </c>
      <c r="P80" s="43">
        <f t="shared" si="129"/>
        <v>4.1830610801182422</v>
      </c>
      <c r="Q80" s="43">
        <f t="shared" si="130"/>
        <v>2.3221541723150074</v>
      </c>
      <c r="R80" s="43">
        <f t="shared" si="131"/>
        <v>1.5279397893896212</v>
      </c>
      <c r="S80" s="47">
        <f t="shared" si="132"/>
        <v>1.1629703349613005</v>
      </c>
      <c r="T80" s="43">
        <f t="shared" si="133"/>
        <v>2.6801679051880312</v>
      </c>
      <c r="U80" s="48">
        <f t="shared" si="134"/>
        <v>0</v>
      </c>
      <c r="V80" s="43">
        <f t="shared" si="135"/>
        <v>2.7501636314954059</v>
      </c>
      <c r="W80" s="43">
        <f t="shared" si="136"/>
        <v>2.8810588331375673</v>
      </c>
      <c r="X80" s="36">
        <v>8</v>
      </c>
      <c r="Y80" s="27"/>
      <c r="Z80" s="27"/>
      <c r="AA80" s="27"/>
      <c r="AB80" s="27"/>
      <c r="AC80" s="27"/>
      <c r="AD80" s="27"/>
      <c r="AE80" s="36">
        <v>36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36">
        <v>0</v>
      </c>
      <c r="AL80" s="36">
        <v>0</v>
      </c>
      <c r="AM80" s="36">
        <v>0</v>
      </c>
      <c r="AN80" s="36">
        <v>0</v>
      </c>
      <c r="AO80" s="36">
        <v>0</v>
      </c>
      <c r="AP80" s="52">
        <v>0</v>
      </c>
      <c r="AQ80" s="52">
        <v>0</v>
      </c>
      <c r="AR80" s="48">
        <v>7.17</v>
      </c>
      <c r="AS80" s="48">
        <v>1.26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27"/>
      <c r="BA80" s="27"/>
      <c r="BB80" s="27"/>
      <c r="BC80" s="27"/>
      <c r="BD80" s="27"/>
      <c r="BE80" s="36">
        <v>39</v>
      </c>
      <c r="BF80" s="47">
        <f t="shared" si="137"/>
        <v>5.9350790445710251</v>
      </c>
      <c r="BG80" s="47">
        <f t="shared" si="138"/>
        <v>7.0088772282013894</v>
      </c>
      <c r="BH80" s="47">
        <f t="shared" si="139"/>
        <v>4.3962187034869968</v>
      </c>
      <c r="BI80" s="47">
        <f t="shared" si="140"/>
        <v>2.612686895228741</v>
      </c>
      <c r="BJ80" s="47">
        <f t="shared" si="141"/>
        <v>1.4453345633451102</v>
      </c>
      <c r="BK80" s="47">
        <f t="shared" si="142"/>
        <v>1.480390573463638</v>
      </c>
      <c r="BL80" s="47">
        <f t="shared" si="143"/>
        <v>2.9073742449158484</v>
      </c>
      <c r="BM80" s="48">
        <f t="shared" si="144"/>
        <v>0.57083535279448283</v>
      </c>
      <c r="BN80" s="47">
        <f t="shared" si="145"/>
        <v>3.1376369492023768</v>
      </c>
      <c r="BO80" s="47">
        <f t="shared" si="146"/>
        <v>2.4096539375531565</v>
      </c>
      <c r="BP80" s="36">
        <v>8</v>
      </c>
      <c r="BQ80" s="27"/>
      <c r="BR80" s="27"/>
      <c r="BS80" s="27"/>
      <c r="BT80" s="27"/>
      <c r="BU80" s="27"/>
      <c r="BV80" s="27"/>
      <c r="BW80" s="36">
        <v>36</v>
      </c>
      <c r="BX80" s="36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62">
        <v>0</v>
      </c>
      <c r="CI80" s="62">
        <v>0</v>
      </c>
      <c r="CJ80" s="48">
        <v>7.17</v>
      </c>
      <c r="CK80" s="48">
        <v>1.26</v>
      </c>
      <c r="CL80" s="36">
        <v>0</v>
      </c>
      <c r="CM80" s="36">
        <v>0</v>
      </c>
      <c r="CN80" s="36">
        <v>0</v>
      </c>
      <c r="CO80" s="36">
        <v>0</v>
      </c>
      <c r="CP80" s="36">
        <v>0</v>
      </c>
      <c r="CQ80" s="36">
        <v>0</v>
      </c>
      <c r="CR80" s="27"/>
      <c r="CS80" s="27"/>
      <c r="CT80" s="27"/>
      <c r="CU80" s="27"/>
      <c r="CV80" s="27"/>
      <c r="CW80" s="36">
        <v>39</v>
      </c>
      <c r="CX80" s="47">
        <f t="shared" si="147"/>
        <v>5.9189934955193193</v>
      </c>
      <c r="CY80" s="47">
        <f t="shared" si="148"/>
        <v>7.1240260542913667</v>
      </c>
      <c r="CZ80" s="47">
        <f t="shared" si="149"/>
        <v>4.3962187034869968</v>
      </c>
      <c r="DA80" s="47">
        <f t="shared" si="150"/>
        <v>2.7877830919749194</v>
      </c>
      <c r="DB80" s="47">
        <f t="shared" si="151"/>
        <v>1.2074099450932994</v>
      </c>
      <c r="DC80" s="47">
        <f t="shared" si="152"/>
        <v>1.5573991139075425</v>
      </c>
      <c r="DD80" s="47">
        <f t="shared" si="153"/>
        <v>2.9073742449158484</v>
      </c>
      <c r="DE80" s="48">
        <f t="shared" si="154"/>
        <v>0.77136772246789431</v>
      </c>
      <c r="DF80" s="47">
        <f t="shared" si="155"/>
        <v>3.1440482671506236</v>
      </c>
      <c r="DG80" s="47">
        <f t="shared" si="156"/>
        <v>2.3177555145010444</v>
      </c>
      <c r="DH80" s="36">
        <v>8</v>
      </c>
      <c r="DI80" s="27"/>
      <c r="DJ80" s="27"/>
      <c r="DK80" s="27"/>
      <c r="DL80" s="27"/>
      <c r="DM80" s="27"/>
      <c r="DN80" s="27"/>
      <c r="DO80" s="36">
        <v>36</v>
      </c>
      <c r="DP80" s="36">
        <v>0</v>
      </c>
      <c r="DQ80" s="36">
        <v>0</v>
      </c>
      <c r="DR80" s="36">
        <v>0</v>
      </c>
      <c r="DS80" s="36">
        <v>0</v>
      </c>
      <c r="DT80" s="36">
        <v>0</v>
      </c>
      <c r="DU80" s="36">
        <v>0</v>
      </c>
      <c r="DV80" s="36">
        <v>0</v>
      </c>
      <c r="DW80" s="36">
        <v>0</v>
      </c>
      <c r="DX80" s="36">
        <v>0</v>
      </c>
      <c r="DY80" s="36">
        <v>0</v>
      </c>
      <c r="DZ80" s="62">
        <v>0</v>
      </c>
      <c r="EA80" s="62">
        <v>0</v>
      </c>
      <c r="EB80" s="48">
        <v>7.17</v>
      </c>
      <c r="EC80" s="48">
        <v>1.26</v>
      </c>
      <c r="ED80" s="36">
        <v>0</v>
      </c>
      <c r="EE80" s="36">
        <v>0</v>
      </c>
      <c r="EF80" s="36">
        <v>0</v>
      </c>
      <c r="EG80" s="36">
        <v>0</v>
      </c>
      <c r="EH80" s="36">
        <v>0</v>
      </c>
      <c r="EI80" s="36">
        <v>0</v>
      </c>
      <c r="EJ80" s="27"/>
      <c r="EK80" s="27"/>
      <c r="EL80" s="27"/>
      <c r="EM80" s="27"/>
      <c r="EN80" s="27"/>
      <c r="EO80" s="36">
        <v>39</v>
      </c>
      <c r="EP80" s="47">
        <f>SQRT((E81-$EL$5)^2+(F81-$EM$5)^2)</f>
        <v>5.9189934955193193</v>
      </c>
      <c r="EQ80" s="47">
        <f>SQRT((E81-$EL$6)^2+(F81-$EM$6)^2)</f>
        <v>7.1240260542913667</v>
      </c>
      <c r="ER80" s="47">
        <f>SQRT((E81-$EL$7)^2+(F81-$EM$7)^2)</f>
        <v>4.3962187034869968</v>
      </c>
      <c r="ES80" s="47">
        <f>SQRT((E81-$EL$8)^2+(F81-$EM$8)^2)</f>
        <v>2.7877830919749194</v>
      </c>
      <c r="ET80" s="47">
        <f>SQRT((E81-$EL$9)^2+(F81-$EM$9)^2)</f>
        <v>1.2074099450932994</v>
      </c>
      <c r="EU80" s="47">
        <f>SQRT((E81-$EL$10)^2+(F81-$EM$10)^2)</f>
        <v>1.5573991139075425</v>
      </c>
      <c r="EV80" s="47">
        <f>SQRT((E81-$EL$11)^2+(F81-$EM$11)^2)</f>
        <v>2.9073742449158484</v>
      </c>
      <c r="EW80" s="48">
        <f>SQRT((E81-$EL$12)^2+(F81-$EM$12)^2)</f>
        <v>0.75002962904437576</v>
      </c>
      <c r="EX80" s="47">
        <f>SQRT((E81-$EL$13)^2+(F81-$EM$13)^2)</f>
        <v>3.1072259332079475</v>
      </c>
      <c r="EY80" s="47">
        <f>SQRT((E81-$EL$14)^2+(F81-$EM$14)^2)</f>
        <v>2.1599019798361225</v>
      </c>
      <c r="EZ80" s="36">
        <v>8</v>
      </c>
      <c r="FA80" s="27"/>
      <c r="FB80" s="27"/>
      <c r="FC80" s="27"/>
      <c r="FD80" s="27"/>
      <c r="FE80" s="27"/>
      <c r="FF80" s="27"/>
      <c r="FG80" s="36">
        <v>36</v>
      </c>
      <c r="FH80" s="36">
        <v>0</v>
      </c>
      <c r="FI80" s="36">
        <v>0</v>
      </c>
      <c r="FJ80" s="36">
        <v>0</v>
      </c>
      <c r="FK80" s="36">
        <v>0</v>
      </c>
      <c r="FL80" s="36">
        <v>0</v>
      </c>
      <c r="FM80" s="36">
        <v>0</v>
      </c>
      <c r="FN80" s="36">
        <v>0</v>
      </c>
      <c r="FO80" s="36">
        <v>0</v>
      </c>
      <c r="FP80" s="36">
        <v>0</v>
      </c>
      <c r="FQ80" s="36">
        <v>0</v>
      </c>
      <c r="FR80" s="62">
        <v>0</v>
      </c>
      <c r="FS80" s="62">
        <v>0</v>
      </c>
      <c r="FT80" s="48">
        <v>7.17</v>
      </c>
      <c r="FU80" s="48">
        <v>1.26</v>
      </c>
      <c r="FV80" s="36">
        <v>0</v>
      </c>
      <c r="FW80" s="36">
        <v>0</v>
      </c>
      <c r="FX80" s="36">
        <v>0</v>
      </c>
      <c r="FY80" s="36">
        <v>0</v>
      </c>
      <c r="FZ80" s="36">
        <v>0</v>
      </c>
      <c r="GA80" s="36">
        <v>0</v>
      </c>
      <c r="GB80" s="27"/>
      <c r="GC80" s="27"/>
      <c r="GD80" s="27"/>
      <c r="GE80" s="27"/>
      <c r="GF80" s="27"/>
      <c r="GG80" s="36">
        <v>39</v>
      </c>
      <c r="GH80" s="47">
        <f t="shared" si="157"/>
        <v>5.9189934955193193</v>
      </c>
      <c r="GI80" s="47">
        <f t="shared" si="158"/>
        <v>7.1240260542913667</v>
      </c>
      <c r="GJ80" s="47">
        <f t="shared" si="159"/>
        <v>4.3962187034869968</v>
      </c>
      <c r="GK80" s="47">
        <f t="shared" si="160"/>
        <v>2.7877830919749194</v>
      </c>
      <c r="GL80" s="47">
        <f t="shared" si="161"/>
        <v>1.2074099450932994</v>
      </c>
      <c r="GM80" s="47">
        <f t="shared" si="162"/>
        <v>1.5573991139075425</v>
      </c>
      <c r="GN80" s="47">
        <f t="shared" si="163"/>
        <v>3.1458703088334712</v>
      </c>
      <c r="GO80" s="48">
        <f t="shared" si="164"/>
        <v>0.9045318003131656</v>
      </c>
      <c r="GP80" s="47">
        <f t="shared" si="165"/>
        <v>3.0508209164850704</v>
      </c>
      <c r="GQ80" s="47">
        <f t="shared" si="166"/>
        <v>2.0445128545695179</v>
      </c>
      <c r="GR80" s="36">
        <v>8</v>
      </c>
      <c r="GS80" s="27"/>
      <c r="GT80" s="27"/>
      <c r="GU80" s="27"/>
      <c r="GV80" s="27"/>
      <c r="GW80" s="27"/>
      <c r="GX80" s="27"/>
      <c r="GY80" s="36">
        <v>36</v>
      </c>
      <c r="GZ80" s="36">
        <v>0</v>
      </c>
      <c r="HA80" s="36">
        <v>0</v>
      </c>
      <c r="HB80" s="36">
        <v>0</v>
      </c>
      <c r="HC80" s="36">
        <v>0</v>
      </c>
      <c r="HD80" s="36">
        <v>0</v>
      </c>
      <c r="HE80" s="36">
        <v>0</v>
      </c>
      <c r="HF80" s="36">
        <v>0</v>
      </c>
      <c r="HG80" s="36">
        <v>0</v>
      </c>
      <c r="HH80" s="36">
        <v>0</v>
      </c>
      <c r="HI80" s="36">
        <v>0</v>
      </c>
      <c r="HJ80" s="62">
        <v>0</v>
      </c>
      <c r="HK80" s="62">
        <v>0</v>
      </c>
      <c r="HL80" s="48">
        <v>7.17</v>
      </c>
      <c r="HM80" s="48">
        <v>1.26</v>
      </c>
      <c r="HN80" s="36">
        <v>0</v>
      </c>
      <c r="HO80" s="36">
        <v>0</v>
      </c>
      <c r="HP80" s="36">
        <v>0</v>
      </c>
      <c r="HQ80" s="36">
        <v>0</v>
      </c>
      <c r="HR80" s="36">
        <v>0</v>
      </c>
      <c r="HS80" s="36">
        <v>0</v>
      </c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</row>
    <row r="81" spans="1:258" x14ac:dyDescent="0.25">
      <c r="A81" s="27"/>
      <c r="B81" s="27"/>
      <c r="C81" s="46">
        <v>39</v>
      </c>
      <c r="D81" s="75" t="s">
        <v>110</v>
      </c>
      <c r="E81" s="47">
        <v>6.04</v>
      </c>
      <c r="F81" s="47">
        <v>4.5599999999999996</v>
      </c>
      <c r="G81" s="27"/>
      <c r="H81" s="27"/>
      <c r="I81" s="27"/>
      <c r="J81" s="27"/>
      <c r="K81" s="27"/>
      <c r="L81" s="27"/>
      <c r="M81" s="36">
        <v>40</v>
      </c>
      <c r="N81" s="43">
        <f t="shared" si="127"/>
        <v>5.4677417642021107</v>
      </c>
      <c r="O81" s="43">
        <f t="shared" si="128"/>
        <v>6.5287135026741678</v>
      </c>
      <c r="P81" s="43">
        <f t="shared" si="129"/>
        <v>4.4138985035906755</v>
      </c>
      <c r="Q81" s="43">
        <f t="shared" si="130"/>
        <v>1.9821453024437941</v>
      </c>
      <c r="R81" s="43">
        <f t="shared" si="131"/>
        <v>2.0660348496576728</v>
      </c>
      <c r="S81" s="48">
        <f t="shared" si="132"/>
        <v>0.93509357820487704</v>
      </c>
      <c r="T81" s="43">
        <f t="shared" si="133"/>
        <v>3.6516571580585167</v>
      </c>
      <c r="U81" s="47">
        <f t="shared" si="134"/>
        <v>1.0655045753069297</v>
      </c>
      <c r="V81" s="43">
        <f t="shared" si="135"/>
        <v>3.408005281686048</v>
      </c>
      <c r="W81" s="43">
        <f t="shared" si="136"/>
        <v>3.3572607882021912</v>
      </c>
      <c r="X81" s="36">
        <v>6</v>
      </c>
      <c r="Y81" s="27"/>
      <c r="Z81" s="27"/>
      <c r="AA81" s="27"/>
      <c r="AB81" s="27"/>
      <c r="AC81" s="27"/>
      <c r="AD81" s="27"/>
      <c r="AE81" s="36">
        <v>37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36">
        <v>0</v>
      </c>
      <c r="AL81" s="36">
        <v>0</v>
      </c>
      <c r="AM81" s="36">
        <v>0</v>
      </c>
      <c r="AN81" s="36">
        <v>0</v>
      </c>
      <c r="AO81" s="36">
        <v>0</v>
      </c>
      <c r="AP81" s="36">
        <v>0</v>
      </c>
      <c r="AQ81" s="36">
        <v>0</v>
      </c>
      <c r="AR81" s="52">
        <v>0</v>
      </c>
      <c r="AS81" s="52">
        <v>0</v>
      </c>
      <c r="AT81" s="48">
        <v>5.14</v>
      </c>
      <c r="AU81" s="48">
        <v>4.08</v>
      </c>
      <c r="AV81" s="36">
        <v>0</v>
      </c>
      <c r="AW81" s="36">
        <v>0</v>
      </c>
      <c r="AX81" s="36">
        <v>0</v>
      </c>
      <c r="AY81" s="36">
        <v>0</v>
      </c>
      <c r="AZ81" s="27"/>
      <c r="BA81" s="27"/>
      <c r="BB81" s="27"/>
      <c r="BC81" s="27"/>
      <c r="BD81" s="27"/>
      <c r="BE81" s="36">
        <v>40</v>
      </c>
      <c r="BF81" s="47">
        <f t="shared" si="137"/>
        <v>5.6944063136824123</v>
      </c>
      <c r="BG81" s="47">
        <f t="shared" si="138"/>
        <v>7.0223315216529052</v>
      </c>
      <c r="BH81" s="47">
        <f t="shared" si="139"/>
        <v>4.6436270546009863</v>
      </c>
      <c r="BI81" s="47">
        <f t="shared" si="140"/>
        <v>2.3027283410120267</v>
      </c>
      <c r="BJ81" s="47">
        <f t="shared" si="141"/>
        <v>2.0606532944675582</v>
      </c>
      <c r="BK81" s="48">
        <f t="shared" si="142"/>
        <v>0.56604438871876417</v>
      </c>
      <c r="BL81" s="47">
        <f t="shared" si="143"/>
        <v>3.9151787954064114</v>
      </c>
      <c r="BM81" s="47">
        <f t="shared" si="144"/>
        <v>1.2444729808236099</v>
      </c>
      <c r="BN81" s="47">
        <f t="shared" si="145"/>
        <v>3.8552484517862138</v>
      </c>
      <c r="BO81" s="47">
        <f t="shared" si="146"/>
        <v>2.6905552687727834</v>
      </c>
      <c r="BP81" s="36">
        <v>6</v>
      </c>
      <c r="BQ81" s="27"/>
      <c r="BR81" s="27"/>
      <c r="BS81" s="27"/>
      <c r="BT81" s="27"/>
      <c r="BU81" s="27"/>
      <c r="BV81" s="27"/>
      <c r="BW81" s="36">
        <v>37</v>
      </c>
      <c r="BX81" s="36">
        <v>0</v>
      </c>
      <c r="BY81" s="36">
        <v>0</v>
      </c>
      <c r="BZ81" s="36">
        <v>0</v>
      </c>
      <c r="CA81" s="36">
        <v>0</v>
      </c>
      <c r="CB81" s="36">
        <v>0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0</v>
      </c>
      <c r="CJ81" s="62">
        <v>0</v>
      </c>
      <c r="CK81" s="62">
        <v>0</v>
      </c>
      <c r="CL81" s="48">
        <v>5.14</v>
      </c>
      <c r="CM81" s="48">
        <v>4.08</v>
      </c>
      <c r="CN81" s="36">
        <v>0</v>
      </c>
      <c r="CO81" s="36">
        <v>0</v>
      </c>
      <c r="CP81" s="36">
        <v>0</v>
      </c>
      <c r="CQ81" s="36">
        <v>0</v>
      </c>
      <c r="CR81" s="27"/>
      <c r="CS81" s="27"/>
      <c r="CT81" s="27"/>
      <c r="CU81" s="27"/>
      <c r="CV81" s="27"/>
      <c r="CW81" s="36">
        <v>40</v>
      </c>
      <c r="CX81" s="47">
        <f t="shared" si="147"/>
        <v>5.6676330156424219</v>
      </c>
      <c r="CY81" s="47">
        <f t="shared" si="148"/>
        <v>7.1037605455764687</v>
      </c>
      <c r="CZ81" s="47">
        <f t="shared" si="149"/>
        <v>4.6436270546009863</v>
      </c>
      <c r="DA81" s="47">
        <f t="shared" si="150"/>
        <v>2.4810551319753547</v>
      </c>
      <c r="DB81" s="47">
        <f t="shared" si="151"/>
        <v>1.8708123303822339</v>
      </c>
      <c r="DC81" s="48">
        <f t="shared" si="152"/>
        <v>0.49192682382647029</v>
      </c>
      <c r="DD81" s="47">
        <f t="shared" si="153"/>
        <v>3.9151787954064114</v>
      </c>
      <c r="DE81" s="47">
        <f t="shared" si="154"/>
        <v>1.5268247697594566</v>
      </c>
      <c r="DF81" s="47">
        <f t="shared" si="155"/>
        <v>3.8388663771650595</v>
      </c>
      <c r="DG81" s="47">
        <f t="shared" si="156"/>
        <v>2.5580394103688078</v>
      </c>
      <c r="DH81" s="36">
        <v>6</v>
      </c>
      <c r="DI81" s="27"/>
      <c r="DJ81" s="27"/>
      <c r="DK81" s="27"/>
      <c r="DL81" s="27"/>
      <c r="DM81" s="27"/>
      <c r="DN81" s="27"/>
      <c r="DO81" s="36">
        <v>37</v>
      </c>
      <c r="DP81" s="36">
        <v>0</v>
      </c>
      <c r="DQ81" s="36">
        <v>0</v>
      </c>
      <c r="DR81" s="36">
        <v>0</v>
      </c>
      <c r="DS81" s="36">
        <v>0</v>
      </c>
      <c r="DT81" s="36">
        <v>0</v>
      </c>
      <c r="DU81" s="36">
        <v>0</v>
      </c>
      <c r="DV81" s="36">
        <v>0</v>
      </c>
      <c r="DW81" s="36">
        <v>0</v>
      </c>
      <c r="DX81" s="36">
        <v>0</v>
      </c>
      <c r="DY81" s="36">
        <v>0</v>
      </c>
      <c r="DZ81" s="36">
        <v>0</v>
      </c>
      <c r="EA81" s="36">
        <v>0</v>
      </c>
      <c r="EB81" s="62">
        <v>0</v>
      </c>
      <c r="EC81" s="62">
        <v>0</v>
      </c>
      <c r="ED81" s="48">
        <v>5.14</v>
      </c>
      <c r="EE81" s="48">
        <v>4.08</v>
      </c>
      <c r="EF81" s="36">
        <v>0</v>
      </c>
      <c r="EG81" s="36">
        <v>0</v>
      </c>
      <c r="EH81" s="36">
        <v>0</v>
      </c>
      <c r="EI81" s="36">
        <v>0</v>
      </c>
      <c r="EJ81" s="27"/>
      <c r="EK81" s="27"/>
      <c r="EL81" s="27"/>
      <c r="EM81" s="27"/>
      <c r="EN81" s="27"/>
      <c r="EO81" s="36">
        <v>40</v>
      </c>
      <c r="EP81" s="47">
        <f t="shared" ref="EP81:EP109" si="167">SQRT((E82-$EL$5)^2+(F82-$EM$5)^2)</f>
        <v>5.6676330156424219</v>
      </c>
      <c r="EQ81" s="47">
        <f t="shared" ref="EQ81:EQ109" si="168">SQRT((E82-$EL$6)^2+(F82-$EM$6)^2)</f>
        <v>7.1037605455764687</v>
      </c>
      <c r="ER81" s="47">
        <f t="shared" ref="ER81:ER109" si="169">SQRT((E82-$EL$7)^2+(F82-$EM$7)^2)</f>
        <v>4.6436270546009863</v>
      </c>
      <c r="ES81" s="47">
        <f t="shared" ref="ES81:ES109" si="170">SQRT((E82-$EL$8)^2+(F82-$EM$8)^2)</f>
        <v>2.4810551319753547</v>
      </c>
      <c r="ET81" s="47">
        <f t="shared" ref="ET81:ET109" si="171">SQRT((E82-$EL$9)^2+(F82-$EM$9)^2)</f>
        <v>1.8708123303822339</v>
      </c>
      <c r="EU81" s="48">
        <f t="shared" ref="EU81:EU109" si="172">SQRT((E82-$EL$10)^2+(F82-$EM$10)^2)</f>
        <v>0.49192682382647029</v>
      </c>
      <c r="EV81" s="47">
        <f t="shared" ref="EV81:EV109" si="173">SQRT((E82-$EL$11)^2+(F82-$EM$11)^2)</f>
        <v>3.9151787954064114</v>
      </c>
      <c r="EW81" s="47">
        <f t="shared" ref="EW81:EW109" si="174">SQRT((E82-$EL$12)^2+(F82-$EM$12)^2)</f>
        <v>1.6300034083127275</v>
      </c>
      <c r="EX81" s="47">
        <f t="shared" ref="EX81:EX109" si="175">SQRT((E82-$EL$13)^2+(F82-$EM$13)^2)</f>
        <v>3.7839916754665293</v>
      </c>
      <c r="EY81" s="47">
        <f t="shared" ref="EY81:EY109" si="176">SQRT((E82-$EL$14)^2+(F82-$EM$14)^2)</f>
        <v>2.3267577360997422</v>
      </c>
      <c r="EZ81" s="36">
        <v>6</v>
      </c>
      <c r="FA81" s="27"/>
      <c r="FB81" s="27"/>
      <c r="FC81" s="27"/>
      <c r="FD81" s="27"/>
      <c r="FE81" s="27"/>
      <c r="FF81" s="27"/>
      <c r="FG81" s="36">
        <v>37</v>
      </c>
      <c r="FH81" s="36">
        <v>0</v>
      </c>
      <c r="FI81" s="36">
        <v>0</v>
      </c>
      <c r="FJ81" s="36">
        <v>0</v>
      </c>
      <c r="FK81" s="36">
        <v>0</v>
      </c>
      <c r="FL81" s="36">
        <v>0</v>
      </c>
      <c r="FM81" s="36">
        <v>0</v>
      </c>
      <c r="FN81" s="36">
        <v>0</v>
      </c>
      <c r="FO81" s="36">
        <v>0</v>
      </c>
      <c r="FP81" s="36">
        <v>0</v>
      </c>
      <c r="FQ81" s="36">
        <v>0</v>
      </c>
      <c r="FR81" s="36">
        <v>0</v>
      </c>
      <c r="FS81" s="36">
        <v>0</v>
      </c>
      <c r="FT81" s="62">
        <v>0</v>
      </c>
      <c r="FU81" s="62">
        <v>0</v>
      </c>
      <c r="FV81" s="48">
        <v>5.14</v>
      </c>
      <c r="FW81" s="48">
        <v>4.08</v>
      </c>
      <c r="FX81" s="36">
        <v>0</v>
      </c>
      <c r="FY81" s="36">
        <v>0</v>
      </c>
      <c r="FZ81" s="36">
        <v>0</v>
      </c>
      <c r="GA81" s="36">
        <v>0</v>
      </c>
      <c r="GB81" s="27"/>
      <c r="GC81" s="27"/>
      <c r="GD81" s="27"/>
      <c r="GE81" s="27"/>
      <c r="GF81" s="27"/>
      <c r="GG81" s="36">
        <v>40</v>
      </c>
      <c r="GH81" s="47">
        <f t="shared" si="157"/>
        <v>5.6676330156424219</v>
      </c>
      <c r="GI81" s="47">
        <f t="shared" si="158"/>
        <v>7.1037605455764687</v>
      </c>
      <c r="GJ81" s="47">
        <f t="shared" si="159"/>
        <v>4.6436270546009863</v>
      </c>
      <c r="GK81" s="47">
        <f t="shared" si="160"/>
        <v>2.4810551319753547</v>
      </c>
      <c r="GL81" s="47">
        <f t="shared" si="161"/>
        <v>1.8708123303822339</v>
      </c>
      <c r="GM81" s="48">
        <f t="shared" si="162"/>
        <v>0.49192682382647029</v>
      </c>
      <c r="GN81" s="47">
        <f t="shared" si="163"/>
        <v>4.12773061136504</v>
      </c>
      <c r="GO81" s="47">
        <f t="shared" si="164"/>
        <v>1.908824536491269</v>
      </c>
      <c r="GP81" s="47">
        <f t="shared" si="165"/>
        <v>3.7154993657905626</v>
      </c>
      <c r="GQ81" s="47">
        <f t="shared" si="166"/>
        <v>2.1724140518096444</v>
      </c>
      <c r="GR81" s="36">
        <v>6</v>
      </c>
      <c r="GS81" s="27"/>
      <c r="GT81" s="27"/>
      <c r="GU81" s="27"/>
      <c r="GV81" s="27"/>
      <c r="GW81" s="27"/>
      <c r="GX81" s="27"/>
      <c r="GY81" s="36">
        <v>37</v>
      </c>
      <c r="GZ81" s="36">
        <v>0</v>
      </c>
      <c r="HA81" s="36">
        <v>0</v>
      </c>
      <c r="HB81" s="36">
        <v>0</v>
      </c>
      <c r="HC81" s="36">
        <v>0</v>
      </c>
      <c r="HD81" s="36">
        <v>0</v>
      </c>
      <c r="HE81" s="36">
        <v>0</v>
      </c>
      <c r="HF81" s="36">
        <v>0</v>
      </c>
      <c r="HG81" s="36">
        <v>0</v>
      </c>
      <c r="HH81" s="36">
        <v>0</v>
      </c>
      <c r="HI81" s="36">
        <v>0</v>
      </c>
      <c r="HJ81" s="36">
        <v>0</v>
      </c>
      <c r="HK81" s="36">
        <v>0</v>
      </c>
      <c r="HL81" s="62">
        <v>0</v>
      </c>
      <c r="HM81" s="62">
        <v>0</v>
      </c>
      <c r="HN81" s="48">
        <v>5.14</v>
      </c>
      <c r="HO81" s="48">
        <v>4.08</v>
      </c>
      <c r="HP81" s="36">
        <v>0</v>
      </c>
      <c r="HQ81" s="36">
        <v>0</v>
      </c>
      <c r="HR81" s="36">
        <v>0</v>
      </c>
      <c r="HS81" s="36">
        <v>0</v>
      </c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</row>
    <row r="82" spans="1:258" x14ac:dyDescent="0.25">
      <c r="A82" s="27"/>
      <c r="B82" s="27"/>
      <c r="C82" s="46">
        <v>40</v>
      </c>
      <c r="D82" s="75" t="s">
        <v>111</v>
      </c>
      <c r="E82" s="47">
        <v>6.56</v>
      </c>
      <c r="F82" s="47">
        <v>5.49</v>
      </c>
      <c r="G82" s="27"/>
      <c r="H82" s="27"/>
      <c r="I82" s="27"/>
      <c r="J82" s="27"/>
      <c r="K82" s="27"/>
      <c r="L82" s="27"/>
      <c r="M82" s="36">
        <v>41</v>
      </c>
      <c r="N82" s="43">
        <f t="shared" si="127"/>
        <v>6.9183596321671512</v>
      </c>
      <c r="O82" s="43">
        <f t="shared" si="128"/>
        <v>7.1265700024626151</v>
      </c>
      <c r="P82" s="43">
        <f t="shared" si="129"/>
        <v>4.88270416879827</v>
      </c>
      <c r="Q82" s="43">
        <f t="shared" si="130"/>
        <v>4.0718546143004657</v>
      </c>
      <c r="R82" s="43">
        <f t="shared" si="131"/>
        <v>2.5500196077677524</v>
      </c>
      <c r="S82" s="43">
        <f t="shared" si="132"/>
        <v>3.1143699202246347</v>
      </c>
      <c r="T82" s="48">
        <f t="shared" si="133"/>
        <v>1.728843544106869</v>
      </c>
      <c r="U82" s="43">
        <f t="shared" si="134"/>
        <v>2.1129126815843571</v>
      </c>
      <c r="V82" s="43">
        <f t="shared" si="135"/>
        <v>2.0836986346398563</v>
      </c>
      <c r="W82" s="43">
        <f t="shared" si="136"/>
        <v>2.6210112552219234</v>
      </c>
      <c r="X82" s="36">
        <v>7</v>
      </c>
      <c r="Y82" s="27"/>
      <c r="Z82" s="27"/>
      <c r="AA82" s="27"/>
      <c r="AB82" s="27"/>
      <c r="AC82" s="27"/>
      <c r="AD82" s="27"/>
      <c r="AE82" s="36">
        <v>38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36">
        <v>0</v>
      </c>
      <c r="AL82" s="36">
        <v>0</v>
      </c>
      <c r="AM82" s="36">
        <v>0</v>
      </c>
      <c r="AN82" s="36">
        <v>0</v>
      </c>
      <c r="AO82" s="36">
        <v>0</v>
      </c>
      <c r="AP82" s="36">
        <v>0</v>
      </c>
      <c r="AQ82" s="36">
        <v>0</v>
      </c>
      <c r="AR82" s="52">
        <v>0</v>
      </c>
      <c r="AS82" s="52">
        <v>0</v>
      </c>
      <c r="AT82" s="48">
        <v>5.62</v>
      </c>
      <c r="AU82" s="48">
        <v>4.34</v>
      </c>
      <c r="AV82" s="36">
        <v>0</v>
      </c>
      <c r="AW82" s="36">
        <v>0</v>
      </c>
      <c r="AX82" s="36">
        <v>0</v>
      </c>
      <c r="AY82" s="36">
        <v>0</v>
      </c>
      <c r="AZ82" s="27"/>
      <c r="BA82" s="27"/>
      <c r="BB82" s="27"/>
      <c r="BC82" s="27"/>
      <c r="BD82" s="27"/>
      <c r="BE82" s="36">
        <v>41</v>
      </c>
      <c r="BF82" s="47">
        <f t="shared" si="137"/>
        <v>7.2188655901161685</v>
      </c>
      <c r="BG82" s="47">
        <f t="shared" si="138"/>
        <v>7.8328972928284974</v>
      </c>
      <c r="BH82" s="47">
        <f t="shared" si="139"/>
        <v>5.0349583469533856</v>
      </c>
      <c r="BI82" s="47">
        <f t="shared" si="140"/>
        <v>4.289642504043897</v>
      </c>
      <c r="BJ82" s="47">
        <f t="shared" si="141"/>
        <v>2.3923110165695434</v>
      </c>
      <c r="BK82" s="47">
        <f t="shared" si="142"/>
        <v>3.5884197427279871</v>
      </c>
      <c r="BL82" s="48">
        <f t="shared" si="143"/>
        <v>1.6406172618865134</v>
      </c>
      <c r="BM82" s="47">
        <f t="shared" si="144"/>
        <v>2.0341418337962573</v>
      </c>
      <c r="BN82" s="47">
        <f t="shared" si="145"/>
        <v>2.1450910528460096</v>
      </c>
      <c r="BO82" s="47">
        <f t="shared" si="146"/>
        <v>2.7667447557029679</v>
      </c>
      <c r="BP82" s="36">
        <v>7</v>
      </c>
      <c r="BQ82" s="27"/>
      <c r="BR82" s="27"/>
      <c r="BS82" s="27"/>
      <c r="BT82" s="27"/>
      <c r="BU82" s="27"/>
      <c r="BV82" s="27"/>
      <c r="BW82" s="36">
        <v>38</v>
      </c>
      <c r="BX82" s="36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62">
        <v>0</v>
      </c>
      <c r="CK82" s="62">
        <v>0</v>
      </c>
      <c r="CL82" s="48">
        <v>5.62</v>
      </c>
      <c r="CM82" s="48">
        <v>4.34</v>
      </c>
      <c r="CN82" s="36">
        <v>0</v>
      </c>
      <c r="CO82" s="36">
        <v>0</v>
      </c>
      <c r="CP82" s="36">
        <v>0</v>
      </c>
      <c r="CQ82" s="36">
        <v>0</v>
      </c>
      <c r="CR82" s="27"/>
      <c r="CS82" s="27"/>
      <c r="CT82" s="27"/>
      <c r="CU82" s="27"/>
      <c r="CV82" s="27"/>
      <c r="CW82" s="36">
        <v>41</v>
      </c>
      <c r="CX82" s="47">
        <f t="shared" si="147"/>
        <v>7.218897699787691</v>
      </c>
      <c r="CY82" s="47">
        <f t="shared" si="148"/>
        <v>7.9994675170010883</v>
      </c>
      <c r="CZ82" s="47">
        <f t="shared" si="149"/>
        <v>5.0349583469533856</v>
      </c>
      <c r="DA82" s="47">
        <f t="shared" si="150"/>
        <v>4.4356386376097863</v>
      </c>
      <c r="DB82" s="47">
        <f t="shared" si="151"/>
        <v>2.2622893407397058</v>
      </c>
      <c r="DC82" s="47">
        <f t="shared" si="152"/>
        <v>3.6528416335778906</v>
      </c>
      <c r="DD82" s="48">
        <f t="shared" si="153"/>
        <v>1.6406172618865134</v>
      </c>
      <c r="DE82" s="47">
        <f t="shared" si="154"/>
        <v>1.8120965420062543</v>
      </c>
      <c r="DF82" s="47">
        <f t="shared" si="155"/>
        <v>2.2164374707463317</v>
      </c>
      <c r="DG82" s="47">
        <f t="shared" si="156"/>
        <v>2.793231215814401</v>
      </c>
      <c r="DH82" s="36">
        <v>7</v>
      </c>
      <c r="DI82" s="27"/>
      <c r="DJ82" s="27"/>
      <c r="DK82" s="27"/>
      <c r="DL82" s="27"/>
      <c r="DM82" s="27"/>
      <c r="DN82" s="27"/>
      <c r="DO82" s="36">
        <v>38</v>
      </c>
      <c r="DP82" s="36">
        <v>0</v>
      </c>
      <c r="DQ82" s="36">
        <v>0</v>
      </c>
      <c r="DR82" s="36">
        <v>0</v>
      </c>
      <c r="DS82" s="36">
        <v>0</v>
      </c>
      <c r="DT82" s="36">
        <v>0</v>
      </c>
      <c r="DU82" s="36">
        <v>0</v>
      </c>
      <c r="DV82" s="36">
        <v>0</v>
      </c>
      <c r="DW82" s="36">
        <v>0</v>
      </c>
      <c r="DX82" s="36">
        <v>0</v>
      </c>
      <c r="DY82" s="36">
        <v>0</v>
      </c>
      <c r="DZ82" s="36">
        <v>0</v>
      </c>
      <c r="EA82" s="36">
        <v>0</v>
      </c>
      <c r="EB82" s="62">
        <v>0</v>
      </c>
      <c r="EC82" s="62">
        <v>0</v>
      </c>
      <c r="ED82" s="48">
        <v>5.62</v>
      </c>
      <c r="EE82" s="48">
        <v>4.34</v>
      </c>
      <c r="EF82" s="36">
        <v>0</v>
      </c>
      <c r="EG82" s="36">
        <v>0</v>
      </c>
      <c r="EH82" s="36">
        <v>0</v>
      </c>
      <c r="EI82" s="36">
        <v>0</v>
      </c>
      <c r="EJ82" s="27"/>
      <c r="EK82" s="27"/>
      <c r="EL82" s="27"/>
      <c r="EM82" s="27"/>
      <c r="EN82" s="27"/>
      <c r="EO82" s="36">
        <v>41</v>
      </c>
      <c r="EP82" s="47">
        <f t="shared" si="167"/>
        <v>7.218897699787691</v>
      </c>
      <c r="EQ82" s="47">
        <f t="shared" si="168"/>
        <v>7.9994675170010883</v>
      </c>
      <c r="ER82" s="47">
        <f t="shared" si="169"/>
        <v>5.0349583469533856</v>
      </c>
      <c r="ES82" s="47">
        <f t="shared" si="170"/>
        <v>4.4356386376097863</v>
      </c>
      <c r="ET82" s="47">
        <f t="shared" si="171"/>
        <v>2.2622893407397058</v>
      </c>
      <c r="EU82" s="47">
        <f t="shared" si="172"/>
        <v>3.6528416335778906</v>
      </c>
      <c r="EV82" s="47">
        <f t="shared" si="173"/>
        <v>1.6406172618865134</v>
      </c>
      <c r="EW82" s="48">
        <f t="shared" si="174"/>
        <v>1.6295227658564475</v>
      </c>
      <c r="EX82" s="47">
        <f t="shared" si="175"/>
        <v>2.2442310487113408</v>
      </c>
      <c r="EY82" s="47">
        <f t="shared" si="176"/>
        <v>2.8385166130392823</v>
      </c>
      <c r="EZ82" s="36">
        <v>8</v>
      </c>
      <c r="FA82" s="27"/>
      <c r="FB82" s="27"/>
      <c r="FC82" s="27"/>
      <c r="FD82" s="27"/>
      <c r="FE82" s="27"/>
      <c r="FF82" s="27"/>
      <c r="FG82" s="36">
        <v>38</v>
      </c>
      <c r="FH82" s="36">
        <v>0</v>
      </c>
      <c r="FI82" s="36">
        <v>0</v>
      </c>
      <c r="FJ82" s="36">
        <v>0</v>
      </c>
      <c r="FK82" s="36">
        <v>0</v>
      </c>
      <c r="FL82" s="36">
        <v>0</v>
      </c>
      <c r="FM82" s="36">
        <v>0</v>
      </c>
      <c r="FN82" s="36">
        <v>0</v>
      </c>
      <c r="FO82" s="36">
        <v>0</v>
      </c>
      <c r="FP82" s="36">
        <v>0</v>
      </c>
      <c r="FQ82" s="36">
        <v>0</v>
      </c>
      <c r="FR82" s="36">
        <v>0</v>
      </c>
      <c r="FS82" s="36">
        <v>0</v>
      </c>
      <c r="FT82" s="62">
        <v>0</v>
      </c>
      <c r="FU82" s="62">
        <v>0</v>
      </c>
      <c r="FV82" s="48">
        <v>5.62</v>
      </c>
      <c r="FW82" s="48">
        <v>4.34</v>
      </c>
      <c r="FX82" s="36">
        <v>0</v>
      </c>
      <c r="FY82" s="36">
        <v>0</v>
      </c>
      <c r="FZ82" s="36">
        <v>0</v>
      </c>
      <c r="GA82" s="36">
        <v>0</v>
      </c>
      <c r="GB82" s="27"/>
      <c r="GC82" s="27"/>
      <c r="GD82" s="27"/>
      <c r="GE82" s="27"/>
      <c r="GF82" s="27"/>
      <c r="GG82" s="36">
        <v>41</v>
      </c>
      <c r="GH82" s="47">
        <f t="shared" si="157"/>
        <v>7.218897699787691</v>
      </c>
      <c r="GI82" s="47">
        <f t="shared" si="158"/>
        <v>7.9994675170010883</v>
      </c>
      <c r="GJ82" s="47">
        <f t="shared" si="159"/>
        <v>5.0349583469533856</v>
      </c>
      <c r="GK82" s="47">
        <f t="shared" si="160"/>
        <v>4.4356386376097863</v>
      </c>
      <c r="GL82" s="47">
        <f t="shared" si="161"/>
        <v>2.2622893407397058</v>
      </c>
      <c r="GM82" s="47">
        <f t="shared" si="162"/>
        <v>3.6528416335778906</v>
      </c>
      <c r="GN82" s="47">
        <f t="shared" si="163"/>
        <v>1.9687407142638156</v>
      </c>
      <c r="GO82" s="48">
        <f t="shared" si="164"/>
        <v>1.2769407886733746</v>
      </c>
      <c r="GP82" s="47">
        <f t="shared" si="165"/>
        <v>2.242251119443277</v>
      </c>
      <c r="GQ82" s="47">
        <f t="shared" si="166"/>
        <v>2.8436214256648156</v>
      </c>
      <c r="GR82" s="36">
        <v>8</v>
      </c>
      <c r="GS82" s="27"/>
      <c r="GT82" s="27"/>
      <c r="GU82" s="27"/>
      <c r="GV82" s="27"/>
      <c r="GW82" s="27"/>
      <c r="GX82" s="27"/>
      <c r="GY82" s="36">
        <v>38</v>
      </c>
      <c r="GZ82" s="36">
        <v>0</v>
      </c>
      <c r="HA82" s="36">
        <v>0</v>
      </c>
      <c r="HB82" s="36">
        <v>0</v>
      </c>
      <c r="HC82" s="36">
        <v>0</v>
      </c>
      <c r="HD82" s="36">
        <v>0</v>
      </c>
      <c r="HE82" s="36">
        <v>0</v>
      </c>
      <c r="HF82" s="36">
        <v>0</v>
      </c>
      <c r="HG82" s="36">
        <v>0</v>
      </c>
      <c r="HH82" s="36">
        <v>0</v>
      </c>
      <c r="HI82" s="36">
        <v>0</v>
      </c>
      <c r="HJ82" s="36">
        <v>0</v>
      </c>
      <c r="HK82" s="36">
        <v>0</v>
      </c>
      <c r="HL82" s="62">
        <v>0</v>
      </c>
      <c r="HM82" s="62">
        <v>0</v>
      </c>
      <c r="HN82" s="48">
        <v>5.62</v>
      </c>
      <c r="HO82" s="48">
        <v>4.34</v>
      </c>
      <c r="HP82" s="36">
        <v>0</v>
      </c>
      <c r="HQ82" s="36">
        <v>0</v>
      </c>
      <c r="HR82" s="36">
        <v>0</v>
      </c>
      <c r="HS82" s="36">
        <v>0</v>
      </c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</row>
    <row r="83" spans="1:258" x14ac:dyDescent="0.25">
      <c r="A83" s="27"/>
      <c r="B83" s="27"/>
      <c r="C83" s="46">
        <v>41</v>
      </c>
      <c r="D83" s="75" t="s">
        <v>112</v>
      </c>
      <c r="E83" s="47">
        <v>4.66</v>
      </c>
      <c r="F83" s="47">
        <v>2.96</v>
      </c>
      <c r="G83" s="27"/>
      <c r="H83" s="27"/>
      <c r="I83" s="27"/>
      <c r="J83" s="27"/>
      <c r="K83" s="27"/>
      <c r="L83" s="27"/>
      <c r="M83" s="36">
        <v>42</v>
      </c>
      <c r="N83" s="43">
        <f t="shared" si="127"/>
        <v>6.8667969243308784</v>
      </c>
      <c r="O83" s="43">
        <f t="shared" si="128"/>
        <v>7.299863012413315</v>
      </c>
      <c r="P83" s="43">
        <f t="shared" si="129"/>
        <v>5.0217128551919421</v>
      </c>
      <c r="Q83" s="43">
        <f t="shared" si="130"/>
        <v>3.7448631483673736</v>
      </c>
      <c r="R83" s="43">
        <f t="shared" si="131"/>
        <v>2.4449539872971031</v>
      </c>
      <c r="S83" s="43">
        <f t="shared" si="132"/>
        <v>2.6592668162484183</v>
      </c>
      <c r="T83" s="43">
        <f t="shared" si="133"/>
        <v>2.296540877058364</v>
      </c>
      <c r="U83" s="48">
        <f t="shared" si="134"/>
        <v>1.5332318807016767</v>
      </c>
      <c r="V83" s="47">
        <f t="shared" si="135"/>
        <v>1.6147445618425225</v>
      </c>
      <c r="W83" s="47">
        <f t="shared" si="136"/>
        <v>2.03147729497526</v>
      </c>
      <c r="X83" s="36">
        <v>8</v>
      </c>
      <c r="Y83" s="27"/>
      <c r="Z83" s="27"/>
      <c r="AA83" s="27"/>
      <c r="AB83" s="27"/>
      <c r="AC83" s="27"/>
      <c r="AD83" s="27"/>
      <c r="AE83" s="36">
        <v>39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0</v>
      </c>
      <c r="AO83" s="36">
        <v>0</v>
      </c>
      <c r="AP83" s="36">
        <v>0</v>
      </c>
      <c r="AQ83" s="36">
        <v>0</v>
      </c>
      <c r="AR83" s="52">
        <v>0</v>
      </c>
      <c r="AS83" s="52">
        <v>0</v>
      </c>
      <c r="AT83" s="48">
        <v>6.04</v>
      </c>
      <c r="AU83" s="48">
        <v>4.5599999999999996</v>
      </c>
      <c r="AV83" s="36">
        <v>0</v>
      </c>
      <c r="AW83" s="36">
        <v>0</v>
      </c>
      <c r="AX83" s="36">
        <v>0</v>
      </c>
      <c r="AY83" s="36">
        <v>0</v>
      </c>
      <c r="AZ83" s="27"/>
      <c r="BA83" s="27"/>
      <c r="BB83" s="27"/>
      <c r="BC83" s="27"/>
      <c r="BD83" s="27"/>
      <c r="BE83" s="36">
        <v>42</v>
      </c>
      <c r="BF83" s="47">
        <f t="shared" si="137"/>
        <v>7.1534221865895651</v>
      </c>
      <c r="BG83" s="47">
        <f t="shared" si="138"/>
        <v>7.965216883425084</v>
      </c>
      <c r="BH83" s="47">
        <f t="shared" si="139"/>
        <v>5.2003979548577721</v>
      </c>
      <c r="BI83" s="47">
        <f t="shared" si="140"/>
        <v>4.0031466139151091</v>
      </c>
      <c r="BJ83" s="47">
        <f t="shared" si="141"/>
        <v>2.2962125337172088</v>
      </c>
      <c r="BK83" s="47">
        <f t="shared" si="142"/>
        <v>2.9955060090074928</v>
      </c>
      <c r="BL83" s="47">
        <f t="shared" si="143"/>
        <v>2.3135740748893259</v>
      </c>
      <c r="BM83" s="48">
        <f t="shared" si="144"/>
        <v>1.2997280484778344</v>
      </c>
      <c r="BN83" s="47">
        <f t="shared" si="145"/>
        <v>1.8508958979369963</v>
      </c>
      <c r="BO83" s="47">
        <f t="shared" si="146"/>
        <v>2.0188525037998111</v>
      </c>
      <c r="BP83" s="36">
        <v>8</v>
      </c>
      <c r="BQ83" s="27"/>
      <c r="BR83" s="27"/>
      <c r="BS83" s="27"/>
      <c r="BT83" s="27"/>
      <c r="BU83" s="27"/>
      <c r="BV83" s="27"/>
      <c r="BW83" s="36">
        <v>39</v>
      </c>
      <c r="BX83" s="36">
        <v>0</v>
      </c>
      <c r="BY83" s="36">
        <v>0</v>
      </c>
      <c r="BZ83" s="36">
        <v>0</v>
      </c>
      <c r="CA83" s="36">
        <v>0</v>
      </c>
      <c r="CB83" s="36">
        <v>0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6">
        <v>0</v>
      </c>
      <c r="CL83" s="48">
        <v>6.04</v>
      </c>
      <c r="CM83" s="48">
        <v>4.5599999999999996</v>
      </c>
      <c r="CN83" s="36">
        <v>0</v>
      </c>
      <c r="CO83" s="36">
        <v>0</v>
      </c>
      <c r="CP83" s="36">
        <v>0</v>
      </c>
      <c r="CQ83" s="36">
        <v>0</v>
      </c>
      <c r="CR83" s="27"/>
      <c r="CS83" s="27"/>
      <c r="CT83" s="27"/>
      <c r="CU83" s="27"/>
      <c r="CV83" s="27"/>
      <c r="CW83" s="36">
        <v>42</v>
      </c>
      <c r="CX83" s="47">
        <f t="shared" si="147"/>
        <v>7.1462160616650836</v>
      </c>
      <c r="CY83" s="47">
        <f t="shared" si="148"/>
        <v>8.1127274835422778</v>
      </c>
      <c r="CZ83" s="47">
        <f t="shared" si="149"/>
        <v>5.2003979548577721</v>
      </c>
      <c r="DA83" s="47">
        <f t="shared" si="150"/>
        <v>4.1660854409426822</v>
      </c>
      <c r="DB83" s="47">
        <f t="shared" si="151"/>
        <v>2.1034282027399072</v>
      </c>
      <c r="DC83" s="47">
        <f t="shared" si="152"/>
        <v>2.9856141746716029</v>
      </c>
      <c r="DD83" s="47">
        <f t="shared" si="153"/>
        <v>2.3135740748893259</v>
      </c>
      <c r="DE83" s="48">
        <f t="shared" si="154"/>
        <v>1.0444039409331705</v>
      </c>
      <c r="DF83" s="47">
        <f t="shared" si="155"/>
        <v>1.8915177784448229</v>
      </c>
      <c r="DG83" s="47">
        <f t="shared" si="156"/>
        <v>2.0252507560793549</v>
      </c>
      <c r="DH83" s="36">
        <v>8</v>
      </c>
      <c r="DI83" s="27"/>
      <c r="DJ83" s="27"/>
      <c r="DK83" s="27"/>
      <c r="DL83" s="27"/>
      <c r="DM83" s="27"/>
      <c r="DN83" s="27"/>
      <c r="DO83" s="36">
        <v>39</v>
      </c>
      <c r="DP83" s="36">
        <v>0</v>
      </c>
      <c r="DQ83" s="36">
        <v>0</v>
      </c>
      <c r="DR83" s="36">
        <v>0</v>
      </c>
      <c r="DS83" s="36">
        <v>0</v>
      </c>
      <c r="DT83" s="36">
        <v>0</v>
      </c>
      <c r="DU83" s="36">
        <v>0</v>
      </c>
      <c r="DV83" s="36">
        <v>0</v>
      </c>
      <c r="DW83" s="36">
        <v>0</v>
      </c>
      <c r="DX83" s="36">
        <v>0</v>
      </c>
      <c r="DY83" s="36">
        <v>0</v>
      </c>
      <c r="DZ83" s="62">
        <v>0</v>
      </c>
      <c r="EA83" s="62">
        <v>0</v>
      </c>
      <c r="EB83" s="62">
        <v>0</v>
      </c>
      <c r="EC83" s="62">
        <v>0</v>
      </c>
      <c r="ED83" s="48">
        <v>6.04</v>
      </c>
      <c r="EE83" s="48">
        <v>4.5599999999999996</v>
      </c>
      <c r="EF83" s="36">
        <v>0</v>
      </c>
      <c r="EG83" s="36">
        <v>0</v>
      </c>
      <c r="EH83" s="36">
        <v>0</v>
      </c>
      <c r="EI83" s="36">
        <v>0</v>
      </c>
      <c r="EJ83" s="27"/>
      <c r="EK83" s="27"/>
      <c r="EL83" s="27"/>
      <c r="EM83" s="27"/>
      <c r="EN83" s="27"/>
      <c r="EO83" s="36">
        <v>42</v>
      </c>
      <c r="EP83" s="47">
        <f t="shared" si="167"/>
        <v>7.1462160616650836</v>
      </c>
      <c r="EQ83" s="47">
        <f t="shared" si="168"/>
        <v>8.1127274835422778</v>
      </c>
      <c r="ER83" s="47">
        <f t="shared" si="169"/>
        <v>5.2003979548577721</v>
      </c>
      <c r="ES83" s="47">
        <f t="shared" si="170"/>
        <v>4.1660854409426822</v>
      </c>
      <c r="ET83" s="47">
        <f t="shared" si="171"/>
        <v>2.1034282027399072</v>
      </c>
      <c r="EU83" s="47">
        <f t="shared" si="172"/>
        <v>2.9856141746716029</v>
      </c>
      <c r="EV83" s="47">
        <f t="shared" si="173"/>
        <v>2.3135740748893259</v>
      </c>
      <c r="EW83" s="48">
        <f t="shared" si="174"/>
        <v>0.89159657045350194</v>
      </c>
      <c r="EX83" s="47">
        <f t="shared" si="175"/>
        <v>1.8870646517806431</v>
      </c>
      <c r="EY83" s="47">
        <f t="shared" si="176"/>
        <v>2.0435328630829503</v>
      </c>
      <c r="EZ83" s="36">
        <v>8</v>
      </c>
      <c r="FA83" s="27"/>
      <c r="FB83" s="27"/>
      <c r="FC83" s="27"/>
      <c r="FD83" s="27"/>
      <c r="FE83" s="27"/>
      <c r="FF83" s="27"/>
      <c r="FG83" s="36">
        <v>39</v>
      </c>
      <c r="FH83" s="36">
        <v>0</v>
      </c>
      <c r="FI83" s="36">
        <v>0</v>
      </c>
      <c r="FJ83" s="36">
        <v>0</v>
      </c>
      <c r="FK83" s="36">
        <v>0</v>
      </c>
      <c r="FL83" s="36">
        <v>0</v>
      </c>
      <c r="FM83" s="36">
        <v>0</v>
      </c>
      <c r="FN83" s="36">
        <v>0</v>
      </c>
      <c r="FO83" s="36">
        <v>0</v>
      </c>
      <c r="FP83" s="36">
        <v>0</v>
      </c>
      <c r="FQ83" s="36">
        <v>0</v>
      </c>
      <c r="FR83" s="62">
        <v>0</v>
      </c>
      <c r="FS83" s="62">
        <v>0</v>
      </c>
      <c r="FT83" s="62">
        <v>0</v>
      </c>
      <c r="FU83" s="62">
        <v>0</v>
      </c>
      <c r="FV83" s="48">
        <v>6.04</v>
      </c>
      <c r="FW83" s="48">
        <v>4.5599999999999996</v>
      </c>
      <c r="FX83" s="36">
        <v>0</v>
      </c>
      <c r="FY83" s="36">
        <v>0</v>
      </c>
      <c r="FZ83" s="36">
        <v>0</v>
      </c>
      <c r="GA83" s="36">
        <v>0</v>
      </c>
      <c r="GB83" s="27"/>
      <c r="GC83" s="27"/>
      <c r="GD83" s="27"/>
      <c r="GE83" s="27"/>
      <c r="GF83" s="27"/>
      <c r="GG83" s="36">
        <v>42</v>
      </c>
      <c r="GH83" s="47">
        <f t="shared" si="157"/>
        <v>7.1462160616650836</v>
      </c>
      <c r="GI83" s="47">
        <f t="shared" si="158"/>
        <v>8.1127274835422778</v>
      </c>
      <c r="GJ83" s="47">
        <f t="shared" si="159"/>
        <v>5.2003979548577721</v>
      </c>
      <c r="GK83" s="47">
        <f t="shared" si="160"/>
        <v>4.1660854409426822</v>
      </c>
      <c r="GL83" s="47">
        <f t="shared" si="161"/>
        <v>2.1034282027399072</v>
      </c>
      <c r="GM83" s="47">
        <f t="shared" si="162"/>
        <v>2.9856141746716029</v>
      </c>
      <c r="GN83" s="47">
        <f t="shared" si="163"/>
        <v>2.6332375510006689</v>
      </c>
      <c r="GO83" s="48">
        <f t="shared" si="164"/>
        <v>0.6294265467691833</v>
      </c>
      <c r="GP83" s="47">
        <f t="shared" si="165"/>
        <v>1.8570012705995282</v>
      </c>
      <c r="GQ83" s="47">
        <f t="shared" si="166"/>
        <v>2.0364264809955692</v>
      </c>
      <c r="GR83" s="36">
        <v>8</v>
      </c>
      <c r="GS83" s="27"/>
      <c r="GT83" s="27"/>
      <c r="GU83" s="27"/>
      <c r="GV83" s="27"/>
      <c r="GW83" s="27"/>
      <c r="GX83" s="27"/>
      <c r="GY83" s="36">
        <v>39</v>
      </c>
      <c r="GZ83" s="36">
        <v>0</v>
      </c>
      <c r="HA83" s="36">
        <v>0</v>
      </c>
      <c r="HB83" s="36">
        <v>0</v>
      </c>
      <c r="HC83" s="36">
        <v>0</v>
      </c>
      <c r="HD83" s="36">
        <v>0</v>
      </c>
      <c r="HE83" s="36">
        <v>0</v>
      </c>
      <c r="HF83" s="36">
        <v>0</v>
      </c>
      <c r="HG83" s="36">
        <v>0</v>
      </c>
      <c r="HH83" s="36">
        <v>0</v>
      </c>
      <c r="HI83" s="36">
        <v>0</v>
      </c>
      <c r="HJ83" s="62">
        <v>0</v>
      </c>
      <c r="HK83" s="62">
        <v>0</v>
      </c>
      <c r="HL83" s="62">
        <v>0</v>
      </c>
      <c r="HM83" s="62">
        <v>0</v>
      </c>
      <c r="HN83" s="48">
        <v>6.04</v>
      </c>
      <c r="HO83" s="48">
        <v>4.5599999999999996</v>
      </c>
      <c r="HP83" s="36">
        <v>0</v>
      </c>
      <c r="HQ83" s="36">
        <v>0</v>
      </c>
      <c r="HR83" s="36">
        <v>0</v>
      </c>
      <c r="HS83" s="36">
        <v>0</v>
      </c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</row>
    <row r="84" spans="1:258" x14ac:dyDescent="0.25">
      <c r="A84" s="27"/>
      <c r="B84" s="27"/>
      <c r="C84" s="46">
        <v>42</v>
      </c>
      <c r="D84" s="75" t="s">
        <v>113</v>
      </c>
      <c r="E84" s="47">
        <v>4.72</v>
      </c>
      <c r="F84" s="47">
        <v>3.78</v>
      </c>
      <c r="G84" s="27"/>
      <c r="H84" s="27"/>
      <c r="I84" s="27"/>
      <c r="J84" s="27"/>
      <c r="K84" s="27"/>
      <c r="L84" s="27"/>
      <c r="M84" s="36">
        <v>43</v>
      </c>
      <c r="N84" s="43">
        <f t="shared" si="127"/>
        <v>6.5946190185635434</v>
      </c>
      <c r="O84" s="43">
        <f t="shared" si="128"/>
        <v>6.5676860460895963</v>
      </c>
      <c r="P84" s="43">
        <f t="shared" si="129"/>
        <v>4.4002840817383602</v>
      </c>
      <c r="Q84" s="43">
        <f t="shared" si="130"/>
        <v>4.1423785437837521</v>
      </c>
      <c r="R84" s="43">
        <f t="shared" si="131"/>
        <v>2.4878303800701529</v>
      </c>
      <c r="S84" s="43">
        <f t="shared" si="132"/>
        <v>3.3890411623348569</v>
      </c>
      <c r="T84" s="48">
        <f t="shared" si="133"/>
        <v>0.9630160954002791</v>
      </c>
      <c r="U84" s="43">
        <f t="shared" si="134"/>
        <v>2.6127571643763603</v>
      </c>
      <c r="V84" s="43">
        <f t="shared" si="135"/>
        <v>2.9940106880236752</v>
      </c>
      <c r="W84" s="43">
        <f t="shared" si="136"/>
        <v>3.5468295701936405</v>
      </c>
      <c r="X84" s="36">
        <v>7</v>
      </c>
      <c r="Y84" s="27"/>
      <c r="Z84" s="27"/>
      <c r="AA84" s="27"/>
      <c r="AB84" s="27"/>
      <c r="AC84" s="27"/>
      <c r="AD84" s="27"/>
      <c r="AE84" s="36">
        <v>40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48">
        <v>6.56</v>
      </c>
      <c r="AQ84" s="48">
        <v>5.49</v>
      </c>
      <c r="AR84" s="36">
        <v>0</v>
      </c>
      <c r="AS84" s="36">
        <v>0</v>
      </c>
      <c r="AT84" s="52">
        <v>0</v>
      </c>
      <c r="AU84" s="52">
        <v>0</v>
      </c>
      <c r="AV84" s="36">
        <v>0</v>
      </c>
      <c r="AW84" s="36">
        <v>0</v>
      </c>
      <c r="AX84" s="36">
        <v>0</v>
      </c>
      <c r="AY84" s="36">
        <v>0</v>
      </c>
      <c r="AZ84" s="27"/>
      <c r="BA84" s="27"/>
      <c r="BB84" s="27"/>
      <c r="BC84" s="27"/>
      <c r="BD84" s="27"/>
      <c r="BE84" s="36">
        <v>43</v>
      </c>
      <c r="BF84" s="47">
        <f t="shared" si="137"/>
        <v>6.9055737617950204</v>
      </c>
      <c r="BG84" s="47">
        <f t="shared" si="138"/>
        <v>7.3063492935938941</v>
      </c>
      <c r="BH84" s="47">
        <f t="shared" si="139"/>
        <v>4.5208781103773301</v>
      </c>
      <c r="BI84" s="47">
        <f t="shared" si="140"/>
        <v>4.3031102487038373</v>
      </c>
      <c r="BJ84" s="47">
        <f t="shared" si="141"/>
        <v>2.3415319771465861</v>
      </c>
      <c r="BK84" s="47">
        <f t="shared" si="142"/>
        <v>4.0015504807511801</v>
      </c>
      <c r="BL84" s="48">
        <f t="shared" si="143"/>
        <v>0.75301062409503927</v>
      </c>
      <c r="BM84" s="47">
        <f t="shared" si="144"/>
        <v>2.7084742937676189</v>
      </c>
      <c r="BN84" s="47">
        <f t="shared" si="145"/>
        <v>3.0021060316051469</v>
      </c>
      <c r="BO84" s="47">
        <f t="shared" si="146"/>
        <v>3.6857290683706116</v>
      </c>
      <c r="BP84" s="36">
        <v>7</v>
      </c>
      <c r="BQ84" s="27"/>
      <c r="BR84" s="27"/>
      <c r="BS84" s="27"/>
      <c r="BT84" s="27"/>
      <c r="BU84" s="27"/>
      <c r="BV84" s="27"/>
      <c r="BW84" s="36">
        <v>40</v>
      </c>
      <c r="BX84" s="36">
        <v>0</v>
      </c>
      <c r="BY84" s="36">
        <v>0</v>
      </c>
      <c r="BZ84" s="36">
        <v>0</v>
      </c>
      <c r="CA84" s="36">
        <v>0</v>
      </c>
      <c r="CB84" s="36">
        <v>0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48">
        <v>6.56</v>
      </c>
      <c r="CI84" s="48">
        <v>5.49</v>
      </c>
      <c r="CJ84" s="36">
        <v>0</v>
      </c>
      <c r="CK84" s="36">
        <v>0</v>
      </c>
      <c r="CL84" s="62">
        <v>0</v>
      </c>
      <c r="CM84" s="62">
        <v>0</v>
      </c>
      <c r="CN84" s="36">
        <v>0</v>
      </c>
      <c r="CO84" s="36">
        <v>0</v>
      </c>
      <c r="CP84" s="36">
        <v>0</v>
      </c>
      <c r="CQ84" s="36">
        <v>0</v>
      </c>
      <c r="CR84" s="27"/>
      <c r="CS84" s="27"/>
      <c r="CT84" s="27"/>
      <c r="CU84" s="27"/>
      <c r="CV84" s="27"/>
      <c r="CW84" s="36">
        <v>43</v>
      </c>
      <c r="CX84" s="47">
        <f t="shared" si="147"/>
        <v>6.9134871085437064</v>
      </c>
      <c r="CY84" s="47">
        <f t="shared" si="148"/>
        <v>7.4900966096721495</v>
      </c>
      <c r="CZ84" s="47">
        <f t="shared" si="149"/>
        <v>4.5208781103773301</v>
      </c>
      <c r="DA84" s="47">
        <f t="shared" si="150"/>
        <v>4.4232606262689567</v>
      </c>
      <c r="DB84" s="47">
        <f t="shared" si="151"/>
        <v>2.3008933491323837</v>
      </c>
      <c r="DC84" s="47">
        <f t="shared" si="152"/>
        <v>4.1608739466607245</v>
      </c>
      <c r="DD84" s="48">
        <f t="shared" si="153"/>
        <v>0.75301062409503927</v>
      </c>
      <c r="DE84" s="47">
        <f t="shared" si="154"/>
        <v>2.5418316551780751</v>
      </c>
      <c r="DF84" s="47">
        <f t="shared" si="155"/>
        <v>3.0822080028511225</v>
      </c>
      <c r="DG84" s="47">
        <f t="shared" si="156"/>
        <v>3.7045196213544336</v>
      </c>
      <c r="DH84" s="36">
        <v>7</v>
      </c>
      <c r="DI84" s="27"/>
      <c r="DJ84" s="27"/>
      <c r="DK84" s="27"/>
      <c r="DL84" s="27"/>
      <c r="DM84" s="27"/>
      <c r="DN84" s="27"/>
      <c r="DO84" s="36">
        <v>40</v>
      </c>
      <c r="DP84" s="36">
        <v>0</v>
      </c>
      <c r="DQ84" s="36">
        <v>0</v>
      </c>
      <c r="DR84" s="36">
        <v>0</v>
      </c>
      <c r="DS84" s="36">
        <v>0</v>
      </c>
      <c r="DT84" s="36">
        <v>0</v>
      </c>
      <c r="DU84" s="36">
        <v>0</v>
      </c>
      <c r="DV84" s="36">
        <v>0</v>
      </c>
      <c r="DW84" s="36">
        <v>0</v>
      </c>
      <c r="DX84" s="36">
        <v>0</v>
      </c>
      <c r="DY84" s="36">
        <v>0</v>
      </c>
      <c r="DZ84" s="48">
        <v>6.56</v>
      </c>
      <c r="EA84" s="48">
        <v>5.49</v>
      </c>
      <c r="EB84" s="36">
        <v>0</v>
      </c>
      <c r="EC84" s="36">
        <v>0</v>
      </c>
      <c r="ED84" s="62">
        <v>0</v>
      </c>
      <c r="EE84" s="62">
        <v>0</v>
      </c>
      <c r="EF84" s="36">
        <v>0</v>
      </c>
      <c r="EG84" s="36">
        <v>0</v>
      </c>
      <c r="EH84" s="36">
        <v>0</v>
      </c>
      <c r="EI84" s="36">
        <v>0</v>
      </c>
      <c r="EJ84" s="27"/>
      <c r="EK84" s="27"/>
      <c r="EL84" s="27"/>
      <c r="EM84" s="27"/>
      <c r="EN84" s="27"/>
      <c r="EO84" s="36">
        <v>43</v>
      </c>
      <c r="EP84" s="47">
        <f t="shared" si="167"/>
        <v>6.9134871085437064</v>
      </c>
      <c r="EQ84" s="47">
        <f t="shared" si="168"/>
        <v>7.4900966096721495</v>
      </c>
      <c r="ER84" s="47">
        <f t="shared" si="169"/>
        <v>4.5208781103773301</v>
      </c>
      <c r="ES84" s="47">
        <f t="shared" si="170"/>
        <v>4.4232606262689567</v>
      </c>
      <c r="ET84" s="47">
        <f t="shared" si="171"/>
        <v>2.3008933491323837</v>
      </c>
      <c r="EU84" s="47">
        <f t="shared" si="172"/>
        <v>4.1608739466607245</v>
      </c>
      <c r="EV84" s="48">
        <f t="shared" si="173"/>
        <v>0.75301062409503927</v>
      </c>
      <c r="EW84" s="47">
        <f t="shared" si="174"/>
        <v>2.3400522311359739</v>
      </c>
      <c r="EX84" s="47">
        <f t="shared" si="175"/>
        <v>3.1203001458193103</v>
      </c>
      <c r="EY84" s="47">
        <f t="shared" si="176"/>
        <v>3.7322113501917329</v>
      </c>
      <c r="EZ84" s="36">
        <v>7</v>
      </c>
      <c r="FA84" s="27"/>
      <c r="FB84" s="27"/>
      <c r="FC84" s="27"/>
      <c r="FD84" s="27"/>
      <c r="FE84" s="27"/>
      <c r="FF84" s="27"/>
      <c r="FG84" s="36">
        <v>40</v>
      </c>
      <c r="FH84" s="36">
        <v>0</v>
      </c>
      <c r="FI84" s="36">
        <v>0</v>
      </c>
      <c r="FJ84" s="36">
        <v>0</v>
      </c>
      <c r="FK84" s="36">
        <v>0</v>
      </c>
      <c r="FL84" s="36">
        <v>0</v>
      </c>
      <c r="FM84" s="36">
        <v>0</v>
      </c>
      <c r="FN84" s="36">
        <v>0</v>
      </c>
      <c r="FO84" s="36">
        <v>0</v>
      </c>
      <c r="FP84" s="36">
        <v>0</v>
      </c>
      <c r="FQ84" s="36">
        <v>0</v>
      </c>
      <c r="FR84" s="48">
        <v>6.56</v>
      </c>
      <c r="FS84" s="48">
        <v>5.49</v>
      </c>
      <c r="FT84" s="36">
        <v>0</v>
      </c>
      <c r="FU84" s="36">
        <v>0</v>
      </c>
      <c r="FV84" s="62">
        <v>0</v>
      </c>
      <c r="FW84" s="62">
        <v>0</v>
      </c>
      <c r="FX84" s="36">
        <v>0</v>
      </c>
      <c r="FY84" s="36">
        <v>0</v>
      </c>
      <c r="FZ84" s="36">
        <v>0</v>
      </c>
      <c r="GA84" s="36">
        <v>0</v>
      </c>
      <c r="GB84" s="27"/>
      <c r="GC84" s="27"/>
      <c r="GD84" s="27"/>
      <c r="GE84" s="27"/>
      <c r="GF84" s="27"/>
      <c r="GG84" s="36">
        <v>43</v>
      </c>
      <c r="GH84" s="47">
        <f t="shared" si="157"/>
        <v>6.9134871085437064</v>
      </c>
      <c r="GI84" s="47">
        <f t="shared" si="158"/>
        <v>7.4900966096721495</v>
      </c>
      <c r="GJ84" s="47">
        <f t="shared" si="159"/>
        <v>4.5208781103773301</v>
      </c>
      <c r="GK84" s="47">
        <f t="shared" si="160"/>
        <v>4.4232606262689567</v>
      </c>
      <c r="GL84" s="47">
        <f t="shared" si="161"/>
        <v>2.3008933491323837</v>
      </c>
      <c r="GM84" s="47">
        <f t="shared" si="162"/>
        <v>4.1608739466607245</v>
      </c>
      <c r="GN84" s="48">
        <f t="shared" si="163"/>
        <v>1.0739459949178074</v>
      </c>
      <c r="GO84" s="47">
        <f t="shared" si="164"/>
        <v>1.9595606083450907</v>
      </c>
      <c r="GP84" s="47">
        <f t="shared" si="165"/>
        <v>3.1273789622547699</v>
      </c>
      <c r="GQ84" s="47">
        <f t="shared" si="166"/>
        <v>3.7235041039993493</v>
      </c>
      <c r="GR84" s="36">
        <v>7</v>
      </c>
      <c r="GS84" s="27"/>
      <c r="GT84" s="27"/>
      <c r="GU84" s="27"/>
      <c r="GV84" s="27"/>
      <c r="GW84" s="27"/>
      <c r="GX84" s="27"/>
      <c r="GY84" s="36">
        <v>40</v>
      </c>
      <c r="GZ84" s="36">
        <v>0</v>
      </c>
      <c r="HA84" s="36">
        <v>0</v>
      </c>
      <c r="HB84" s="36">
        <v>0</v>
      </c>
      <c r="HC84" s="36">
        <v>0</v>
      </c>
      <c r="HD84" s="36">
        <v>0</v>
      </c>
      <c r="HE84" s="36">
        <v>0</v>
      </c>
      <c r="HF84" s="36">
        <v>0</v>
      </c>
      <c r="HG84" s="36">
        <v>0</v>
      </c>
      <c r="HH84" s="36">
        <v>0</v>
      </c>
      <c r="HI84" s="36">
        <v>0</v>
      </c>
      <c r="HJ84" s="48">
        <v>6.56</v>
      </c>
      <c r="HK84" s="48">
        <v>5.49</v>
      </c>
      <c r="HL84" s="36">
        <v>0</v>
      </c>
      <c r="HM84" s="36">
        <v>0</v>
      </c>
      <c r="HN84" s="62">
        <v>0</v>
      </c>
      <c r="HO84" s="62">
        <v>0</v>
      </c>
      <c r="HP84" s="36">
        <v>0</v>
      </c>
      <c r="HQ84" s="36">
        <v>0</v>
      </c>
      <c r="HR84" s="36">
        <v>0</v>
      </c>
      <c r="HS84" s="36">
        <v>0</v>
      </c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</row>
    <row r="85" spans="1:258" x14ac:dyDescent="0.25">
      <c r="A85" s="27"/>
      <c r="B85" s="27"/>
      <c r="C85" s="46">
        <v>43</v>
      </c>
      <c r="D85" s="82" t="s">
        <v>114</v>
      </c>
      <c r="E85" s="47">
        <v>5.08</v>
      </c>
      <c r="F85" s="47">
        <v>2.13</v>
      </c>
      <c r="G85" s="27"/>
      <c r="H85" s="27"/>
      <c r="I85" s="27"/>
      <c r="J85" s="27"/>
      <c r="K85" s="27"/>
      <c r="L85" s="27"/>
      <c r="M85" s="36">
        <v>44</v>
      </c>
      <c r="N85" s="43">
        <f t="shared" si="127"/>
        <v>5.6577822510238054</v>
      </c>
      <c r="O85" s="43">
        <f t="shared" si="128"/>
        <v>4.8241061348191749</v>
      </c>
      <c r="P85" s="43">
        <f t="shared" si="129"/>
        <v>3.3190360046254397</v>
      </c>
      <c r="Q85" s="43">
        <f t="shared" si="130"/>
        <v>4.8466070606146729</v>
      </c>
      <c r="R85" s="43">
        <f t="shared" si="131"/>
        <v>3.4951680932395792</v>
      </c>
      <c r="S85" s="43">
        <f t="shared" si="132"/>
        <v>4.7750706801051654</v>
      </c>
      <c r="T85" s="48">
        <f t="shared" si="133"/>
        <v>2.0885641000457706</v>
      </c>
      <c r="U85" s="43">
        <f t="shared" si="134"/>
        <v>4.6322780572845579</v>
      </c>
      <c r="V85" s="43">
        <f t="shared" si="135"/>
        <v>5.8145507135117507</v>
      </c>
      <c r="W85" s="43">
        <f t="shared" si="136"/>
        <v>6.3485825189564959</v>
      </c>
      <c r="X85" s="36">
        <v>7</v>
      </c>
      <c r="Y85" s="27"/>
      <c r="Z85" s="27"/>
      <c r="AA85" s="27"/>
      <c r="AB85" s="27"/>
      <c r="AC85" s="27"/>
      <c r="AD85" s="27"/>
      <c r="AE85" s="36">
        <v>41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36">
        <v>0</v>
      </c>
      <c r="AL85" s="36">
        <v>0</v>
      </c>
      <c r="AM85" s="36">
        <v>0</v>
      </c>
      <c r="AN85" s="36">
        <v>0</v>
      </c>
      <c r="AO85" s="36">
        <v>0</v>
      </c>
      <c r="AP85" s="36">
        <v>0</v>
      </c>
      <c r="AQ85" s="36">
        <v>0</v>
      </c>
      <c r="AR85" s="48">
        <v>4.66</v>
      </c>
      <c r="AS85" s="48">
        <v>2.96</v>
      </c>
      <c r="AT85" s="36">
        <v>0</v>
      </c>
      <c r="AU85" s="36">
        <v>0</v>
      </c>
      <c r="AV85" s="36">
        <v>0</v>
      </c>
      <c r="AW85" s="36">
        <v>0</v>
      </c>
      <c r="AX85" s="36">
        <v>0</v>
      </c>
      <c r="AY85" s="36">
        <v>0</v>
      </c>
      <c r="AZ85" s="27"/>
      <c r="BA85" s="27"/>
      <c r="BB85" s="27"/>
      <c r="BC85" s="27"/>
      <c r="BD85" s="27"/>
      <c r="BE85" s="36">
        <v>44</v>
      </c>
      <c r="BF85" s="47">
        <f t="shared" si="137"/>
        <v>5.9667668064412389</v>
      </c>
      <c r="BG85" s="47">
        <f t="shared" si="138"/>
        <v>5.6101515131055066</v>
      </c>
      <c r="BH85" s="47">
        <f t="shared" si="139"/>
        <v>3.2857072636225868</v>
      </c>
      <c r="BI85" s="47">
        <f t="shared" si="140"/>
        <v>4.8159508731402161</v>
      </c>
      <c r="BJ85" s="47">
        <f t="shared" si="141"/>
        <v>3.4561874949140128</v>
      </c>
      <c r="BK85" s="47">
        <f t="shared" si="142"/>
        <v>5.5548047895493147</v>
      </c>
      <c r="BL85" s="48">
        <f t="shared" si="143"/>
        <v>2.0922296719050704</v>
      </c>
      <c r="BM85" s="47">
        <f t="shared" si="144"/>
        <v>4.9932447366416977</v>
      </c>
      <c r="BN85" s="47">
        <f t="shared" si="145"/>
        <v>5.8240892528360177</v>
      </c>
      <c r="BO85" s="47">
        <f t="shared" si="146"/>
        <v>6.3880608159013574</v>
      </c>
      <c r="BP85" s="36">
        <v>7</v>
      </c>
      <c r="BQ85" s="27"/>
      <c r="BR85" s="27"/>
      <c r="BS85" s="27"/>
      <c r="BT85" s="27"/>
      <c r="BU85" s="27"/>
      <c r="BV85" s="27"/>
      <c r="BW85" s="36">
        <v>41</v>
      </c>
      <c r="BX85" s="36">
        <v>0</v>
      </c>
      <c r="BY85" s="36">
        <v>0</v>
      </c>
      <c r="BZ85" s="36">
        <v>0</v>
      </c>
      <c r="CA85" s="36">
        <v>0</v>
      </c>
      <c r="CB85" s="36">
        <v>0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0</v>
      </c>
      <c r="CJ85" s="48">
        <v>4.66</v>
      </c>
      <c r="CK85" s="48">
        <v>2.96</v>
      </c>
      <c r="CL85" s="36">
        <v>0</v>
      </c>
      <c r="CM85" s="36">
        <v>0</v>
      </c>
      <c r="CN85" s="36">
        <v>0</v>
      </c>
      <c r="CO85" s="36">
        <v>0</v>
      </c>
      <c r="CP85" s="36">
        <v>0</v>
      </c>
      <c r="CQ85" s="36">
        <v>0</v>
      </c>
      <c r="CR85" s="27"/>
      <c r="CS85" s="27"/>
      <c r="CT85" s="27"/>
      <c r="CU85" s="27"/>
      <c r="CV85" s="27"/>
      <c r="CW85" s="36">
        <v>44</v>
      </c>
      <c r="CX85" s="47">
        <f t="shared" si="147"/>
        <v>5.999620321320343</v>
      </c>
      <c r="CY85" s="47">
        <f t="shared" si="148"/>
        <v>5.8381344527930228</v>
      </c>
      <c r="CZ85" s="47">
        <f t="shared" si="149"/>
        <v>3.2857072636225868</v>
      </c>
      <c r="DA85" s="47">
        <f t="shared" si="150"/>
        <v>4.835902892958404</v>
      </c>
      <c r="DB85" s="47">
        <f t="shared" si="151"/>
        <v>3.6199066962831958</v>
      </c>
      <c r="DC85" s="47">
        <f t="shared" si="152"/>
        <v>5.8980108511259965</v>
      </c>
      <c r="DD85" s="48">
        <f t="shared" si="153"/>
        <v>2.0922296719050704</v>
      </c>
      <c r="DE85" s="47">
        <f t="shared" si="154"/>
        <v>4.9402639770831396</v>
      </c>
      <c r="DF85" s="47">
        <f t="shared" si="155"/>
        <v>5.9059946528511329</v>
      </c>
      <c r="DG85" s="47">
        <f t="shared" si="156"/>
        <v>6.3798934650196157</v>
      </c>
      <c r="DH85" s="36">
        <v>7</v>
      </c>
      <c r="DI85" s="27"/>
      <c r="DJ85" s="27"/>
      <c r="DK85" s="27"/>
      <c r="DL85" s="27"/>
      <c r="DM85" s="27"/>
      <c r="DN85" s="27"/>
      <c r="DO85" s="36">
        <v>41</v>
      </c>
      <c r="DP85" s="36">
        <v>0</v>
      </c>
      <c r="DQ85" s="36">
        <v>0</v>
      </c>
      <c r="DR85" s="36">
        <v>0</v>
      </c>
      <c r="DS85" s="36">
        <v>0</v>
      </c>
      <c r="DT85" s="36">
        <v>0</v>
      </c>
      <c r="DU85" s="36">
        <v>0</v>
      </c>
      <c r="DV85" s="36">
        <v>0</v>
      </c>
      <c r="DW85" s="36">
        <v>0</v>
      </c>
      <c r="DX85" s="36">
        <v>0</v>
      </c>
      <c r="DY85" s="36">
        <v>0</v>
      </c>
      <c r="DZ85" s="36">
        <v>0</v>
      </c>
      <c r="EA85" s="36">
        <v>0</v>
      </c>
      <c r="EB85" s="48">
        <v>4.66</v>
      </c>
      <c r="EC85" s="48">
        <v>2.96</v>
      </c>
      <c r="ED85" s="36">
        <v>0</v>
      </c>
      <c r="EE85" s="36">
        <v>0</v>
      </c>
      <c r="EF85" s="36">
        <v>0</v>
      </c>
      <c r="EG85" s="36">
        <v>0</v>
      </c>
      <c r="EH85" s="36">
        <v>0</v>
      </c>
      <c r="EI85" s="36">
        <v>0</v>
      </c>
      <c r="EJ85" s="27"/>
      <c r="EK85" s="27"/>
      <c r="EL85" s="27"/>
      <c r="EM85" s="27"/>
      <c r="EN85" s="27"/>
      <c r="EO85" s="36">
        <v>44</v>
      </c>
      <c r="EP85" s="47">
        <f t="shared" si="167"/>
        <v>5.999620321320343</v>
      </c>
      <c r="EQ85" s="47">
        <f t="shared" si="168"/>
        <v>5.8381344527930228</v>
      </c>
      <c r="ER85" s="47">
        <f t="shared" si="169"/>
        <v>3.2857072636225868</v>
      </c>
      <c r="ES85" s="47">
        <f t="shared" si="170"/>
        <v>4.835902892958404</v>
      </c>
      <c r="ET85" s="47">
        <f t="shared" si="171"/>
        <v>3.6199066962831958</v>
      </c>
      <c r="EU85" s="47">
        <f t="shared" si="172"/>
        <v>5.8980108511259965</v>
      </c>
      <c r="EV85" s="48">
        <f t="shared" si="173"/>
        <v>2.0922296719050704</v>
      </c>
      <c r="EW85" s="47">
        <f t="shared" si="174"/>
        <v>4.7413371297322646</v>
      </c>
      <c r="EX85" s="47">
        <f t="shared" si="175"/>
        <v>5.9457054249264667</v>
      </c>
      <c r="EY85" s="47">
        <f t="shared" si="176"/>
        <v>6.3554879090829841</v>
      </c>
      <c r="EZ85" s="36">
        <v>7</v>
      </c>
      <c r="FA85" s="27"/>
      <c r="FB85" s="27"/>
      <c r="FC85" s="27"/>
      <c r="FD85" s="27"/>
      <c r="FE85" s="27"/>
      <c r="FF85" s="27"/>
      <c r="FG85" s="36">
        <v>41</v>
      </c>
      <c r="FH85" s="36">
        <v>0</v>
      </c>
      <c r="FI85" s="36">
        <v>0</v>
      </c>
      <c r="FJ85" s="36">
        <v>0</v>
      </c>
      <c r="FK85" s="36">
        <v>0</v>
      </c>
      <c r="FL85" s="36">
        <v>0</v>
      </c>
      <c r="FM85" s="36">
        <v>0</v>
      </c>
      <c r="FN85" s="36">
        <v>0</v>
      </c>
      <c r="FO85" s="36">
        <v>0</v>
      </c>
      <c r="FP85" s="36">
        <v>0</v>
      </c>
      <c r="FQ85" s="36">
        <v>0</v>
      </c>
      <c r="FR85" s="36">
        <v>0</v>
      </c>
      <c r="FS85" s="36">
        <v>0</v>
      </c>
      <c r="FT85" s="36">
        <v>0</v>
      </c>
      <c r="FU85" s="36">
        <v>0</v>
      </c>
      <c r="FV85" s="48">
        <v>4.66</v>
      </c>
      <c r="FW85" s="48">
        <v>2.96</v>
      </c>
      <c r="FX85" s="36">
        <v>0</v>
      </c>
      <c r="FY85" s="36">
        <v>0</v>
      </c>
      <c r="FZ85" s="36">
        <v>0</v>
      </c>
      <c r="GA85" s="36">
        <v>0</v>
      </c>
      <c r="GB85" s="27"/>
      <c r="GC85" s="27"/>
      <c r="GD85" s="27"/>
      <c r="GE85" s="27"/>
      <c r="GF85" s="27"/>
      <c r="GG85" s="36">
        <v>44</v>
      </c>
      <c r="GH85" s="47">
        <f t="shared" si="157"/>
        <v>5.999620321320343</v>
      </c>
      <c r="GI85" s="47">
        <f t="shared" si="158"/>
        <v>5.8381344527930228</v>
      </c>
      <c r="GJ85" s="47">
        <f t="shared" si="159"/>
        <v>3.2857072636225868</v>
      </c>
      <c r="GK85" s="47">
        <f t="shared" si="160"/>
        <v>4.835902892958404</v>
      </c>
      <c r="GL85" s="47">
        <f t="shared" si="161"/>
        <v>3.6199066962831958</v>
      </c>
      <c r="GM85" s="47">
        <f t="shared" si="162"/>
        <v>5.8980108511259965</v>
      </c>
      <c r="GN85" s="48">
        <f t="shared" si="163"/>
        <v>1.7641371828743933</v>
      </c>
      <c r="GO85" s="47">
        <f t="shared" si="164"/>
        <v>4.3964126790423634</v>
      </c>
      <c r="GP85" s="47">
        <f t="shared" si="165"/>
        <v>5.9534084271807233</v>
      </c>
      <c r="GQ85" s="47">
        <f t="shared" si="166"/>
        <v>6.3111514648675637</v>
      </c>
      <c r="GR85" s="36">
        <v>7</v>
      </c>
      <c r="GS85" s="27"/>
      <c r="GT85" s="27"/>
      <c r="GU85" s="27"/>
      <c r="GV85" s="27"/>
      <c r="GW85" s="27"/>
      <c r="GX85" s="27"/>
      <c r="GY85" s="36">
        <v>41</v>
      </c>
      <c r="GZ85" s="36">
        <v>0</v>
      </c>
      <c r="HA85" s="36">
        <v>0</v>
      </c>
      <c r="HB85" s="36">
        <v>0</v>
      </c>
      <c r="HC85" s="36">
        <v>0</v>
      </c>
      <c r="HD85" s="36">
        <v>0</v>
      </c>
      <c r="HE85" s="36">
        <v>0</v>
      </c>
      <c r="HF85" s="36">
        <v>0</v>
      </c>
      <c r="HG85" s="36">
        <v>0</v>
      </c>
      <c r="HH85" s="36">
        <v>0</v>
      </c>
      <c r="HI85" s="36">
        <v>0</v>
      </c>
      <c r="HJ85" s="36">
        <v>0</v>
      </c>
      <c r="HK85" s="36">
        <v>0</v>
      </c>
      <c r="HL85" s="36">
        <v>0</v>
      </c>
      <c r="HM85" s="36">
        <v>0</v>
      </c>
      <c r="HN85" s="48">
        <v>4.66</v>
      </c>
      <c r="HO85" s="48">
        <v>2.96</v>
      </c>
      <c r="HP85" s="36">
        <v>0</v>
      </c>
      <c r="HQ85" s="36">
        <v>0</v>
      </c>
      <c r="HR85" s="36">
        <v>0</v>
      </c>
      <c r="HS85" s="36">
        <v>0</v>
      </c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</row>
    <row r="86" spans="1:258" x14ac:dyDescent="0.25">
      <c r="A86" s="27"/>
      <c r="B86" s="27"/>
      <c r="C86" s="46">
        <v>44</v>
      </c>
      <c r="D86" s="77" t="s">
        <v>115</v>
      </c>
      <c r="E86" s="47">
        <v>6.96</v>
      </c>
      <c r="F86" s="47">
        <v>0.02</v>
      </c>
      <c r="G86" s="27"/>
      <c r="H86" s="27"/>
      <c r="I86" s="27"/>
      <c r="J86" s="27"/>
      <c r="K86" s="27"/>
      <c r="L86" s="27"/>
      <c r="M86" s="36">
        <v>45</v>
      </c>
      <c r="N86" s="43">
        <f t="shared" si="127"/>
        <v>6.2820140082620002</v>
      </c>
      <c r="O86" s="43">
        <f t="shared" si="128"/>
        <v>7.028228795365159</v>
      </c>
      <c r="P86" s="43">
        <f t="shared" si="129"/>
        <v>4.7766934169988344</v>
      </c>
      <c r="Q86" s="43">
        <f t="shared" si="130"/>
        <v>2.9017236257093812</v>
      </c>
      <c r="R86" s="43">
        <f t="shared" si="131"/>
        <v>2.102046621747482</v>
      </c>
      <c r="S86" s="43">
        <f t="shared" si="132"/>
        <v>1.7202616080119906</v>
      </c>
      <c r="T86" s="43">
        <f t="shared" si="133"/>
        <v>2.9320470664707958</v>
      </c>
      <c r="U86" s="48">
        <f t="shared" si="134"/>
        <v>0.61351446600711879</v>
      </c>
      <c r="V86" s="43">
        <f t="shared" si="135"/>
        <v>2.1821548982599746</v>
      </c>
      <c r="W86" s="43">
        <f t="shared" si="136"/>
        <v>2.2736974292988061</v>
      </c>
      <c r="X86" s="36">
        <v>8</v>
      </c>
      <c r="Y86" s="27"/>
      <c r="Z86" s="27"/>
      <c r="AA86" s="27"/>
      <c r="AB86" s="27"/>
      <c r="AC86" s="27"/>
      <c r="AD86" s="27"/>
      <c r="AE86" s="36">
        <v>42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36">
        <v>0</v>
      </c>
      <c r="AL86" s="36">
        <v>0</v>
      </c>
      <c r="AM86" s="36">
        <v>0</v>
      </c>
      <c r="AN86" s="36">
        <v>0</v>
      </c>
      <c r="AO86" s="36">
        <v>0</v>
      </c>
      <c r="AP86" s="36">
        <v>0</v>
      </c>
      <c r="AQ86" s="36">
        <v>0</v>
      </c>
      <c r="AR86" s="52">
        <v>0</v>
      </c>
      <c r="AS86" s="52">
        <v>0</v>
      </c>
      <c r="AT86" s="48">
        <v>4.72</v>
      </c>
      <c r="AU86" s="48">
        <v>3.78</v>
      </c>
      <c r="AV86" s="36">
        <v>0</v>
      </c>
      <c r="AW86" s="36">
        <v>0</v>
      </c>
      <c r="AX86" s="36">
        <v>0</v>
      </c>
      <c r="AY86" s="36">
        <v>0</v>
      </c>
      <c r="AZ86" s="27"/>
      <c r="BA86" s="27"/>
      <c r="BB86" s="27"/>
      <c r="BC86" s="27"/>
      <c r="BD86" s="27"/>
      <c r="BE86" s="36">
        <v>45</v>
      </c>
      <c r="BF86" s="47">
        <f t="shared" si="137"/>
        <v>6.543264179478693</v>
      </c>
      <c r="BG86" s="47">
        <f t="shared" si="138"/>
        <v>7.6187059268618578</v>
      </c>
      <c r="BH86" s="47">
        <f t="shared" si="139"/>
        <v>4.9863285313166275</v>
      </c>
      <c r="BI86" s="47">
        <f t="shared" si="140"/>
        <v>3.200864385209095</v>
      </c>
      <c r="BJ86" s="47">
        <f t="shared" si="141"/>
        <v>2.0019870129448893</v>
      </c>
      <c r="BK86" s="47">
        <f t="shared" si="142"/>
        <v>1.8481764661416933</v>
      </c>
      <c r="BL86" s="47">
        <f t="shared" si="143"/>
        <v>3.0928344604908942</v>
      </c>
      <c r="BM86" s="48">
        <f t="shared" si="144"/>
        <v>7.5716576784743195E-2</v>
      </c>
      <c r="BN86" s="47">
        <f t="shared" si="145"/>
        <v>2.596327333946935</v>
      </c>
      <c r="BO86" s="47">
        <f t="shared" si="146"/>
        <v>1.8020324602110587</v>
      </c>
      <c r="BP86" s="36">
        <v>8</v>
      </c>
      <c r="BQ86" s="27"/>
      <c r="BR86" s="27"/>
      <c r="BS86" s="27"/>
      <c r="BT86" s="27"/>
      <c r="BU86" s="27"/>
      <c r="BV86" s="27"/>
      <c r="BW86" s="36">
        <v>42</v>
      </c>
      <c r="BX86" s="36">
        <v>0</v>
      </c>
      <c r="BY86" s="36">
        <v>0</v>
      </c>
      <c r="BZ86" s="36">
        <v>0</v>
      </c>
      <c r="CA86" s="36">
        <v>0</v>
      </c>
      <c r="CB86" s="36">
        <v>0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62">
        <v>0</v>
      </c>
      <c r="CK86" s="62">
        <v>0</v>
      </c>
      <c r="CL86" s="48">
        <v>4.72</v>
      </c>
      <c r="CM86" s="48">
        <v>3.78</v>
      </c>
      <c r="CN86" s="36">
        <v>0</v>
      </c>
      <c r="CO86" s="36">
        <v>0</v>
      </c>
      <c r="CP86" s="36">
        <v>0</v>
      </c>
      <c r="CQ86" s="36">
        <v>0</v>
      </c>
      <c r="CR86" s="27"/>
      <c r="CS86" s="27"/>
      <c r="CT86" s="27"/>
      <c r="CU86" s="27"/>
      <c r="CV86" s="27"/>
      <c r="CW86" s="36">
        <v>45</v>
      </c>
      <c r="CX86" s="47">
        <f t="shared" si="147"/>
        <v>6.5263530397918261</v>
      </c>
      <c r="CY86" s="47">
        <f t="shared" si="148"/>
        <v>7.7355551765137633</v>
      </c>
      <c r="CZ86" s="47">
        <f t="shared" si="149"/>
        <v>4.9863285313166275</v>
      </c>
      <c r="DA86" s="47">
        <f t="shared" si="150"/>
        <v>3.3781982559924062</v>
      </c>
      <c r="DB86" s="47">
        <f t="shared" si="151"/>
        <v>1.7625335428853317</v>
      </c>
      <c r="DC86" s="47">
        <f t="shared" si="152"/>
        <v>1.7742750632300497</v>
      </c>
      <c r="DD86" s="47">
        <f t="shared" si="153"/>
        <v>3.0928344604908942</v>
      </c>
      <c r="DE86" s="48">
        <f t="shared" si="154"/>
        <v>0.20765945434675381</v>
      </c>
      <c r="DF86" s="47">
        <f t="shared" si="155"/>
        <v>2.5930110244346252</v>
      </c>
      <c r="DG86" s="47">
        <f t="shared" si="156"/>
        <v>1.7162868714174793</v>
      </c>
      <c r="DH86" s="36">
        <v>8</v>
      </c>
      <c r="DI86" s="27"/>
      <c r="DJ86" s="27"/>
      <c r="DK86" s="27"/>
      <c r="DL86" s="27"/>
      <c r="DM86" s="27"/>
      <c r="DN86" s="27"/>
      <c r="DO86" s="36">
        <v>42</v>
      </c>
      <c r="DP86" s="36">
        <v>0</v>
      </c>
      <c r="DQ86" s="36">
        <v>0</v>
      </c>
      <c r="DR86" s="36">
        <v>0</v>
      </c>
      <c r="DS86" s="36">
        <v>0</v>
      </c>
      <c r="DT86" s="36">
        <v>0</v>
      </c>
      <c r="DU86" s="36">
        <v>0</v>
      </c>
      <c r="DV86" s="36">
        <v>0</v>
      </c>
      <c r="DW86" s="36">
        <v>0</v>
      </c>
      <c r="DX86" s="36">
        <v>0</v>
      </c>
      <c r="DY86" s="36">
        <v>0</v>
      </c>
      <c r="DZ86" s="36">
        <v>0</v>
      </c>
      <c r="EA86" s="36">
        <v>0</v>
      </c>
      <c r="EB86" s="62">
        <v>0</v>
      </c>
      <c r="EC86" s="62">
        <v>0</v>
      </c>
      <c r="ED86" s="48">
        <v>4.72</v>
      </c>
      <c r="EE86" s="48">
        <v>3.78</v>
      </c>
      <c r="EF86" s="36">
        <v>0</v>
      </c>
      <c r="EG86" s="36">
        <v>0</v>
      </c>
      <c r="EH86" s="36">
        <v>0</v>
      </c>
      <c r="EI86" s="36">
        <v>0</v>
      </c>
      <c r="EJ86" s="27"/>
      <c r="EK86" s="27"/>
      <c r="EL86" s="27"/>
      <c r="EM86" s="27"/>
      <c r="EN86" s="27"/>
      <c r="EO86" s="36">
        <v>45</v>
      </c>
      <c r="EP86" s="47">
        <f t="shared" si="167"/>
        <v>6.5263530397918261</v>
      </c>
      <c r="EQ86" s="47">
        <f t="shared" si="168"/>
        <v>7.7355551765137633</v>
      </c>
      <c r="ER86" s="47">
        <f t="shared" si="169"/>
        <v>4.9863285313166275</v>
      </c>
      <c r="ES86" s="47">
        <f t="shared" si="170"/>
        <v>3.3781982559924062</v>
      </c>
      <c r="ET86" s="47">
        <f t="shared" si="171"/>
        <v>1.7625335428853317</v>
      </c>
      <c r="EU86" s="47">
        <f t="shared" si="172"/>
        <v>1.7742750632300497</v>
      </c>
      <c r="EV86" s="47">
        <f t="shared" si="173"/>
        <v>3.0928344604908942</v>
      </c>
      <c r="EW86" s="48">
        <f t="shared" si="174"/>
        <v>0.34158129014595789</v>
      </c>
      <c r="EX86" s="47">
        <f t="shared" si="175"/>
        <v>2.5488375781912813</v>
      </c>
      <c r="EY86" s="47">
        <f t="shared" si="176"/>
        <v>1.575333793994149</v>
      </c>
      <c r="EZ86" s="36">
        <v>8</v>
      </c>
      <c r="FA86" s="27"/>
      <c r="FB86" s="27"/>
      <c r="FC86" s="27"/>
      <c r="FD86" s="27"/>
      <c r="FE86" s="27"/>
      <c r="FF86" s="27"/>
      <c r="FG86" s="36">
        <v>42</v>
      </c>
      <c r="FH86" s="36">
        <v>0</v>
      </c>
      <c r="FI86" s="36">
        <v>0</v>
      </c>
      <c r="FJ86" s="36">
        <v>0</v>
      </c>
      <c r="FK86" s="36">
        <v>0</v>
      </c>
      <c r="FL86" s="36">
        <v>0</v>
      </c>
      <c r="FM86" s="36">
        <v>0</v>
      </c>
      <c r="FN86" s="36">
        <v>0</v>
      </c>
      <c r="FO86" s="36">
        <v>0</v>
      </c>
      <c r="FP86" s="36">
        <v>0</v>
      </c>
      <c r="FQ86" s="36">
        <v>0</v>
      </c>
      <c r="FR86" s="36">
        <v>0</v>
      </c>
      <c r="FS86" s="36">
        <v>0</v>
      </c>
      <c r="FT86" s="62">
        <v>0</v>
      </c>
      <c r="FU86" s="62">
        <v>0</v>
      </c>
      <c r="FV86" s="48">
        <v>4.72</v>
      </c>
      <c r="FW86" s="48">
        <v>3.78</v>
      </c>
      <c r="FX86" s="36">
        <v>0</v>
      </c>
      <c r="FY86" s="36">
        <v>0</v>
      </c>
      <c r="FZ86" s="36">
        <v>0</v>
      </c>
      <c r="GA86" s="36">
        <v>0</v>
      </c>
      <c r="GB86" s="27"/>
      <c r="GC86" s="27"/>
      <c r="GD86" s="27"/>
      <c r="GE86" s="27"/>
      <c r="GF86" s="27"/>
      <c r="GG86" s="36">
        <v>45</v>
      </c>
      <c r="GH86" s="47">
        <f t="shared" si="157"/>
        <v>6.5263530397918261</v>
      </c>
      <c r="GI86" s="47">
        <f t="shared" si="158"/>
        <v>7.7355551765137633</v>
      </c>
      <c r="GJ86" s="47">
        <f t="shared" si="159"/>
        <v>4.9863285313166275</v>
      </c>
      <c r="GK86" s="47">
        <f t="shared" si="160"/>
        <v>3.3781982559924062</v>
      </c>
      <c r="GL86" s="47">
        <f t="shared" si="161"/>
        <v>1.7625335428853317</v>
      </c>
      <c r="GM86" s="47">
        <f t="shared" si="162"/>
        <v>1.7742750632300497</v>
      </c>
      <c r="GN86" s="47">
        <f t="shared" si="163"/>
        <v>3.3687890999586187</v>
      </c>
      <c r="GO86" s="48">
        <f t="shared" si="164"/>
        <v>0.70515561718279096</v>
      </c>
      <c r="GP86" s="47">
        <f t="shared" si="165"/>
        <v>2.4875798919850314</v>
      </c>
      <c r="GQ86" s="47">
        <f t="shared" si="166"/>
        <v>1.473493404294705</v>
      </c>
      <c r="GR86" s="36">
        <v>8</v>
      </c>
      <c r="GS86" s="27"/>
      <c r="GT86" s="27"/>
      <c r="GU86" s="27"/>
      <c r="GV86" s="27"/>
      <c r="GW86" s="27"/>
      <c r="GX86" s="27"/>
      <c r="GY86" s="36">
        <v>42</v>
      </c>
      <c r="GZ86" s="36">
        <v>0</v>
      </c>
      <c r="HA86" s="36">
        <v>0</v>
      </c>
      <c r="HB86" s="36">
        <v>0</v>
      </c>
      <c r="HC86" s="36">
        <v>0</v>
      </c>
      <c r="HD86" s="36">
        <v>0</v>
      </c>
      <c r="HE86" s="36">
        <v>0</v>
      </c>
      <c r="HF86" s="36">
        <v>0</v>
      </c>
      <c r="HG86" s="36">
        <v>0</v>
      </c>
      <c r="HH86" s="36">
        <v>0</v>
      </c>
      <c r="HI86" s="36">
        <v>0</v>
      </c>
      <c r="HJ86" s="36">
        <v>0</v>
      </c>
      <c r="HK86" s="36">
        <v>0</v>
      </c>
      <c r="HL86" s="62">
        <v>0</v>
      </c>
      <c r="HM86" s="62">
        <v>0</v>
      </c>
      <c r="HN86" s="48">
        <v>4.72</v>
      </c>
      <c r="HO86" s="48">
        <v>3.78</v>
      </c>
      <c r="HP86" s="36">
        <v>0</v>
      </c>
      <c r="HQ86" s="36">
        <v>0</v>
      </c>
      <c r="HR86" s="36">
        <v>0</v>
      </c>
      <c r="HS86" s="36">
        <v>0</v>
      </c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</row>
    <row r="87" spans="1:258" x14ac:dyDescent="0.25">
      <c r="A87" s="27"/>
      <c r="B87" s="27"/>
      <c r="C87" s="46">
        <v>45</v>
      </c>
      <c r="D87" s="75" t="s">
        <v>116</v>
      </c>
      <c r="E87" s="47">
        <v>5.46</v>
      </c>
      <c r="F87" s="47">
        <v>4.76</v>
      </c>
      <c r="G87" s="27"/>
      <c r="H87" s="27"/>
      <c r="I87" s="27"/>
      <c r="J87" s="27"/>
      <c r="K87" s="27"/>
      <c r="L87" s="27"/>
      <c r="M87" s="36">
        <v>46</v>
      </c>
      <c r="N87" s="43">
        <f t="shared" si="127"/>
        <v>8.0151668728729533</v>
      </c>
      <c r="O87" s="43">
        <f t="shared" si="128"/>
        <v>8.5182627336799133</v>
      </c>
      <c r="P87" s="43">
        <f t="shared" si="129"/>
        <v>6.2385254668070402</v>
      </c>
      <c r="Q87" s="43">
        <f t="shared" si="130"/>
        <v>4.7521784478279008</v>
      </c>
      <c r="R87" s="43">
        <f t="shared" si="131"/>
        <v>3.6217399133565626</v>
      </c>
      <c r="S87" s="43">
        <f t="shared" si="132"/>
        <v>3.5908912542710056</v>
      </c>
      <c r="T87" s="43">
        <f t="shared" si="133"/>
        <v>3.4155087468779817</v>
      </c>
      <c r="U87" s="43">
        <f t="shared" si="134"/>
        <v>2.4318717071424634</v>
      </c>
      <c r="V87" s="48">
        <f t="shared" si="135"/>
        <v>0.39115214431215894</v>
      </c>
      <c r="W87" s="47">
        <f t="shared" si="136"/>
        <v>0.92135769384099675</v>
      </c>
      <c r="X87" s="36">
        <v>9</v>
      </c>
      <c r="Y87" s="27"/>
      <c r="Z87" s="27"/>
      <c r="AA87" s="27"/>
      <c r="AB87" s="27"/>
      <c r="AC87" s="27"/>
      <c r="AD87" s="27"/>
      <c r="AE87" s="36">
        <v>43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P87" s="52">
        <v>0</v>
      </c>
      <c r="AQ87" s="52">
        <v>0</v>
      </c>
      <c r="AR87" s="48">
        <v>5.08</v>
      </c>
      <c r="AS87" s="48">
        <v>2.13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36">
        <v>0</v>
      </c>
      <c r="AZ87" s="27"/>
      <c r="BA87" s="27"/>
      <c r="BB87" s="27"/>
      <c r="BC87" s="27"/>
      <c r="BD87" s="27"/>
      <c r="BE87" s="36">
        <v>46</v>
      </c>
      <c r="BF87" s="47">
        <f t="shared" si="137"/>
        <v>8.293420308181858</v>
      </c>
      <c r="BG87" s="47">
        <f t="shared" si="138"/>
        <v>9.1752035399766481</v>
      </c>
      <c r="BH87" s="47">
        <f t="shared" si="139"/>
        <v>6.4205819223978624</v>
      </c>
      <c r="BI87" s="47">
        <f t="shared" si="140"/>
        <v>5.0368276536427166</v>
      </c>
      <c r="BJ87" s="47">
        <f t="shared" si="141"/>
        <v>3.4799011480213062</v>
      </c>
      <c r="BK87" s="47">
        <f t="shared" si="142"/>
        <v>3.7173587733766014</v>
      </c>
      <c r="BL87" s="47">
        <f t="shared" si="143"/>
        <v>3.3525549958203524</v>
      </c>
      <c r="BM87" s="47">
        <f t="shared" si="144"/>
        <v>1.9630927130423552</v>
      </c>
      <c r="BN87" s="48">
        <f t="shared" si="145"/>
        <v>0.70641038001999934</v>
      </c>
      <c r="BO87" s="47">
        <f t="shared" si="146"/>
        <v>1.3166071247671618</v>
      </c>
      <c r="BP87" s="36">
        <v>9</v>
      </c>
      <c r="BQ87" s="27"/>
      <c r="BR87" s="27"/>
      <c r="BS87" s="27"/>
      <c r="BT87" s="27"/>
      <c r="BU87" s="27"/>
      <c r="BV87" s="27"/>
      <c r="BW87" s="36">
        <v>43</v>
      </c>
      <c r="BX87" s="36">
        <v>0</v>
      </c>
      <c r="BY87" s="36">
        <v>0</v>
      </c>
      <c r="BZ87" s="36">
        <v>0</v>
      </c>
      <c r="CA87" s="36">
        <v>0</v>
      </c>
      <c r="CB87" s="36">
        <v>0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62">
        <v>0</v>
      </c>
      <c r="CI87" s="62">
        <v>0</v>
      </c>
      <c r="CJ87" s="48">
        <v>5.08</v>
      </c>
      <c r="CK87" s="48">
        <v>2.13</v>
      </c>
      <c r="CL87" s="36">
        <v>0</v>
      </c>
      <c r="CM87" s="36">
        <v>0</v>
      </c>
      <c r="CN87" s="36">
        <v>0</v>
      </c>
      <c r="CO87" s="36">
        <v>0</v>
      </c>
      <c r="CP87" s="36">
        <v>0</v>
      </c>
      <c r="CQ87" s="36">
        <v>0</v>
      </c>
      <c r="CR87" s="27"/>
      <c r="CS87" s="27"/>
      <c r="CT87" s="27"/>
      <c r="CU87" s="27"/>
      <c r="CV87" s="27"/>
      <c r="CW87" s="36">
        <v>46</v>
      </c>
      <c r="CX87" s="47">
        <f t="shared" si="147"/>
        <v>8.2825022789009868</v>
      </c>
      <c r="CY87" s="47">
        <f t="shared" si="148"/>
        <v>9.3179833595520503</v>
      </c>
      <c r="CZ87" s="47">
        <f t="shared" si="149"/>
        <v>6.4205819223978624</v>
      </c>
      <c r="DA87" s="47">
        <f t="shared" si="150"/>
        <v>5.2091587197839582</v>
      </c>
      <c r="DB87" s="47">
        <f t="shared" si="151"/>
        <v>3.2706502505196875</v>
      </c>
      <c r="DC87" s="47">
        <f t="shared" si="152"/>
        <v>3.563398939215197</v>
      </c>
      <c r="DD87" s="47">
        <f t="shared" si="153"/>
        <v>3.3525549958203524</v>
      </c>
      <c r="DE87" s="47">
        <f t="shared" si="154"/>
        <v>1.6911305239334995</v>
      </c>
      <c r="DF87" s="48">
        <f t="shared" si="155"/>
        <v>0.71446604425617133</v>
      </c>
      <c r="DG87" s="47">
        <f t="shared" si="156"/>
        <v>1.4108652044047292</v>
      </c>
      <c r="DH87" s="36">
        <v>9</v>
      </c>
      <c r="DI87" s="27"/>
      <c r="DJ87" s="27"/>
      <c r="DK87" s="27"/>
      <c r="DL87" s="27"/>
      <c r="DM87" s="27"/>
      <c r="DN87" s="27"/>
      <c r="DO87" s="36">
        <v>43</v>
      </c>
      <c r="DP87" s="36">
        <v>0</v>
      </c>
      <c r="DQ87" s="36">
        <v>0</v>
      </c>
      <c r="DR87" s="36">
        <v>0</v>
      </c>
      <c r="DS87" s="36">
        <v>0</v>
      </c>
      <c r="DT87" s="36">
        <v>0</v>
      </c>
      <c r="DU87" s="36">
        <v>0</v>
      </c>
      <c r="DV87" s="36">
        <v>0</v>
      </c>
      <c r="DW87" s="36">
        <v>0</v>
      </c>
      <c r="DX87" s="36">
        <v>0</v>
      </c>
      <c r="DY87" s="36">
        <v>0</v>
      </c>
      <c r="DZ87" s="62">
        <v>0</v>
      </c>
      <c r="EA87" s="62">
        <v>0</v>
      </c>
      <c r="EB87" s="48">
        <v>5.08</v>
      </c>
      <c r="EC87" s="48">
        <v>2.13</v>
      </c>
      <c r="ED87" s="36">
        <v>0</v>
      </c>
      <c r="EE87" s="36">
        <v>0</v>
      </c>
      <c r="EF87" s="36">
        <v>0</v>
      </c>
      <c r="EG87" s="36">
        <v>0</v>
      </c>
      <c r="EH87" s="36">
        <v>0</v>
      </c>
      <c r="EI87" s="36">
        <v>0</v>
      </c>
      <c r="EJ87" s="27"/>
      <c r="EK87" s="27"/>
      <c r="EL87" s="27"/>
      <c r="EM87" s="27"/>
      <c r="EN87" s="27"/>
      <c r="EO87" s="36">
        <v>46</v>
      </c>
      <c r="EP87" s="47">
        <f t="shared" si="167"/>
        <v>8.2825022789009868</v>
      </c>
      <c r="EQ87" s="47">
        <f t="shared" si="168"/>
        <v>9.3179833595520503</v>
      </c>
      <c r="ER87" s="47">
        <f t="shared" si="169"/>
        <v>6.4205819223978624</v>
      </c>
      <c r="ES87" s="47">
        <f t="shared" si="170"/>
        <v>5.2091587197839582</v>
      </c>
      <c r="ET87" s="47">
        <f t="shared" si="171"/>
        <v>3.2706502505196875</v>
      </c>
      <c r="EU87" s="47">
        <f t="shared" si="172"/>
        <v>3.563398939215197</v>
      </c>
      <c r="EV87" s="47">
        <f t="shared" si="173"/>
        <v>3.3525549958203524</v>
      </c>
      <c r="EW87" s="47">
        <f t="shared" si="174"/>
        <v>1.6825014446089226</v>
      </c>
      <c r="EX87" s="48">
        <f t="shared" si="175"/>
        <v>0.68743945187921818</v>
      </c>
      <c r="EY87" s="47">
        <f t="shared" si="176"/>
        <v>1.5798026973328025</v>
      </c>
      <c r="EZ87" s="36">
        <v>9</v>
      </c>
      <c r="FA87" s="27"/>
      <c r="FB87" s="27"/>
      <c r="FC87" s="27"/>
      <c r="FD87" s="27"/>
      <c r="FE87" s="27"/>
      <c r="FF87" s="27"/>
      <c r="FG87" s="36">
        <v>43</v>
      </c>
      <c r="FH87" s="36">
        <v>0</v>
      </c>
      <c r="FI87" s="36">
        <v>0</v>
      </c>
      <c r="FJ87" s="36">
        <v>0</v>
      </c>
      <c r="FK87" s="36">
        <v>0</v>
      </c>
      <c r="FL87" s="36">
        <v>0</v>
      </c>
      <c r="FM87" s="36">
        <v>0</v>
      </c>
      <c r="FN87" s="36">
        <v>0</v>
      </c>
      <c r="FO87" s="36">
        <v>0</v>
      </c>
      <c r="FP87" s="36">
        <v>0</v>
      </c>
      <c r="FQ87" s="36">
        <v>0</v>
      </c>
      <c r="FR87" s="62">
        <v>0</v>
      </c>
      <c r="FS87" s="62">
        <v>0</v>
      </c>
      <c r="FT87" s="48">
        <v>5.08</v>
      </c>
      <c r="FU87" s="48">
        <v>2.13</v>
      </c>
      <c r="FV87" s="36">
        <v>0</v>
      </c>
      <c r="FW87" s="36">
        <v>0</v>
      </c>
      <c r="FX87" s="36">
        <v>0</v>
      </c>
      <c r="FY87" s="36">
        <v>0</v>
      </c>
      <c r="FZ87" s="36">
        <v>0</v>
      </c>
      <c r="GA87" s="36">
        <v>0</v>
      </c>
      <c r="GB87" s="27"/>
      <c r="GC87" s="27"/>
      <c r="GD87" s="27"/>
      <c r="GE87" s="27"/>
      <c r="GF87" s="27"/>
      <c r="GG87" s="36">
        <v>46</v>
      </c>
      <c r="GH87" s="47">
        <f t="shared" si="157"/>
        <v>8.2825022789009868</v>
      </c>
      <c r="GI87" s="47">
        <f t="shared" si="158"/>
        <v>9.3179833595520503</v>
      </c>
      <c r="GJ87" s="47">
        <f t="shared" si="159"/>
        <v>6.4205819223978624</v>
      </c>
      <c r="GK87" s="47">
        <f t="shared" si="160"/>
        <v>5.2091587197839582</v>
      </c>
      <c r="GL87" s="47">
        <f t="shared" si="161"/>
        <v>3.2706502505196875</v>
      </c>
      <c r="GM87" s="47">
        <f t="shared" si="162"/>
        <v>3.563398939215197</v>
      </c>
      <c r="GN87" s="47">
        <f t="shared" si="163"/>
        <v>3.6806657006579666</v>
      </c>
      <c r="GO87" s="47">
        <f t="shared" si="164"/>
        <v>1.6706618781522222</v>
      </c>
      <c r="GP87" s="48">
        <f t="shared" si="165"/>
        <v>0.64389375952381955</v>
      </c>
      <c r="GQ87" s="47">
        <f t="shared" si="166"/>
        <v>1.6704438968429913</v>
      </c>
      <c r="GR87" s="36">
        <v>9</v>
      </c>
      <c r="GS87" s="27"/>
      <c r="GT87" s="27"/>
      <c r="GU87" s="27"/>
      <c r="GV87" s="27"/>
      <c r="GW87" s="27"/>
      <c r="GX87" s="27"/>
      <c r="GY87" s="36">
        <v>43</v>
      </c>
      <c r="GZ87" s="36">
        <v>0</v>
      </c>
      <c r="HA87" s="36">
        <v>0</v>
      </c>
      <c r="HB87" s="36">
        <v>0</v>
      </c>
      <c r="HC87" s="36">
        <v>0</v>
      </c>
      <c r="HD87" s="36">
        <v>0</v>
      </c>
      <c r="HE87" s="36">
        <v>0</v>
      </c>
      <c r="HF87" s="36">
        <v>0</v>
      </c>
      <c r="HG87" s="36">
        <v>0</v>
      </c>
      <c r="HH87" s="36">
        <v>0</v>
      </c>
      <c r="HI87" s="36">
        <v>0</v>
      </c>
      <c r="HJ87" s="62">
        <v>0</v>
      </c>
      <c r="HK87" s="62">
        <v>0</v>
      </c>
      <c r="HL87" s="48">
        <v>5.08</v>
      </c>
      <c r="HM87" s="48">
        <v>2.13</v>
      </c>
      <c r="HN87" s="36">
        <v>0</v>
      </c>
      <c r="HO87" s="36">
        <v>0</v>
      </c>
      <c r="HP87" s="36">
        <v>0</v>
      </c>
      <c r="HQ87" s="36">
        <v>0</v>
      </c>
      <c r="HR87" s="36">
        <v>0</v>
      </c>
      <c r="HS87" s="36">
        <v>0</v>
      </c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</row>
    <row r="88" spans="1:258" x14ac:dyDescent="0.25">
      <c r="A88" s="27"/>
      <c r="B88" s="27"/>
      <c r="C88" s="46">
        <v>46</v>
      </c>
      <c r="D88" s="75" t="s">
        <v>117</v>
      </c>
      <c r="E88" s="47">
        <v>3.62</v>
      </c>
      <c r="F88" s="47">
        <v>4.32</v>
      </c>
      <c r="G88" s="27"/>
      <c r="H88" s="27"/>
      <c r="I88" s="27"/>
      <c r="J88" s="27"/>
      <c r="K88" s="27"/>
      <c r="L88" s="27"/>
      <c r="M88" s="36">
        <v>47</v>
      </c>
      <c r="N88" s="43">
        <f t="shared" si="127"/>
        <v>5.0992744581950094</v>
      </c>
      <c r="O88" s="43">
        <f t="shared" si="128"/>
        <v>5.8197680366145184</v>
      </c>
      <c r="P88" s="43">
        <f t="shared" si="129"/>
        <v>3.5792876386230827</v>
      </c>
      <c r="Q88" s="43">
        <f t="shared" si="130"/>
        <v>1.846104005737488</v>
      </c>
      <c r="R88" s="47">
        <f t="shared" si="131"/>
        <v>0.94641428560646801</v>
      </c>
      <c r="S88" s="47">
        <f t="shared" si="132"/>
        <v>0.82219219164377877</v>
      </c>
      <c r="T88" s="43">
        <f t="shared" si="133"/>
        <v>2.4329817097545146</v>
      </c>
      <c r="U88" s="48">
        <f t="shared" si="134"/>
        <v>0.60539243470661186</v>
      </c>
      <c r="V88" s="43">
        <f t="shared" si="135"/>
        <v>3.2819658742893716</v>
      </c>
      <c r="W88" s="43">
        <f t="shared" si="136"/>
        <v>3.4591328393110312</v>
      </c>
      <c r="X88" s="36">
        <v>8</v>
      </c>
      <c r="Y88" s="27"/>
      <c r="Z88" s="27"/>
      <c r="AA88" s="27"/>
      <c r="AB88" s="27"/>
      <c r="AC88" s="27"/>
      <c r="AD88" s="27"/>
      <c r="AE88" s="36">
        <v>44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36">
        <v>0</v>
      </c>
      <c r="AL88" s="36">
        <v>0</v>
      </c>
      <c r="AM88" s="36">
        <v>0</v>
      </c>
      <c r="AN88" s="36">
        <v>0</v>
      </c>
      <c r="AO88" s="36">
        <v>0</v>
      </c>
      <c r="AP88" s="52">
        <v>0</v>
      </c>
      <c r="AQ88" s="62">
        <v>0</v>
      </c>
      <c r="AR88" s="48">
        <v>6.96</v>
      </c>
      <c r="AS88" s="48">
        <v>0.1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27"/>
      <c r="BA88" s="27"/>
      <c r="BB88" s="27"/>
      <c r="BC88" s="27"/>
      <c r="BD88" s="27"/>
      <c r="BE88" s="36">
        <v>47</v>
      </c>
      <c r="BF88" s="47">
        <f t="shared" si="137"/>
        <v>5.3690520958697414</v>
      </c>
      <c r="BG88" s="47">
        <f t="shared" si="138"/>
        <v>6.4062360243750005</v>
      </c>
      <c r="BH88" s="47">
        <f t="shared" si="139"/>
        <v>3.7936708988641725</v>
      </c>
      <c r="BI88" s="47">
        <f t="shared" si="140"/>
        <v>2.1109850336987237</v>
      </c>
      <c r="BJ88" s="48">
        <f t="shared" si="141"/>
        <v>0.88835353322874833</v>
      </c>
      <c r="BK88" s="47">
        <f t="shared" si="142"/>
        <v>1.4361776526600041</v>
      </c>
      <c r="BL88" s="47">
        <f t="shared" si="143"/>
        <v>2.721217558373457</v>
      </c>
      <c r="BM88" s="47">
        <f t="shared" si="144"/>
        <v>1.1747650828995566</v>
      </c>
      <c r="BN88" s="47">
        <f t="shared" si="145"/>
        <v>3.638906515012442</v>
      </c>
      <c r="BO88" s="47">
        <f t="shared" si="146"/>
        <v>3.0132704434604096</v>
      </c>
      <c r="BP88" s="36">
        <v>5</v>
      </c>
      <c r="BQ88" s="27"/>
      <c r="BR88" s="27"/>
      <c r="BS88" s="27"/>
      <c r="BT88" s="27"/>
      <c r="BU88" s="27"/>
      <c r="BV88" s="27"/>
      <c r="BW88" s="36">
        <v>44</v>
      </c>
      <c r="BX88" s="36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62">
        <v>0</v>
      </c>
      <c r="CI88" s="62">
        <v>0</v>
      </c>
      <c r="CJ88" s="48">
        <v>6.96</v>
      </c>
      <c r="CK88" s="48">
        <v>0.1</v>
      </c>
      <c r="CL88" s="36">
        <v>0</v>
      </c>
      <c r="CM88" s="36">
        <v>0</v>
      </c>
      <c r="CN88" s="36">
        <v>0</v>
      </c>
      <c r="CO88" s="36">
        <v>0</v>
      </c>
      <c r="CP88" s="36">
        <v>0</v>
      </c>
      <c r="CQ88" s="36">
        <v>0</v>
      </c>
      <c r="CR88" s="27"/>
      <c r="CS88" s="27"/>
      <c r="CT88" s="27"/>
      <c r="CU88" s="27"/>
      <c r="CV88" s="27"/>
      <c r="CW88" s="36">
        <v>47</v>
      </c>
      <c r="CX88" s="47">
        <f t="shared" si="147"/>
        <v>5.3553547034720319</v>
      </c>
      <c r="CY88" s="47">
        <f t="shared" si="148"/>
        <v>6.5235226083935842</v>
      </c>
      <c r="CZ88" s="47">
        <f t="shared" si="149"/>
        <v>3.7936708988641725</v>
      </c>
      <c r="DA88" s="47">
        <f t="shared" si="150"/>
        <v>2.2784183381145788</v>
      </c>
      <c r="DB88" s="48">
        <f t="shared" si="151"/>
        <v>0.66517145250265364</v>
      </c>
      <c r="DC88" s="47">
        <f t="shared" si="152"/>
        <v>1.6840641317954603</v>
      </c>
      <c r="DD88" s="47">
        <f t="shared" si="153"/>
        <v>2.721217558373457</v>
      </c>
      <c r="DE88" s="47">
        <f t="shared" si="154"/>
        <v>1.3494526479204787</v>
      </c>
      <c r="DF88" s="47">
        <f t="shared" si="155"/>
        <v>3.655012624321647</v>
      </c>
      <c r="DG88" s="47">
        <f t="shared" si="156"/>
        <v>2.9228523098165593</v>
      </c>
      <c r="DH88" s="36">
        <v>5</v>
      </c>
      <c r="DI88" s="27"/>
      <c r="DJ88" s="27"/>
      <c r="DK88" s="27"/>
      <c r="DL88" s="27"/>
      <c r="DM88" s="27"/>
      <c r="DN88" s="27"/>
      <c r="DO88" s="36">
        <v>44</v>
      </c>
      <c r="DP88" s="36">
        <v>0</v>
      </c>
      <c r="DQ88" s="36">
        <v>0</v>
      </c>
      <c r="DR88" s="36">
        <v>0</v>
      </c>
      <c r="DS88" s="36">
        <v>0</v>
      </c>
      <c r="DT88" s="36">
        <v>0</v>
      </c>
      <c r="DU88" s="36">
        <v>0</v>
      </c>
      <c r="DV88" s="36">
        <v>0</v>
      </c>
      <c r="DW88" s="36">
        <v>0</v>
      </c>
      <c r="DX88" s="36">
        <v>0</v>
      </c>
      <c r="DY88" s="36">
        <v>0</v>
      </c>
      <c r="DZ88" s="62">
        <v>0</v>
      </c>
      <c r="EA88" s="62">
        <v>0</v>
      </c>
      <c r="EB88" s="48">
        <v>6.96</v>
      </c>
      <c r="EC88" s="48">
        <v>0.1</v>
      </c>
      <c r="ED88" s="36">
        <v>0</v>
      </c>
      <c r="EE88" s="36">
        <v>0</v>
      </c>
      <c r="EF88" s="36">
        <v>0</v>
      </c>
      <c r="EG88" s="36">
        <v>0</v>
      </c>
      <c r="EH88" s="36">
        <v>0</v>
      </c>
      <c r="EI88" s="36">
        <v>0</v>
      </c>
      <c r="EJ88" s="27"/>
      <c r="EK88" s="27"/>
      <c r="EL88" s="27"/>
      <c r="EM88" s="27"/>
      <c r="EN88" s="27"/>
      <c r="EO88" s="36">
        <v>47</v>
      </c>
      <c r="EP88" s="47">
        <f t="shared" si="167"/>
        <v>5.3553547034720319</v>
      </c>
      <c r="EQ88" s="47">
        <f t="shared" si="168"/>
        <v>6.5235226083935842</v>
      </c>
      <c r="ER88" s="47">
        <f t="shared" si="169"/>
        <v>3.7936708988641725</v>
      </c>
      <c r="ES88" s="47">
        <f t="shared" si="170"/>
        <v>2.2784183381145788</v>
      </c>
      <c r="ET88" s="48">
        <f t="shared" si="171"/>
        <v>0.66517145250265364</v>
      </c>
      <c r="EU88" s="47">
        <f t="shared" si="172"/>
        <v>1.6840641317954603</v>
      </c>
      <c r="EV88" s="47">
        <f t="shared" si="173"/>
        <v>2.721217558373457</v>
      </c>
      <c r="EW88" s="47">
        <f t="shared" si="174"/>
        <v>1.2806682283523356</v>
      </c>
      <c r="EX88" s="47">
        <f t="shared" si="175"/>
        <v>3.6260216491355917</v>
      </c>
      <c r="EY88" s="47">
        <f t="shared" si="176"/>
        <v>2.7645436445279712</v>
      </c>
      <c r="EZ88" s="36">
        <v>5</v>
      </c>
      <c r="FA88" s="27"/>
      <c r="FB88" s="27"/>
      <c r="FC88" s="27"/>
      <c r="FD88" s="27"/>
      <c r="FE88" s="27"/>
      <c r="FF88" s="27"/>
      <c r="FG88" s="36">
        <v>44</v>
      </c>
      <c r="FH88" s="36">
        <v>0</v>
      </c>
      <c r="FI88" s="36">
        <v>0</v>
      </c>
      <c r="FJ88" s="36">
        <v>0</v>
      </c>
      <c r="FK88" s="36">
        <v>0</v>
      </c>
      <c r="FL88" s="36">
        <v>0</v>
      </c>
      <c r="FM88" s="36">
        <v>0</v>
      </c>
      <c r="FN88" s="36">
        <v>0</v>
      </c>
      <c r="FO88" s="36">
        <v>0</v>
      </c>
      <c r="FP88" s="36">
        <v>0</v>
      </c>
      <c r="FQ88" s="36">
        <v>0</v>
      </c>
      <c r="FR88" s="62">
        <v>0</v>
      </c>
      <c r="FS88" s="62">
        <v>0</v>
      </c>
      <c r="FT88" s="48">
        <v>6.96</v>
      </c>
      <c r="FU88" s="48">
        <v>0.1</v>
      </c>
      <c r="FV88" s="36">
        <v>0</v>
      </c>
      <c r="FW88" s="36">
        <v>0</v>
      </c>
      <c r="FX88" s="36">
        <v>0</v>
      </c>
      <c r="FY88" s="36">
        <v>0</v>
      </c>
      <c r="FZ88" s="36">
        <v>0</v>
      </c>
      <c r="GA88" s="36">
        <v>0</v>
      </c>
      <c r="GB88" s="27"/>
      <c r="GC88" s="27"/>
      <c r="GD88" s="27"/>
      <c r="GE88" s="27"/>
      <c r="GF88" s="27"/>
      <c r="GG88" s="36">
        <v>47</v>
      </c>
      <c r="GH88" s="47">
        <f t="shared" si="157"/>
        <v>5.3553547034720319</v>
      </c>
      <c r="GI88" s="47">
        <f t="shared" si="158"/>
        <v>6.5235226083935842</v>
      </c>
      <c r="GJ88" s="47">
        <f t="shared" si="159"/>
        <v>3.7936708988641725</v>
      </c>
      <c r="GK88" s="47">
        <f t="shared" si="160"/>
        <v>2.2784183381145788</v>
      </c>
      <c r="GL88" s="48">
        <f t="shared" si="161"/>
        <v>0.66517145250265364</v>
      </c>
      <c r="GM88" s="47">
        <f t="shared" si="162"/>
        <v>1.6840641317954603</v>
      </c>
      <c r="GN88" s="47">
        <f t="shared" si="163"/>
        <v>2.9115631540462941</v>
      </c>
      <c r="GO88" s="47">
        <f t="shared" si="164"/>
        <v>1.2978486472278306</v>
      </c>
      <c r="GP88" s="47">
        <f t="shared" si="165"/>
        <v>3.5751044601279052</v>
      </c>
      <c r="GQ88" s="47">
        <f t="shared" si="166"/>
        <v>2.6471083869951366</v>
      </c>
      <c r="GR88" s="36">
        <v>5</v>
      </c>
      <c r="GS88" s="27"/>
      <c r="GT88" s="27"/>
      <c r="GU88" s="27"/>
      <c r="GV88" s="27"/>
      <c r="GW88" s="27"/>
      <c r="GX88" s="27"/>
      <c r="GY88" s="36">
        <v>44</v>
      </c>
      <c r="GZ88" s="36">
        <v>0</v>
      </c>
      <c r="HA88" s="36">
        <v>0</v>
      </c>
      <c r="HB88" s="36">
        <v>0</v>
      </c>
      <c r="HC88" s="36">
        <v>0</v>
      </c>
      <c r="HD88" s="36">
        <v>0</v>
      </c>
      <c r="HE88" s="36">
        <v>0</v>
      </c>
      <c r="HF88" s="36">
        <v>0</v>
      </c>
      <c r="HG88" s="36">
        <v>0</v>
      </c>
      <c r="HH88" s="36">
        <v>0</v>
      </c>
      <c r="HI88" s="36">
        <v>0</v>
      </c>
      <c r="HJ88" s="62">
        <v>0</v>
      </c>
      <c r="HK88" s="62">
        <v>0</v>
      </c>
      <c r="HL88" s="48">
        <v>6.96</v>
      </c>
      <c r="HM88" s="48">
        <v>0.1</v>
      </c>
      <c r="HN88" s="36">
        <v>0</v>
      </c>
      <c r="HO88" s="36">
        <v>0</v>
      </c>
      <c r="HP88" s="36">
        <v>0</v>
      </c>
      <c r="HQ88" s="36">
        <v>0</v>
      </c>
      <c r="HR88" s="36">
        <v>0</v>
      </c>
      <c r="HS88" s="36">
        <v>0</v>
      </c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</row>
    <row r="89" spans="1:258" x14ac:dyDescent="0.25">
      <c r="A89" s="27"/>
      <c r="B89" s="27"/>
      <c r="C89" s="46">
        <v>47</v>
      </c>
      <c r="D89" s="75" t="s">
        <v>118</v>
      </c>
      <c r="E89" s="47">
        <v>6.56</v>
      </c>
      <c r="F89" s="47">
        <v>4.25</v>
      </c>
      <c r="G89" s="27"/>
      <c r="H89" s="27"/>
      <c r="I89" s="27"/>
      <c r="J89" s="27"/>
      <c r="K89" s="27"/>
      <c r="L89" s="27"/>
      <c r="M89" s="36">
        <v>48</v>
      </c>
      <c r="N89" s="43">
        <f t="shared" si="127"/>
        <v>7.5374597843039934</v>
      </c>
      <c r="O89" s="43">
        <f t="shared" si="128"/>
        <v>7.4097503331758752</v>
      </c>
      <c r="P89" s="43">
        <f t="shared" si="129"/>
        <v>5.3000000000000007</v>
      </c>
      <c r="Q89" s="43">
        <f t="shared" si="130"/>
        <v>5.0940357281825177</v>
      </c>
      <c r="R89" s="43">
        <f t="shared" si="131"/>
        <v>3.4505941517367704</v>
      </c>
      <c r="S89" s="43">
        <f t="shared" si="132"/>
        <v>4.2784693524670709</v>
      </c>
      <c r="T89" s="48">
        <f t="shared" si="133"/>
        <v>1.8170580618131051</v>
      </c>
      <c r="U89" s="43">
        <f t="shared" si="134"/>
        <v>3.3839621747294988</v>
      </c>
      <c r="V89" s="43">
        <f t="shared" si="135"/>
        <v>2.9536756761702874</v>
      </c>
      <c r="W89" s="43">
        <f t="shared" si="136"/>
        <v>3.5672538457474547</v>
      </c>
      <c r="X89" s="36">
        <v>7</v>
      </c>
      <c r="Y89" s="27"/>
      <c r="Z89" s="27"/>
      <c r="AA89" s="27"/>
      <c r="AB89" s="27"/>
      <c r="AC89" s="27"/>
      <c r="AD89" s="27"/>
      <c r="AE89" s="36">
        <v>45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36">
        <v>0</v>
      </c>
      <c r="AL89" s="36">
        <v>0</v>
      </c>
      <c r="AM89" s="36">
        <v>0</v>
      </c>
      <c r="AN89" s="36">
        <v>0</v>
      </c>
      <c r="AO89" s="36">
        <v>0</v>
      </c>
      <c r="AP89" s="36">
        <v>0</v>
      </c>
      <c r="AQ89" s="36">
        <v>0</v>
      </c>
      <c r="AR89" s="52">
        <v>0</v>
      </c>
      <c r="AS89" s="52">
        <v>0</v>
      </c>
      <c r="AT89" s="48">
        <v>5.46</v>
      </c>
      <c r="AU89" s="48">
        <v>4.76</v>
      </c>
      <c r="AV89" s="36">
        <v>0</v>
      </c>
      <c r="AW89" s="36">
        <v>0</v>
      </c>
      <c r="AX89" s="36">
        <v>0</v>
      </c>
      <c r="AY89" s="36">
        <v>0</v>
      </c>
      <c r="AZ89" s="27"/>
      <c r="BA89" s="27"/>
      <c r="BB89" s="27"/>
      <c r="BC89" s="27"/>
      <c r="BD89" s="27"/>
      <c r="BE89" s="36">
        <v>48</v>
      </c>
      <c r="BF89" s="47">
        <f t="shared" si="137"/>
        <v>7.8502497035548657</v>
      </c>
      <c r="BG89" s="47">
        <f t="shared" si="138"/>
        <v>8.164119058416528</v>
      </c>
      <c r="BH89" s="47">
        <f t="shared" si="139"/>
        <v>5.4045109759245467</v>
      </c>
      <c r="BI89" s="47">
        <f t="shared" si="140"/>
        <v>5.2643929196536998</v>
      </c>
      <c r="BJ89" s="47">
        <f t="shared" si="141"/>
        <v>3.301689264603803</v>
      </c>
      <c r="BK89" s="47">
        <f t="shared" si="142"/>
        <v>4.8340620858652601</v>
      </c>
      <c r="BL89" s="48">
        <f t="shared" si="143"/>
        <v>1.4806839635789946</v>
      </c>
      <c r="BM89" s="47">
        <f t="shared" si="144"/>
        <v>3.3539607928537269</v>
      </c>
      <c r="BN89" s="47">
        <f t="shared" si="145"/>
        <v>2.8047220227680323</v>
      </c>
      <c r="BO89" s="47">
        <f t="shared" si="146"/>
        <v>3.9059995006099824</v>
      </c>
      <c r="BP89" s="36">
        <v>7</v>
      </c>
      <c r="BQ89" s="27"/>
      <c r="BR89" s="27"/>
      <c r="BS89" s="27"/>
      <c r="BT89" s="27"/>
      <c r="BU89" s="27"/>
      <c r="BV89" s="27"/>
      <c r="BW89" s="36">
        <v>45</v>
      </c>
      <c r="BX89" s="3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62">
        <v>0</v>
      </c>
      <c r="CK89" s="62">
        <v>0</v>
      </c>
      <c r="CL89" s="48">
        <v>5.46</v>
      </c>
      <c r="CM89" s="48">
        <v>4.76</v>
      </c>
      <c r="CN89" s="36">
        <v>0</v>
      </c>
      <c r="CO89" s="36">
        <v>0</v>
      </c>
      <c r="CP89" s="36">
        <v>0</v>
      </c>
      <c r="CQ89" s="36">
        <v>0</v>
      </c>
      <c r="CR89" s="27"/>
      <c r="CS89" s="27"/>
      <c r="CT89" s="27"/>
      <c r="CU89" s="27"/>
      <c r="CV89" s="27"/>
      <c r="CW89" s="36">
        <v>48</v>
      </c>
      <c r="CX89" s="47">
        <f t="shared" si="147"/>
        <v>7.8600409668143598</v>
      </c>
      <c r="CY89" s="47">
        <f t="shared" si="148"/>
        <v>8.3567545866934605</v>
      </c>
      <c r="CZ89" s="47">
        <f t="shared" si="149"/>
        <v>5.4045109759245467</v>
      </c>
      <c r="DA89" s="47">
        <f t="shared" si="150"/>
        <v>5.3879290095866788</v>
      </c>
      <c r="DB89" s="47">
        <f t="shared" si="151"/>
        <v>3.2453586953100415</v>
      </c>
      <c r="DC89" s="47">
        <f t="shared" si="152"/>
        <v>4.9393979390205027</v>
      </c>
      <c r="DD89" s="48">
        <f t="shared" si="153"/>
        <v>1.4806839635789946</v>
      </c>
      <c r="DE89" s="47">
        <f t="shared" si="154"/>
        <v>3.1346418602189221</v>
      </c>
      <c r="DF89" s="47">
        <f t="shared" si="155"/>
        <v>2.899435875314667</v>
      </c>
      <c r="DG89" s="47">
        <f t="shared" si="156"/>
        <v>3.9608699328556596</v>
      </c>
      <c r="DH89" s="36">
        <v>7</v>
      </c>
      <c r="DI89" s="27"/>
      <c r="DJ89" s="27"/>
      <c r="DK89" s="27"/>
      <c r="DL89" s="27"/>
      <c r="DM89" s="27"/>
      <c r="DN89" s="27"/>
      <c r="DO89" s="36">
        <v>45</v>
      </c>
      <c r="DP89" s="36">
        <v>0</v>
      </c>
      <c r="DQ89" s="36">
        <v>0</v>
      </c>
      <c r="DR89" s="36">
        <v>0</v>
      </c>
      <c r="DS89" s="36">
        <v>0</v>
      </c>
      <c r="DT89" s="36">
        <v>0</v>
      </c>
      <c r="DU89" s="36">
        <v>0</v>
      </c>
      <c r="DV89" s="36">
        <v>0</v>
      </c>
      <c r="DW89" s="36">
        <v>0</v>
      </c>
      <c r="DX89" s="36">
        <v>0</v>
      </c>
      <c r="DY89" s="36">
        <v>0</v>
      </c>
      <c r="DZ89" s="36">
        <v>0</v>
      </c>
      <c r="EA89" s="36">
        <v>0</v>
      </c>
      <c r="EB89" s="62">
        <v>0</v>
      </c>
      <c r="EC89" s="62">
        <v>0</v>
      </c>
      <c r="ED89" s="48">
        <v>5.46</v>
      </c>
      <c r="EE89" s="48">
        <v>4.76</v>
      </c>
      <c r="EF89" s="36">
        <v>0</v>
      </c>
      <c r="EG89" s="36">
        <v>0</v>
      </c>
      <c r="EH89" s="36">
        <v>0</v>
      </c>
      <c r="EI89" s="36">
        <v>0</v>
      </c>
      <c r="EJ89" s="27"/>
      <c r="EK89" s="27"/>
      <c r="EL89" s="27"/>
      <c r="EM89" s="27"/>
      <c r="EN89" s="27"/>
      <c r="EO89" s="36">
        <v>48</v>
      </c>
      <c r="EP89" s="47">
        <f t="shared" si="167"/>
        <v>7.8600409668143598</v>
      </c>
      <c r="EQ89" s="47">
        <f t="shared" si="168"/>
        <v>8.3567545866934605</v>
      </c>
      <c r="ER89" s="47">
        <f t="shared" si="169"/>
        <v>5.4045109759245467</v>
      </c>
      <c r="ES89" s="47">
        <f t="shared" si="170"/>
        <v>5.3879290095866788</v>
      </c>
      <c r="ET89" s="47">
        <f t="shared" si="171"/>
        <v>3.2453586953100415</v>
      </c>
      <c r="EU89" s="47">
        <f t="shared" si="172"/>
        <v>4.9393979390205027</v>
      </c>
      <c r="EV89" s="48">
        <f t="shared" si="173"/>
        <v>1.4806839635789946</v>
      </c>
      <c r="EW89" s="47">
        <f t="shared" si="174"/>
        <v>2.9513179730042278</v>
      </c>
      <c r="EX89" s="47">
        <f t="shared" si="175"/>
        <v>2.9608871981215374</v>
      </c>
      <c r="EY89" s="47">
        <f t="shared" si="176"/>
        <v>4.0490587254941115</v>
      </c>
      <c r="EZ89" s="36">
        <v>7</v>
      </c>
      <c r="FA89" s="27"/>
      <c r="FB89" s="27"/>
      <c r="FC89" s="27"/>
      <c r="FD89" s="27"/>
      <c r="FE89" s="27"/>
      <c r="FF89" s="27"/>
      <c r="FG89" s="36">
        <v>45</v>
      </c>
      <c r="FH89" s="36">
        <v>0</v>
      </c>
      <c r="FI89" s="36">
        <v>0</v>
      </c>
      <c r="FJ89" s="36">
        <v>0</v>
      </c>
      <c r="FK89" s="36">
        <v>0</v>
      </c>
      <c r="FL89" s="36">
        <v>0</v>
      </c>
      <c r="FM89" s="36">
        <v>0</v>
      </c>
      <c r="FN89" s="36">
        <v>0</v>
      </c>
      <c r="FO89" s="36">
        <v>0</v>
      </c>
      <c r="FP89" s="36">
        <v>0</v>
      </c>
      <c r="FQ89" s="36">
        <v>0</v>
      </c>
      <c r="FR89" s="36">
        <v>0</v>
      </c>
      <c r="FS89" s="36">
        <v>0</v>
      </c>
      <c r="FT89" s="62">
        <v>0</v>
      </c>
      <c r="FU89" s="62">
        <v>0</v>
      </c>
      <c r="FV89" s="48">
        <v>5.46</v>
      </c>
      <c r="FW89" s="48">
        <v>4.76</v>
      </c>
      <c r="FX89" s="36">
        <v>0</v>
      </c>
      <c r="FY89" s="36">
        <v>0</v>
      </c>
      <c r="FZ89" s="36">
        <v>0</v>
      </c>
      <c r="GA89" s="36">
        <v>0</v>
      </c>
      <c r="GB89" s="27"/>
      <c r="GC89" s="27"/>
      <c r="GD89" s="27"/>
      <c r="GE89" s="27"/>
      <c r="GF89" s="27"/>
      <c r="GG89" s="36">
        <v>48</v>
      </c>
      <c r="GH89" s="47">
        <f t="shared" si="157"/>
        <v>7.8600409668143598</v>
      </c>
      <c r="GI89" s="47">
        <f t="shared" si="158"/>
        <v>8.3567545866934605</v>
      </c>
      <c r="GJ89" s="47">
        <f t="shared" si="159"/>
        <v>5.4045109759245467</v>
      </c>
      <c r="GK89" s="47">
        <f t="shared" si="160"/>
        <v>5.3879290095866788</v>
      </c>
      <c r="GL89" s="47">
        <f t="shared" si="161"/>
        <v>3.2453586953100415</v>
      </c>
      <c r="GM89" s="47">
        <f t="shared" si="162"/>
        <v>4.9393979390205027</v>
      </c>
      <c r="GN89" s="48">
        <f t="shared" si="163"/>
        <v>1.7108652781560556</v>
      </c>
      <c r="GO89" s="47">
        <f t="shared" si="164"/>
        <v>2.5926134390696292</v>
      </c>
      <c r="GP89" s="47">
        <f t="shared" si="165"/>
        <v>2.9924175527351391</v>
      </c>
      <c r="GQ89" s="47">
        <f t="shared" si="166"/>
        <v>4.0778465901134631</v>
      </c>
      <c r="GR89" s="36">
        <v>7</v>
      </c>
      <c r="GS89" s="27"/>
      <c r="GT89" s="27"/>
      <c r="GU89" s="27"/>
      <c r="GV89" s="27"/>
      <c r="GW89" s="27"/>
      <c r="GX89" s="27"/>
      <c r="GY89" s="36">
        <v>45</v>
      </c>
      <c r="GZ89" s="36">
        <v>0</v>
      </c>
      <c r="HA89" s="36">
        <v>0</v>
      </c>
      <c r="HB89" s="36">
        <v>0</v>
      </c>
      <c r="HC89" s="36">
        <v>0</v>
      </c>
      <c r="HD89" s="36">
        <v>0</v>
      </c>
      <c r="HE89" s="36">
        <v>0</v>
      </c>
      <c r="HF89" s="36">
        <v>0</v>
      </c>
      <c r="HG89" s="36">
        <v>0</v>
      </c>
      <c r="HH89" s="36">
        <v>0</v>
      </c>
      <c r="HI89" s="36">
        <v>0</v>
      </c>
      <c r="HJ89" s="36">
        <v>0</v>
      </c>
      <c r="HK89" s="36">
        <v>0</v>
      </c>
      <c r="HL89" s="62">
        <v>0</v>
      </c>
      <c r="HM89" s="62">
        <v>0</v>
      </c>
      <c r="HN89" s="48">
        <v>5.46</v>
      </c>
      <c r="HO89" s="48">
        <v>4.76</v>
      </c>
      <c r="HP89" s="36">
        <v>0</v>
      </c>
      <c r="HQ89" s="36">
        <v>0</v>
      </c>
      <c r="HR89" s="36">
        <v>0</v>
      </c>
      <c r="HS89" s="36">
        <v>0</v>
      </c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</row>
    <row r="90" spans="1:258" x14ac:dyDescent="0.25">
      <c r="A90" s="27"/>
      <c r="B90" s="27"/>
      <c r="C90" s="46">
        <v>48</v>
      </c>
      <c r="D90" s="77" t="s">
        <v>119</v>
      </c>
      <c r="E90" s="47">
        <v>4.2</v>
      </c>
      <c r="F90" s="47">
        <v>1.72</v>
      </c>
      <c r="G90" s="27"/>
      <c r="H90" s="27"/>
      <c r="I90" s="27"/>
      <c r="J90" s="27"/>
      <c r="K90" s="27"/>
      <c r="L90" s="27"/>
      <c r="M90" s="36">
        <v>49</v>
      </c>
      <c r="N90" s="43">
        <f t="shared" si="127"/>
        <v>8.015846804923358</v>
      </c>
      <c r="O90" s="43">
        <f t="shared" si="128"/>
        <v>8.5532742268677424</v>
      </c>
      <c r="P90" s="43">
        <f t="shared" si="129"/>
        <v>6.2729339228147456</v>
      </c>
      <c r="Q90" s="43">
        <f t="shared" si="130"/>
        <v>4.7238226046285856</v>
      </c>
      <c r="R90" s="43">
        <f t="shared" si="131"/>
        <v>3.6389146733607265</v>
      </c>
      <c r="S90" s="43">
        <f t="shared" si="132"/>
        <v>3.5544338508403834</v>
      </c>
      <c r="T90" s="43">
        <f t="shared" si="133"/>
        <v>3.5106979363083912</v>
      </c>
      <c r="U90" s="43">
        <f t="shared" si="134"/>
        <v>2.4016869071550522</v>
      </c>
      <c r="V90" s="48">
        <f t="shared" si="135"/>
        <v>0.35510561809129426</v>
      </c>
      <c r="W90" s="47">
        <f t="shared" si="136"/>
        <v>0.79924964810752386</v>
      </c>
      <c r="X90" s="36">
        <v>9</v>
      </c>
      <c r="Y90" s="27"/>
      <c r="Z90" s="27"/>
      <c r="AA90" s="27"/>
      <c r="AB90" s="27"/>
      <c r="AC90" s="27"/>
      <c r="AD90" s="27"/>
      <c r="AE90" s="36">
        <v>46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36">
        <v>0</v>
      </c>
      <c r="AL90" s="36">
        <v>0</v>
      </c>
      <c r="AM90" s="36">
        <v>0</v>
      </c>
      <c r="AN90" s="36">
        <v>0</v>
      </c>
      <c r="AO90" s="36">
        <v>0</v>
      </c>
      <c r="AP90" s="36">
        <v>0</v>
      </c>
      <c r="AQ90" s="36">
        <v>0</v>
      </c>
      <c r="AR90" s="36">
        <v>0</v>
      </c>
      <c r="AS90" s="36">
        <v>0</v>
      </c>
      <c r="AT90" s="36">
        <v>0</v>
      </c>
      <c r="AU90" s="36">
        <v>0</v>
      </c>
      <c r="AV90" s="48">
        <v>3.62</v>
      </c>
      <c r="AW90" s="48">
        <v>4.32</v>
      </c>
      <c r="AX90" s="36">
        <v>0</v>
      </c>
      <c r="AY90" s="36">
        <v>0</v>
      </c>
      <c r="AZ90" s="27"/>
      <c r="BA90" s="27"/>
      <c r="BB90" s="27"/>
      <c r="BC90" s="27"/>
      <c r="BD90" s="27"/>
      <c r="BE90" s="36">
        <v>49</v>
      </c>
      <c r="BF90" s="47">
        <f t="shared" si="137"/>
        <v>8.2912229225259892</v>
      </c>
      <c r="BG90" s="47">
        <f t="shared" si="138"/>
        <v>9.2029006296927918</v>
      </c>
      <c r="BH90" s="47">
        <f t="shared" si="139"/>
        <v>6.4583387096751821</v>
      </c>
      <c r="BI90" s="47">
        <f t="shared" si="140"/>
        <v>5.0128442836876541</v>
      </c>
      <c r="BJ90" s="47">
        <f t="shared" si="141"/>
        <v>3.5001102839767779</v>
      </c>
      <c r="BK90" s="47">
        <f t="shared" si="142"/>
        <v>3.6504665797675773</v>
      </c>
      <c r="BL90" s="47">
        <f t="shared" si="143"/>
        <v>3.460292617684233</v>
      </c>
      <c r="BM90" s="47">
        <f t="shared" si="144"/>
        <v>1.9120441940499167</v>
      </c>
      <c r="BN90" s="48">
        <f t="shared" si="145"/>
        <v>0.76222741029170527</v>
      </c>
      <c r="BO90" s="47">
        <f t="shared" si="146"/>
        <v>1.1655894497772785</v>
      </c>
      <c r="BP90" s="36">
        <v>9</v>
      </c>
      <c r="BQ90" s="27"/>
      <c r="BR90" s="27"/>
      <c r="BS90" s="27"/>
      <c r="BT90" s="27"/>
      <c r="BU90" s="27"/>
      <c r="BV90" s="27"/>
      <c r="BW90" s="36">
        <v>46</v>
      </c>
      <c r="BX90" s="3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0</v>
      </c>
      <c r="CJ90" s="36">
        <v>0</v>
      </c>
      <c r="CK90" s="36">
        <v>0</v>
      </c>
      <c r="CL90" s="36">
        <v>0</v>
      </c>
      <c r="CM90" s="36">
        <v>0</v>
      </c>
      <c r="CN90" s="48">
        <v>3.62</v>
      </c>
      <c r="CO90" s="48">
        <v>4.32</v>
      </c>
      <c r="CP90" s="62">
        <v>0</v>
      </c>
      <c r="CQ90" s="62">
        <v>0</v>
      </c>
      <c r="CR90" s="27"/>
      <c r="CS90" s="27"/>
      <c r="CT90" s="27"/>
      <c r="CU90" s="27"/>
      <c r="CV90" s="27"/>
      <c r="CW90" s="36">
        <v>49</v>
      </c>
      <c r="CX90" s="47">
        <f t="shared" si="147"/>
        <v>8.2791632427437989</v>
      </c>
      <c r="CY90" s="47">
        <f t="shared" si="148"/>
        <v>9.3424700814196999</v>
      </c>
      <c r="CZ90" s="47">
        <f t="shared" si="149"/>
        <v>6.4583387096751821</v>
      </c>
      <c r="DA90" s="47">
        <f t="shared" si="150"/>
        <v>5.1866785680145293</v>
      </c>
      <c r="DB90" s="47">
        <f t="shared" si="151"/>
        <v>3.2858739091661411</v>
      </c>
      <c r="DC90" s="47">
        <f t="shared" si="152"/>
        <v>3.4805850082996095</v>
      </c>
      <c r="DD90" s="47">
        <f t="shared" si="153"/>
        <v>3.460292617684233</v>
      </c>
      <c r="DE90" s="47">
        <f t="shared" si="154"/>
        <v>1.6472122398966402</v>
      </c>
      <c r="DF90" s="48">
        <f t="shared" si="155"/>
        <v>0.75073708636213365</v>
      </c>
      <c r="DG90" s="47">
        <f t="shared" si="156"/>
        <v>1.2613546785103702</v>
      </c>
      <c r="DH90" s="36">
        <v>9</v>
      </c>
      <c r="DI90" s="27"/>
      <c r="DJ90" s="27"/>
      <c r="DK90" s="27"/>
      <c r="DL90" s="27"/>
      <c r="DM90" s="27"/>
      <c r="DN90" s="27"/>
      <c r="DO90" s="36">
        <v>46</v>
      </c>
      <c r="DP90" s="36">
        <v>0</v>
      </c>
      <c r="DQ90" s="36">
        <v>0</v>
      </c>
      <c r="DR90" s="36">
        <v>0</v>
      </c>
      <c r="DS90" s="36">
        <v>0</v>
      </c>
      <c r="DT90" s="36">
        <v>0</v>
      </c>
      <c r="DU90" s="36">
        <v>0</v>
      </c>
      <c r="DV90" s="36">
        <v>0</v>
      </c>
      <c r="DW90" s="36">
        <v>0</v>
      </c>
      <c r="DX90" s="36">
        <v>0</v>
      </c>
      <c r="DY90" s="36">
        <v>0</v>
      </c>
      <c r="DZ90" s="36">
        <v>0</v>
      </c>
      <c r="EA90" s="36">
        <v>0</v>
      </c>
      <c r="EB90" s="36">
        <v>0</v>
      </c>
      <c r="EC90" s="36">
        <v>0</v>
      </c>
      <c r="ED90" s="36">
        <v>0</v>
      </c>
      <c r="EE90" s="36">
        <v>0</v>
      </c>
      <c r="EF90" s="48">
        <v>3.62</v>
      </c>
      <c r="EG90" s="48">
        <v>4.32</v>
      </c>
      <c r="EH90" s="62">
        <v>0</v>
      </c>
      <c r="EI90" s="62">
        <v>0</v>
      </c>
      <c r="EJ90" s="27"/>
      <c r="EK90" s="27"/>
      <c r="EL90" s="27"/>
      <c r="EM90" s="27"/>
      <c r="EN90" s="27"/>
      <c r="EO90" s="36">
        <v>49</v>
      </c>
      <c r="EP90" s="47">
        <f t="shared" si="167"/>
        <v>8.2791632427437989</v>
      </c>
      <c r="EQ90" s="47">
        <f t="shared" si="168"/>
        <v>9.3424700814196999</v>
      </c>
      <c r="ER90" s="47">
        <f t="shared" si="169"/>
        <v>6.4583387096751821</v>
      </c>
      <c r="ES90" s="47">
        <f t="shared" si="170"/>
        <v>5.1866785680145293</v>
      </c>
      <c r="ET90" s="47">
        <f t="shared" si="171"/>
        <v>3.2858739091661411</v>
      </c>
      <c r="EU90" s="47">
        <f t="shared" si="172"/>
        <v>3.4805850082996095</v>
      </c>
      <c r="EV90" s="47">
        <f t="shared" si="173"/>
        <v>3.460292617684233</v>
      </c>
      <c r="EW90" s="47">
        <f t="shared" si="174"/>
        <v>1.656696847478272</v>
      </c>
      <c r="EX90" s="48">
        <f t="shared" si="175"/>
        <v>0.70667743702484198</v>
      </c>
      <c r="EY90" s="47">
        <f t="shared" si="176"/>
        <v>1.4348698765044865</v>
      </c>
      <c r="EZ90" s="36">
        <v>9</v>
      </c>
      <c r="FA90" s="27"/>
      <c r="FB90" s="27"/>
      <c r="FC90" s="27"/>
      <c r="FD90" s="27"/>
      <c r="FE90" s="27"/>
      <c r="FF90" s="27"/>
      <c r="FG90" s="36">
        <v>46</v>
      </c>
      <c r="FH90" s="36">
        <v>0</v>
      </c>
      <c r="FI90" s="36">
        <v>0</v>
      </c>
      <c r="FJ90" s="36">
        <v>0</v>
      </c>
      <c r="FK90" s="36">
        <v>0</v>
      </c>
      <c r="FL90" s="36">
        <v>0</v>
      </c>
      <c r="FM90" s="36">
        <v>0</v>
      </c>
      <c r="FN90" s="36">
        <v>0</v>
      </c>
      <c r="FO90" s="36">
        <v>0</v>
      </c>
      <c r="FP90" s="36">
        <v>0</v>
      </c>
      <c r="FQ90" s="36">
        <v>0</v>
      </c>
      <c r="FR90" s="36">
        <v>0</v>
      </c>
      <c r="FS90" s="36">
        <v>0</v>
      </c>
      <c r="FT90" s="36">
        <v>0</v>
      </c>
      <c r="FU90" s="36">
        <v>0</v>
      </c>
      <c r="FV90" s="36">
        <v>0</v>
      </c>
      <c r="FW90" s="36">
        <v>0</v>
      </c>
      <c r="FX90" s="48">
        <v>3.62</v>
      </c>
      <c r="FY90" s="48">
        <v>4.32</v>
      </c>
      <c r="FZ90" s="62">
        <v>0</v>
      </c>
      <c r="GA90" s="62">
        <v>0</v>
      </c>
      <c r="GB90" s="27"/>
      <c r="GC90" s="27"/>
      <c r="GD90" s="27"/>
      <c r="GE90" s="27"/>
      <c r="GF90" s="27"/>
      <c r="GG90" s="36">
        <v>49</v>
      </c>
      <c r="GH90" s="47">
        <f t="shared" si="157"/>
        <v>8.2791632427437989</v>
      </c>
      <c r="GI90" s="47">
        <f t="shared" si="158"/>
        <v>9.3424700814196999</v>
      </c>
      <c r="GJ90" s="47">
        <f t="shared" si="159"/>
        <v>6.4583387096751821</v>
      </c>
      <c r="GK90" s="47">
        <f t="shared" si="160"/>
        <v>5.1866785680145293</v>
      </c>
      <c r="GL90" s="47">
        <f t="shared" si="161"/>
        <v>3.2858739091661411</v>
      </c>
      <c r="GM90" s="47">
        <f t="shared" si="162"/>
        <v>3.4805850082996095</v>
      </c>
      <c r="GN90" s="47">
        <f t="shared" si="163"/>
        <v>3.7881710626633529</v>
      </c>
      <c r="GO90" s="47">
        <f t="shared" si="164"/>
        <v>1.6792491708432602</v>
      </c>
      <c r="GP90" s="48">
        <f t="shared" si="165"/>
        <v>0.64921567428362081</v>
      </c>
      <c r="GQ90" s="47">
        <f t="shared" si="166"/>
        <v>1.5297002361573981</v>
      </c>
      <c r="GR90" s="36">
        <v>9</v>
      </c>
      <c r="GS90" s="27"/>
      <c r="GT90" s="27"/>
      <c r="GU90" s="27"/>
      <c r="GV90" s="27"/>
      <c r="GW90" s="27"/>
      <c r="GX90" s="27"/>
      <c r="GY90" s="36">
        <v>46</v>
      </c>
      <c r="GZ90" s="36">
        <v>0</v>
      </c>
      <c r="HA90" s="36">
        <v>0</v>
      </c>
      <c r="HB90" s="36">
        <v>0</v>
      </c>
      <c r="HC90" s="36">
        <v>0</v>
      </c>
      <c r="HD90" s="36">
        <v>0</v>
      </c>
      <c r="HE90" s="36">
        <v>0</v>
      </c>
      <c r="HF90" s="36">
        <v>0</v>
      </c>
      <c r="HG90" s="36">
        <v>0</v>
      </c>
      <c r="HH90" s="36">
        <v>0</v>
      </c>
      <c r="HI90" s="36">
        <v>0</v>
      </c>
      <c r="HJ90" s="36">
        <v>0</v>
      </c>
      <c r="HK90" s="36">
        <v>0</v>
      </c>
      <c r="HL90" s="36">
        <v>0</v>
      </c>
      <c r="HM90" s="36">
        <v>0</v>
      </c>
      <c r="HN90" s="36">
        <v>0</v>
      </c>
      <c r="HO90" s="36">
        <v>0</v>
      </c>
      <c r="HP90" s="48">
        <v>3.62</v>
      </c>
      <c r="HQ90" s="48">
        <v>4.32</v>
      </c>
      <c r="HR90" s="62">
        <v>0</v>
      </c>
      <c r="HS90" s="62">
        <v>0</v>
      </c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</row>
    <row r="91" spans="1:258" x14ac:dyDescent="0.25">
      <c r="A91" s="27"/>
      <c r="B91" s="27"/>
      <c r="C91" s="46">
        <v>49</v>
      </c>
      <c r="D91" s="75" t="s">
        <v>120</v>
      </c>
      <c r="E91" s="47">
        <v>3.64</v>
      </c>
      <c r="F91" s="47">
        <v>4.47</v>
      </c>
      <c r="G91" s="27"/>
      <c r="H91" s="27"/>
      <c r="I91" s="27"/>
      <c r="J91" s="27"/>
      <c r="K91" s="27"/>
      <c r="L91" s="27"/>
      <c r="M91" s="36">
        <v>50</v>
      </c>
      <c r="N91" s="43">
        <f t="shared" si="127"/>
        <v>8.6908284990557725</v>
      </c>
      <c r="O91" s="43">
        <f t="shared" si="128"/>
        <v>9.2229496366401129</v>
      </c>
      <c r="P91" s="43">
        <f t="shared" si="129"/>
        <v>6.9428812462838509</v>
      </c>
      <c r="Q91" s="43">
        <f t="shared" si="130"/>
        <v>5.3801486968298553</v>
      </c>
      <c r="R91" s="43">
        <f t="shared" si="131"/>
        <v>4.3152056729662371</v>
      </c>
      <c r="S91" s="43">
        <f t="shared" si="132"/>
        <v>4.2034390681916625</v>
      </c>
      <c r="T91" s="43">
        <f t="shared" si="133"/>
        <v>4.085156055770697</v>
      </c>
      <c r="U91" s="43">
        <f t="shared" si="134"/>
        <v>3.0605881787656437</v>
      </c>
      <c r="V91" s="48">
        <f t="shared" si="135"/>
        <v>0.32280024783137951</v>
      </c>
      <c r="W91" s="47">
        <f t="shared" si="136"/>
        <v>0.58180752831155458</v>
      </c>
      <c r="X91" s="36">
        <v>9</v>
      </c>
      <c r="Y91" s="27"/>
      <c r="Z91" s="27"/>
      <c r="AA91" s="27"/>
      <c r="AB91" s="27"/>
      <c r="AC91" s="27"/>
      <c r="AD91" s="27"/>
      <c r="AE91" s="36">
        <v>47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52">
        <v>0</v>
      </c>
      <c r="AO91" s="52">
        <v>0</v>
      </c>
      <c r="AP91" s="36">
        <v>0</v>
      </c>
      <c r="AQ91" s="36">
        <v>0</v>
      </c>
      <c r="AR91" s="36">
        <v>0</v>
      </c>
      <c r="AS91" s="36">
        <v>0</v>
      </c>
      <c r="AT91" s="48">
        <v>6.56</v>
      </c>
      <c r="AU91" s="48">
        <v>4.25</v>
      </c>
      <c r="AV91" s="36">
        <v>0</v>
      </c>
      <c r="AW91" s="36">
        <v>0</v>
      </c>
      <c r="AX91" s="36">
        <v>0</v>
      </c>
      <c r="AY91" s="36">
        <v>0</v>
      </c>
      <c r="AZ91" s="27"/>
      <c r="BA91" s="27"/>
      <c r="BB91" s="27"/>
      <c r="BC91" s="27"/>
      <c r="BD91" s="27"/>
      <c r="BE91" s="36">
        <v>50</v>
      </c>
      <c r="BF91" s="47">
        <f t="shared" si="137"/>
        <v>8.9651527184597413</v>
      </c>
      <c r="BG91" s="47">
        <f t="shared" si="138"/>
        <v>9.8765034298581611</v>
      </c>
      <c r="BH91" s="47">
        <f t="shared" si="139"/>
        <v>7.1260605448514749</v>
      </c>
      <c r="BI91" s="47">
        <f t="shared" si="140"/>
        <v>5.6732338936888542</v>
      </c>
      <c r="BJ91" s="47">
        <f t="shared" si="141"/>
        <v>4.1757624453505491</v>
      </c>
      <c r="BK91" s="47">
        <f t="shared" si="142"/>
        <v>4.2481591601539588</v>
      </c>
      <c r="BL91" s="47">
        <f t="shared" si="143"/>
        <v>3.9953754516941213</v>
      </c>
      <c r="BM91" s="47">
        <f t="shared" si="144"/>
        <v>2.5495044616552436</v>
      </c>
      <c r="BN91" s="48">
        <f t="shared" si="145"/>
        <v>0.40800199141670823</v>
      </c>
      <c r="BO91" s="47">
        <f t="shared" si="146"/>
        <v>1.3343782942249791</v>
      </c>
      <c r="BP91" s="36">
        <v>9</v>
      </c>
      <c r="BQ91" s="27"/>
      <c r="BR91" s="27"/>
      <c r="BS91" s="27"/>
      <c r="BT91" s="27"/>
      <c r="BU91" s="27"/>
      <c r="BV91" s="27"/>
      <c r="BW91" s="36">
        <v>47</v>
      </c>
      <c r="BX91" s="3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48">
        <v>6.56</v>
      </c>
      <c r="CG91" s="48">
        <v>4.25</v>
      </c>
      <c r="CH91" s="36">
        <v>0</v>
      </c>
      <c r="CI91" s="36">
        <v>0</v>
      </c>
      <c r="CJ91" s="36">
        <v>0</v>
      </c>
      <c r="CK91" s="36">
        <v>0</v>
      </c>
      <c r="CL91" s="36">
        <v>0</v>
      </c>
      <c r="CM91" s="36">
        <v>0</v>
      </c>
      <c r="CN91" s="36">
        <v>0</v>
      </c>
      <c r="CO91" s="36">
        <v>0</v>
      </c>
      <c r="CP91" s="36">
        <v>0</v>
      </c>
      <c r="CQ91" s="36">
        <v>0</v>
      </c>
      <c r="CR91" s="27"/>
      <c r="CS91" s="27"/>
      <c r="CT91" s="27"/>
      <c r="CU91" s="27"/>
      <c r="CV91" s="27"/>
      <c r="CW91" s="36">
        <v>50</v>
      </c>
      <c r="CX91" s="47">
        <f t="shared" si="147"/>
        <v>8.9526221857062644</v>
      </c>
      <c r="CY91" s="47">
        <f t="shared" si="148"/>
        <v>10.017302392471848</v>
      </c>
      <c r="CZ91" s="47">
        <f t="shared" si="149"/>
        <v>7.1260605448514749</v>
      </c>
      <c r="DA91" s="47">
        <f t="shared" si="150"/>
        <v>5.8483161024835102</v>
      </c>
      <c r="DB91" s="47">
        <f t="shared" si="151"/>
        <v>3.9624031566096618</v>
      </c>
      <c r="DC91" s="47">
        <f t="shared" si="152"/>
        <v>4.0395410630416908</v>
      </c>
      <c r="DD91" s="47">
        <f t="shared" si="153"/>
        <v>3.9953754516941213</v>
      </c>
      <c r="DE91" s="47">
        <f t="shared" si="154"/>
        <v>2.2961413950631284</v>
      </c>
      <c r="DF91" s="48">
        <f t="shared" si="155"/>
        <v>0.31449351796103203</v>
      </c>
      <c r="DG91" s="47">
        <f t="shared" si="156"/>
        <v>1.4744458704882994</v>
      </c>
      <c r="DH91" s="36">
        <v>9</v>
      </c>
      <c r="DI91" s="27"/>
      <c r="DJ91" s="27"/>
      <c r="DK91" s="27"/>
      <c r="DL91" s="27"/>
      <c r="DM91" s="27"/>
      <c r="DN91" s="27"/>
      <c r="DO91" s="36">
        <v>47</v>
      </c>
      <c r="DP91" s="36">
        <v>0</v>
      </c>
      <c r="DQ91" s="36">
        <v>0</v>
      </c>
      <c r="DR91" s="36">
        <v>0</v>
      </c>
      <c r="DS91" s="36">
        <v>0</v>
      </c>
      <c r="DT91" s="36">
        <v>0</v>
      </c>
      <c r="DU91" s="36">
        <v>0</v>
      </c>
      <c r="DV91" s="36">
        <v>0</v>
      </c>
      <c r="DW91" s="36">
        <v>0</v>
      </c>
      <c r="DX91" s="48">
        <v>6.56</v>
      </c>
      <c r="DY91" s="48">
        <v>4.25</v>
      </c>
      <c r="DZ91" s="36">
        <v>0</v>
      </c>
      <c r="EA91" s="36">
        <v>0</v>
      </c>
      <c r="EB91" s="36">
        <v>0</v>
      </c>
      <c r="EC91" s="36">
        <v>0</v>
      </c>
      <c r="ED91" s="36">
        <v>0</v>
      </c>
      <c r="EE91" s="36">
        <v>0</v>
      </c>
      <c r="EF91" s="36">
        <v>0</v>
      </c>
      <c r="EG91" s="36">
        <v>0</v>
      </c>
      <c r="EH91" s="36">
        <v>0</v>
      </c>
      <c r="EI91" s="36">
        <v>0</v>
      </c>
      <c r="EJ91" s="27"/>
      <c r="EK91" s="27"/>
      <c r="EL91" s="27"/>
      <c r="EM91" s="27"/>
      <c r="EN91" s="27"/>
      <c r="EO91" s="36">
        <v>50</v>
      </c>
      <c r="EP91" s="47">
        <f t="shared" si="167"/>
        <v>8.9526221857062644</v>
      </c>
      <c r="EQ91" s="47">
        <f t="shared" si="168"/>
        <v>10.017302392471848</v>
      </c>
      <c r="ER91" s="47">
        <f t="shared" si="169"/>
        <v>7.1260605448514749</v>
      </c>
      <c r="ES91" s="47">
        <f t="shared" si="170"/>
        <v>5.8483161024835102</v>
      </c>
      <c r="ET91" s="47">
        <f t="shared" si="171"/>
        <v>3.9624031566096618</v>
      </c>
      <c r="EU91" s="47">
        <f t="shared" si="172"/>
        <v>4.0395410630416908</v>
      </c>
      <c r="EV91" s="47">
        <f t="shared" si="173"/>
        <v>3.9953754516941213</v>
      </c>
      <c r="EW91" s="47">
        <f t="shared" si="174"/>
        <v>2.3221852734965927</v>
      </c>
      <c r="EX91" s="48">
        <f t="shared" si="175"/>
        <v>0.22612607103118246</v>
      </c>
      <c r="EY91" s="47">
        <f t="shared" si="176"/>
        <v>1.7124621346178723</v>
      </c>
      <c r="EZ91" s="36">
        <v>9</v>
      </c>
      <c r="FA91" s="27"/>
      <c r="FB91" s="27"/>
      <c r="FC91" s="27"/>
      <c r="FD91" s="27"/>
      <c r="FE91" s="27"/>
      <c r="FF91" s="27"/>
      <c r="FG91" s="36">
        <v>47</v>
      </c>
      <c r="FH91" s="36">
        <v>0</v>
      </c>
      <c r="FI91" s="36">
        <v>0</v>
      </c>
      <c r="FJ91" s="36">
        <v>0</v>
      </c>
      <c r="FK91" s="36">
        <v>0</v>
      </c>
      <c r="FL91" s="36">
        <v>0</v>
      </c>
      <c r="FM91" s="36">
        <v>0</v>
      </c>
      <c r="FN91" s="36">
        <v>0</v>
      </c>
      <c r="FO91" s="36">
        <v>0</v>
      </c>
      <c r="FP91" s="48">
        <v>6.56</v>
      </c>
      <c r="FQ91" s="48">
        <v>4.25</v>
      </c>
      <c r="FR91" s="36">
        <v>0</v>
      </c>
      <c r="FS91" s="36">
        <v>0</v>
      </c>
      <c r="FT91" s="36">
        <v>0</v>
      </c>
      <c r="FU91" s="36">
        <v>0</v>
      </c>
      <c r="FV91" s="36">
        <v>0</v>
      </c>
      <c r="FW91" s="36">
        <v>0</v>
      </c>
      <c r="FX91" s="36">
        <v>0</v>
      </c>
      <c r="FY91" s="36">
        <v>0</v>
      </c>
      <c r="FZ91" s="36">
        <v>0</v>
      </c>
      <c r="GA91" s="36">
        <v>0</v>
      </c>
      <c r="GB91" s="27"/>
      <c r="GC91" s="27"/>
      <c r="GD91" s="27"/>
      <c r="GE91" s="27"/>
      <c r="GF91" s="27"/>
      <c r="GG91" s="36">
        <v>50</v>
      </c>
      <c r="GH91" s="47">
        <f t="shared" si="157"/>
        <v>8.9526221857062644</v>
      </c>
      <c r="GI91" s="47">
        <f t="shared" si="158"/>
        <v>10.017302392471848</v>
      </c>
      <c r="GJ91" s="47">
        <f t="shared" si="159"/>
        <v>7.1260605448514749</v>
      </c>
      <c r="GK91" s="47">
        <f t="shared" si="160"/>
        <v>5.8483161024835102</v>
      </c>
      <c r="GL91" s="47">
        <f t="shared" si="161"/>
        <v>3.9624031566096618</v>
      </c>
      <c r="GM91" s="47">
        <f t="shared" si="162"/>
        <v>4.0395410630416908</v>
      </c>
      <c r="GN91" s="47">
        <f t="shared" si="163"/>
        <v>4.3227329318383756</v>
      </c>
      <c r="GO91" s="47">
        <f t="shared" si="164"/>
        <v>2.356051310514645</v>
      </c>
      <c r="GP91" s="48">
        <f t="shared" si="165"/>
        <v>0.16309253064968623</v>
      </c>
      <c r="GQ91" s="47">
        <f t="shared" si="166"/>
        <v>1.8482648112486477</v>
      </c>
      <c r="GR91" s="36">
        <v>9</v>
      </c>
      <c r="GS91" s="27"/>
      <c r="GT91" s="27"/>
      <c r="GU91" s="27"/>
      <c r="GV91" s="27"/>
      <c r="GW91" s="27"/>
      <c r="GX91" s="27"/>
      <c r="GY91" s="36">
        <v>47</v>
      </c>
      <c r="GZ91" s="36">
        <v>0</v>
      </c>
      <c r="HA91" s="36">
        <v>0</v>
      </c>
      <c r="HB91" s="36">
        <v>0</v>
      </c>
      <c r="HC91" s="36">
        <v>0</v>
      </c>
      <c r="HD91" s="36">
        <v>0</v>
      </c>
      <c r="HE91" s="36">
        <v>0</v>
      </c>
      <c r="HF91" s="36">
        <v>0</v>
      </c>
      <c r="HG91" s="36">
        <v>0</v>
      </c>
      <c r="HH91" s="48">
        <v>6.56</v>
      </c>
      <c r="HI91" s="48">
        <v>4.25</v>
      </c>
      <c r="HJ91" s="36">
        <v>0</v>
      </c>
      <c r="HK91" s="36">
        <v>0</v>
      </c>
      <c r="HL91" s="36">
        <v>0</v>
      </c>
      <c r="HM91" s="36">
        <v>0</v>
      </c>
      <c r="HN91" s="36">
        <v>0</v>
      </c>
      <c r="HO91" s="36">
        <v>0</v>
      </c>
      <c r="HP91" s="36">
        <v>0</v>
      </c>
      <c r="HQ91" s="36">
        <v>0</v>
      </c>
      <c r="HR91" s="36">
        <v>0</v>
      </c>
      <c r="HS91" s="36">
        <v>0</v>
      </c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</row>
    <row r="92" spans="1:258" x14ac:dyDescent="0.25">
      <c r="A92" s="27"/>
      <c r="B92" s="27"/>
      <c r="C92" s="46">
        <v>50</v>
      </c>
      <c r="D92" s="82" t="s">
        <v>121</v>
      </c>
      <c r="E92" s="47">
        <v>2.98</v>
      </c>
      <c r="F92" s="47">
        <v>4.62</v>
      </c>
      <c r="G92" s="27"/>
      <c r="H92" s="27"/>
      <c r="I92" s="27"/>
      <c r="J92" s="27"/>
      <c r="K92" s="27"/>
      <c r="L92" s="27"/>
      <c r="M92" s="36">
        <v>51</v>
      </c>
      <c r="N92" s="43">
        <f t="shared" si="127"/>
        <v>8.3708601708546073</v>
      </c>
      <c r="O92" s="43">
        <f t="shared" si="128"/>
        <v>8.9012471036366563</v>
      </c>
      <c r="P92" s="43">
        <f t="shared" si="129"/>
        <v>6.6210724206883587</v>
      </c>
      <c r="Q92" s="43">
        <f t="shared" si="130"/>
        <v>5.0716663928141008</v>
      </c>
      <c r="R92" s="43">
        <f t="shared" si="131"/>
        <v>3.9924929555354263</v>
      </c>
      <c r="S92" s="43">
        <f t="shared" si="132"/>
        <v>3.8986792635455405</v>
      </c>
      <c r="T92" s="43">
        <f t="shared" si="133"/>
        <v>3.7974860105074777</v>
      </c>
      <c r="U92" s="43">
        <f t="shared" si="134"/>
        <v>2.7501636314954059</v>
      </c>
      <c r="V92" s="48">
        <f t="shared" si="135"/>
        <v>0</v>
      </c>
      <c r="W92" s="47">
        <f t="shared" si="136"/>
        <v>0.6239390995922599</v>
      </c>
      <c r="X92" s="36">
        <v>9</v>
      </c>
      <c r="Y92" s="27"/>
      <c r="Z92" s="27"/>
      <c r="AA92" s="27"/>
      <c r="AB92" s="27"/>
      <c r="AC92" s="27"/>
      <c r="AD92" s="27"/>
      <c r="AE92" s="36">
        <v>48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36">
        <v>0</v>
      </c>
      <c r="AL92" s="36">
        <v>0</v>
      </c>
      <c r="AM92" s="36">
        <v>0</v>
      </c>
      <c r="AN92" s="36">
        <v>0</v>
      </c>
      <c r="AO92" s="36">
        <v>0</v>
      </c>
      <c r="AP92" s="52">
        <v>0</v>
      </c>
      <c r="AQ92" s="52">
        <v>0</v>
      </c>
      <c r="AR92" s="48">
        <v>4.2</v>
      </c>
      <c r="AS92" s="48">
        <v>1.72</v>
      </c>
      <c r="AT92" s="36">
        <v>0</v>
      </c>
      <c r="AU92" s="36">
        <v>0</v>
      </c>
      <c r="AV92" s="36">
        <v>0</v>
      </c>
      <c r="AW92" s="36">
        <v>0</v>
      </c>
      <c r="AX92" s="36">
        <v>0</v>
      </c>
      <c r="AY92" s="36">
        <v>0</v>
      </c>
      <c r="AZ92" s="27"/>
      <c r="BA92" s="27"/>
      <c r="BB92" s="27"/>
      <c r="BC92" s="27"/>
      <c r="BD92" s="27"/>
      <c r="BE92" s="36">
        <v>51</v>
      </c>
      <c r="BF92" s="47">
        <f t="shared" si="137"/>
        <v>8.6460192562584464</v>
      </c>
      <c r="BG92" s="47">
        <f t="shared" si="138"/>
        <v>9.5539101942607765</v>
      </c>
      <c r="BH92" s="47">
        <f t="shared" si="139"/>
        <v>6.8048565173868463</v>
      </c>
      <c r="BI92" s="47">
        <f t="shared" si="140"/>
        <v>5.3625001456876431</v>
      </c>
      <c r="BJ92" s="47">
        <f t="shared" si="141"/>
        <v>3.8529666492197934</v>
      </c>
      <c r="BK92" s="47">
        <f t="shared" si="142"/>
        <v>3.9693458214169235</v>
      </c>
      <c r="BL92" s="47">
        <f t="shared" si="143"/>
        <v>3.7233217696030523</v>
      </c>
      <c r="BM92" s="47">
        <f t="shared" si="144"/>
        <v>2.2495050566735775</v>
      </c>
      <c r="BN92" s="48">
        <f t="shared" si="145"/>
        <v>0.48416487377751782</v>
      </c>
      <c r="BO92" s="47">
        <f t="shared" si="146"/>
        <v>1.2288969258326699</v>
      </c>
      <c r="BP92" s="36">
        <v>9</v>
      </c>
      <c r="BQ92" s="27"/>
      <c r="BR92" s="27"/>
      <c r="BS92" s="27"/>
      <c r="BT92" s="27"/>
      <c r="BU92" s="27"/>
      <c r="BV92" s="27"/>
      <c r="BW92" s="36">
        <v>48</v>
      </c>
      <c r="BX92" s="36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62">
        <v>0</v>
      </c>
      <c r="CI92" s="62">
        <v>0</v>
      </c>
      <c r="CJ92" s="48">
        <v>4.2</v>
      </c>
      <c r="CK92" s="48">
        <v>1.72</v>
      </c>
      <c r="CL92" s="36">
        <v>0</v>
      </c>
      <c r="CM92" s="36">
        <v>0</v>
      </c>
      <c r="CN92" s="36">
        <v>0</v>
      </c>
      <c r="CO92" s="36">
        <v>0</v>
      </c>
      <c r="CP92" s="36">
        <v>0</v>
      </c>
      <c r="CQ92" s="36">
        <v>0</v>
      </c>
      <c r="CR92" s="27"/>
      <c r="CS92" s="27"/>
      <c r="CT92" s="27"/>
      <c r="CU92" s="27"/>
      <c r="CV92" s="27"/>
      <c r="CW92" s="36">
        <v>51</v>
      </c>
      <c r="CX92" s="47">
        <f t="shared" si="147"/>
        <v>8.6338406285962908</v>
      </c>
      <c r="CY92" s="47">
        <f t="shared" si="148"/>
        <v>9.6945404165895805</v>
      </c>
      <c r="CZ92" s="47">
        <f t="shared" si="149"/>
        <v>6.8048565173868463</v>
      </c>
      <c r="DA92" s="47">
        <f t="shared" si="150"/>
        <v>5.5368825074435692</v>
      </c>
      <c r="DB92" s="47">
        <f t="shared" si="151"/>
        <v>3.6397816148886788</v>
      </c>
      <c r="DC92" s="47">
        <f t="shared" si="152"/>
        <v>3.7793189862725254</v>
      </c>
      <c r="DD92" s="47">
        <f t="shared" si="153"/>
        <v>3.7233217696030523</v>
      </c>
      <c r="DE92" s="47">
        <f t="shared" si="154"/>
        <v>1.9902497023115018</v>
      </c>
      <c r="DF92" s="48">
        <f t="shared" si="155"/>
        <v>0.44075132262429056</v>
      </c>
      <c r="DG92" s="47">
        <f t="shared" si="156"/>
        <v>1.35295625391215</v>
      </c>
      <c r="DH92" s="36">
        <v>9</v>
      </c>
      <c r="DI92" s="27"/>
      <c r="DJ92" s="27"/>
      <c r="DK92" s="27"/>
      <c r="DL92" s="27"/>
      <c r="DM92" s="27"/>
      <c r="DN92" s="27"/>
      <c r="DO92" s="36">
        <v>48</v>
      </c>
      <c r="DP92" s="36">
        <v>0</v>
      </c>
      <c r="DQ92" s="36">
        <v>0</v>
      </c>
      <c r="DR92" s="36">
        <v>0</v>
      </c>
      <c r="DS92" s="36">
        <v>0</v>
      </c>
      <c r="DT92" s="36">
        <v>0</v>
      </c>
      <c r="DU92" s="36">
        <v>0</v>
      </c>
      <c r="DV92" s="36">
        <v>0</v>
      </c>
      <c r="DW92" s="36">
        <v>0</v>
      </c>
      <c r="DX92" s="36">
        <v>0</v>
      </c>
      <c r="DY92" s="36">
        <v>0</v>
      </c>
      <c r="DZ92" s="62">
        <v>0</v>
      </c>
      <c r="EA92" s="62">
        <v>0</v>
      </c>
      <c r="EB92" s="48">
        <v>4.2</v>
      </c>
      <c r="EC92" s="48">
        <v>1.72</v>
      </c>
      <c r="ED92" s="36">
        <v>0</v>
      </c>
      <c r="EE92" s="36">
        <v>0</v>
      </c>
      <c r="EF92" s="36">
        <v>0</v>
      </c>
      <c r="EG92" s="36">
        <v>0</v>
      </c>
      <c r="EH92" s="36">
        <v>0</v>
      </c>
      <c r="EI92" s="36">
        <v>0</v>
      </c>
      <c r="EJ92" s="27"/>
      <c r="EK92" s="27"/>
      <c r="EL92" s="27"/>
      <c r="EM92" s="27"/>
      <c r="EN92" s="27"/>
      <c r="EO92" s="36">
        <v>51</v>
      </c>
      <c r="EP92" s="47">
        <f t="shared" si="167"/>
        <v>8.6338406285962908</v>
      </c>
      <c r="EQ92" s="47">
        <f t="shared" si="168"/>
        <v>9.6945404165895805</v>
      </c>
      <c r="ER92" s="47">
        <f t="shared" si="169"/>
        <v>6.8048565173868463</v>
      </c>
      <c r="ES92" s="47">
        <f t="shared" si="170"/>
        <v>5.5368825074435692</v>
      </c>
      <c r="ET92" s="47">
        <f t="shared" si="171"/>
        <v>3.6397816148886788</v>
      </c>
      <c r="EU92" s="47">
        <f t="shared" si="172"/>
        <v>3.7793189862725254</v>
      </c>
      <c r="EV92" s="47">
        <f t="shared" si="173"/>
        <v>3.7233217696030523</v>
      </c>
      <c r="EW92" s="47">
        <f t="shared" si="174"/>
        <v>2.0078872256954852</v>
      </c>
      <c r="EX92" s="48">
        <f t="shared" si="175"/>
        <v>0.37687265753832488</v>
      </c>
      <c r="EY92" s="47">
        <f t="shared" si="176"/>
        <v>1.5671954448951155</v>
      </c>
      <c r="EZ92" s="36">
        <v>9</v>
      </c>
      <c r="FA92" s="27"/>
      <c r="FB92" s="27"/>
      <c r="FC92" s="27"/>
      <c r="FD92" s="27"/>
      <c r="FE92" s="27"/>
      <c r="FF92" s="27"/>
      <c r="FG92" s="36">
        <v>48</v>
      </c>
      <c r="FH92" s="36">
        <v>0</v>
      </c>
      <c r="FI92" s="36">
        <v>0</v>
      </c>
      <c r="FJ92" s="36">
        <v>0</v>
      </c>
      <c r="FK92" s="36">
        <v>0</v>
      </c>
      <c r="FL92" s="36">
        <v>0</v>
      </c>
      <c r="FM92" s="36">
        <v>0</v>
      </c>
      <c r="FN92" s="36">
        <v>0</v>
      </c>
      <c r="FO92" s="36">
        <v>0</v>
      </c>
      <c r="FP92" s="36">
        <v>0</v>
      </c>
      <c r="FQ92" s="36">
        <v>0</v>
      </c>
      <c r="FR92" s="62">
        <v>0</v>
      </c>
      <c r="FS92" s="62">
        <v>0</v>
      </c>
      <c r="FT92" s="48">
        <v>4.2</v>
      </c>
      <c r="FU92" s="48">
        <v>1.72</v>
      </c>
      <c r="FV92" s="36">
        <v>0</v>
      </c>
      <c r="FW92" s="36">
        <v>0</v>
      </c>
      <c r="FX92" s="36">
        <v>0</v>
      </c>
      <c r="FY92" s="36">
        <v>0</v>
      </c>
      <c r="FZ92" s="36">
        <v>0</v>
      </c>
      <c r="GA92" s="36">
        <v>0</v>
      </c>
      <c r="GB92" s="27"/>
      <c r="GC92" s="27"/>
      <c r="GD92" s="27"/>
      <c r="GE92" s="27"/>
      <c r="GF92" s="27"/>
      <c r="GG92" s="36">
        <v>51</v>
      </c>
      <c r="GH92" s="47">
        <f t="shared" si="157"/>
        <v>8.6338406285962908</v>
      </c>
      <c r="GI92" s="47">
        <f t="shared" si="158"/>
        <v>9.6945404165895805</v>
      </c>
      <c r="GJ92" s="47">
        <f t="shared" si="159"/>
        <v>6.8048565173868463</v>
      </c>
      <c r="GK92" s="47">
        <f t="shared" si="160"/>
        <v>5.5368825074435692</v>
      </c>
      <c r="GL92" s="47">
        <f t="shared" si="161"/>
        <v>3.6397816148886788</v>
      </c>
      <c r="GM92" s="47">
        <f t="shared" si="162"/>
        <v>3.7793189862725254</v>
      </c>
      <c r="GN92" s="47">
        <f t="shared" si="163"/>
        <v>4.0513429872080691</v>
      </c>
      <c r="GO92" s="47">
        <f t="shared" si="164"/>
        <v>2.0337431281042133</v>
      </c>
      <c r="GP92" s="48">
        <f t="shared" si="165"/>
        <v>0.30780615344591972</v>
      </c>
      <c r="GQ92" s="47">
        <f t="shared" si="166"/>
        <v>1.686863305813485</v>
      </c>
      <c r="GR92" s="36">
        <v>9</v>
      </c>
      <c r="GS92" s="27"/>
      <c r="GT92" s="27"/>
      <c r="GU92" s="27"/>
      <c r="GV92" s="27"/>
      <c r="GW92" s="27"/>
      <c r="GX92" s="27"/>
      <c r="GY92" s="36">
        <v>48</v>
      </c>
      <c r="GZ92" s="36">
        <v>0</v>
      </c>
      <c r="HA92" s="36">
        <v>0</v>
      </c>
      <c r="HB92" s="36">
        <v>0</v>
      </c>
      <c r="HC92" s="36">
        <v>0</v>
      </c>
      <c r="HD92" s="36">
        <v>0</v>
      </c>
      <c r="HE92" s="36">
        <v>0</v>
      </c>
      <c r="HF92" s="36">
        <v>0</v>
      </c>
      <c r="HG92" s="36">
        <v>0</v>
      </c>
      <c r="HH92" s="36">
        <v>0</v>
      </c>
      <c r="HI92" s="36">
        <v>0</v>
      </c>
      <c r="HJ92" s="62">
        <v>0</v>
      </c>
      <c r="HK92" s="62">
        <v>0</v>
      </c>
      <c r="HL92" s="48">
        <v>4.2</v>
      </c>
      <c r="HM92" s="48">
        <v>1.72</v>
      </c>
      <c r="HN92" s="36">
        <v>0</v>
      </c>
      <c r="HO92" s="36">
        <v>0</v>
      </c>
      <c r="HP92" s="36">
        <v>0</v>
      </c>
      <c r="HQ92" s="36">
        <v>0</v>
      </c>
      <c r="HR92" s="36">
        <v>0</v>
      </c>
      <c r="HS92" s="36">
        <v>0</v>
      </c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</row>
    <row r="93" spans="1:258" x14ac:dyDescent="0.25">
      <c r="A93" s="27"/>
      <c r="B93" s="27"/>
      <c r="C93" s="46">
        <v>51</v>
      </c>
      <c r="D93" s="75" t="s">
        <v>122</v>
      </c>
      <c r="E93" s="47">
        <v>3.29</v>
      </c>
      <c r="F93" s="47">
        <v>4.53</v>
      </c>
      <c r="G93" s="27"/>
      <c r="H93" s="27"/>
      <c r="I93" s="27"/>
      <c r="J93" s="27"/>
      <c r="K93" s="27"/>
      <c r="L93" s="27"/>
      <c r="M93" s="36">
        <v>52</v>
      </c>
      <c r="N93" s="43">
        <f t="shared" si="127"/>
        <v>8.2282501177346337</v>
      </c>
      <c r="O93" s="43">
        <f t="shared" si="128"/>
        <v>8.8819479845358256</v>
      </c>
      <c r="P93" s="43">
        <f t="shared" si="129"/>
        <v>6.6060124129462556</v>
      </c>
      <c r="Q93" s="43">
        <f t="shared" si="130"/>
        <v>4.8457197607785787</v>
      </c>
      <c r="R93" s="43">
        <f t="shared" si="131"/>
        <v>3.9339547531714194</v>
      </c>
      <c r="S93" s="43">
        <f t="shared" si="132"/>
        <v>3.6592485567394846</v>
      </c>
      <c r="T93" s="43">
        <f t="shared" si="133"/>
        <v>4.0248354003611126</v>
      </c>
      <c r="U93" s="43">
        <f t="shared" si="134"/>
        <v>2.5573814733042863</v>
      </c>
      <c r="V93" s="47">
        <f t="shared" si="135"/>
        <v>0.57271284253105359</v>
      </c>
      <c r="W93" s="48">
        <f t="shared" si="136"/>
        <v>0.3257299494980464</v>
      </c>
      <c r="X93" s="36">
        <v>10</v>
      </c>
      <c r="Y93" s="27"/>
      <c r="Z93" s="27"/>
      <c r="AA93" s="27"/>
      <c r="AB93" s="27"/>
      <c r="AC93" s="27"/>
      <c r="AD93" s="27"/>
      <c r="AE93" s="36">
        <v>49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0</v>
      </c>
      <c r="AO93" s="36">
        <v>0</v>
      </c>
      <c r="AP93" s="36">
        <v>0</v>
      </c>
      <c r="AQ93" s="36">
        <v>0</v>
      </c>
      <c r="AR93" s="36">
        <v>0</v>
      </c>
      <c r="AS93" s="36">
        <v>0</v>
      </c>
      <c r="AT93" s="36">
        <v>0</v>
      </c>
      <c r="AU93" s="36">
        <v>0</v>
      </c>
      <c r="AV93" s="48">
        <v>3.64</v>
      </c>
      <c r="AW93" s="48">
        <v>4.47</v>
      </c>
      <c r="AX93" s="52">
        <v>0</v>
      </c>
      <c r="AY93" s="52">
        <v>0</v>
      </c>
      <c r="AZ93" s="27"/>
      <c r="BA93" s="27"/>
      <c r="BB93" s="27"/>
      <c r="BC93" s="27"/>
      <c r="BD93" s="27"/>
      <c r="BE93" s="36">
        <v>52</v>
      </c>
      <c r="BF93" s="47">
        <f t="shared" si="137"/>
        <v>8.4924600411789051</v>
      </c>
      <c r="BG93" s="47">
        <f t="shared" si="138"/>
        <v>9.5061285495200423</v>
      </c>
      <c r="BH93" s="47">
        <f t="shared" si="139"/>
        <v>6.8014561349431322</v>
      </c>
      <c r="BI93" s="47">
        <f t="shared" si="140"/>
        <v>5.1489521081963856</v>
      </c>
      <c r="BJ93" s="47">
        <f t="shared" si="141"/>
        <v>3.8066562755258064</v>
      </c>
      <c r="BK93" s="47">
        <f t="shared" si="142"/>
        <v>3.6278239000811485</v>
      </c>
      <c r="BL93" s="47">
        <f t="shared" si="143"/>
        <v>4.0016402886816307</v>
      </c>
      <c r="BM93" s="47">
        <f t="shared" si="144"/>
        <v>2.0083707327084799</v>
      </c>
      <c r="BN93" s="47">
        <f t="shared" si="145"/>
        <v>1.0323350352477623</v>
      </c>
      <c r="BO93" s="48">
        <f t="shared" si="146"/>
        <v>0.65818680976088395</v>
      </c>
      <c r="BP93" s="36">
        <v>10</v>
      </c>
      <c r="BQ93" s="27"/>
      <c r="BR93" s="27"/>
      <c r="BS93" s="27"/>
      <c r="BT93" s="27"/>
      <c r="BU93" s="27"/>
      <c r="BV93" s="27"/>
      <c r="BW93" s="36">
        <v>49</v>
      </c>
      <c r="BX93" s="36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0</v>
      </c>
      <c r="CI93" s="36">
        <v>0</v>
      </c>
      <c r="CJ93" s="36">
        <v>0</v>
      </c>
      <c r="CK93" s="36">
        <v>0</v>
      </c>
      <c r="CL93" s="36">
        <v>0</v>
      </c>
      <c r="CM93" s="36">
        <v>0</v>
      </c>
      <c r="CN93" s="48">
        <v>3.64</v>
      </c>
      <c r="CO93" s="48">
        <v>4.47</v>
      </c>
      <c r="CP93" s="36">
        <v>0</v>
      </c>
      <c r="CQ93" s="36">
        <v>0</v>
      </c>
      <c r="CR93" s="27"/>
      <c r="CS93" s="27"/>
      <c r="CT93" s="27"/>
      <c r="CU93" s="27"/>
      <c r="CV93" s="27"/>
      <c r="CW93" s="36">
        <v>52</v>
      </c>
      <c r="CX93" s="47">
        <f t="shared" si="147"/>
        <v>8.476291877938138</v>
      </c>
      <c r="CY93" s="47">
        <f t="shared" si="148"/>
        <v>9.6346448069223367</v>
      </c>
      <c r="CZ93" s="47">
        <f t="shared" si="149"/>
        <v>6.8014561349431322</v>
      </c>
      <c r="DA93" s="47">
        <f t="shared" si="150"/>
        <v>5.3271298412634014</v>
      </c>
      <c r="DB93" s="47">
        <f t="shared" si="151"/>
        <v>3.5792271996813478</v>
      </c>
      <c r="DC93" s="47">
        <f t="shared" si="152"/>
        <v>3.3885294745656256</v>
      </c>
      <c r="DD93" s="47">
        <f t="shared" si="153"/>
        <v>4.0016402886816307</v>
      </c>
      <c r="DE93" s="47">
        <f t="shared" si="154"/>
        <v>1.7878181891766904</v>
      </c>
      <c r="DF93" s="47">
        <f t="shared" si="155"/>
        <v>0.96486933804851083</v>
      </c>
      <c r="DG93" s="48">
        <f t="shared" si="156"/>
        <v>0.78828334055718818</v>
      </c>
      <c r="DH93" s="36">
        <v>10</v>
      </c>
      <c r="DI93" s="27"/>
      <c r="DJ93" s="27"/>
      <c r="DK93" s="27"/>
      <c r="DL93" s="27"/>
      <c r="DM93" s="27"/>
      <c r="DN93" s="27"/>
      <c r="DO93" s="36">
        <v>49</v>
      </c>
      <c r="DP93" s="36">
        <v>0</v>
      </c>
      <c r="DQ93" s="36">
        <v>0</v>
      </c>
      <c r="DR93" s="36">
        <v>0</v>
      </c>
      <c r="DS93" s="36">
        <v>0</v>
      </c>
      <c r="DT93" s="36">
        <v>0</v>
      </c>
      <c r="DU93" s="36">
        <v>0</v>
      </c>
      <c r="DV93" s="36">
        <v>0</v>
      </c>
      <c r="DW93" s="36">
        <v>0</v>
      </c>
      <c r="DX93" s="36">
        <v>0</v>
      </c>
      <c r="DY93" s="36">
        <v>0</v>
      </c>
      <c r="DZ93" s="36">
        <v>0</v>
      </c>
      <c r="EA93" s="36">
        <v>0</v>
      </c>
      <c r="EB93" s="36">
        <v>0</v>
      </c>
      <c r="EC93" s="36">
        <v>0</v>
      </c>
      <c r="ED93" s="36">
        <v>0</v>
      </c>
      <c r="EE93" s="36">
        <v>0</v>
      </c>
      <c r="EF93" s="48">
        <v>3.64</v>
      </c>
      <c r="EG93" s="48">
        <v>4.47</v>
      </c>
      <c r="EH93" s="36">
        <v>0</v>
      </c>
      <c r="EI93" s="36">
        <v>0</v>
      </c>
      <c r="EJ93" s="27"/>
      <c r="EK93" s="27"/>
      <c r="EL93" s="27"/>
      <c r="EM93" s="27"/>
      <c r="EN93" s="27"/>
      <c r="EO93" s="36">
        <v>52</v>
      </c>
      <c r="EP93" s="47">
        <f t="shared" si="167"/>
        <v>8.476291877938138</v>
      </c>
      <c r="EQ93" s="47">
        <f t="shared" si="168"/>
        <v>9.6346448069223367</v>
      </c>
      <c r="ER93" s="47">
        <f t="shared" si="169"/>
        <v>6.8014561349431322</v>
      </c>
      <c r="ES93" s="47">
        <f t="shared" si="170"/>
        <v>5.3271298412634014</v>
      </c>
      <c r="ET93" s="47">
        <f t="shared" si="171"/>
        <v>3.5792271996813478</v>
      </c>
      <c r="EU93" s="47">
        <f t="shared" si="172"/>
        <v>3.3885294745656256</v>
      </c>
      <c r="EV93" s="47">
        <f t="shared" si="173"/>
        <v>4.0016402886816307</v>
      </c>
      <c r="EW93" s="47">
        <f t="shared" si="174"/>
        <v>1.8625818401109551</v>
      </c>
      <c r="EX93" s="48">
        <f t="shared" si="175"/>
        <v>0.8813359177975203</v>
      </c>
      <c r="EY93" s="47">
        <f t="shared" si="176"/>
        <v>1.0173502653953554</v>
      </c>
      <c r="EZ93" s="36">
        <v>9</v>
      </c>
      <c r="FA93" s="27"/>
      <c r="FB93" s="27"/>
      <c r="FC93" s="27"/>
      <c r="FD93" s="27"/>
      <c r="FE93" s="27"/>
      <c r="FF93" s="27"/>
      <c r="FG93" s="36">
        <v>49</v>
      </c>
      <c r="FH93" s="36">
        <v>0</v>
      </c>
      <c r="FI93" s="36">
        <v>0</v>
      </c>
      <c r="FJ93" s="36">
        <v>0</v>
      </c>
      <c r="FK93" s="36">
        <v>0</v>
      </c>
      <c r="FL93" s="36">
        <v>0</v>
      </c>
      <c r="FM93" s="36">
        <v>0</v>
      </c>
      <c r="FN93" s="36">
        <v>0</v>
      </c>
      <c r="FO93" s="36">
        <v>0</v>
      </c>
      <c r="FP93" s="36">
        <v>0</v>
      </c>
      <c r="FQ93" s="36">
        <v>0</v>
      </c>
      <c r="FR93" s="36">
        <v>0</v>
      </c>
      <c r="FS93" s="36">
        <v>0</v>
      </c>
      <c r="FT93" s="36">
        <v>0</v>
      </c>
      <c r="FU93" s="36">
        <v>0</v>
      </c>
      <c r="FV93" s="36">
        <v>0</v>
      </c>
      <c r="FW93" s="36">
        <v>0</v>
      </c>
      <c r="FX93" s="48">
        <v>3.64</v>
      </c>
      <c r="FY93" s="48">
        <v>4.47</v>
      </c>
      <c r="FZ93" s="36">
        <v>0</v>
      </c>
      <c r="GA93" s="36">
        <v>0</v>
      </c>
      <c r="GB93" s="27"/>
      <c r="GC93" s="27"/>
      <c r="GD93" s="27"/>
      <c r="GE93" s="27"/>
      <c r="GF93" s="27"/>
      <c r="GG93" s="36">
        <v>52</v>
      </c>
      <c r="GH93" s="47">
        <f t="shared" si="157"/>
        <v>8.476291877938138</v>
      </c>
      <c r="GI93" s="47">
        <f t="shared" si="158"/>
        <v>9.6346448069223367</v>
      </c>
      <c r="GJ93" s="47">
        <f t="shared" si="159"/>
        <v>6.8014561349431322</v>
      </c>
      <c r="GK93" s="47">
        <f t="shared" si="160"/>
        <v>5.3271298412634014</v>
      </c>
      <c r="GL93" s="47">
        <f t="shared" si="161"/>
        <v>3.5792271996813478</v>
      </c>
      <c r="GM93" s="47">
        <f t="shared" si="162"/>
        <v>3.3885294745656256</v>
      </c>
      <c r="GN93" s="47">
        <f t="shared" si="163"/>
        <v>4.3281335469229694</v>
      </c>
      <c r="GO93" s="47">
        <f t="shared" si="164"/>
        <v>1.9950215816153745</v>
      </c>
      <c r="GP93" s="48">
        <f t="shared" si="165"/>
        <v>0.8012144707250185</v>
      </c>
      <c r="GQ93" s="47">
        <f t="shared" si="166"/>
        <v>1.1504380959008618</v>
      </c>
      <c r="GR93" s="36">
        <v>9</v>
      </c>
      <c r="GS93" s="27"/>
      <c r="GT93" s="27"/>
      <c r="GU93" s="27"/>
      <c r="GV93" s="27"/>
      <c r="GW93" s="27"/>
      <c r="GX93" s="27"/>
      <c r="GY93" s="36">
        <v>49</v>
      </c>
      <c r="GZ93" s="36">
        <v>0</v>
      </c>
      <c r="HA93" s="36">
        <v>0</v>
      </c>
      <c r="HB93" s="36">
        <v>0</v>
      </c>
      <c r="HC93" s="36">
        <v>0</v>
      </c>
      <c r="HD93" s="36">
        <v>0</v>
      </c>
      <c r="HE93" s="36">
        <v>0</v>
      </c>
      <c r="HF93" s="36">
        <v>0</v>
      </c>
      <c r="HG93" s="36">
        <v>0</v>
      </c>
      <c r="HH93" s="36">
        <v>0</v>
      </c>
      <c r="HI93" s="36">
        <v>0</v>
      </c>
      <c r="HJ93" s="36">
        <v>0</v>
      </c>
      <c r="HK93" s="36">
        <v>0</v>
      </c>
      <c r="HL93" s="36">
        <v>0</v>
      </c>
      <c r="HM93" s="36">
        <v>0</v>
      </c>
      <c r="HN93" s="36">
        <v>0</v>
      </c>
      <c r="HO93" s="36">
        <v>0</v>
      </c>
      <c r="HP93" s="48">
        <v>3.64</v>
      </c>
      <c r="HQ93" s="48">
        <v>4.47</v>
      </c>
      <c r="HR93" s="36">
        <v>0</v>
      </c>
      <c r="HS93" s="36">
        <v>0</v>
      </c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</row>
    <row r="94" spans="1:258" x14ac:dyDescent="0.25">
      <c r="A94" s="27"/>
      <c r="B94" s="27"/>
      <c r="C94" s="46">
        <v>52</v>
      </c>
      <c r="D94" s="75" t="s">
        <v>123</v>
      </c>
      <c r="E94" s="47">
        <v>3.53</v>
      </c>
      <c r="F94" s="47">
        <v>5.05</v>
      </c>
      <c r="G94" s="27"/>
      <c r="H94" s="27"/>
      <c r="I94" s="27"/>
      <c r="J94" s="27"/>
      <c r="K94" s="27"/>
      <c r="L94" s="27"/>
      <c r="M94" s="36">
        <v>53</v>
      </c>
      <c r="N94" s="43">
        <f t="shared" si="127"/>
        <v>7.0424782569774411</v>
      </c>
      <c r="O94" s="43">
        <f t="shared" si="128"/>
        <v>7.8390050389064045</v>
      </c>
      <c r="P94" s="43">
        <f t="shared" si="129"/>
        <v>5.5916008441232643</v>
      </c>
      <c r="Q94" s="43">
        <f t="shared" si="130"/>
        <v>3.6069377593742864</v>
      </c>
      <c r="R94" s="43">
        <f t="shared" si="131"/>
        <v>2.9181158304632122</v>
      </c>
      <c r="S94" s="43">
        <f t="shared" si="132"/>
        <v>2.4221684499637921</v>
      </c>
      <c r="T94" s="43">
        <f t="shared" si="133"/>
        <v>3.571232280320058</v>
      </c>
      <c r="U94" s="48">
        <f t="shared" si="134"/>
        <v>1.4142135623730956</v>
      </c>
      <c r="V94" s="43">
        <f t="shared" si="135"/>
        <v>1.6685922210054795</v>
      </c>
      <c r="W94" s="43">
        <f t="shared" si="136"/>
        <v>1.5825612152457162</v>
      </c>
      <c r="X94" s="36">
        <v>8</v>
      </c>
      <c r="Y94" s="27"/>
      <c r="Z94" s="27"/>
      <c r="AA94" s="27"/>
      <c r="AB94" s="27"/>
      <c r="AC94" s="27"/>
      <c r="AD94" s="27"/>
      <c r="AE94" s="36">
        <v>50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36">
        <v>0</v>
      </c>
      <c r="AL94" s="36">
        <v>0</v>
      </c>
      <c r="AM94" s="36">
        <v>0</v>
      </c>
      <c r="AN94" s="36">
        <v>0</v>
      </c>
      <c r="AO94" s="36">
        <v>0</v>
      </c>
      <c r="AP94" s="36">
        <v>0</v>
      </c>
      <c r="AQ94" s="36">
        <v>0</v>
      </c>
      <c r="AR94" s="36">
        <v>0</v>
      </c>
      <c r="AS94" s="36">
        <v>0</v>
      </c>
      <c r="AT94" s="36">
        <v>0</v>
      </c>
      <c r="AU94" s="36">
        <v>0</v>
      </c>
      <c r="AV94" s="48">
        <v>2.98</v>
      </c>
      <c r="AW94" s="48">
        <v>4.62</v>
      </c>
      <c r="AX94" s="36">
        <v>0</v>
      </c>
      <c r="AY94" s="36">
        <v>0</v>
      </c>
      <c r="AZ94" s="27"/>
      <c r="BA94" s="27"/>
      <c r="BB94" s="27"/>
      <c r="BC94" s="27"/>
      <c r="BD94" s="27"/>
      <c r="BE94" s="36">
        <v>53</v>
      </c>
      <c r="BF94" s="47">
        <f t="shared" si="137"/>
        <v>7.2953227957286124</v>
      </c>
      <c r="BG94" s="47">
        <f t="shared" si="138"/>
        <v>8.4212991871800877</v>
      </c>
      <c r="BH94" s="47">
        <f t="shared" si="139"/>
        <v>5.8019369371117984</v>
      </c>
      <c r="BI94" s="47">
        <f t="shared" si="140"/>
        <v>3.9176054947505881</v>
      </c>
      <c r="BJ94" s="47">
        <f t="shared" si="141"/>
        <v>2.8167555804506725</v>
      </c>
      <c r="BK94" s="47">
        <f t="shared" si="142"/>
        <v>2.3437056662473634</v>
      </c>
      <c r="BL94" s="47">
        <f t="shared" si="143"/>
        <v>3.6720055827844278</v>
      </c>
      <c r="BM94" s="48">
        <f t="shared" si="144"/>
        <v>0.84532419816304705</v>
      </c>
      <c r="BN94" s="47">
        <f t="shared" si="145"/>
        <v>2.139571364783142</v>
      </c>
      <c r="BO94" s="47">
        <f t="shared" si="146"/>
        <v>0.99966043617536471</v>
      </c>
      <c r="BP94" s="36">
        <v>8</v>
      </c>
      <c r="BQ94" s="27"/>
      <c r="BR94" s="27"/>
      <c r="BS94" s="27"/>
      <c r="BT94" s="27"/>
      <c r="BU94" s="27"/>
      <c r="BV94" s="27"/>
      <c r="BW94" s="36">
        <v>50</v>
      </c>
      <c r="BX94" s="36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6">
        <v>0</v>
      </c>
      <c r="CL94" s="36">
        <v>0</v>
      </c>
      <c r="CM94" s="36">
        <v>0</v>
      </c>
      <c r="CN94" s="48">
        <v>2.98</v>
      </c>
      <c r="CO94" s="48">
        <v>4.62</v>
      </c>
      <c r="CP94" s="36">
        <v>0</v>
      </c>
      <c r="CQ94" s="36">
        <v>0</v>
      </c>
      <c r="CR94" s="27"/>
      <c r="CS94" s="27"/>
      <c r="CT94" s="27"/>
      <c r="CU94" s="27"/>
      <c r="CV94" s="27"/>
      <c r="CW94" s="36">
        <v>53</v>
      </c>
      <c r="CX94" s="47">
        <f t="shared" si="147"/>
        <v>7.2755868491826838</v>
      </c>
      <c r="CY94" s="47">
        <f t="shared" si="148"/>
        <v>8.5339096485074695</v>
      </c>
      <c r="CZ94" s="47">
        <f t="shared" si="149"/>
        <v>5.8019369371117984</v>
      </c>
      <c r="DA94" s="47">
        <f t="shared" si="150"/>
        <v>4.0975549770715061</v>
      </c>
      <c r="DB94" s="47">
        <f t="shared" si="151"/>
        <v>2.5775534199416827</v>
      </c>
      <c r="DC94" s="47">
        <f t="shared" si="152"/>
        <v>2.1168400978817452</v>
      </c>
      <c r="DD94" s="47">
        <f t="shared" si="153"/>
        <v>3.6720055827844278</v>
      </c>
      <c r="DE94" s="48">
        <f t="shared" si="154"/>
        <v>0.74682730293432786</v>
      </c>
      <c r="DF94" s="47">
        <f t="shared" si="155"/>
        <v>2.1084527121816534</v>
      </c>
      <c r="DG94" s="47">
        <f t="shared" si="156"/>
        <v>0.90354337195289025</v>
      </c>
      <c r="DH94" s="36">
        <v>8</v>
      </c>
      <c r="DI94" s="27"/>
      <c r="DJ94" s="27"/>
      <c r="DK94" s="27"/>
      <c r="DL94" s="27"/>
      <c r="DM94" s="27"/>
      <c r="DN94" s="27"/>
      <c r="DO94" s="36">
        <v>50</v>
      </c>
      <c r="DP94" s="36">
        <v>0</v>
      </c>
      <c r="DQ94" s="36">
        <v>0</v>
      </c>
      <c r="DR94" s="36">
        <v>0</v>
      </c>
      <c r="DS94" s="36">
        <v>0</v>
      </c>
      <c r="DT94" s="36">
        <v>0</v>
      </c>
      <c r="DU94" s="36">
        <v>0</v>
      </c>
      <c r="DV94" s="36">
        <v>0</v>
      </c>
      <c r="DW94" s="36">
        <v>0</v>
      </c>
      <c r="DX94" s="36">
        <v>0</v>
      </c>
      <c r="DY94" s="36">
        <v>0</v>
      </c>
      <c r="DZ94" s="36">
        <v>0</v>
      </c>
      <c r="EA94" s="36">
        <v>0</v>
      </c>
      <c r="EB94" s="36">
        <v>0</v>
      </c>
      <c r="EC94" s="36">
        <v>0</v>
      </c>
      <c r="ED94" s="36">
        <v>0</v>
      </c>
      <c r="EE94" s="36">
        <v>0</v>
      </c>
      <c r="EF94" s="48">
        <v>2.98</v>
      </c>
      <c r="EG94" s="48">
        <v>4.62</v>
      </c>
      <c r="EH94" s="36">
        <v>0</v>
      </c>
      <c r="EI94" s="36">
        <v>0</v>
      </c>
      <c r="EJ94" s="27"/>
      <c r="EK94" s="27"/>
      <c r="EL94" s="27"/>
      <c r="EM94" s="27"/>
      <c r="EN94" s="27"/>
      <c r="EO94" s="36">
        <v>53</v>
      </c>
      <c r="EP94" s="47">
        <f t="shared" si="167"/>
        <v>7.2755868491826838</v>
      </c>
      <c r="EQ94" s="47">
        <f t="shared" si="168"/>
        <v>8.5339096485074695</v>
      </c>
      <c r="ER94" s="47">
        <f t="shared" si="169"/>
        <v>5.8019369371117984</v>
      </c>
      <c r="ES94" s="47">
        <f t="shared" si="170"/>
        <v>4.0975549770715061</v>
      </c>
      <c r="ET94" s="47">
        <f t="shared" si="171"/>
        <v>2.5775534199416827</v>
      </c>
      <c r="EU94" s="47">
        <f t="shared" si="172"/>
        <v>2.1168400978817452</v>
      </c>
      <c r="EV94" s="47">
        <f t="shared" si="173"/>
        <v>3.6720055827844278</v>
      </c>
      <c r="EW94" s="47">
        <f t="shared" si="174"/>
        <v>0.92470415689439678</v>
      </c>
      <c r="EX94" s="47">
        <f t="shared" si="175"/>
        <v>2.0444395319989281</v>
      </c>
      <c r="EY94" s="48">
        <f t="shared" si="176"/>
        <v>0.76293942256249903</v>
      </c>
      <c r="EZ94" s="36">
        <v>10</v>
      </c>
      <c r="FA94" s="27"/>
      <c r="FB94" s="27"/>
      <c r="FC94" s="27"/>
      <c r="FD94" s="27"/>
      <c r="FE94" s="27"/>
      <c r="FF94" s="27"/>
      <c r="FG94" s="36">
        <v>50</v>
      </c>
      <c r="FH94" s="36">
        <v>0</v>
      </c>
      <c r="FI94" s="36">
        <v>0</v>
      </c>
      <c r="FJ94" s="36">
        <v>0</v>
      </c>
      <c r="FK94" s="36">
        <v>0</v>
      </c>
      <c r="FL94" s="36">
        <v>0</v>
      </c>
      <c r="FM94" s="36">
        <v>0</v>
      </c>
      <c r="FN94" s="36">
        <v>0</v>
      </c>
      <c r="FO94" s="36">
        <v>0</v>
      </c>
      <c r="FP94" s="36">
        <v>0</v>
      </c>
      <c r="FQ94" s="36">
        <v>0</v>
      </c>
      <c r="FR94" s="36">
        <v>0</v>
      </c>
      <c r="FS94" s="36">
        <v>0</v>
      </c>
      <c r="FT94" s="36">
        <v>0</v>
      </c>
      <c r="FU94" s="36">
        <v>0</v>
      </c>
      <c r="FV94" s="36">
        <v>0</v>
      </c>
      <c r="FW94" s="36">
        <v>0</v>
      </c>
      <c r="FX94" s="48">
        <v>2.98</v>
      </c>
      <c r="FY94" s="48">
        <v>4.62</v>
      </c>
      <c r="FZ94" s="36">
        <v>0</v>
      </c>
      <c r="GA94" s="36">
        <v>0</v>
      </c>
      <c r="GB94" s="27"/>
      <c r="GC94" s="27"/>
      <c r="GD94" s="27"/>
      <c r="GE94" s="27"/>
      <c r="GF94" s="27"/>
      <c r="GG94" s="36">
        <v>53</v>
      </c>
      <c r="GH94" s="47">
        <f t="shared" si="157"/>
        <v>7.2755868491826838</v>
      </c>
      <c r="GI94" s="47">
        <f t="shared" si="158"/>
        <v>8.5339096485074695</v>
      </c>
      <c r="GJ94" s="47">
        <f t="shared" si="159"/>
        <v>5.8019369371117984</v>
      </c>
      <c r="GK94" s="47">
        <f t="shared" si="160"/>
        <v>4.0975549770715061</v>
      </c>
      <c r="GL94" s="47">
        <f t="shared" si="161"/>
        <v>2.5775534199416827</v>
      </c>
      <c r="GM94" s="47">
        <f t="shared" si="162"/>
        <v>2.1168400978817452</v>
      </c>
      <c r="GN94" s="47">
        <f t="shared" si="163"/>
        <v>3.9727496774903908</v>
      </c>
      <c r="GO94" s="47">
        <f t="shared" si="164"/>
        <v>1.2528545184675046</v>
      </c>
      <c r="GP94" s="47">
        <f t="shared" si="165"/>
        <v>1.9711600393743889</v>
      </c>
      <c r="GQ94" s="48">
        <f t="shared" si="166"/>
        <v>0.67700281572531051</v>
      </c>
      <c r="GR94" s="36">
        <v>10</v>
      </c>
      <c r="GS94" s="27"/>
      <c r="GT94" s="27"/>
      <c r="GU94" s="27"/>
      <c r="GV94" s="27"/>
      <c r="GW94" s="27"/>
      <c r="GX94" s="27"/>
      <c r="GY94" s="36">
        <v>50</v>
      </c>
      <c r="GZ94" s="36">
        <v>0</v>
      </c>
      <c r="HA94" s="36">
        <v>0</v>
      </c>
      <c r="HB94" s="36">
        <v>0</v>
      </c>
      <c r="HC94" s="36">
        <v>0</v>
      </c>
      <c r="HD94" s="36">
        <v>0</v>
      </c>
      <c r="HE94" s="36">
        <v>0</v>
      </c>
      <c r="HF94" s="36">
        <v>0</v>
      </c>
      <c r="HG94" s="36">
        <v>0</v>
      </c>
      <c r="HH94" s="36">
        <v>0</v>
      </c>
      <c r="HI94" s="36">
        <v>0</v>
      </c>
      <c r="HJ94" s="36">
        <v>0</v>
      </c>
      <c r="HK94" s="36">
        <v>0</v>
      </c>
      <c r="HL94" s="36">
        <v>0</v>
      </c>
      <c r="HM94" s="36">
        <v>0</v>
      </c>
      <c r="HN94" s="36">
        <v>0</v>
      </c>
      <c r="HO94" s="36">
        <v>0</v>
      </c>
      <c r="HP94" s="48">
        <v>2.98</v>
      </c>
      <c r="HQ94" s="48">
        <v>4.62</v>
      </c>
      <c r="HR94" s="62">
        <v>0</v>
      </c>
      <c r="HS94" s="62">
        <v>0</v>
      </c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</row>
    <row r="95" spans="1:258" x14ac:dyDescent="0.25">
      <c r="A95" s="27"/>
      <c r="B95" s="27"/>
      <c r="C95" s="46">
        <v>53</v>
      </c>
      <c r="D95" s="75" t="s">
        <v>124</v>
      </c>
      <c r="E95" s="47">
        <v>4.8</v>
      </c>
      <c r="F95" s="47">
        <v>5.24</v>
      </c>
      <c r="G95" s="27"/>
      <c r="H95" s="27"/>
      <c r="I95" s="27"/>
      <c r="J95" s="27"/>
      <c r="K95" s="27"/>
      <c r="L95" s="27"/>
      <c r="M95" s="36">
        <v>54</v>
      </c>
      <c r="N95" s="43">
        <f t="shared" si="127"/>
        <v>7.2262645952110001</v>
      </c>
      <c r="O95" s="43">
        <f t="shared" si="128"/>
        <v>8.1596568555301374</v>
      </c>
      <c r="P95" s="43">
        <f t="shared" si="129"/>
        <v>5.9502604984992047</v>
      </c>
      <c r="Q95" s="43">
        <f t="shared" si="130"/>
        <v>3.7443290453698101</v>
      </c>
      <c r="R95" s="43">
        <f t="shared" si="131"/>
        <v>3.3235222279984828</v>
      </c>
      <c r="S95" s="43">
        <f t="shared" si="132"/>
        <v>2.5995576546789643</v>
      </c>
      <c r="T95" s="43">
        <f t="shared" si="133"/>
        <v>4.1732601165036431</v>
      </c>
      <c r="U95" s="47">
        <f t="shared" si="134"/>
        <v>1.7974426277353055</v>
      </c>
      <c r="V95" s="43">
        <f t="shared" si="135"/>
        <v>2.0404411287758339</v>
      </c>
      <c r="W95" s="48">
        <f t="shared" si="136"/>
        <v>1.7586642658563345</v>
      </c>
      <c r="X95" s="36">
        <v>10</v>
      </c>
      <c r="Y95" s="27"/>
      <c r="Z95" s="27"/>
      <c r="AA95" s="27"/>
      <c r="AB95" s="27"/>
      <c r="AC95" s="27"/>
      <c r="AD95" s="27"/>
      <c r="AE95" s="36">
        <v>51</v>
      </c>
      <c r="AF95" s="36">
        <v>0</v>
      </c>
      <c r="AG95" s="36">
        <v>0</v>
      </c>
      <c r="AH95" s="36">
        <v>0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0</v>
      </c>
      <c r="AQ95" s="36">
        <v>0</v>
      </c>
      <c r="AR95" s="36">
        <v>0</v>
      </c>
      <c r="AS95" s="36">
        <v>0</v>
      </c>
      <c r="AT95" s="36">
        <v>0</v>
      </c>
      <c r="AU95" s="36">
        <v>0</v>
      </c>
      <c r="AV95" s="48">
        <v>3.29</v>
      </c>
      <c r="AW95" s="48">
        <v>4.53</v>
      </c>
      <c r="AX95" s="36">
        <v>0</v>
      </c>
      <c r="AY95" s="36">
        <v>0</v>
      </c>
      <c r="AZ95" s="27"/>
      <c r="BA95" s="27"/>
      <c r="BB95" s="27"/>
      <c r="BC95" s="27"/>
      <c r="BD95" s="27"/>
      <c r="BE95" s="36">
        <v>54</v>
      </c>
      <c r="BF95" s="47">
        <f t="shared" si="137"/>
        <v>7.4619428995895358</v>
      </c>
      <c r="BG95" s="47">
        <f t="shared" si="138"/>
        <v>8.7045666175864262</v>
      </c>
      <c r="BH95" s="47">
        <f t="shared" si="139"/>
        <v>6.1689117534798816</v>
      </c>
      <c r="BI95" s="47">
        <f t="shared" si="140"/>
        <v>4.0637338510906442</v>
      </c>
      <c r="BJ95" s="47">
        <f t="shared" si="141"/>
        <v>3.2425594828776854</v>
      </c>
      <c r="BK95" s="47">
        <f t="shared" si="142"/>
        <v>2.3204646625191248</v>
      </c>
      <c r="BL95" s="47">
        <f t="shared" si="143"/>
        <v>4.2920420547799853</v>
      </c>
      <c r="BM95" s="47">
        <f t="shared" si="144"/>
        <v>1.2869704736317755</v>
      </c>
      <c r="BN95" s="47">
        <f t="shared" si="145"/>
        <v>2.5245426566013891</v>
      </c>
      <c r="BO95" s="48">
        <f t="shared" si="146"/>
        <v>0.98487951259074746</v>
      </c>
      <c r="BP95" s="36">
        <v>10</v>
      </c>
      <c r="BQ95" s="27"/>
      <c r="BR95" s="27"/>
      <c r="BS95" s="27"/>
      <c r="BT95" s="27"/>
      <c r="BU95" s="27"/>
      <c r="BV95" s="27"/>
      <c r="BW95" s="36">
        <v>51</v>
      </c>
      <c r="BX95" s="36">
        <v>0</v>
      </c>
      <c r="BY95" s="36">
        <v>0</v>
      </c>
      <c r="BZ95" s="36">
        <v>0</v>
      </c>
      <c r="CA95" s="36">
        <v>0</v>
      </c>
      <c r="CB95" s="36">
        <v>0</v>
      </c>
      <c r="CC95" s="36">
        <v>0</v>
      </c>
      <c r="CD95" s="36">
        <v>0</v>
      </c>
      <c r="CE95" s="36">
        <v>0</v>
      </c>
      <c r="CF95" s="36">
        <v>0</v>
      </c>
      <c r="CG95" s="36">
        <v>0</v>
      </c>
      <c r="CH95" s="36">
        <v>0</v>
      </c>
      <c r="CI95" s="36">
        <v>0</v>
      </c>
      <c r="CJ95" s="36">
        <v>0</v>
      </c>
      <c r="CK95" s="36">
        <v>0</v>
      </c>
      <c r="CL95" s="36">
        <v>0</v>
      </c>
      <c r="CM95" s="36">
        <v>0</v>
      </c>
      <c r="CN95" s="48">
        <v>3.29</v>
      </c>
      <c r="CO95" s="48">
        <v>4.53</v>
      </c>
      <c r="CP95" s="36">
        <v>0</v>
      </c>
      <c r="CQ95" s="36">
        <v>0</v>
      </c>
      <c r="CR95" s="27"/>
      <c r="CS95" s="27"/>
      <c r="CT95" s="27"/>
      <c r="CU95" s="27"/>
      <c r="CV95" s="27"/>
      <c r="CW95" s="36">
        <v>54</v>
      </c>
      <c r="CX95" s="47">
        <f t="shared" si="147"/>
        <v>7.4372040445317893</v>
      </c>
      <c r="CY95" s="47">
        <f t="shared" si="148"/>
        <v>8.8023868290872613</v>
      </c>
      <c r="CZ95" s="47">
        <f t="shared" si="149"/>
        <v>6.1689117534798816</v>
      </c>
      <c r="DA95" s="47">
        <f t="shared" si="150"/>
        <v>4.2438505983640118</v>
      </c>
      <c r="DB95" s="47">
        <f t="shared" si="151"/>
        <v>3.0041131667045011</v>
      </c>
      <c r="DC95" s="47">
        <f t="shared" si="152"/>
        <v>1.986326257189386</v>
      </c>
      <c r="DD95" s="47">
        <f t="shared" si="153"/>
        <v>4.2920420547799853</v>
      </c>
      <c r="DE95" s="47">
        <f t="shared" si="154"/>
        <v>1.2983207364491542</v>
      </c>
      <c r="DF95" s="47">
        <f t="shared" si="155"/>
        <v>2.4730672713040098</v>
      </c>
      <c r="DG95" s="48">
        <f t="shared" si="156"/>
        <v>0.83644523132121484</v>
      </c>
      <c r="DH95" s="36">
        <v>10</v>
      </c>
      <c r="DI95" s="27"/>
      <c r="DJ95" s="27"/>
      <c r="DK95" s="27"/>
      <c r="DL95" s="27"/>
      <c r="DM95" s="27"/>
      <c r="DN95" s="27"/>
      <c r="DO95" s="36">
        <v>51</v>
      </c>
      <c r="DP95" s="36">
        <v>0</v>
      </c>
      <c r="DQ95" s="36">
        <v>0</v>
      </c>
      <c r="DR95" s="36">
        <v>0</v>
      </c>
      <c r="DS95" s="36">
        <v>0</v>
      </c>
      <c r="DT95" s="36">
        <v>0</v>
      </c>
      <c r="DU95" s="36">
        <v>0</v>
      </c>
      <c r="DV95" s="36">
        <v>0</v>
      </c>
      <c r="DW95" s="36">
        <v>0</v>
      </c>
      <c r="DX95" s="36">
        <v>0</v>
      </c>
      <c r="DY95" s="36">
        <v>0</v>
      </c>
      <c r="DZ95" s="36">
        <v>0</v>
      </c>
      <c r="EA95" s="36">
        <v>0</v>
      </c>
      <c r="EB95" s="36">
        <v>0</v>
      </c>
      <c r="EC95" s="36">
        <v>0</v>
      </c>
      <c r="ED95" s="36">
        <v>0</v>
      </c>
      <c r="EE95" s="36">
        <v>0</v>
      </c>
      <c r="EF95" s="48">
        <v>3.29</v>
      </c>
      <c r="EG95" s="48">
        <v>4.53</v>
      </c>
      <c r="EH95" s="62">
        <v>0</v>
      </c>
      <c r="EI95" s="62">
        <v>0</v>
      </c>
      <c r="EJ95" s="27"/>
      <c r="EK95" s="27"/>
      <c r="EL95" s="27"/>
      <c r="EM95" s="27"/>
      <c r="EN95" s="27"/>
      <c r="EO95" s="36">
        <v>54</v>
      </c>
      <c r="EP95" s="47">
        <f t="shared" si="167"/>
        <v>7.4372040445317893</v>
      </c>
      <c r="EQ95" s="47">
        <f t="shared" si="168"/>
        <v>8.8023868290872613</v>
      </c>
      <c r="ER95" s="47">
        <f t="shared" si="169"/>
        <v>6.1689117534798816</v>
      </c>
      <c r="ES95" s="47">
        <f t="shared" si="170"/>
        <v>4.2438505983640118</v>
      </c>
      <c r="ET95" s="47">
        <f t="shared" si="171"/>
        <v>3.0041131667045011</v>
      </c>
      <c r="EU95" s="47">
        <f t="shared" si="172"/>
        <v>1.986326257189386</v>
      </c>
      <c r="EV95" s="47">
        <f t="shared" si="173"/>
        <v>4.2920420547799853</v>
      </c>
      <c r="EW95" s="47">
        <f t="shared" si="174"/>
        <v>1.4978688564460869</v>
      </c>
      <c r="EX95" s="47">
        <f t="shared" si="175"/>
        <v>2.3962497782994148</v>
      </c>
      <c r="EY95" s="48">
        <f t="shared" si="176"/>
        <v>0.58075516571099073</v>
      </c>
      <c r="EZ95" s="36">
        <v>10</v>
      </c>
      <c r="FA95" s="27"/>
      <c r="FB95" s="27"/>
      <c r="FC95" s="27"/>
      <c r="FD95" s="27"/>
      <c r="FE95" s="27"/>
      <c r="FF95" s="27"/>
      <c r="FG95" s="36">
        <v>51</v>
      </c>
      <c r="FH95" s="36">
        <v>0</v>
      </c>
      <c r="FI95" s="36">
        <v>0</v>
      </c>
      <c r="FJ95" s="36">
        <v>0</v>
      </c>
      <c r="FK95" s="36">
        <v>0</v>
      </c>
      <c r="FL95" s="36">
        <v>0</v>
      </c>
      <c r="FM95" s="36">
        <v>0</v>
      </c>
      <c r="FN95" s="36">
        <v>0</v>
      </c>
      <c r="FO95" s="36">
        <v>0</v>
      </c>
      <c r="FP95" s="36">
        <v>0</v>
      </c>
      <c r="FQ95" s="36">
        <v>0</v>
      </c>
      <c r="FR95" s="36">
        <v>0</v>
      </c>
      <c r="FS95" s="36">
        <v>0</v>
      </c>
      <c r="FT95" s="36">
        <v>0</v>
      </c>
      <c r="FU95" s="36">
        <v>0</v>
      </c>
      <c r="FV95" s="36">
        <v>0</v>
      </c>
      <c r="FW95" s="36">
        <v>0</v>
      </c>
      <c r="FX95" s="48">
        <v>3.29</v>
      </c>
      <c r="FY95" s="48">
        <v>4.53</v>
      </c>
      <c r="FZ95" s="62">
        <v>0</v>
      </c>
      <c r="GA95" s="62">
        <v>0</v>
      </c>
      <c r="GB95" s="27"/>
      <c r="GC95" s="27"/>
      <c r="GD95" s="27"/>
      <c r="GE95" s="27"/>
      <c r="GF95" s="27"/>
      <c r="GG95" s="36">
        <v>54</v>
      </c>
      <c r="GH95" s="47">
        <f t="shared" si="157"/>
        <v>7.4372040445317893</v>
      </c>
      <c r="GI95" s="47">
        <f t="shared" si="158"/>
        <v>8.8023868290872613</v>
      </c>
      <c r="GJ95" s="47">
        <f t="shared" si="159"/>
        <v>6.1689117534798816</v>
      </c>
      <c r="GK95" s="47">
        <f t="shared" si="160"/>
        <v>4.2438505983640118</v>
      </c>
      <c r="GL95" s="47">
        <f t="shared" si="161"/>
        <v>3.0041131667045011</v>
      </c>
      <c r="GM95" s="47">
        <f t="shared" si="162"/>
        <v>1.986326257189386</v>
      </c>
      <c r="GN95" s="47">
        <f t="shared" si="163"/>
        <v>4.5871058413775447</v>
      </c>
      <c r="GO95" s="47">
        <f t="shared" si="164"/>
        <v>1.8562088005154773</v>
      </c>
      <c r="GP95" s="47">
        <f t="shared" si="165"/>
        <v>2.317267020928099</v>
      </c>
      <c r="GQ95" s="48">
        <f t="shared" si="166"/>
        <v>0.42045548218568868</v>
      </c>
      <c r="GR95" s="36">
        <v>10</v>
      </c>
      <c r="GS95" s="27"/>
      <c r="GT95" s="27"/>
      <c r="GU95" s="27"/>
      <c r="GV95" s="27"/>
      <c r="GW95" s="27"/>
      <c r="GX95" s="27"/>
      <c r="GY95" s="36">
        <v>51</v>
      </c>
      <c r="GZ95" s="36">
        <v>0</v>
      </c>
      <c r="HA95" s="36">
        <v>0</v>
      </c>
      <c r="HB95" s="36">
        <v>0</v>
      </c>
      <c r="HC95" s="36">
        <v>0</v>
      </c>
      <c r="HD95" s="36">
        <v>0</v>
      </c>
      <c r="HE95" s="36">
        <v>0</v>
      </c>
      <c r="HF95" s="36">
        <v>0</v>
      </c>
      <c r="HG95" s="36">
        <v>0</v>
      </c>
      <c r="HH95" s="36">
        <v>0</v>
      </c>
      <c r="HI95" s="36">
        <v>0</v>
      </c>
      <c r="HJ95" s="36">
        <v>0</v>
      </c>
      <c r="HK95" s="36">
        <v>0</v>
      </c>
      <c r="HL95" s="36">
        <v>0</v>
      </c>
      <c r="HM95" s="36">
        <v>0</v>
      </c>
      <c r="HN95" s="36">
        <v>0</v>
      </c>
      <c r="HO95" s="36">
        <v>0</v>
      </c>
      <c r="HP95" s="48">
        <v>3.29</v>
      </c>
      <c r="HQ95" s="48">
        <v>4.53</v>
      </c>
      <c r="HR95" s="62">
        <v>0</v>
      </c>
      <c r="HS95" s="62">
        <v>0</v>
      </c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</row>
    <row r="96" spans="1:258" x14ac:dyDescent="0.25">
      <c r="A96" s="27"/>
      <c r="B96" s="27"/>
      <c r="C96" s="46">
        <v>54</v>
      </c>
      <c r="D96" s="75" t="s">
        <v>125</v>
      </c>
      <c r="E96" s="47">
        <v>4.82</v>
      </c>
      <c r="F96" s="47">
        <v>5.88</v>
      </c>
      <c r="G96" s="27"/>
      <c r="H96" s="27"/>
      <c r="I96" s="27"/>
      <c r="J96" s="27"/>
      <c r="K96" s="27"/>
      <c r="L96" s="27"/>
      <c r="M96" s="36">
        <v>55</v>
      </c>
      <c r="N96" s="43">
        <f t="shared" si="127"/>
        <v>7.291693904711031</v>
      </c>
      <c r="O96" s="43">
        <f t="shared" si="128"/>
        <v>8.2179133604583594</v>
      </c>
      <c r="P96" s="43">
        <f t="shared" si="129"/>
        <v>6.0052393790755749</v>
      </c>
      <c r="Q96" s="43">
        <f t="shared" si="130"/>
        <v>3.8105773840718671</v>
      </c>
      <c r="R96" s="43">
        <f t="shared" si="131"/>
        <v>3.3729660537870823</v>
      </c>
      <c r="S96" s="43">
        <f t="shared" si="132"/>
        <v>2.6632686683847724</v>
      </c>
      <c r="T96" s="43">
        <f t="shared" si="133"/>
        <v>4.1937572652694142</v>
      </c>
      <c r="U96" s="47">
        <f t="shared" si="134"/>
        <v>1.8456706098326432</v>
      </c>
      <c r="V96" s="43">
        <f t="shared" si="135"/>
        <v>1.9884918908559821</v>
      </c>
      <c r="W96" s="48">
        <f t="shared" si="136"/>
        <v>1.6952285981542428</v>
      </c>
      <c r="X96" s="36">
        <v>10</v>
      </c>
      <c r="Y96" s="27"/>
      <c r="Z96" s="27"/>
      <c r="AA96" s="27"/>
      <c r="AB96" s="27"/>
      <c r="AC96" s="27"/>
      <c r="AD96" s="27"/>
      <c r="AE96" s="36">
        <v>52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6">
        <v>0</v>
      </c>
      <c r="AL96" s="36">
        <v>0</v>
      </c>
      <c r="AM96" s="36">
        <v>0</v>
      </c>
      <c r="AN96" s="36">
        <v>0</v>
      </c>
      <c r="AO96" s="36">
        <v>0</v>
      </c>
      <c r="AP96" s="36">
        <v>0</v>
      </c>
      <c r="AQ96" s="36">
        <v>0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48">
        <v>3.53</v>
      </c>
      <c r="AY96" s="48">
        <v>5.05</v>
      </c>
      <c r="AZ96" s="27"/>
      <c r="BA96" s="27"/>
      <c r="BB96" s="27"/>
      <c r="BC96" s="27"/>
      <c r="BD96" s="27"/>
      <c r="BE96" s="36">
        <v>55</v>
      </c>
      <c r="BF96" s="47">
        <f t="shared" si="137"/>
        <v>7.5280602970974329</v>
      </c>
      <c r="BG96" s="47">
        <f t="shared" si="138"/>
        <v>8.7652872171994449</v>
      </c>
      <c r="BH96" s="47">
        <f t="shared" si="139"/>
        <v>6.2232900373426991</v>
      </c>
      <c r="BI96" s="47">
        <f t="shared" si="140"/>
        <v>4.1298163170412305</v>
      </c>
      <c r="BJ96" s="47">
        <f t="shared" si="141"/>
        <v>3.2899440724729656</v>
      </c>
      <c r="BK96" s="47">
        <f t="shared" si="142"/>
        <v>2.3898653204731009</v>
      </c>
      <c r="BL96" s="47">
        <f t="shared" si="143"/>
        <v>4.3066140992663833</v>
      </c>
      <c r="BM96" s="47">
        <f t="shared" si="144"/>
        <v>1.326504052010395</v>
      </c>
      <c r="BN96" s="47">
        <f t="shared" si="145"/>
        <v>2.4723249432467402</v>
      </c>
      <c r="BO96" s="48">
        <f t="shared" si="146"/>
        <v>0.91771387993867615</v>
      </c>
      <c r="BP96" s="36">
        <v>10</v>
      </c>
      <c r="BQ96" s="27"/>
      <c r="BR96" s="27"/>
      <c r="BS96" s="27"/>
      <c r="BT96" s="27"/>
      <c r="BU96" s="27"/>
      <c r="BV96" s="27"/>
      <c r="BW96" s="36">
        <v>52</v>
      </c>
      <c r="BX96" s="3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6">
        <v>0</v>
      </c>
      <c r="CL96" s="36">
        <v>0</v>
      </c>
      <c r="CM96" s="36">
        <v>0</v>
      </c>
      <c r="CN96" s="36">
        <v>0</v>
      </c>
      <c r="CO96" s="36">
        <v>0</v>
      </c>
      <c r="CP96" s="48">
        <v>3.53</v>
      </c>
      <c r="CQ96" s="48">
        <v>5.05</v>
      </c>
      <c r="CR96" s="27"/>
      <c r="CS96" s="27"/>
      <c r="CT96" s="27"/>
      <c r="CU96" s="27"/>
      <c r="CV96" s="27"/>
      <c r="CW96" s="36">
        <v>55</v>
      </c>
      <c r="CX96" s="47">
        <f t="shared" si="147"/>
        <v>7.5034994502565278</v>
      </c>
      <c r="CY96" s="47">
        <f t="shared" si="148"/>
        <v>8.8639746853328862</v>
      </c>
      <c r="CZ96" s="47">
        <f t="shared" si="149"/>
        <v>6.2232900373426991</v>
      </c>
      <c r="DA96" s="47">
        <f t="shared" si="150"/>
        <v>4.3100001432213331</v>
      </c>
      <c r="DB96" s="47">
        <f t="shared" si="151"/>
        <v>3.0511302689933362</v>
      </c>
      <c r="DC96" s="47">
        <f t="shared" si="152"/>
        <v>2.0563151509435502</v>
      </c>
      <c r="DD96" s="47">
        <f t="shared" si="153"/>
        <v>4.3066140992663833</v>
      </c>
      <c r="DE96" s="47">
        <f t="shared" si="154"/>
        <v>1.3245137729347607</v>
      </c>
      <c r="DF96" s="47">
        <f t="shared" si="155"/>
        <v>2.4192849162868013</v>
      </c>
      <c r="DG96" s="48">
        <f t="shared" si="156"/>
        <v>0.76874288614594677</v>
      </c>
      <c r="DH96" s="36">
        <v>10</v>
      </c>
      <c r="DI96" s="27"/>
      <c r="DJ96" s="27"/>
      <c r="DK96" s="27"/>
      <c r="DL96" s="27"/>
      <c r="DM96" s="27"/>
      <c r="DN96" s="27"/>
      <c r="DO96" s="36">
        <v>52</v>
      </c>
      <c r="DP96" s="36">
        <v>0</v>
      </c>
      <c r="DQ96" s="36">
        <v>0</v>
      </c>
      <c r="DR96" s="36">
        <v>0</v>
      </c>
      <c r="DS96" s="36">
        <v>0</v>
      </c>
      <c r="DT96" s="36">
        <v>0</v>
      </c>
      <c r="DU96" s="36">
        <v>0</v>
      </c>
      <c r="DV96" s="36">
        <v>0</v>
      </c>
      <c r="DW96" s="36">
        <v>0</v>
      </c>
      <c r="DX96" s="36">
        <v>0</v>
      </c>
      <c r="DY96" s="36">
        <v>0</v>
      </c>
      <c r="DZ96" s="36">
        <v>0</v>
      </c>
      <c r="EA96" s="36">
        <v>0</v>
      </c>
      <c r="EB96" s="36">
        <v>0</v>
      </c>
      <c r="EC96" s="36">
        <v>0</v>
      </c>
      <c r="ED96" s="36">
        <v>0</v>
      </c>
      <c r="EE96" s="36">
        <v>0</v>
      </c>
      <c r="EF96" s="36">
        <v>0</v>
      </c>
      <c r="EG96" s="36">
        <v>0</v>
      </c>
      <c r="EH96" s="48">
        <v>3.53</v>
      </c>
      <c r="EI96" s="48">
        <v>5.05</v>
      </c>
      <c r="EJ96" s="27"/>
      <c r="EK96" s="27"/>
      <c r="EL96" s="27"/>
      <c r="EM96" s="27"/>
      <c r="EN96" s="27"/>
      <c r="EO96" s="36">
        <v>55</v>
      </c>
      <c r="EP96" s="47">
        <f t="shared" si="167"/>
        <v>7.5034994502565278</v>
      </c>
      <c r="EQ96" s="47">
        <f t="shared" si="168"/>
        <v>8.8639746853328862</v>
      </c>
      <c r="ER96" s="47">
        <f t="shared" si="169"/>
        <v>6.2232900373426991</v>
      </c>
      <c r="ES96" s="47">
        <f t="shared" si="170"/>
        <v>4.3100001432213331</v>
      </c>
      <c r="ET96" s="47">
        <f t="shared" si="171"/>
        <v>3.0511302689933362</v>
      </c>
      <c r="EU96" s="47">
        <f t="shared" si="172"/>
        <v>2.0563151509435502</v>
      </c>
      <c r="EV96" s="47">
        <f t="shared" si="173"/>
        <v>4.3066140992663833</v>
      </c>
      <c r="EW96" s="47">
        <f t="shared" si="174"/>
        <v>1.5215927327785324</v>
      </c>
      <c r="EX96" s="47">
        <f t="shared" si="175"/>
        <v>2.3416432264544476</v>
      </c>
      <c r="EY96" s="48">
        <f t="shared" si="176"/>
        <v>0.51222706146786112</v>
      </c>
      <c r="EZ96" s="36">
        <v>10</v>
      </c>
      <c r="FA96" s="27"/>
      <c r="FB96" s="27"/>
      <c r="FC96" s="27"/>
      <c r="FD96" s="27"/>
      <c r="FE96" s="27"/>
      <c r="FF96" s="27"/>
      <c r="FG96" s="36">
        <v>52</v>
      </c>
      <c r="FH96" s="36">
        <v>0</v>
      </c>
      <c r="FI96" s="36">
        <v>0</v>
      </c>
      <c r="FJ96" s="36">
        <v>0</v>
      </c>
      <c r="FK96" s="36">
        <v>0</v>
      </c>
      <c r="FL96" s="36">
        <v>0</v>
      </c>
      <c r="FM96" s="36">
        <v>0</v>
      </c>
      <c r="FN96" s="36">
        <v>0</v>
      </c>
      <c r="FO96" s="36">
        <v>0</v>
      </c>
      <c r="FP96" s="36">
        <v>0</v>
      </c>
      <c r="FQ96" s="36">
        <v>0</v>
      </c>
      <c r="FR96" s="36">
        <v>0</v>
      </c>
      <c r="FS96" s="36">
        <v>0</v>
      </c>
      <c r="FT96" s="36">
        <v>0</v>
      </c>
      <c r="FU96" s="36">
        <v>0</v>
      </c>
      <c r="FV96" s="36">
        <v>0</v>
      </c>
      <c r="FW96" s="36">
        <v>0</v>
      </c>
      <c r="FX96" s="48">
        <v>3.53</v>
      </c>
      <c r="FY96" s="48">
        <v>5.05</v>
      </c>
      <c r="FZ96" s="62">
        <v>0</v>
      </c>
      <c r="GA96" s="62">
        <v>0</v>
      </c>
      <c r="GB96" s="27"/>
      <c r="GC96" s="27"/>
      <c r="GD96" s="27"/>
      <c r="GE96" s="27"/>
      <c r="GF96" s="27"/>
      <c r="GG96" s="36">
        <v>55</v>
      </c>
      <c r="GH96" s="47">
        <f t="shared" si="157"/>
        <v>7.5034994502565278</v>
      </c>
      <c r="GI96" s="47">
        <f t="shared" si="158"/>
        <v>8.8639746853328862</v>
      </c>
      <c r="GJ96" s="47">
        <f t="shared" si="159"/>
        <v>6.2232900373426991</v>
      </c>
      <c r="GK96" s="47">
        <f t="shared" si="160"/>
        <v>4.3100001432213331</v>
      </c>
      <c r="GL96" s="47">
        <f t="shared" si="161"/>
        <v>3.0511302689933362</v>
      </c>
      <c r="GM96" s="47">
        <f t="shared" si="162"/>
        <v>2.0563151509435502</v>
      </c>
      <c r="GN96" s="47">
        <f t="shared" si="163"/>
        <v>4.6038462181093749</v>
      </c>
      <c r="GO96" s="47">
        <f t="shared" si="164"/>
        <v>1.8745340161698252</v>
      </c>
      <c r="GP96" s="47">
        <f t="shared" si="165"/>
        <v>2.2624220912571245</v>
      </c>
      <c r="GQ96" s="48">
        <f t="shared" si="166"/>
        <v>0.35228938743595412</v>
      </c>
      <c r="GR96" s="36">
        <v>10</v>
      </c>
      <c r="GS96" s="27"/>
      <c r="GT96" s="27"/>
      <c r="GU96" s="27"/>
      <c r="GV96" s="27"/>
      <c r="GW96" s="27"/>
      <c r="GX96" s="27"/>
      <c r="GY96" s="36">
        <v>52</v>
      </c>
      <c r="GZ96" s="36">
        <v>0</v>
      </c>
      <c r="HA96" s="36">
        <v>0</v>
      </c>
      <c r="HB96" s="36">
        <v>0</v>
      </c>
      <c r="HC96" s="36">
        <v>0</v>
      </c>
      <c r="HD96" s="36">
        <v>0</v>
      </c>
      <c r="HE96" s="36">
        <v>0</v>
      </c>
      <c r="HF96" s="36">
        <v>0</v>
      </c>
      <c r="HG96" s="36">
        <v>0</v>
      </c>
      <c r="HH96" s="36">
        <v>0</v>
      </c>
      <c r="HI96" s="36">
        <v>0</v>
      </c>
      <c r="HJ96" s="36">
        <v>0</v>
      </c>
      <c r="HK96" s="36">
        <v>0</v>
      </c>
      <c r="HL96" s="36">
        <v>0</v>
      </c>
      <c r="HM96" s="36">
        <v>0</v>
      </c>
      <c r="HN96" s="36">
        <v>0</v>
      </c>
      <c r="HO96" s="36">
        <v>0</v>
      </c>
      <c r="HP96" s="48">
        <v>3.53</v>
      </c>
      <c r="HQ96" s="48">
        <v>5.05</v>
      </c>
      <c r="HR96" s="62">
        <v>0</v>
      </c>
      <c r="HS96" s="62">
        <v>0</v>
      </c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</row>
    <row r="97" spans="1:258" x14ac:dyDescent="0.25">
      <c r="A97" s="27"/>
      <c r="B97" s="27"/>
      <c r="C97" s="46">
        <v>55</v>
      </c>
      <c r="D97" s="75" t="s">
        <v>126</v>
      </c>
      <c r="E97" s="47">
        <v>4.75</v>
      </c>
      <c r="F97" s="47">
        <v>5.88</v>
      </c>
      <c r="G97" s="27"/>
      <c r="H97" s="27"/>
      <c r="I97" s="27"/>
      <c r="J97" s="27"/>
      <c r="K97" s="27"/>
      <c r="L97" s="27"/>
      <c r="M97" s="36">
        <v>56</v>
      </c>
      <c r="N97" s="43">
        <f t="shared" si="127"/>
        <v>6.92275234281857</v>
      </c>
      <c r="O97" s="43">
        <f t="shared" si="128"/>
        <v>7.8933516328616697</v>
      </c>
      <c r="P97" s="43">
        <f t="shared" si="129"/>
        <v>5.7020171869260432</v>
      </c>
      <c r="Q97" s="43">
        <f t="shared" si="130"/>
        <v>3.4375863625514915</v>
      </c>
      <c r="R97" s="43">
        <f t="shared" si="131"/>
        <v>3.1087618113969429</v>
      </c>
      <c r="S97" s="43">
        <f t="shared" si="132"/>
        <v>2.3088741845323657</v>
      </c>
      <c r="T97" s="43">
        <f t="shared" si="133"/>
        <v>4.101182756230207</v>
      </c>
      <c r="U97" s="48">
        <f t="shared" si="134"/>
        <v>1.6003124694883808</v>
      </c>
      <c r="V97" s="43">
        <f t="shared" si="135"/>
        <v>2.3041701326073993</v>
      </c>
      <c r="W97" s="43">
        <f t="shared" si="136"/>
        <v>2.0670026608594387</v>
      </c>
      <c r="X97" s="36">
        <v>8</v>
      </c>
      <c r="Y97" s="27"/>
      <c r="Z97" s="27"/>
      <c r="AA97" s="27"/>
      <c r="AB97" s="27"/>
      <c r="AC97" s="27"/>
      <c r="AD97" s="27"/>
      <c r="AE97" s="36">
        <v>53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P97" s="36">
        <v>0</v>
      </c>
      <c r="AQ97" s="36">
        <v>0</v>
      </c>
      <c r="AR97" s="36">
        <v>0</v>
      </c>
      <c r="AS97" s="36">
        <v>0</v>
      </c>
      <c r="AT97" s="48">
        <v>4.8</v>
      </c>
      <c r="AU97" s="48">
        <v>5.24</v>
      </c>
      <c r="AV97" s="36">
        <v>0</v>
      </c>
      <c r="AW97" s="36">
        <v>0</v>
      </c>
      <c r="AX97" s="36">
        <v>0</v>
      </c>
      <c r="AY97" s="36">
        <v>0</v>
      </c>
      <c r="AZ97" s="27"/>
      <c r="BA97" s="27"/>
      <c r="BB97" s="27"/>
      <c r="BC97" s="27"/>
      <c r="BD97" s="27"/>
      <c r="BE97" s="36">
        <v>56</v>
      </c>
      <c r="BF97" s="47">
        <f t="shared" si="137"/>
        <v>7.1546901985155635</v>
      </c>
      <c r="BG97" s="47">
        <f t="shared" si="138"/>
        <v>8.4254186839586787</v>
      </c>
      <c r="BH97" s="47">
        <f t="shared" si="139"/>
        <v>5.9235804675513242</v>
      </c>
      <c r="BI97" s="47">
        <f t="shared" si="140"/>
        <v>3.7577264153341439</v>
      </c>
      <c r="BJ97" s="47">
        <f t="shared" si="141"/>
        <v>3.0389327073826427</v>
      </c>
      <c r="BK97" s="47">
        <f t="shared" si="142"/>
        <v>1.9954213214256269</v>
      </c>
      <c r="BL97" s="47">
        <f t="shared" si="143"/>
        <v>4.2481907913840216</v>
      </c>
      <c r="BM97" s="48">
        <f t="shared" si="144"/>
        <v>1.1501621624797074</v>
      </c>
      <c r="BN97" s="47">
        <f t="shared" si="145"/>
        <v>2.7872505493765711</v>
      </c>
      <c r="BO97" s="47">
        <f t="shared" si="146"/>
        <v>1.3076224773266469</v>
      </c>
      <c r="BP97" s="36">
        <v>8</v>
      </c>
      <c r="BQ97" s="27"/>
      <c r="BR97" s="27"/>
      <c r="BS97" s="27"/>
      <c r="BT97" s="27"/>
      <c r="BU97" s="27"/>
      <c r="BV97" s="27"/>
      <c r="BW97" s="36">
        <v>53</v>
      </c>
      <c r="BX97" s="3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6">
        <v>0</v>
      </c>
      <c r="CL97" s="48">
        <v>4.8</v>
      </c>
      <c r="CM97" s="48">
        <v>5.24</v>
      </c>
      <c r="CN97" s="36">
        <v>0</v>
      </c>
      <c r="CO97" s="36">
        <v>0</v>
      </c>
      <c r="CP97" s="36">
        <v>0</v>
      </c>
      <c r="CQ97" s="36">
        <v>0</v>
      </c>
      <c r="CR97" s="27"/>
      <c r="CS97" s="27"/>
      <c r="CT97" s="27"/>
      <c r="CU97" s="27"/>
      <c r="CV97" s="27"/>
      <c r="CW97" s="36">
        <v>56</v>
      </c>
      <c r="CX97" s="47">
        <f t="shared" si="147"/>
        <v>7.1289945995210298</v>
      </c>
      <c r="CY97" s="47">
        <f t="shared" si="148"/>
        <v>8.5187311587791967</v>
      </c>
      <c r="CZ97" s="47">
        <f t="shared" si="149"/>
        <v>5.9235804675513242</v>
      </c>
      <c r="DA97" s="47">
        <f t="shared" si="150"/>
        <v>3.9373653220157707</v>
      </c>
      <c r="DB97" s="47">
        <f t="shared" si="151"/>
        <v>2.8034792523518601</v>
      </c>
      <c r="DC97" s="47">
        <f t="shared" si="152"/>
        <v>1.6562040937034288</v>
      </c>
      <c r="DD97" s="47">
        <f t="shared" si="153"/>
        <v>4.2481907913840216</v>
      </c>
      <c r="DE97" s="47">
        <f t="shared" si="154"/>
        <v>1.2321443064173656</v>
      </c>
      <c r="DF97" s="47">
        <f t="shared" si="155"/>
        <v>2.7422447324845942</v>
      </c>
      <c r="DG97" s="48">
        <f t="shared" si="156"/>
        <v>1.1610945805575017</v>
      </c>
      <c r="DH97" s="36">
        <v>10</v>
      </c>
      <c r="DI97" s="27"/>
      <c r="DJ97" s="27"/>
      <c r="DK97" s="27"/>
      <c r="DL97" s="27"/>
      <c r="DM97" s="27"/>
      <c r="DN97" s="27"/>
      <c r="DO97" s="36">
        <v>53</v>
      </c>
      <c r="DP97" s="36">
        <v>0</v>
      </c>
      <c r="DQ97" s="36">
        <v>0</v>
      </c>
      <c r="DR97" s="36">
        <v>0</v>
      </c>
      <c r="DS97" s="36">
        <v>0</v>
      </c>
      <c r="DT97" s="36">
        <v>0</v>
      </c>
      <c r="DU97" s="36">
        <v>0</v>
      </c>
      <c r="DV97" s="36">
        <v>0</v>
      </c>
      <c r="DW97" s="36">
        <v>0</v>
      </c>
      <c r="DX97" s="36">
        <v>0</v>
      </c>
      <c r="DY97" s="36">
        <v>0</v>
      </c>
      <c r="DZ97" s="36">
        <v>0</v>
      </c>
      <c r="EA97" s="36">
        <v>0</v>
      </c>
      <c r="EB97" s="36">
        <v>0</v>
      </c>
      <c r="EC97" s="36">
        <v>0</v>
      </c>
      <c r="ED97" s="48">
        <v>4.8</v>
      </c>
      <c r="EE97" s="48">
        <v>5.24</v>
      </c>
      <c r="EF97" s="36">
        <v>0</v>
      </c>
      <c r="EG97" s="36">
        <v>0</v>
      </c>
      <c r="EH97" s="36">
        <v>0</v>
      </c>
      <c r="EI97" s="36">
        <v>0</v>
      </c>
      <c r="EJ97" s="27"/>
      <c r="EK97" s="27"/>
      <c r="EL97" s="27"/>
      <c r="EM97" s="27"/>
      <c r="EN97" s="27"/>
      <c r="EO97" s="36">
        <v>56</v>
      </c>
      <c r="EP97" s="47">
        <f t="shared" si="167"/>
        <v>7.1289945995210298</v>
      </c>
      <c r="EQ97" s="47">
        <f t="shared" si="168"/>
        <v>8.5187311587791967</v>
      </c>
      <c r="ER97" s="47">
        <f t="shared" si="169"/>
        <v>5.9235804675513242</v>
      </c>
      <c r="ES97" s="47">
        <f t="shared" si="170"/>
        <v>3.9373653220157707</v>
      </c>
      <c r="ET97" s="47">
        <f t="shared" si="171"/>
        <v>2.8034792523518601</v>
      </c>
      <c r="EU97" s="47">
        <f t="shared" si="172"/>
        <v>1.6562040937034288</v>
      </c>
      <c r="EV97" s="47">
        <f t="shared" si="173"/>
        <v>4.2481907913840216</v>
      </c>
      <c r="EW97" s="47">
        <f t="shared" si="174"/>
        <v>1.4375016908202605</v>
      </c>
      <c r="EX97" s="47">
        <f t="shared" si="175"/>
        <v>2.6689760208739224</v>
      </c>
      <c r="EY97" s="48">
        <f t="shared" si="176"/>
        <v>0.90813080693256998</v>
      </c>
      <c r="EZ97" s="36">
        <v>10</v>
      </c>
      <c r="FA97" s="27"/>
      <c r="FB97" s="27"/>
      <c r="FC97" s="27"/>
      <c r="FD97" s="27"/>
      <c r="FE97" s="27"/>
      <c r="FF97" s="27"/>
      <c r="FG97" s="36">
        <v>53</v>
      </c>
      <c r="FH97" s="36">
        <v>0</v>
      </c>
      <c r="FI97" s="36">
        <v>0</v>
      </c>
      <c r="FJ97" s="36">
        <v>0</v>
      </c>
      <c r="FK97" s="36">
        <v>0</v>
      </c>
      <c r="FL97" s="36">
        <v>0</v>
      </c>
      <c r="FM97" s="36">
        <v>0</v>
      </c>
      <c r="FN97" s="36">
        <v>0</v>
      </c>
      <c r="FO97" s="36">
        <v>0</v>
      </c>
      <c r="FP97" s="36">
        <v>0</v>
      </c>
      <c r="FQ97" s="36">
        <v>0</v>
      </c>
      <c r="FR97" s="36">
        <v>0</v>
      </c>
      <c r="FS97" s="36">
        <v>0</v>
      </c>
      <c r="FT97" s="36">
        <v>0</v>
      </c>
      <c r="FU97" s="36">
        <v>0</v>
      </c>
      <c r="FV97" s="36">
        <v>0</v>
      </c>
      <c r="FW97" s="36">
        <v>0</v>
      </c>
      <c r="FX97" s="36">
        <v>0</v>
      </c>
      <c r="FY97" s="36">
        <v>0</v>
      </c>
      <c r="FZ97" s="48">
        <v>4.8</v>
      </c>
      <c r="GA97" s="48">
        <v>5.24</v>
      </c>
      <c r="GB97" s="27"/>
      <c r="GC97" s="27"/>
      <c r="GD97" s="27"/>
      <c r="GE97" s="27"/>
      <c r="GF97" s="27"/>
      <c r="GG97" s="36">
        <v>56</v>
      </c>
      <c r="GH97" s="47">
        <f t="shared" si="157"/>
        <v>7.1289945995210298</v>
      </c>
      <c r="GI97" s="47">
        <f t="shared" si="158"/>
        <v>8.5187311587791967</v>
      </c>
      <c r="GJ97" s="47">
        <f t="shared" si="159"/>
        <v>5.9235804675513242</v>
      </c>
      <c r="GK97" s="47">
        <f t="shared" si="160"/>
        <v>3.9373653220157707</v>
      </c>
      <c r="GL97" s="47">
        <f t="shared" si="161"/>
        <v>2.8034792523518601</v>
      </c>
      <c r="GM97" s="47">
        <f t="shared" si="162"/>
        <v>1.6562040937034288</v>
      </c>
      <c r="GN97" s="47">
        <f t="shared" si="163"/>
        <v>4.5318362724176167</v>
      </c>
      <c r="GO97" s="47">
        <f t="shared" si="164"/>
        <v>1.8141970981982929</v>
      </c>
      <c r="GP97" s="47">
        <f t="shared" si="165"/>
        <v>2.5912122629641003</v>
      </c>
      <c r="GQ97" s="48">
        <f t="shared" si="166"/>
        <v>0.74763481225796324</v>
      </c>
      <c r="GR97" s="36">
        <v>10</v>
      </c>
      <c r="GS97" s="27"/>
      <c r="GT97" s="27"/>
      <c r="GU97" s="27"/>
      <c r="GV97" s="27"/>
      <c r="GW97" s="27"/>
      <c r="GX97" s="27"/>
      <c r="GY97" s="36">
        <v>53</v>
      </c>
      <c r="GZ97" s="36">
        <v>0</v>
      </c>
      <c r="HA97" s="36">
        <v>0</v>
      </c>
      <c r="HB97" s="36">
        <v>0</v>
      </c>
      <c r="HC97" s="36">
        <v>0</v>
      </c>
      <c r="HD97" s="36">
        <v>0</v>
      </c>
      <c r="HE97" s="36">
        <v>0</v>
      </c>
      <c r="HF97" s="36">
        <v>0</v>
      </c>
      <c r="HG97" s="36">
        <v>0</v>
      </c>
      <c r="HH97" s="36">
        <v>0</v>
      </c>
      <c r="HI97" s="36">
        <v>0</v>
      </c>
      <c r="HJ97" s="36">
        <v>0</v>
      </c>
      <c r="HK97" s="36">
        <v>0</v>
      </c>
      <c r="HL97" s="36">
        <v>0</v>
      </c>
      <c r="HM97" s="36">
        <v>0</v>
      </c>
      <c r="HN97" s="36">
        <v>0</v>
      </c>
      <c r="HO97" s="36">
        <v>0</v>
      </c>
      <c r="HP97" s="36">
        <v>0</v>
      </c>
      <c r="HQ97" s="36">
        <v>0</v>
      </c>
      <c r="HR97" s="48">
        <v>4.8</v>
      </c>
      <c r="HS97" s="48">
        <v>5.24</v>
      </c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</row>
    <row r="98" spans="1:258" x14ac:dyDescent="0.25">
      <c r="A98" s="27"/>
      <c r="B98" s="27"/>
      <c r="C98" s="46">
        <v>56</v>
      </c>
      <c r="D98" s="75" t="s">
        <v>127</v>
      </c>
      <c r="E98" s="47">
        <v>5.15</v>
      </c>
      <c r="F98" s="47">
        <v>5.89</v>
      </c>
      <c r="G98" s="27"/>
      <c r="H98" s="27"/>
      <c r="I98" s="27"/>
      <c r="J98" s="27"/>
      <c r="K98" s="27"/>
      <c r="L98" s="27"/>
      <c r="M98" s="36">
        <v>57</v>
      </c>
      <c r="N98" s="43">
        <f t="shared" si="127"/>
        <v>9.0602097105972117</v>
      </c>
      <c r="O98" s="43">
        <f t="shared" si="128"/>
        <v>9.208001954821686</v>
      </c>
      <c r="P98" s="43">
        <f t="shared" si="129"/>
        <v>6.9941189580961529</v>
      </c>
      <c r="Q98" s="43">
        <f t="shared" si="130"/>
        <v>6.1081666643928436</v>
      </c>
      <c r="R98" s="43">
        <f t="shared" si="131"/>
        <v>4.6740239622834636</v>
      </c>
      <c r="S98" s="43">
        <f t="shared" si="132"/>
        <v>5.0400396823834637</v>
      </c>
      <c r="T98" s="43">
        <f t="shared" si="133"/>
        <v>3.6276989952309986</v>
      </c>
      <c r="U98" s="43">
        <f t="shared" si="134"/>
        <v>3.9046766831582866</v>
      </c>
      <c r="V98" s="48">
        <f t="shared" si="135"/>
        <v>1.8298907071188706</v>
      </c>
      <c r="W98" s="47">
        <f t="shared" si="136"/>
        <v>2.3850366873488555</v>
      </c>
      <c r="X98" s="36">
        <v>9</v>
      </c>
      <c r="Y98" s="27"/>
      <c r="Z98" s="27"/>
      <c r="AA98" s="27"/>
      <c r="AB98" s="27"/>
      <c r="AC98" s="27"/>
      <c r="AD98" s="27"/>
      <c r="AE98" s="36">
        <v>54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P98" s="36">
        <v>0</v>
      </c>
      <c r="AQ98" s="36">
        <v>0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48">
        <v>4.82</v>
      </c>
      <c r="AY98" s="48">
        <v>5.88</v>
      </c>
      <c r="AZ98" s="27"/>
      <c r="BA98" s="27"/>
      <c r="BB98" s="27"/>
      <c r="BC98" s="27"/>
      <c r="BD98" s="27"/>
      <c r="BE98" s="36">
        <v>57</v>
      </c>
      <c r="BF98" s="47">
        <f t="shared" si="137"/>
        <v>9.3603742511957808</v>
      </c>
      <c r="BG98" s="47">
        <f t="shared" si="138"/>
        <v>9.9322635889307733</v>
      </c>
      <c r="BH98" s="47">
        <f t="shared" si="139"/>
        <v>7.1342744706257442</v>
      </c>
      <c r="BI98" s="47">
        <f t="shared" si="140"/>
        <v>6.3528739805303873</v>
      </c>
      <c r="BJ98" s="47">
        <f t="shared" si="141"/>
        <v>4.516836503571942</v>
      </c>
      <c r="BK98" s="47">
        <f t="shared" si="142"/>
        <v>5.3351200783112649</v>
      </c>
      <c r="BL98" s="47">
        <f t="shared" si="143"/>
        <v>3.3784056890788001</v>
      </c>
      <c r="BM98" s="47">
        <f t="shared" si="144"/>
        <v>3.5708028509006198</v>
      </c>
      <c r="BN98" s="48">
        <f t="shared" si="145"/>
        <v>1.4047742256320057</v>
      </c>
      <c r="BO98" s="47">
        <f t="shared" si="146"/>
        <v>3.0574969590043723</v>
      </c>
      <c r="BP98" s="36">
        <v>9</v>
      </c>
      <c r="BQ98" s="27"/>
      <c r="BR98" s="27"/>
      <c r="BS98" s="27"/>
      <c r="BT98" s="27"/>
      <c r="BU98" s="27"/>
      <c r="BV98" s="27"/>
      <c r="BW98" s="36">
        <v>54</v>
      </c>
      <c r="BX98" s="3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6">
        <v>0</v>
      </c>
      <c r="CL98" s="36">
        <v>0</v>
      </c>
      <c r="CM98" s="36">
        <v>0</v>
      </c>
      <c r="CN98" s="36">
        <v>0</v>
      </c>
      <c r="CO98" s="36">
        <v>0</v>
      </c>
      <c r="CP98" s="48">
        <v>4.82</v>
      </c>
      <c r="CQ98" s="48">
        <v>5.88</v>
      </c>
      <c r="CR98" s="27"/>
      <c r="CS98" s="27"/>
      <c r="CT98" s="27"/>
      <c r="CU98" s="27"/>
      <c r="CV98" s="27"/>
      <c r="CW98" s="36">
        <v>57</v>
      </c>
      <c r="CX98" s="47">
        <f t="shared" si="147"/>
        <v>9.3600290597839511</v>
      </c>
      <c r="CY98" s="47">
        <f t="shared" si="148"/>
        <v>10.106770695374903</v>
      </c>
      <c r="CZ98" s="47">
        <f t="shared" si="149"/>
        <v>7.1342744706257442</v>
      </c>
      <c r="DA98" s="47">
        <f t="shared" si="150"/>
        <v>6.5092029816860171</v>
      </c>
      <c r="DB98" s="47">
        <f t="shared" si="151"/>
        <v>4.3664888056418887</v>
      </c>
      <c r="DC98" s="47">
        <f t="shared" si="152"/>
        <v>5.2581281840594176</v>
      </c>
      <c r="DD98" s="47">
        <f t="shared" si="153"/>
        <v>3.3784056890788001</v>
      </c>
      <c r="DE98" s="47">
        <f t="shared" si="154"/>
        <v>3.2883768714944455</v>
      </c>
      <c r="DF98" s="48">
        <f t="shared" si="155"/>
        <v>1.4950159997492247</v>
      </c>
      <c r="DG98" s="47">
        <f t="shared" si="156"/>
        <v>3.176698856517564</v>
      </c>
      <c r="DH98" s="36">
        <v>9</v>
      </c>
      <c r="DI98" s="27"/>
      <c r="DJ98" s="27"/>
      <c r="DK98" s="27"/>
      <c r="DL98" s="27"/>
      <c r="DM98" s="27"/>
      <c r="DN98" s="27"/>
      <c r="DO98" s="36">
        <v>54</v>
      </c>
      <c r="DP98" s="36">
        <v>0</v>
      </c>
      <c r="DQ98" s="36">
        <v>0</v>
      </c>
      <c r="DR98" s="36">
        <v>0</v>
      </c>
      <c r="DS98" s="36">
        <v>0</v>
      </c>
      <c r="DT98" s="36">
        <v>0</v>
      </c>
      <c r="DU98" s="36">
        <v>0</v>
      </c>
      <c r="DV98" s="36">
        <v>0</v>
      </c>
      <c r="DW98" s="36">
        <v>0</v>
      </c>
      <c r="DX98" s="36">
        <v>0</v>
      </c>
      <c r="DY98" s="36">
        <v>0</v>
      </c>
      <c r="DZ98" s="36">
        <v>0</v>
      </c>
      <c r="EA98" s="36">
        <v>0</v>
      </c>
      <c r="EB98" s="36">
        <v>0</v>
      </c>
      <c r="EC98" s="36">
        <v>0</v>
      </c>
      <c r="ED98" s="36">
        <v>0</v>
      </c>
      <c r="EE98" s="36">
        <v>0</v>
      </c>
      <c r="EF98" s="36">
        <v>0</v>
      </c>
      <c r="EG98" s="36">
        <v>0</v>
      </c>
      <c r="EH98" s="48">
        <v>4.82</v>
      </c>
      <c r="EI98" s="48">
        <v>5.88</v>
      </c>
      <c r="EJ98" s="27"/>
      <c r="EK98" s="27"/>
      <c r="EL98" s="27"/>
      <c r="EM98" s="27"/>
      <c r="EN98" s="27"/>
      <c r="EO98" s="36">
        <v>57</v>
      </c>
      <c r="EP98" s="47">
        <f t="shared" si="167"/>
        <v>9.3600290597839511</v>
      </c>
      <c r="EQ98" s="47">
        <f t="shared" si="168"/>
        <v>10.106770695374903</v>
      </c>
      <c r="ER98" s="47">
        <f t="shared" si="169"/>
        <v>7.1342744706257442</v>
      </c>
      <c r="ES98" s="47">
        <f t="shared" si="170"/>
        <v>6.5092029816860171</v>
      </c>
      <c r="ET98" s="47">
        <f t="shared" si="171"/>
        <v>4.3664888056418887</v>
      </c>
      <c r="EU98" s="47">
        <f t="shared" si="172"/>
        <v>5.2581281840594176</v>
      </c>
      <c r="EV98" s="47">
        <f t="shared" si="173"/>
        <v>3.3784056890788001</v>
      </c>
      <c r="EW98" s="47">
        <f t="shared" si="174"/>
        <v>3.1996840121764807</v>
      </c>
      <c r="EX98" s="48">
        <f t="shared" si="175"/>
        <v>1.5838790989213805</v>
      </c>
      <c r="EY98" s="47">
        <f t="shared" si="176"/>
        <v>3.3757445937896429</v>
      </c>
      <c r="EZ98" s="36">
        <v>9</v>
      </c>
      <c r="FA98" s="27"/>
      <c r="FB98" s="27"/>
      <c r="FC98" s="27"/>
      <c r="FD98" s="27"/>
      <c r="FE98" s="27"/>
      <c r="FF98" s="27"/>
      <c r="FG98" s="36">
        <v>54</v>
      </c>
      <c r="FH98" s="36">
        <v>0</v>
      </c>
      <c r="FI98" s="36">
        <v>0</v>
      </c>
      <c r="FJ98" s="36">
        <v>0</v>
      </c>
      <c r="FK98" s="36">
        <v>0</v>
      </c>
      <c r="FL98" s="36">
        <v>0</v>
      </c>
      <c r="FM98" s="36">
        <v>0</v>
      </c>
      <c r="FN98" s="36">
        <v>0</v>
      </c>
      <c r="FO98" s="36">
        <v>0</v>
      </c>
      <c r="FP98" s="36">
        <v>0</v>
      </c>
      <c r="FQ98" s="36">
        <v>0</v>
      </c>
      <c r="FR98" s="36">
        <v>0</v>
      </c>
      <c r="FS98" s="36">
        <v>0</v>
      </c>
      <c r="FT98" s="36">
        <v>0</v>
      </c>
      <c r="FU98" s="36">
        <v>0</v>
      </c>
      <c r="FV98" s="36">
        <v>0</v>
      </c>
      <c r="FW98" s="36">
        <v>0</v>
      </c>
      <c r="FX98" s="36">
        <v>0</v>
      </c>
      <c r="FY98" s="36">
        <v>0</v>
      </c>
      <c r="FZ98" s="48">
        <v>4.82</v>
      </c>
      <c r="GA98" s="48">
        <v>5.88</v>
      </c>
      <c r="GB98" s="27"/>
      <c r="GC98" s="27"/>
      <c r="GD98" s="27"/>
      <c r="GE98" s="27"/>
      <c r="GF98" s="27"/>
      <c r="GG98" s="36">
        <v>57</v>
      </c>
      <c r="GH98" s="47">
        <f t="shared" si="157"/>
        <v>9.3600290597839511</v>
      </c>
      <c r="GI98" s="47">
        <f t="shared" si="158"/>
        <v>10.106770695374903</v>
      </c>
      <c r="GJ98" s="47">
        <f t="shared" si="159"/>
        <v>7.1342744706257442</v>
      </c>
      <c r="GK98" s="47">
        <f t="shared" si="160"/>
        <v>6.5092029816860171</v>
      </c>
      <c r="GL98" s="47">
        <f t="shared" si="161"/>
        <v>4.3664888056418887</v>
      </c>
      <c r="GM98" s="47">
        <f t="shared" si="162"/>
        <v>5.2581281840594176</v>
      </c>
      <c r="GN98" s="47">
        <f t="shared" si="163"/>
        <v>3.6639868995398985</v>
      </c>
      <c r="GO98" s="47">
        <f t="shared" si="164"/>
        <v>3.0074814121527744</v>
      </c>
      <c r="GP98" s="48">
        <f t="shared" si="165"/>
        <v>1.6556539743088319</v>
      </c>
      <c r="GQ98" s="47">
        <f t="shared" si="166"/>
        <v>3.4797101621399444</v>
      </c>
      <c r="GR98" s="36">
        <v>9</v>
      </c>
      <c r="GS98" s="27"/>
      <c r="GT98" s="27"/>
      <c r="GU98" s="27"/>
      <c r="GV98" s="27"/>
      <c r="GW98" s="27"/>
      <c r="GX98" s="27"/>
      <c r="GY98" s="36">
        <v>54</v>
      </c>
      <c r="GZ98" s="36">
        <v>0</v>
      </c>
      <c r="HA98" s="36">
        <v>0</v>
      </c>
      <c r="HB98" s="36">
        <v>0</v>
      </c>
      <c r="HC98" s="36">
        <v>0</v>
      </c>
      <c r="HD98" s="36">
        <v>0</v>
      </c>
      <c r="HE98" s="36">
        <v>0</v>
      </c>
      <c r="HF98" s="36">
        <v>0</v>
      </c>
      <c r="HG98" s="36">
        <v>0</v>
      </c>
      <c r="HH98" s="36">
        <v>0</v>
      </c>
      <c r="HI98" s="36">
        <v>0</v>
      </c>
      <c r="HJ98" s="36">
        <v>0</v>
      </c>
      <c r="HK98" s="36">
        <v>0</v>
      </c>
      <c r="HL98" s="36">
        <v>0</v>
      </c>
      <c r="HM98" s="36">
        <v>0</v>
      </c>
      <c r="HN98" s="36">
        <v>0</v>
      </c>
      <c r="HO98" s="36">
        <v>0</v>
      </c>
      <c r="HP98" s="36">
        <v>0</v>
      </c>
      <c r="HQ98" s="36">
        <v>0</v>
      </c>
      <c r="HR98" s="48">
        <v>4.82</v>
      </c>
      <c r="HS98" s="48">
        <v>5.88</v>
      </c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</row>
    <row r="99" spans="1:258" x14ac:dyDescent="0.25">
      <c r="A99" s="27"/>
      <c r="B99" s="27"/>
      <c r="C99" s="46">
        <v>57</v>
      </c>
      <c r="D99" s="77" t="s">
        <v>128</v>
      </c>
      <c r="E99" s="47">
        <v>2.52</v>
      </c>
      <c r="F99" s="47">
        <v>2.87</v>
      </c>
      <c r="G99" s="27"/>
      <c r="H99" s="27"/>
      <c r="I99" s="27"/>
      <c r="J99" s="27"/>
      <c r="K99" s="27"/>
      <c r="L99" s="27"/>
      <c r="M99" s="36">
        <v>58</v>
      </c>
      <c r="N99" s="43">
        <f t="shared" si="127"/>
        <v>8.0391106473290925</v>
      </c>
      <c r="O99" s="43">
        <f t="shared" si="128"/>
        <v>8.6092973000123525</v>
      </c>
      <c r="P99" s="43">
        <f t="shared" si="129"/>
        <v>6.3292337608908076</v>
      </c>
      <c r="Q99" s="43">
        <f t="shared" si="130"/>
        <v>4.7201694884823775</v>
      </c>
      <c r="R99" s="43">
        <f t="shared" si="131"/>
        <v>3.6813312809362868</v>
      </c>
      <c r="S99" s="43">
        <f t="shared" si="132"/>
        <v>3.5440795702128356</v>
      </c>
      <c r="T99" s="43">
        <f t="shared" si="133"/>
        <v>3.6227751793342073</v>
      </c>
      <c r="U99" s="43">
        <f t="shared" si="134"/>
        <v>2.400749882849107</v>
      </c>
      <c r="V99" s="48">
        <f t="shared" si="135"/>
        <v>0.36138621999185311</v>
      </c>
      <c r="W99" s="47">
        <f t="shared" si="136"/>
        <v>0.67623960250786863</v>
      </c>
      <c r="X99" s="36">
        <v>9</v>
      </c>
      <c r="Y99" s="27"/>
      <c r="Z99" s="27"/>
      <c r="AA99" s="27"/>
      <c r="AB99" s="27"/>
      <c r="AC99" s="27"/>
      <c r="AD99" s="27"/>
      <c r="AE99" s="36">
        <v>55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6">
        <v>0</v>
      </c>
      <c r="AL99" s="36">
        <v>0</v>
      </c>
      <c r="AM99" s="36">
        <v>0</v>
      </c>
      <c r="AN99" s="36">
        <v>0</v>
      </c>
      <c r="AO99" s="36">
        <v>0</v>
      </c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48">
        <v>4.75</v>
      </c>
      <c r="AY99" s="48">
        <v>5.88</v>
      </c>
      <c r="AZ99" s="27"/>
      <c r="BA99" s="27"/>
      <c r="BB99" s="27"/>
      <c r="BC99" s="27"/>
      <c r="BD99" s="27"/>
      <c r="BE99" s="36">
        <v>58</v>
      </c>
      <c r="BF99" s="47">
        <f t="shared" si="137"/>
        <v>8.3115766327724465</v>
      </c>
      <c r="BG99" s="47">
        <f t="shared" si="138"/>
        <v>9.2518473830905794</v>
      </c>
      <c r="BH99" s="47">
        <f t="shared" si="139"/>
        <v>6.5176789495102394</v>
      </c>
      <c r="BI99" s="47">
        <f t="shared" si="140"/>
        <v>5.0133305109976529</v>
      </c>
      <c r="BJ99" s="47">
        <f t="shared" si="141"/>
        <v>3.5456271659609109</v>
      </c>
      <c r="BK99" s="47">
        <f t="shared" si="142"/>
        <v>3.607998925997622</v>
      </c>
      <c r="BL99" s="47">
        <f t="shared" si="143"/>
        <v>3.582544486813807</v>
      </c>
      <c r="BM99" s="47">
        <f t="shared" si="144"/>
        <v>1.8917750923405232</v>
      </c>
      <c r="BN99" s="48">
        <f t="shared" si="145"/>
        <v>0.82438803060209442</v>
      </c>
      <c r="BO99" s="47">
        <f t="shared" si="146"/>
        <v>1.0190348859413163</v>
      </c>
      <c r="BP99" s="36">
        <v>9</v>
      </c>
      <c r="BQ99" s="27"/>
      <c r="BR99" s="27"/>
      <c r="BS99" s="27"/>
      <c r="BT99" s="27"/>
      <c r="BU99" s="27"/>
      <c r="BV99" s="27"/>
      <c r="BW99" s="36">
        <v>55</v>
      </c>
      <c r="BX99" s="3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6">
        <v>0</v>
      </c>
      <c r="CL99" s="36">
        <v>0</v>
      </c>
      <c r="CM99" s="36">
        <v>0</v>
      </c>
      <c r="CN99" s="36">
        <v>0</v>
      </c>
      <c r="CO99" s="36">
        <v>0</v>
      </c>
      <c r="CP99" s="48">
        <v>4.75</v>
      </c>
      <c r="CQ99" s="48">
        <v>5.88</v>
      </c>
      <c r="CR99" s="27"/>
      <c r="CS99" s="27"/>
      <c r="CT99" s="27"/>
      <c r="CU99" s="27"/>
      <c r="CV99" s="27"/>
      <c r="CW99" s="36">
        <v>58</v>
      </c>
      <c r="CX99" s="47">
        <f t="shared" si="147"/>
        <v>8.2984000867637135</v>
      </c>
      <c r="CY99" s="47">
        <f t="shared" si="148"/>
        <v>9.3883303745779099</v>
      </c>
      <c r="CZ99" s="47">
        <f t="shared" si="149"/>
        <v>6.5176789495102394</v>
      </c>
      <c r="DA99" s="47">
        <f t="shared" si="150"/>
        <v>5.1885259211618004</v>
      </c>
      <c r="DB99" s="47">
        <f t="shared" si="151"/>
        <v>3.3270594358676435</v>
      </c>
      <c r="DC99" s="47">
        <f t="shared" si="152"/>
        <v>3.4209899152145993</v>
      </c>
      <c r="DD99" s="47">
        <f t="shared" si="153"/>
        <v>3.582544486813807</v>
      </c>
      <c r="DE99" s="47">
        <f t="shared" si="154"/>
        <v>1.6363136768295961</v>
      </c>
      <c r="DF99" s="48">
        <f t="shared" si="155"/>
        <v>0.795470200262821</v>
      </c>
      <c r="DG99" s="47">
        <f t="shared" si="156"/>
        <v>1.1187674579643434</v>
      </c>
      <c r="DH99" s="36">
        <v>9</v>
      </c>
      <c r="DI99" s="27"/>
      <c r="DJ99" s="27"/>
      <c r="DK99" s="27"/>
      <c r="DL99" s="27"/>
      <c r="DM99" s="27"/>
      <c r="DN99" s="27"/>
      <c r="DO99" s="36">
        <v>55</v>
      </c>
      <c r="DP99" s="36">
        <v>0</v>
      </c>
      <c r="DQ99" s="36">
        <v>0</v>
      </c>
      <c r="DR99" s="36">
        <v>0</v>
      </c>
      <c r="DS99" s="36">
        <v>0</v>
      </c>
      <c r="DT99" s="36">
        <v>0</v>
      </c>
      <c r="DU99" s="36">
        <v>0</v>
      </c>
      <c r="DV99" s="36">
        <v>0</v>
      </c>
      <c r="DW99" s="36">
        <v>0</v>
      </c>
      <c r="DX99" s="36">
        <v>0</v>
      </c>
      <c r="DY99" s="36">
        <v>0</v>
      </c>
      <c r="DZ99" s="36">
        <v>0</v>
      </c>
      <c r="EA99" s="36">
        <v>0</v>
      </c>
      <c r="EB99" s="36">
        <v>0</v>
      </c>
      <c r="EC99" s="36">
        <v>0</v>
      </c>
      <c r="ED99" s="36">
        <v>0</v>
      </c>
      <c r="EE99" s="36">
        <v>0</v>
      </c>
      <c r="EF99" s="36">
        <v>0</v>
      </c>
      <c r="EG99" s="36">
        <v>0</v>
      </c>
      <c r="EH99" s="48">
        <v>4.75</v>
      </c>
      <c r="EI99" s="48">
        <v>5.88</v>
      </c>
      <c r="EJ99" s="27"/>
      <c r="EK99" s="27"/>
      <c r="EL99" s="27"/>
      <c r="EM99" s="27"/>
      <c r="EN99" s="27"/>
      <c r="EO99" s="36">
        <v>58</v>
      </c>
      <c r="EP99" s="47">
        <f t="shared" si="167"/>
        <v>8.2984000867637135</v>
      </c>
      <c r="EQ99" s="47">
        <f t="shared" si="168"/>
        <v>9.3883303745779099</v>
      </c>
      <c r="ER99" s="47">
        <f t="shared" si="169"/>
        <v>6.5176789495102394</v>
      </c>
      <c r="ES99" s="47">
        <f t="shared" si="170"/>
        <v>5.1885259211618004</v>
      </c>
      <c r="ET99" s="47">
        <f t="shared" si="171"/>
        <v>3.3270594358676435</v>
      </c>
      <c r="EU99" s="47">
        <f t="shared" si="172"/>
        <v>3.4209899152145993</v>
      </c>
      <c r="EV99" s="47">
        <f t="shared" si="173"/>
        <v>3.582544486813807</v>
      </c>
      <c r="EW99" s="47">
        <f t="shared" si="174"/>
        <v>1.6643750912713289</v>
      </c>
      <c r="EX99" s="48">
        <f t="shared" si="175"/>
        <v>0.7372197772713367</v>
      </c>
      <c r="EY99" s="47">
        <f t="shared" si="176"/>
        <v>1.3006638929792735</v>
      </c>
      <c r="EZ99" s="36">
        <v>9</v>
      </c>
      <c r="FA99" s="27"/>
      <c r="FB99" s="27"/>
      <c r="FC99" s="27"/>
      <c r="FD99" s="27"/>
      <c r="FE99" s="27"/>
      <c r="FF99" s="27"/>
      <c r="FG99" s="36">
        <v>55</v>
      </c>
      <c r="FH99" s="36">
        <v>0</v>
      </c>
      <c r="FI99" s="36">
        <v>0</v>
      </c>
      <c r="FJ99" s="36">
        <v>0</v>
      </c>
      <c r="FK99" s="36">
        <v>0</v>
      </c>
      <c r="FL99" s="36">
        <v>0</v>
      </c>
      <c r="FM99" s="36">
        <v>0</v>
      </c>
      <c r="FN99" s="36">
        <v>0</v>
      </c>
      <c r="FO99" s="36">
        <v>0</v>
      </c>
      <c r="FP99" s="36">
        <v>0</v>
      </c>
      <c r="FQ99" s="36">
        <v>0</v>
      </c>
      <c r="FR99" s="36">
        <v>0</v>
      </c>
      <c r="FS99" s="36">
        <v>0</v>
      </c>
      <c r="FT99" s="36">
        <v>0</v>
      </c>
      <c r="FU99" s="36">
        <v>0</v>
      </c>
      <c r="FV99" s="36">
        <v>0</v>
      </c>
      <c r="FW99" s="36">
        <v>0</v>
      </c>
      <c r="FX99" s="36">
        <v>0</v>
      </c>
      <c r="FY99" s="36">
        <v>0</v>
      </c>
      <c r="FZ99" s="48">
        <v>4.75</v>
      </c>
      <c r="GA99" s="48">
        <v>5.88</v>
      </c>
      <c r="GB99" s="27"/>
      <c r="GC99" s="27"/>
      <c r="GD99" s="27"/>
      <c r="GE99" s="27"/>
      <c r="GF99" s="27"/>
      <c r="GG99" s="36">
        <v>58</v>
      </c>
      <c r="GH99" s="47">
        <f t="shared" si="157"/>
        <v>8.2984000867637135</v>
      </c>
      <c r="GI99" s="47">
        <f t="shared" si="158"/>
        <v>9.3883303745779099</v>
      </c>
      <c r="GJ99" s="47">
        <f t="shared" si="159"/>
        <v>6.5176789495102394</v>
      </c>
      <c r="GK99" s="47">
        <f t="shared" si="160"/>
        <v>5.1885259211618004</v>
      </c>
      <c r="GL99" s="47">
        <f t="shared" si="161"/>
        <v>3.3270594358676435</v>
      </c>
      <c r="GM99" s="47">
        <f t="shared" si="162"/>
        <v>3.4209899152145993</v>
      </c>
      <c r="GN99" s="47">
        <f t="shared" si="163"/>
        <v>3.9100306904166366</v>
      </c>
      <c r="GO99" s="47">
        <f t="shared" si="164"/>
        <v>1.7202842142441976</v>
      </c>
      <c r="GP99" s="48">
        <f t="shared" si="165"/>
        <v>0.66917798346457724</v>
      </c>
      <c r="GQ99" s="47">
        <f t="shared" si="166"/>
        <v>1.4020459380847687</v>
      </c>
      <c r="GR99" s="36">
        <v>9</v>
      </c>
      <c r="GS99" s="27"/>
      <c r="GT99" s="27"/>
      <c r="GU99" s="27"/>
      <c r="GV99" s="27"/>
      <c r="GW99" s="27"/>
      <c r="GX99" s="27"/>
      <c r="GY99" s="36">
        <v>55</v>
      </c>
      <c r="GZ99" s="36">
        <v>0</v>
      </c>
      <c r="HA99" s="36">
        <v>0</v>
      </c>
      <c r="HB99" s="36">
        <v>0</v>
      </c>
      <c r="HC99" s="36">
        <v>0</v>
      </c>
      <c r="HD99" s="36">
        <v>0</v>
      </c>
      <c r="HE99" s="36">
        <v>0</v>
      </c>
      <c r="HF99" s="36">
        <v>0</v>
      </c>
      <c r="HG99" s="36">
        <v>0</v>
      </c>
      <c r="HH99" s="36">
        <v>0</v>
      </c>
      <c r="HI99" s="36">
        <v>0</v>
      </c>
      <c r="HJ99" s="36">
        <v>0</v>
      </c>
      <c r="HK99" s="36">
        <v>0</v>
      </c>
      <c r="HL99" s="36">
        <v>0</v>
      </c>
      <c r="HM99" s="36">
        <v>0</v>
      </c>
      <c r="HN99" s="36">
        <v>0</v>
      </c>
      <c r="HO99" s="36">
        <v>0</v>
      </c>
      <c r="HP99" s="36">
        <v>0</v>
      </c>
      <c r="HQ99" s="36">
        <v>0</v>
      </c>
      <c r="HR99" s="48">
        <v>4.75</v>
      </c>
      <c r="HS99" s="48">
        <v>5.88</v>
      </c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</row>
    <row r="100" spans="1:258" x14ac:dyDescent="0.25">
      <c r="A100" s="27"/>
      <c r="B100" s="27"/>
      <c r="C100" s="46">
        <v>58</v>
      </c>
      <c r="D100" s="75" t="s">
        <v>129</v>
      </c>
      <c r="E100" s="47">
        <v>3.64</v>
      </c>
      <c r="F100" s="47">
        <v>4.62</v>
      </c>
      <c r="G100" s="27"/>
      <c r="H100" s="27"/>
      <c r="I100" s="27"/>
      <c r="J100" s="27"/>
      <c r="K100" s="27"/>
      <c r="L100" s="27"/>
      <c r="M100" s="36">
        <v>59</v>
      </c>
      <c r="N100" s="43">
        <f t="shared" si="127"/>
        <v>8.5524850189871717</v>
      </c>
      <c r="O100" s="43">
        <f t="shared" si="128"/>
        <v>9.2054603361265972</v>
      </c>
      <c r="P100" s="43">
        <f t="shared" si="129"/>
        <v>6.9288166377816633</v>
      </c>
      <c r="Q100" s="43">
        <f t="shared" si="130"/>
        <v>5.1633032062818076</v>
      </c>
      <c r="R100" s="43">
        <f t="shared" si="131"/>
        <v>4.2584621637393942</v>
      </c>
      <c r="S100" s="43">
        <f t="shared" si="132"/>
        <v>3.9763299661874134</v>
      </c>
      <c r="T100" s="43">
        <f t="shared" si="133"/>
        <v>4.2984881062997022</v>
      </c>
      <c r="U100" s="43">
        <f t="shared" si="134"/>
        <v>2.8810588331375673</v>
      </c>
      <c r="V100" s="47">
        <f t="shared" si="135"/>
        <v>0.6239390995922599</v>
      </c>
      <c r="W100" s="48">
        <f t="shared" si="136"/>
        <v>0</v>
      </c>
      <c r="X100" s="36">
        <v>10</v>
      </c>
      <c r="Y100" s="27"/>
      <c r="Z100" s="27"/>
      <c r="AA100" s="27"/>
      <c r="AB100" s="27"/>
      <c r="AC100" s="27"/>
      <c r="AD100" s="27"/>
      <c r="AE100" s="36">
        <v>56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36">
        <v>0</v>
      </c>
      <c r="AL100" s="36">
        <v>0</v>
      </c>
      <c r="AM100" s="36">
        <v>0</v>
      </c>
      <c r="AN100" s="36">
        <v>0</v>
      </c>
      <c r="AO100" s="36">
        <v>0</v>
      </c>
      <c r="AP100" s="36">
        <v>0</v>
      </c>
      <c r="AQ100" s="36">
        <v>0</v>
      </c>
      <c r="AR100" s="36">
        <v>0</v>
      </c>
      <c r="AS100" s="36">
        <v>0</v>
      </c>
      <c r="AT100" s="48">
        <v>5.15</v>
      </c>
      <c r="AU100" s="48">
        <v>5.89</v>
      </c>
      <c r="AV100" s="36">
        <v>0</v>
      </c>
      <c r="AW100" s="36">
        <v>0</v>
      </c>
      <c r="AX100" s="36">
        <v>0</v>
      </c>
      <c r="AY100" s="36">
        <v>0</v>
      </c>
      <c r="AZ100" s="27"/>
      <c r="BA100" s="27"/>
      <c r="BB100" s="27"/>
      <c r="BC100" s="27"/>
      <c r="BD100" s="27"/>
      <c r="BE100" s="36">
        <v>59</v>
      </c>
      <c r="BF100" s="47">
        <f t="shared" si="137"/>
        <v>8.8159809668671159</v>
      </c>
      <c r="BG100" s="47">
        <f t="shared" si="138"/>
        <v>9.8311555780589703</v>
      </c>
      <c r="BH100" s="47">
        <f t="shared" si="139"/>
        <v>7.1233844172244112</v>
      </c>
      <c r="BI100" s="47">
        <f t="shared" si="140"/>
        <v>5.4679070778955259</v>
      </c>
      <c r="BJ100" s="47">
        <f t="shared" si="141"/>
        <v>4.1304300018278974</v>
      </c>
      <c r="BK100" s="47">
        <f t="shared" si="142"/>
        <v>3.9228186613709268</v>
      </c>
      <c r="BL100" s="47">
        <f t="shared" si="143"/>
        <v>4.2576078964601711</v>
      </c>
      <c r="BM100" s="47">
        <f t="shared" si="144"/>
        <v>2.3291442634581467</v>
      </c>
      <c r="BN100" s="47">
        <f t="shared" si="145"/>
        <v>0.98037779707620876</v>
      </c>
      <c r="BO100" s="48">
        <f t="shared" si="146"/>
        <v>0.79940178250773397</v>
      </c>
      <c r="BP100" s="36">
        <v>10</v>
      </c>
      <c r="BQ100" s="27"/>
      <c r="BR100" s="27"/>
      <c r="BS100" s="27"/>
      <c r="BT100" s="27"/>
      <c r="BU100" s="27"/>
      <c r="BV100" s="27"/>
      <c r="BW100" s="36">
        <v>56</v>
      </c>
      <c r="BX100" s="36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6">
        <v>0</v>
      </c>
      <c r="CL100" s="48">
        <v>5.15</v>
      </c>
      <c r="CM100" s="48">
        <v>5.89</v>
      </c>
      <c r="CN100" s="36">
        <v>0</v>
      </c>
      <c r="CO100" s="36">
        <v>0</v>
      </c>
      <c r="CP100" s="36">
        <v>0</v>
      </c>
      <c r="CQ100" s="36">
        <v>0</v>
      </c>
      <c r="CR100" s="27"/>
      <c r="CS100" s="27"/>
      <c r="CT100" s="27"/>
      <c r="CU100" s="27"/>
      <c r="CV100" s="27"/>
      <c r="CW100" s="36">
        <v>59</v>
      </c>
      <c r="CX100" s="47">
        <f t="shared" si="147"/>
        <v>8.7995354422833039</v>
      </c>
      <c r="CY100" s="47">
        <f t="shared" si="148"/>
        <v>9.9600542446090898</v>
      </c>
      <c r="CZ100" s="47">
        <f t="shared" si="149"/>
        <v>7.1233844172244112</v>
      </c>
      <c r="DA100" s="47">
        <f t="shared" si="150"/>
        <v>5.646425724012504</v>
      </c>
      <c r="DB100" s="47">
        <f t="shared" si="151"/>
        <v>3.90364612397493</v>
      </c>
      <c r="DC100" s="47">
        <f t="shared" si="152"/>
        <v>3.6668995077585631</v>
      </c>
      <c r="DD100" s="47">
        <f t="shared" si="153"/>
        <v>4.2576078964601711</v>
      </c>
      <c r="DE100" s="47">
        <f t="shared" si="154"/>
        <v>2.1123161675839941</v>
      </c>
      <c r="DF100" s="48">
        <f t="shared" si="155"/>
        <v>0.89276446785349184</v>
      </c>
      <c r="DG100" s="47">
        <f t="shared" si="156"/>
        <v>0.94819071130231969</v>
      </c>
      <c r="DH100" s="36">
        <v>9</v>
      </c>
      <c r="DI100" s="27"/>
      <c r="DJ100" s="27"/>
      <c r="DK100" s="27"/>
      <c r="DL100" s="27"/>
      <c r="DM100" s="27"/>
      <c r="DN100" s="27"/>
      <c r="DO100" s="36">
        <v>56</v>
      </c>
      <c r="DP100" s="36">
        <v>0</v>
      </c>
      <c r="DQ100" s="36">
        <v>0</v>
      </c>
      <c r="DR100" s="36">
        <v>0</v>
      </c>
      <c r="DS100" s="36">
        <v>0</v>
      </c>
      <c r="DT100" s="36">
        <v>0</v>
      </c>
      <c r="DU100" s="36">
        <v>0</v>
      </c>
      <c r="DV100" s="36">
        <v>0</v>
      </c>
      <c r="DW100" s="36">
        <v>0</v>
      </c>
      <c r="DX100" s="36">
        <v>0</v>
      </c>
      <c r="DY100" s="36">
        <v>0</v>
      </c>
      <c r="DZ100" s="36">
        <v>0</v>
      </c>
      <c r="EA100" s="36">
        <v>0</v>
      </c>
      <c r="EB100" s="36">
        <v>0</v>
      </c>
      <c r="EC100" s="36">
        <v>0</v>
      </c>
      <c r="ED100" s="36">
        <v>0</v>
      </c>
      <c r="EE100" s="36">
        <v>0</v>
      </c>
      <c r="EF100" s="36">
        <v>0</v>
      </c>
      <c r="EG100" s="36">
        <v>0</v>
      </c>
      <c r="EH100" s="48">
        <v>5.15</v>
      </c>
      <c r="EI100" s="48">
        <v>5.89</v>
      </c>
      <c r="EJ100" s="27"/>
      <c r="EK100" s="27"/>
      <c r="EL100" s="27"/>
      <c r="EM100" s="27"/>
      <c r="EN100" s="27"/>
      <c r="EO100" s="36">
        <v>59</v>
      </c>
      <c r="EP100" s="47">
        <f t="shared" si="167"/>
        <v>8.7995354422833039</v>
      </c>
      <c r="EQ100" s="47">
        <f t="shared" si="168"/>
        <v>9.9600542446090898</v>
      </c>
      <c r="ER100" s="47">
        <f t="shared" si="169"/>
        <v>7.1233844172244112</v>
      </c>
      <c r="ES100" s="47">
        <f t="shared" si="170"/>
        <v>5.646425724012504</v>
      </c>
      <c r="ET100" s="47">
        <f t="shared" si="171"/>
        <v>3.90364612397493</v>
      </c>
      <c r="EU100" s="47">
        <f t="shared" si="172"/>
        <v>3.6668995077585631</v>
      </c>
      <c r="EV100" s="47">
        <f t="shared" si="173"/>
        <v>4.2576078964601711</v>
      </c>
      <c r="EW100" s="47">
        <f t="shared" si="174"/>
        <v>2.188297156339706</v>
      </c>
      <c r="EX100" s="48">
        <f t="shared" si="175"/>
        <v>0.80348802106814154</v>
      </c>
      <c r="EY100" s="47">
        <f t="shared" si="176"/>
        <v>1.2015621342652234</v>
      </c>
      <c r="EZ100" s="36">
        <v>9</v>
      </c>
      <c r="FA100" s="27"/>
      <c r="FB100" s="27"/>
      <c r="FC100" s="27"/>
      <c r="FD100" s="27"/>
      <c r="FE100" s="27"/>
      <c r="FF100" s="27"/>
      <c r="FG100" s="36">
        <v>56</v>
      </c>
      <c r="FH100" s="36">
        <v>0</v>
      </c>
      <c r="FI100" s="36">
        <v>0</v>
      </c>
      <c r="FJ100" s="36">
        <v>0</v>
      </c>
      <c r="FK100" s="36">
        <v>0</v>
      </c>
      <c r="FL100" s="36">
        <v>0</v>
      </c>
      <c r="FM100" s="36">
        <v>0</v>
      </c>
      <c r="FN100" s="36">
        <v>0</v>
      </c>
      <c r="FO100" s="36">
        <v>0</v>
      </c>
      <c r="FP100" s="36">
        <v>0</v>
      </c>
      <c r="FQ100" s="36">
        <v>0</v>
      </c>
      <c r="FR100" s="36">
        <v>0</v>
      </c>
      <c r="FS100" s="36">
        <v>0</v>
      </c>
      <c r="FT100" s="36">
        <v>0</v>
      </c>
      <c r="FU100" s="36">
        <v>0</v>
      </c>
      <c r="FV100" s="36">
        <v>0</v>
      </c>
      <c r="FW100" s="36">
        <v>0</v>
      </c>
      <c r="FX100" s="36">
        <v>0</v>
      </c>
      <c r="FY100" s="36">
        <v>0</v>
      </c>
      <c r="FZ100" s="48">
        <v>5.15</v>
      </c>
      <c r="GA100" s="48">
        <v>5.89</v>
      </c>
      <c r="GB100" s="27"/>
      <c r="GC100" s="27"/>
      <c r="GD100" s="27"/>
      <c r="GE100" s="27"/>
      <c r="GF100" s="27"/>
      <c r="GG100" s="36">
        <v>59</v>
      </c>
      <c r="GH100" s="47">
        <f t="shared" si="157"/>
        <v>8.7995354422833039</v>
      </c>
      <c r="GI100" s="47">
        <f t="shared" si="158"/>
        <v>9.9600542446090898</v>
      </c>
      <c r="GJ100" s="47">
        <f t="shared" si="159"/>
        <v>7.1233844172244112</v>
      </c>
      <c r="GK100" s="47">
        <f t="shared" si="160"/>
        <v>5.646425724012504</v>
      </c>
      <c r="GL100" s="47">
        <f t="shared" si="161"/>
        <v>3.90364612397493</v>
      </c>
      <c r="GM100" s="47">
        <f t="shared" si="162"/>
        <v>3.6668995077585631</v>
      </c>
      <c r="GN100" s="47">
        <f t="shared" si="163"/>
        <v>4.5852720748064666</v>
      </c>
      <c r="GO100" s="47">
        <f t="shared" si="164"/>
        <v>2.3154001334062708</v>
      </c>
      <c r="GP100" s="48">
        <f t="shared" si="165"/>
        <v>0.72962573899792194</v>
      </c>
      <c r="GQ100" s="47">
        <f t="shared" si="166"/>
        <v>1.3512708139007514</v>
      </c>
      <c r="GR100" s="36">
        <v>9</v>
      </c>
      <c r="GS100" s="27"/>
      <c r="GT100" s="27"/>
      <c r="GU100" s="27"/>
      <c r="GV100" s="27"/>
      <c r="GW100" s="27"/>
      <c r="GX100" s="27"/>
      <c r="GY100" s="36">
        <v>56</v>
      </c>
      <c r="GZ100" s="36">
        <v>0</v>
      </c>
      <c r="HA100" s="36">
        <v>0</v>
      </c>
      <c r="HB100" s="36">
        <v>0</v>
      </c>
      <c r="HC100" s="36">
        <v>0</v>
      </c>
      <c r="HD100" s="36">
        <v>0</v>
      </c>
      <c r="HE100" s="36">
        <v>0</v>
      </c>
      <c r="HF100" s="36">
        <v>0</v>
      </c>
      <c r="HG100" s="36">
        <v>0</v>
      </c>
      <c r="HH100" s="36">
        <v>0</v>
      </c>
      <c r="HI100" s="36">
        <v>0</v>
      </c>
      <c r="HJ100" s="36">
        <v>0</v>
      </c>
      <c r="HK100" s="36">
        <v>0</v>
      </c>
      <c r="HL100" s="36">
        <v>0</v>
      </c>
      <c r="HM100" s="36">
        <v>0</v>
      </c>
      <c r="HN100" s="36">
        <v>0</v>
      </c>
      <c r="HO100" s="36">
        <v>0</v>
      </c>
      <c r="HP100" s="36">
        <v>0</v>
      </c>
      <c r="HQ100" s="36">
        <v>0</v>
      </c>
      <c r="HR100" s="48">
        <v>5.15</v>
      </c>
      <c r="HS100" s="48">
        <v>5.89</v>
      </c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</row>
    <row r="101" spans="1:258" x14ac:dyDescent="0.25">
      <c r="A101" s="27"/>
      <c r="B101" s="27"/>
      <c r="C101" s="46">
        <v>59</v>
      </c>
      <c r="D101" s="75" t="s">
        <v>130</v>
      </c>
      <c r="E101" s="47">
        <v>3.22</v>
      </c>
      <c r="F101" s="47">
        <v>5.15</v>
      </c>
      <c r="G101" s="27"/>
      <c r="H101" s="27"/>
      <c r="I101" s="27"/>
      <c r="J101" s="27"/>
      <c r="K101" s="27"/>
      <c r="L101" s="27"/>
      <c r="M101" s="36">
        <v>60</v>
      </c>
      <c r="N101" s="43">
        <f t="shared" si="127"/>
        <v>8.4146182325759753</v>
      </c>
      <c r="O101" s="43">
        <f t="shared" si="128"/>
        <v>9.1456273704978823</v>
      </c>
      <c r="P101" s="43">
        <f t="shared" si="129"/>
        <v>6.8779139279290211</v>
      </c>
      <c r="Q101" s="43">
        <f t="shared" si="130"/>
        <v>4.9862310415783977</v>
      </c>
      <c r="R101" s="43">
        <f t="shared" si="131"/>
        <v>4.1959146797807989</v>
      </c>
      <c r="S101" s="43">
        <f t="shared" si="132"/>
        <v>3.8013155617496421</v>
      </c>
      <c r="T101" s="43">
        <f t="shared" si="133"/>
        <v>4.4150877680970284</v>
      </c>
      <c r="U101" s="43">
        <f t="shared" si="134"/>
        <v>2.7546506130542219</v>
      </c>
      <c r="V101" s="47">
        <f t="shared" si="135"/>
        <v>0.95189285111298061</v>
      </c>
      <c r="W101" s="48">
        <f t="shared" si="136"/>
        <v>0.38832975677895132</v>
      </c>
      <c r="X101" s="36">
        <v>10</v>
      </c>
      <c r="Y101" s="27"/>
      <c r="Z101" s="27"/>
      <c r="AA101" s="27"/>
      <c r="AB101" s="27"/>
      <c r="AC101" s="27"/>
      <c r="AD101" s="27"/>
      <c r="AE101" s="36">
        <v>57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36">
        <v>0</v>
      </c>
      <c r="AR101" s="36">
        <v>0</v>
      </c>
      <c r="AS101" s="36">
        <v>0</v>
      </c>
      <c r="AT101" s="36">
        <v>0</v>
      </c>
      <c r="AU101" s="36">
        <v>0</v>
      </c>
      <c r="AV101" s="48">
        <v>2.52</v>
      </c>
      <c r="AW101" s="48">
        <v>2.87</v>
      </c>
      <c r="AX101" s="36">
        <v>0</v>
      </c>
      <c r="AY101" s="36">
        <v>0</v>
      </c>
      <c r="AZ101" s="27"/>
      <c r="BA101" s="27"/>
      <c r="BB101" s="27"/>
      <c r="BC101" s="27"/>
      <c r="BD101" s="27"/>
      <c r="BE101" s="36">
        <v>60</v>
      </c>
      <c r="BF101" s="47">
        <f t="shared" si="137"/>
        <v>8.6704641732488472</v>
      </c>
      <c r="BG101" s="47">
        <f t="shared" si="138"/>
        <v>9.751624480054593</v>
      </c>
      <c r="BH101" s="47">
        <f t="shared" si="139"/>
        <v>7.0793223938139427</v>
      </c>
      <c r="BI101" s="47">
        <f t="shared" si="140"/>
        <v>5.2968016587842897</v>
      </c>
      <c r="BJ101" s="47">
        <f t="shared" si="141"/>
        <v>4.0769071610719818</v>
      </c>
      <c r="BK101" s="47">
        <f t="shared" si="142"/>
        <v>3.6814272028657578</v>
      </c>
      <c r="BL101" s="47">
        <f t="shared" si="143"/>
        <v>4.4067703593448124</v>
      </c>
      <c r="BM101" s="47">
        <f t="shared" si="144"/>
        <v>2.1874901142633751</v>
      </c>
      <c r="BN101" s="47">
        <f t="shared" si="145"/>
        <v>1.3568310967102715</v>
      </c>
      <c r="BO101" s="48">
        <f t="shared" si="146"/>
        <v>0.45502001041332596</v>
      </c>
      <c r="BP101" s="36">
        <v>10</v>
      </c>
      <c r="BQ101" s="27"/>
      <c r="BR101" s="27"/>
      <c r="BS101" s="27"/>
      <c r="BT101" s="27"/>
      <c r="BU101" s="27"/>
      <c r="BV101" s="27"/>
      <c r="BW101" s="36">
        <v>57</v>
      </c>
      <c r="BX101" s="36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6">
        <v>0</v>
      </c>
      <c r="CL101" s="36">
        <v>0</v>
      </c>
      <c r="CM101" s="36">
        <v>0</v>
      </c>
      <c r="CN101" s="48">
        <v>2.52</v>
      </c>
      <c r="CO101" s="48">
        <v>2.87</v>
      </c>
      <c r="CP101" s="36">
        <v>0</v>
      </c>
      <c r="CQ101" s="36">
        <v>0</v>
      </c>
      <c r="CR101" s="27"/>
      <c r="CS101" s="27"/>
      <c r="CT101" s="27"/>
      <c r="CU101" s="27"/>
      <c r="CV101" s="27"/>
      <c r="CW101" s="36">
        <v>60</v>
      </c>
      <c r="CX101" s="47">
        <f t="shared" si="147"/>
        <v>8.6515053025470685</v>
      </c>
      <c r="CY101" s="47">
        <f t="shared" si="148"/>
        <v>9.8724404559134005</v>
      </c>
      <c r="CZ101" s="47">
        <f t="shared" si="149"/>
        <v>7.0793223938139427</v>
      </c>
      <c r="DA101" s="47">
        <f t="shared" si="150"/>
        <v>5.4766850386292711</v>
      </c>
      <c r="DB101" s="47">
        <f t="shared" si="151"/>
        <v>3.8437104734984446</v>
      </c>
      <c r="DC101" s="47">
        <f t="shared" si="152"/>
        <v>3.3954192671892516</v>
      </c>
      <c r="DD101" s="47">
        <f t="shared" si="153"/>
        <v>4.4067703593448124</v>
      </c>
      <c r="DE101" s="47">
        <f t="shared" si="154"/>
        <v>2.0047499716871404</v>
      </c>
      <c r="DF101" s="47">
        <f t="shared" si="155"/>
        <v>1.2731612255220617</v>
      </c>
      <c r="DG101" s="48">
        <f t="shared" si="156"/>
        <v>0.6049922520165032</v>
      </c>
      <c r="DH101" s="36">
        <v>10</v>
      </c>
      <c r="DI101" s="27"/>
      <c r="DJ101" s="27"/>
      <c r="DK101" s="27"/>
      <c r="DL101" s="27"/>
      <c r="DM101" s="27"/>
      <c r="DN101" s="27"/>
      <c r="DO101" s="36">
        <v>57</v>
      </c>
      <c r="DP101" s="36">
        <v>0</v>
      </c>
      <c r="DQ101" s="36">
        <v>0</v>
      </c>
      <c r="DR101" s="36">
        <v>0</v>
      </c>
      <c r="DS101" s="36">
        <v>0</v>
      </c>
      <c r="DT101" s="36">
        <v>0</v>
      </c>
      <c r="DU101" s="36">
        <v>0</v>
      </c>
      <c r="DV101" s="36">
        <v>0</v>
      </c>
      <c r="DW101" s="36">
        <v>0</v>
      </c>
      <c r="DX101" s="36">
        <v>0</v>
      </c>
      <c r="DY101" s="36">
        <v>0</v>
      </c>
      <c r="DZ101" s="36">
        <v>0</v>
      </c>
      <c r="EA101" s="36">
        <v>0</v>
      </c>
      <c r="EB101" s="36">
        <v>0</v>
      </c>
      <c r="EC101" s="36">
        <v>0</v>
      </c>
      <c r="ED101" s="36">
        <v>0</v>
      </c>
      <c r="EE101" s="36">
        <v>0</v>
      </c>
      <c r="EF101" s="48">
        <v>2.52</v>
      </c>
      <c r="EG101" s="48">
        <v>2.87</v>
      </c>
      <c r="EH101" s="62">
        <v>0</v>
      </c>
      <c r="EI101" s="62">
        <v>0</v>
      </c>
      <c r="EJ101" s="27"/>
      <c r="EK101" s="27"/>
      <c r="EL101" s="27"/>
      <c r="EM101" s="27"/>
      <c r="EN101" s="27"/>
      <c r="EO101" s="36">
        <v>60</v>
      </c>
      <c r="EP101" s="47">
        <f t="shared" si="167"/>
        <v>8.6515053025470685</v>
      </c>
      <c r="EQ101" s="47">
        <f t="shared" si="168"/>
        <v>9.8724404559134005</v>
      </c>
      <c r="ER101" s="47">
        <f t="shared" si="169"/>
        <v>7.0793223938139427</v>
      </c>
      <c r="ES101" s="47">
        <f t="shared" si="170"/>
        <v>5.4766850386292711</v>
      </c>
      <c r="ET101" s="47">
        <f t="shared" si="171"/>
        <v>3.8437104734984446</v>
      </c>
      <c r="EU101" s="47">
        <f t="shared" si="172"/>
        <v>3.3954192671892516</v>
      </c>
      <c r="EV101" s="47">
        <f t="shared" si="173"/>
        <v>4.4067703593448124</v>
      </c>
      <c r="EW101" s="47">
        <f t="shared" si="174"/>
        <v>2.1136014551260867</v>
      </c>
      <c r="EX101" s="47">
        <f t="shared" si="175"/>
        <v>1.1841423056372895</v>
      </c>
      <c r="EY101" s="48">
        <f t="shared" si="176"/>
        <v>0.86333745574948861</v>
      </c>
      <c r="EZ101" s="36">
        <v>10</v>
      </c>
      <c r="FA101" s="27"/>
      <c r="FB101" s="27"/>
      <c r="FC101" s="27"/>
      <c r="FD101" s="27"/>
      <c r="FE101" s="27"/>
      <c r="FF101" s="27"/>
      <c r="FG101" s="36">
        <v>57</v>
      </c>
      <c r="FH101" s="36">
        <v>0</v>
      </c>
      <c r="FI101" s="36">
        <v>0</v>
      </c>
      <c r="FJ101" s="36">
        <v>0</v>
      </c>
      <c r="FK101" s="36">
        <v>0</v>
      </c>
      <c r="FL101" s="36">
        <v>0</v>
      </c>
      <c r="FM101" s="36">
        <v>0</v>
      </c>
      <c r="FN101" s="36">
        <v>0</v>
      </c>
      <c r="FO101" s="36">
        <v>0</v>
      </c>
      <c r="FP101" s="36">
        <v>0</v>
      </c>
      <c r="FQ101" s="36">
        <v>0</v>
      </c>
      <c r="FR101" s="36">
        <v>0</v>
      </c>
      <c r="FS101" s="36">
        <v>0</v>
      </c>
      <c r="FT101" s="36">
        <v>0</v>
      </c>
      <c r="FU101" s="36">
        <v>0</v>
      </c>
      <c r="FV101" s="36">
        <v>0</v>
      </c>
      <c r="FW101" s="36">
        <v>0</v>
      </c>
      <c r="FX101" s="48">
        <v>2.52</v>
      </c>
      <c r="FY101" s="48">
        <v>2.87</v>
      </c>
      <c r="FZ101" s="62">
        <v>0</v>
      </c>
      <c r="GA101" s="62">
        <v>0</v>
      </c>
      <c r="GB101" s="27"/>
      <c r="GC101" s="27"/>
      <c r="GD101" s="27"/>
      <c r="GE101" s="27"/>
      <c r="GF101" s="27"/>
      <c r="GG101" s="36">
        <v>60</v>
      </c>
      <c r="GH101" s="47">
        <f t="shared" si="157"/>
        <v>8.6515053025470685</v>
      </c>
      <c r="GI101" s="47">
        <f t="shared" si="158"/>
        <v>9.8724404559134005</v>
      </c>
      <c r="GJ101" s="47">
        <f t="shared" si="159"/>
        <v>7.0793223938139427</v>
      </c>
      <c r="GK101" s="47">
        <f t="shared" si="160"/>
        <v>5.4766850386292711</v>
      </c>
      <c r="GL101" s="47">
        <f t="shared" si="161"/>
        <v>3.8437104734984446</v>
      </c>
      <c r="GM101" s="47">
        <f t="shared" si="162"/>
        <v>3.3954192671892516</v>
      </c>
      <c r="GN101" s="47">
        <f t="shared" si="163"/>
        <v>4.732001690616773</v>
      </c>
      <c r="GO101" s="47">
        <f t="shared" si="164"/>
        <v>2.3006979617305503</v>
      </c>
      <c r="GP101" s="47">
        <f t="shared" si="165"/>
        <v>1.1078353548942717</v>
      </c>
      <c r="GQ101" s="48">
        <f t="shared" si="166"/>
        <v>1.0210204760434536</v>
      </c>
      <c r="GR101" s="36">
        <v>10</v>
      </c>
      <c r="GS101" s="27"/>
      <c r="GT101" s="27"/>
      <c r="GU101" s="27"/>
      <c r="GV101" s="27"/>
      <c r="GW101" s="27"/>
      <c r="GX101" s="27"/>
      <c r="GY101" s="36">
        <v>57</v>
      </c>
      <c r="GZ101" s="36">
        <v>0</v>
      </c>
      <c r="HA101" s="36">
        <v>0</v>
      </c>
      <c r="HB101" s="36">
        <v>0</v>
      </c>
      <c r="HC101" s="36">
        <v>0</v>
      </c>
      <c r="HD101" s="36">
        <v>0</v>
      </c>
      <c r="HE101" s="36">
        <v>0</v>
      </c>
      <c r="HF101" s="36">
        <v>0</v>
      </c>
      <c r="HG101" s="36">
        <v>0</v>
      </c>
      <c r="HH101" s="36">
        <v>0</v>
      </c>
      <c r="HI101" s="36">
        <v>0</v>
      </c>
      <c r="HJ101" s="36">
        <v>0</v>
      </c>
      <c r="HK101" s="36">
        <v>0</v>
      </c>
      <c r="HL101" s="36">
        <v>0</v>
      </c>
      <c r="HM101" s="36">
        <v>0</v>
      </c>
      <c r="HN101" s="36">
        <v>0</v>
      </c>
      <c r="HO101" s="36">
        <v>0</v>
      </c>
      <c r="HP101" s="48">
        <v>2.52</v>
      </c>
      <c r="HQ101" s="48">
        <v>2.87</v>
      </c>
      <c r="HR101" s="62">
        <v>0</v>
      </c>
      <c r="HS101" s="62">
        <v>0</v>
      </c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</row>
    <row r="102" spans="1:258" x14ac:dyDescent="0.25">
      <c r="A102" s="27"/>
      <c r="B102" s="27"/>
      <c r="C102" s="46">
        <v>60</v>
      </c>
      <c r="D102" s="75" t="s">
        <v>131</v>
      </c>
      <c r="E102" s="47">
        <v>3.44</v>
      </c>
      <c r="F102" s="47">
        <v>5.47</v>
      </c>
      <c r="G102" s="27"/>
      <c r="H102" s="27"/>
      <c r="I102" s="27"/>
      <c r="J102" s="27"/>
      <c r="K102" s="27"/>
      <c r="L102" s="27"/>
      <c r="M102" s="36">
        <v>61</v>
      </c>
      <c r="N102" s="43">
        <f t="shared" si="127"/>
        <v>8.9724077036211423</v>
      </c>
      <c r="O102" s="43">
        <f t="shared" si="128"/>
        <v>9.5880133500115665</v>
      </c>
      <c r="P102" s="43">
        <f t="shared" si="129"/>
        <v>7.3086524065657965</v>
      </c>
      <c r="Q102" s="43">
        <f t="shared" si="130"/>
        <v>5.5973207876626123</v>
      </c>
      <c r="R102" s="43">
        <f t="shared" si="131"/>
        <v>4.6502688094345697</v>
      </c>
      <c r="S102" s="43">
        <f t="shared" si="132"/>
        <v>4.4109069362207141</v>
      </c>
      <c r="T102" s="43">
        <f t="shared" si="133"/>
        <v>4.5608442200978532</v>
      </c>
      <c r="U102" s="43">
        <f t="shared" si="134"/>
        <v>3.3044212806480959</v>
      </c>
      <c r="V102" s="43">
        <f t="shared" si="135"/>
        <v>0.76485292703891739</v>
      </c>
      <c r="W102" s="48">
        <f t="shared" si="136"/>
        <v>0.44283179650969107</v>
      </c>
      <c r="X102" s="36">
        <v>10</v>
      </c>
      <c r="Y102" s="27"/>
      <c r="Z102" s="27"/>
      <c r="AA102" s="27"/>
      <c r="AB102" s="27"/>
      <c r="AC102" s="27"/>
      <c r="AD102" s="27"/>
      <c r="AE102" s="36">
        <v>58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0</v>
      </c>
      <c r="AO102" s="36">
        <v>0</v>
      </c>
      <c r="AP102" s="36">
        <v>0</v>
      </c>
      <c r="AQ102" s="36">
        <v>0</v>
      </c>
      <c r="AR102" s="36">
        <v>0</v>
      </c>
      <c r="AS102" s="36">
        <v>0</v>
      </c>
      <c r="AT102" s="36">
        <v>0</v>
      </c>
      <c r="AU102" s="36">
        <v>0</v>
      </c>
      <c r="AV102" s="48">
        <v>3.64</v>
      </c>
      <c r="AW102" s="48">
        <v>4.62</v>
      </c>
      <c r="AX102" s="52">
        <v>0</v>
      </c>
      <c r="AY102" s="52">
        <v>0</v>
      </c>
      <c r="AZ102" s="27"/>
      <c r="BA102" s="27"/>
      <c r="BB102" s="27"/>
      <c r="BC102" s="27"/>
      <c r="BD102" s="27"/>
      <c r="BE102" s="36">
        <v>61</v>
      </c>
      <c r="BF102" s="47">
        <f t="shared" si="137"/>
        <v>9.2385847931158729</v>
      </c>
      <c r="BG102" s="47">
        <f t="shared" si="138"/>
        <v>10.224044209607078</v>
      </c>
      <c r="BH102" s="47">
        <f t="shared" si="139"/>
        <v>7.4989647433643958</v>
      </c>
      <c r="BI102" s="47">
        <f t="shared" si="140"/>
        <v>5.9002188783552771</v>
      </c>
      <c r="BJ102" s="47">
        <f t="shared" si="141"/>
        <v>4.5179676847007224</v>
      </c>
      <c r="BK102" s="47">
        <f t="shared" si="142"/>
        <v>4.3656449981646466</v>
      </c>
      <c r="BL102" s="47">
        <f t="shared" si="143"/>
        <v>4.487830767754061</v>
      </c>
      <c r="BM102" s="47">
        <f t="shared" si="144"/>
        <v>2.7591399022159049</v>
      </c>
      <c r="BN102" s="48">
        <f t="shared" si="145"/>
        <v>0.8949668289942363</v>
      </c>
      <c r="BO102" s="47">
        <f t="shared" si="146"/>
        <v>1.2063668545075008</v>
      </c>
      <c r="BP102" s="36">
        <v>9</v>
      </c>
      <c r="BQ102" s="27"/>
      <c r="BR102" s="27"/>
      <c r="BS102" s="27"/>
      <c r="BT102" s="27"/>
      <c r="BU102" s="27"/>
      <c r="BV102" s="27"/>
      <c r="BW102" s="36">
        <v>58</v>
      </c>
      <c r="BX102" s="36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6">
        <v>0</v>
      </c>
      <c r="CL102" s="36">
        <v>0</v>
      </c>
      <c r="CM102" s="36">
        <v>0</v>
      </c>
      <c r="CN102" s="48">
        <v>3.64</v>
      </c>
      <c r="CO102" s="48">
        <v>4.62</v>
      </c>
      <c r="CP102" s="62">
        <v>0</v>
      </c>
      <c r="CQ102" s="62">
        <v>0</v>
      </c>
      <c r="CR102" s="27"/>
      <c r="CS102" s="27"/>
      <c r="CT102" s="27"/>
      <c r="CU102" s="27"/>
      <c r="CV102" s="27"/>
      <c r="CW102" s="36">
        <v>61</v>
      </c>
      <c r="CX102" s="47">
        <f t="shared" si="147"/>
        <v>9.2230322562593283</v>
      </c>
      <c r="CY102" s="47">
        <f t="shared" si="148"/>
        <v>10.357036926113999</v>
      </c>
      <c r="CZ102" s="47">
        <f t="shared" si="149"/>
        <v>7.4989647433643958</v>
      </c>
      <c r="DA102" s="47">
        <f t="shared" si="150"/>
        <v>6.0782564304714821</v>
      </c>
      <c r="DB102" s="47">
        <f t="shared" si="151"/>
        <v>4.2953475067893683</v>
      </c>
      <c r="DC102" s="47">
        <f t="shared" si="152"/>
        <v>4.1078622177478143</v>
      </c>
      <c r="DD102" s="47">
        <f t="shared" si="153"/>
        <v>4.487830767754061</v>
      </c>
      <c r="DE102" s="47">
        <f t="shared" si="154"/>
        <v>2.5334633872811105</v>
      </c>
      <c r="DF102" s="48">
        <f t="shared" si="155"/>
        <v>0.79552607021709909</v>
      </c>
      <c r="DG102" s="47">
        <f t="shared" si="156"/>
        <v>1.3571627113209384</v>
      </c>
      <c r="DH102" s="36">
        <v>9</v>
      </c>
      <c r="DI102" s="27"/>
      <c r="DJ102" s="27"/>
      <c r="DK102" s="27"/>
      <c r="DL102" s="27"/>
      <c r="DM102" s="27"/>
      <c r="DN102" s="27"/>
      <c r="DO102" s="36">
        <v>58</v>
      </c>
      <c r="DP102" s="36">
        <v>0</v>
      </c>
      <c r="DQ102" s="36">
        <v>0</v>
      </c>
      <c r="DR102" s="36">
        <v>0</v>
      </c>
      <c r="DS102" s="36">
        <v>0</v>
      </c>
      <c r="DT102" s="36">
        <v>0</v>
      </c>
      <c r="DU102" s="36">
        <v>0</v>
      </c>
      <c r="DV102" s="36">
        <v>0</v>
      </c>
      <c r="DW102" s="36">
        <v>0</v>
      </c>
      <c r="DX102" s="36">
        <v>0</v>
      </c>
      <c r="DY102" s="36">
        <v>0</v>
      </c>
      <c r="DZ102" s="36">
        <v>0</v>
      </c>
      <c r="EA102" s="36">
        <v>0</v>
      </c>
      <c r="EB102" s="36">
        <v>0</v>
      </c>
      <c r="EC102" s="36">
        <v>0</v>
      </c>
      <c r="ED102" s="36">
        <v>0</v>
      </c>
      <c r="EE102" s="36">
        <v>0</v>
      </c>
      <c r="EF102" s="48">
        <v>3.64</v>
      </c>
      <c r="EG102" s="48">
        <v>4.62</v>
      </c>
      <c r="EH102" s="62">
        <v>0</v>
      </c>
      <c r="EI102" s="62">
        <v>0</v>
      </c>
      <c r="EJ102" s="27"/>
      <c r="EK102" s="27"/>
      <c r="EL102" s="27"/>
      <c r="EM102" s="27"/>
      <c r="EN102" s="27"/>
      <c r="EO102" s="36">
        <v>61</v>
      </c>
      <c r="EP102" s="47">
        <f t="shared" si="167"/>
        <v>9.2230322562593283</v>
      </c>
      <c r="EQ102" s="47">
        <f t="shared" si="168"/>
        <v>10.357036926113999</v>
      </c>
      <c r="ER102" s="47">
        <f t="shared" si="169"/>
        <v>7.4989647433643958</v>
      </c>
      <c r="ES102" s="47">
        <f t="shared" si="170"/>
        <v>6.0782564304714821</v>
      </c>
      <c r="ET102" s="47">
        <f t="shared" si="171"/>
        <v>4.2953475067893683</v>
      </c>
      <c r="EU102" s="47">
        <f t="shared" si="172"/>
        <v>4.1078622177478143</v>
      </c>
      <c r="EV102" s="47">
        <f t="shared" si="173"/>
        <v>4.487830767754061</v>
      </c>
      <c r="EW102" s="47">
        <f t="shared" si="174"/>
        <v>2.5967693603997857</v>
      </c>
      <c r="EX102" s="48">
        <f t="shared" si="175"/>
        <v>0.71934206049694993</v>
      </c>
      <c r="EY102" s="47">
        <f t="shared" si="176"/>
        <v>1.6149695237062527</v>
      </c>
      <c r="EZ102" s="36">
        <v>9</v>
      </c>
      <c r="FA102" s="27"/>
      <c r="FB102" s="27"/>
      <c r="FC102" s="27"/>
      <c r="FD102" s="27"/>
      <c r="FE102" s="27"/>
      <c r="FF102" s="27"/>
      <c r="FG102" s="36">
        <v>58</v>
      </c>
      <c r="FH102" s="36">
        <v>0</v>
      </c>
      <c r="FI102" s="36">
        <v>0</v>
      </c>
      <c r="FJ102" s="36">
        <v>0</v>
      </c>
      <c r="FK102" s="36">
        <v>0</v>
      </c>
      <c r="FL102" s="36">
        <v>0</v>
      </c>
      <c r="FM102" s="36">
        <v>0</v>
      </c>
      <c r="FN102" s="36">
        <v>0</v>
      </c>
      <c r="FO102" s="36">
        <v>0</v>
      </c>
      <c r="FP102" s="36">
        <v>0</v>
      </c>
      <c r="FQ102" s="36">
        <v>0</v>
      </c>
      <c r="FR102" s="36">
        <v>0</v>
      </c>
      <c r="FS102" s="36">
        <v>0</v>
      </c>
      <c r="FT102" s="36">
        <v>0</v>
      </c>
      <c r="FU102" s="36">
        <v>0</v>
      </c>
      <c r="FV102" s="36">
        <v>0</v>
      </c>
      <c r="FW102" s="36">
        <v>0</v>
      </c>
      <c r="FX102" s="48">
        <v>3.64</v>
      </c>
      <c r="FY102" s="48">
        <v>4.62</v>
      </c>
      <c r="FZ102" s="62">
        <v>0</v>
      </c>
      <c r="GA102" s="62">
        <v>0</v>
      </c>
      <c r="GB102" s="27"/>
      <c r="GC102" s="27"/>
      <c r="GD102" s="27"/>
      <c r="GE102" s="27"/>
      <c r="GF102" s="27"/>
      <c r="GG102" s="36">
        <v>61</v>
      </c>
      <c r="GH102" s="47">
        <f t="shared" si="157"/>
        <v>9.2230322562593283</v>
      </c>
      <c r="GI102" s="47">
        <f t="shared" si="158"/>
        <v>10.357036926113999</v>
      </c>
      <c r="GJ102" s="47">
        <f t="shared" si="159"/>
        <v>7.4989647433643958</v>
      </c>
      <c r="GK102" s="47">
        <f t="shared" si="160"/>
        <v>6.0782564304714821</v>
      </c>
      <c r="GL102" s="47">
        <f t="shared" si="161"/>
        <v>4.2953475067893683</v>
      </c>
      <c r="GM102" s="47">
        <f t="shared" si="162"/>
        <v>4.1078622177478143</v>
      </c>
      <c r="GN102" s="47">
        <f t="shared" si="163"/>
        <v>4.8158010756259433</v>
      </c>
      <c r="GO102" s="47">
        <f t="shared" si="164"/>
        <v>2.6939025801077348</v>
      </c>
      <c r="GP102" s="48">
        <f t="shared" si="165"/>
        <v>0.67644733108759936</v>
      </c>
      <c r="GQ102" s="47">
        <f t="shared" si="166"/>
        <v>1.7698538958060921</v>
      </c>
      <c r="GR102" s="36">
        <v>9</v>
      </c>
      <c r="GS102" s="27"/>
      <c r="GT102" s="27"/>
      <c r="GU102" s="27"/>
      <c r="GV102" s="27"/>
      <c r="GW102" s="27"/>
      <c r="GX102" s="27"/>
      <c r="GY102" s="36">
        <v>58</v>
      </c>
      <c r="GZ102" s="36">
        <v>0</v>
      </c>
      <c r="HA102" s="36">
        <v>0</v>
      </c>
      <c r="HB102" s="36">
        <v>0</v>
      </c>
      <c r="HC102" s="36">
        <v>0</v>
      </c>
      <c r="HD102" s="36">
        <v>0</v>
      </c>
      <c r="HE102" s="36">
        <v>0</v>
      </c>
      <c r="HF102" s="36">
        <v>0</v>
      </c>
      <c r="HG102" s="36">
        <v>0</v>
      </c>
      <c r="HH102" s="36">
        <v>0</v>
      </c>
      <c r="HI102" s="36">
        <v>0</v>
      </c>
      <c r="HJ102" s="36">
        <v>0</v>
      </c>
      <c r="HK102" s="36">
        <v>0</v>
      </c>
      <c r="HL102" s="36">
        <v>0</v>
      </c>
      <c r="HM102" s="36">
        <v>0</v>
      </c>
      <c r="HN102" s="36">
        <v>0</v>
      </c>
      <c r="HO102" s="36">
        <v>0</v>
      </c>
      <c r="HP102" s="48">
        <v>3.64</v>
      </c>
      <c r="HQ102" s="48">
        <v>4.62</v>
      </c>
      <c r="HR102" s="62">
        <v>0</v>
      </c>
      <c r="HS102" s="62">
        <v>0</v>
      </c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</row>
    <row r="103" spans="1:258" x14ac:dyDescent="0.25">
      <c r="A103" s="27"/>
      <c r="B103" s="27"/>
      <c r="C103" s="46">
        <v>61</v>
      </c>
      <c r="D103" s="75" t="s">
        <v>132</v>
      </c>
      <c r="E103" s="47">
        <v>2.78</v>
      </c>
      <c r="F103" s="47">
        <v>5.0999999999999996</v>
      </c>
      <c r="G103" s="27"/>
      <c r="H103" s="27"/>
      <c r="I103" s="27"/>
      <c r="J103" s="27"/>
      <c r="K103" s="27"/>
      <c r="L103" s="27"/>
      <c r="M103" s="36">
        <v>62</v>
      </c>
      <c r="N103" s="43">
        <f t="shared" si="127"/>
        <v>9.6120029130249431</v>
      </c>
      <c r="O103" s="43">
        <f t="shared" si="128"/>
        <v>9.9677730712531769</v>
      </c>
      <c r="P103" s="43">
        <f t="shared" si="129"/>
        <v>7.7060301063517782</v>
      </c>
      <c r="Q103" s="43">
        <f t="shared" si="130"/>
        <v>6.4193847057175182</v>
      </c>
      <c r="R103" s="43">
        <f t="shared" si="131"/>
        <v>5.1886896226311316</v>
      </c>
      <c r="S103" s="43">
        <f t="shared" si="132"/>
        <v>5.2674092303522411</v>
      </c>
      <c r="T103" s="43">
        <f t="shared" si="133"/>
        <v>4.5305408065704471</v>
      </c>
      <c r="U103" s="43">
        <f t="shared" si="134"/>
        <v>4.1055693880386439</v>
      </c>
      <c r="V103" s="48">
        <f t="shared" si="135"/>
        <v>1.4326548781894404</v>
      </c>
      <c r="W103" s="47">
        <f t="shared" si="136"/>
        <v>1.7255723688098394</v>
      </c>
      <c r="X103" s="36">
        <v>9</v>
      </c>
      <c r="Y103" s="27"/>
      <c r="Z103" s="27"/>
      <c r="AA103" s="27"/>
      <c r="AB103" s="27"/>
      <c r="AC103" s="27"/>
      <c r="AD103" s="27"/>
      <c r="AE103" s="36">
        <v>59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48">
        <v>3.22</v>
      </c>
      <c r="AY103" s="48">
        <v>5.15</v>
      </c>
      <c r="AZ103" s="27"/>
      <c r="BA103" s="27"/>
      <c r="BB103" s="27"/>
      <c r="BC103" s="27"/>
      <c r="BD103" s="27"/>
      <c r="BE103" s="36">
        <v>62</v>
      </c>
      <c r="BF103" s="47">
        <f t="shared" si="137"/>
        <v>9.8985615322714064</v>
      </c>
      <c r="BG103" s="47">
        <f t="shared" si="138"/>
        <v>10.659408051106778</v>
      </c>
      <c r="BH103" s="47">
        <f t="shared" si="139"/>
        <v>7.8693374703479479</v>
      </c>
      <c r="BI103" s="47">
        <f t="shared" si="140"/>
        <v>6.6975523747485539</v>
      </c>
      <c r="BJ103" s="47">
        <f t="shared" si="141"/>
        <v>5.0383461572226258</v>
      </c>
      <c r="BK103" s="47">
        <f t="shared" si="142"/>
        <v>5.3900005797773334</v>
      </c>
      <c r="BL103" s="47">
        <f t="shared" si="143"/>
        <v>4.3434577239798262</v>
      </c>
      <c r="BM103" s="47">
        <f t="shared" si="144"/>
        <v>3.6440023326007891</v>
      </c>
      <c r="BN103" s="48">
        <f t="shared" si="145"/>
        <v>0.97818230662796213</v>
      </c>
      <c r="BO103" s="47">
        <f t="shared" si="146"/>
        <v>2.5186281294230368</v>
      </c>
      <c r="BP103" s="36">
        <v>9</v>
      </c>
      <c r="BQ103" s="27"/>
      <c r="BR103" s="27"/>
      <c r="BS103" s="27"/>
      <c r="BT103" s="27"/>
      <c r="BU103" s="27"/>
      <c r="BV103" s="27"/>
      <c r="BW103" s="36">
        <v>59</v>
      </c>
      <c r="BX103" s="36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0</v>
      </c>
      <c r="CJ103" s="36">
        <v>0</v>
      </c>
      <c r="CK103" s="36">
        <v>0</v>
      </c>
      <c r="CL103" s="36">
        <v>0</v>
      </c>
      <c r="CM103" s="36">
        <v>0</v>
      </c>
      <c r="CN103" s="36">
        <v>0</v>
      </c>
      <c r="CO103" s="36">
        <v>0</v>
      </c>
      <c r="CP103" s="48">
        <v>3.22</v>
      </c>
      <c r="CQ103" s="48">
        <v>5.15</v>
      </c>
      <c r="CR103" s="27"/>
      <c r="CS103" s="27"/>
      <c r="CT103" s="27"/>
      <c r="CU103" s="27"/>
      <c r="CV103" s="27"/>
      <c r="CW103" s="36">
        <v>62</v>
      </c>
      <c r="CX103" s="47">
        <f t="shared" si="147"/>
        <v>9.8910779998946534</v>
      </c>
      <c r="CY103" s="47">
        <f t="shared" si="148"/>
        <v>10.817172176169189</v>
      </c>
      <c r="CZ103" s="47">
        <f t="shared" si="149"/>
        <v>7.8693374703479479</v>
      </c>
      <c r="DA103" s="47">
        <f t="shared" si="150"/>
        <v>6.8672355032276364</v>
      </c>
      <c r="DB103" s="47">
        <f t="shared" si="151"/>
        <v>4.8486753924370403</v>
      </c>
      <c r="DC103" s="47">
        <f t="shared" si="152"/>
        <v>5.2110874105123184</v>
      </c>
      <c r="DD103" s="47">
        <f t="shared" si="153"/>
        <v>4.3434577239798262</v>
      </c>
      <c r="DE103" s="47">
        <f t="shared" si="154"/>
        <v>3.3722302315669195</v>
      </c>
      <c r="DF103" s="48">
        <f t="shared" si="155"/>
        <v>0.99472249371680221</v>
      </c>
      <c r="DG103" s="47">
        <f t="shared" si="156"/>
        <v>2.6637878340813854</v>
      </c>
      <c r="DH103" s="36">
        <v>9</v>
      </c>
      <c r="DI103" s="27"/>
      <c r="DJ103" s="27"/>
      <c r="DK103" s="27"/>
      <c r="DL103" s="27"/>
      <c r="DM103" s="27"/>
      <c r="DN103" s="27"/>
      <c r="DO103" s="36">
        <v>59</v>
      </c>
      <c r="DP103" s="36">
        <v>0</v>
      </c>
      <c r="DQ103" s="36">
        <v>0</v>
      </c>
      <c r="DR103" s="36">
        <v>0</v>
      </c>
      <c r="DS103" s="36">
        <v>0</v>
      </c>
      <c r="DT103" s="36">
        <v>0</v>
      </c>
      <c r="DU103" s="36">
        <v>0</v>
      </c>
      <c r="DV103" s="36">
        <v>0</v>
      </c>
      <c r="DW103" s="36">
        <v>0</v>
      </c>
      <c r="DX103" s="36">
        <v>0</v>
      </c>
      <c r="DY103" s="36">
        <v>0</v>
      </c>
      <c r="DZ103" s="36">
        <v>0</v>
      </c>
      <c r="EA103" s="36">
        <v>0</v>
      </c>
      <c r="EB103" s="36">
        <v>0</v>
      </c>
      <c r="EC103" s="36">
        <v>0</v>
      </c>
      <c r="ED103" s="36">
        <v>0</v>
      </c>
      <c r="EE103" s="36">
        <v>0</v>
      </c>
      <c r="EF103" s="48">
        <v>3.22</v>
      </c>
      <c r="EG103" s="48">
        <v>5.15</v>
      </c>
      <c r="EH103" s="62">
        <v>0</v>
      </c>
      <c r="EI103" s="62">
        <v>0</v>
      </c>
      <c r="EJ103" s="27"/>
      <c r="EK103" s="27"/>
      <c r="EL103" s="27"/>
      <c r="EM103" s="27"/>
      <c r="EN103" s="27"/>
      <c r="EO103" s="36">
        <v>62</v>
      </c>
      <c r="EP103" s="47">
        <f t="shared" si="167"/>
        <v>9.8910779998946534</v>
      </c>
      <c r="EQ103" s="47">
        <f t="shared" si="168"/>
        <v>10.817172176169189</v>
      </c>
      <c r="ER103" s="47">
        <f t="shared" si="169"/>
        <v>7.8693374703479479</v>
      </c>
      <c r="ES103" s="47">
        <f t="shared" si="170"/>
        <v>6.8672355032276364</v>
      </c>
      <c r="ET103" s="47">
        <f t="shared" si="171"/>
        <v>4.8486753924370403</v>
      </c>
      <c r="EU103" s="47">
        <f t="shared" si="172"/>
        <v>5.2110874105123184</v>
      </c>
      <c r="EV103" s="47">
        <f t="shared" si="173"/>
        <v>4.3434577239798262</v>
      </c>
      <c r="EW103" s="47">
        <f t="shared" si="174"/>
        <v>3.3556486374139025</v>
      </c>
      <c r="EX103" s="48">
        <f t="shared" si="175"/>
        <v>1.0566707150290491</v>
      </c>
      <c r="EY103" s="47">
        <f t="shared" si="176"/>
        <v>2.9087371078356323</v>
      </c>
      <c r="EZ103" s="36">
        <v>9</v>
      </c>
      <c r="FA103" s="27"/>
      <c r="FB103" s="27"/>
      <c r="FC103" s="27"/>
      <c r="FD103" s="27"/>
      <c r="FE103" s="27"/>
      <c r="FF103" s="27"/>
      <c r="FG103" s="36">
        <v>59</v>
      </c>
      <c r="FH103" s="36">
        <v>0</v>
      </c>
      <c r="FI103" s="36">
        <v>0</v>
      </c>
      <c r="FJ103" s="36">
        <v>0</v>
      </c>
      <c r="FK103" s="36">
        <v>0</v>
      </c>
      <c r="FL103" s="36">
        <v>0</v>
      </c>
      <c r="FM103" s="36">
        <v>0</v>
      </c>
      <c r="FN103" s="36">
        <v>0</v>
      </c>
      <c r="FO103" s="36">
        <v>0</v>
      </c>
      <c r="FP103" s="36">
        <v>0</v>
      </c>
      <c r="FQ103" s="36">
        <v>0</v>
      </c>
      <c r="FR103" s="36">
        <v>0</v>
      </c>
      <c r="FS103" s="36">
        <v>0</v>
      </c>
      <c r="FT103" s="36">
        <v>0</v>
      </c>
      <c r="FU103" s="36">
        <v>0</v>
      </c>
      <c r="FV103" s="36">
        <v>0</v>
      </c>
      <c r="FW103" s="36">
        <v>0</v>
      </c>
      <c r="FX103" s="48">
        <v>3.22</v>
      </c>
      <c r="FY103" s="48">
        <v>5.15</v>
      </c>
      <c r="FZ103" s="62">
        <v>0</v>
      </c>
      <c r="GA103" s="62">
        <v>0</v>
      </c>
      <c r="GB103" s="27"/>
      <c r="GC103" s="27"/>
      <c r="GD103" s="27"/>
      <c r="GE103" s="27"/>
      <c r="GF103" s="27"/>
      <c r="GG103" s="36">
        <v>62</v>
      </c>
      <c r="GH103" s="47">
        <f t="shared" si="157"/>
        <v>9.8910779998946534</v>
      </c>
      <c r="GI103" s="47">
        <f t="shared" si="158"/>
        <v>10.817172176169189</v>
      </c>
      <c r="GJ103" s="47">
        <f t="shared" si="159"/>
        <v>7.8693374703479479</v>
      </c>
      <c r="GK103" s="47">
        <f t="shared" si="160"/>
        <v>6.8672355032276364</v>
      </c>
      <c r="GL103" s="47">
        <f t="shared" si="161"/>
        <v>4.8486753924370403</v>
      </c>
      <c r="GM103" s="47">
        <f t="shared" si="162"/>
        <v>5.2110874105123184</v>
      </c>
      <c r="GN103" s="47">
        <f t="shared" si="163"/>
        <v>4.6531967506220928</v>
      </c>
      <c r="GO103" s="47">
        <f t="shared" si="164"/>
        <v>3.2958981240997796</v>
      </c>
      <c r="GP103" s="48">
        <f t="shared" si="165"/>
        <v>1.1310450079096575</v>
      </c>
      <c r="GQ103" s="47">
        <f t="shared" si="166"/>
        <v>3.0485460161362172</v>
      </c>
      <c r="GR103" s="36">
        <v>9</v>
      </c>
      <c r="GS103" s="27"/>
      <c r="GT103" s="27"/>
      <c r="GU103" s="27"/>
      <c r="GV103" s="27"/>
      <c r="GW103" s="27"/>
      <c r="GX103" s="27"/>
      <c r="GY103" s="36">
        <v>59</v>
      </c>
      <c r="GZ103" s="36">
        <v>0</v>
      </c>
      <c r="HA103" s="36">
        <v>0</v>
      </c>
      <c r="HB103" s="36">
        <v>0</v>
      </c>
      <c r="HC103" s="36">
        <v>0</v>
      </c>
      <c r="HD103" s="36">
        <v>0</v>
      </c>
      <c r="HE103" s="36">
        <v>0</v>
      </c>
      <c r="HF103" s="36">
        <v>0</v>
      </c>
      <c r="HG103" s="36">
        <v>0</v>
      </c>
      <c r="HH103" s="36">
        <v>0</v>
      </c>
      <c r="HI103" s="36">
        <v>0</v>
      </c>
      <c r="HJ103" s="36">
        <v>0</v>
      </c>
      <c r="HK103" s="36">
        <v>0</v>
      </c>
      <c r="HL103" s="36">
        <v>0</v>
      </c>
      <c r="HM103" s="36">
        <v>0</v>
      </c>
      <c r="HN103" s="36">
        <v>0</v>
      </c>
      <c r="HO103" s="36">
        <v>0</v>
      </c>
      <c r="HP103" s="48">
        <v>3.22</v>
      </c>
      <c r="HQ103" s="48">
        <v>5.15</v>
      </c>
      <c r="HR103" s="62">
        <v>0</v>
      </c>
      <c r="HS103" s="62">
        <v>0</v>
      </c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</row>
    <row r="104" spans="1:258" x14ac:dyDescent="0.25">
      <c r="A104" s="27"/>
      <c r="B104" s="27"/>
      <c r="C104" s="46">
        <v>62</v>
      </c>
      <c r="D104" s="75" t="s">
        <v>133</v>
      </c>
      <c r="E104" s="47">
        <v>1.98</v>
      </c>
      <c r="F104" s="47">
        <v>3.95</v>
      </c>
      <c r="G104" s="27"/>
      <c r="H104" s="27"/>
      <c r="I104" s="27"/>
      <c r="J104" s="27"/>
      <c r="K104" s="27"/>
      <c r="L104" s="27"/>
      <c r="M104" s="36">
        <v>63</v>
      </c>
      <c r="N104" s="43">
        <f t="shared" si="127"/>
        <v>7.5430100092734866</v>
      </c>
      <c r="O104" s="43">
        <f t="shared" si="128"/>
        <v>8.5549576270137084</v>
      </c>
      <c r="P104" s="43">
        <f t="shared" si="129"/>
        <v>6.3715068861298425</v>
      </c>
      <c r="Q104" s="43">
        <f t="shared" si="130"/>
        <v>4.0578935422211355</v>
      </c>
      <c r="R104" s="43">
        <f t="shared" si="131"/>
        <v>3.7789548819746455</v>
      </c>
      <c r="S104" s="43">
        <f t="shared" si="132"/>
        <v>2.9574313178838154</v>
      </c>
      <c r="T104" s="43">
        <f t="shared" si="133"/>
        <v>4.6828410180145985</v>
      </c>
      <c r="U104" s="47">
        <f t="shared" si="134"/>
        <v>2.2640008833920544</v>
      </c>
      <c r="V104" s="43">
        <f t="shared" si="135"/>
        <v>2.3060138768012646</v>
      </c>
      <c r="W104" s="48">
        <f t="shared" si="136"/>
        <v>1.9026297590440442</v>
      </c>
      <c r="X104" s="36">
        <v>10</v>
      </c>
      <c r="Y104" s="27"/>
      <c r="Z104" s="27"/>
      <c r="AA104" s="27"/>
      <c r="AB104" s="27"/>
      <c r="AC104" s="27"/>
      <c r="AD104" s="27"/>
      <c r="AE104" s="36">
        <v>60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36">
        <v>0</v>
      </c>
      <c r="AO104" s="36">
        <v>0</v>
      </c>
      <c r="AP104" s="36">
        <v>0</v>
      </c>
      <c r="AQ104" s="36">
        <v>0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48">
        <v>3.44</v>
      </c>
      <c r="AY104" s="48">
        <v>5.47</v>
      </c>
      <c r="AZ104" s="27"/>
      <c r="BA104" s="27"/>
      <c r="BB104" s="27"/>
      <c r="BC104" s="27"/>
      <c r="BD104" s="27"/>
      <c r="BE104" s="36">
        <v>63</v>
      </c>
      <c r="BF104" s="47">
        <f t="shared" si="137"/>
        <v>7.7669100572064496</v>
      </c>
      <c r="BG104" s="47">
        <f t="shared" si="138"/>
        <v>9.07744567595973</v>
      </c>
      <c r="BH104" s="47">
        <f t="shared" si="139"/>
        <v>6.5936893230488884</v>
      </c>
      <c r="BI104" s="47">
        <f t="shared" si="140"/>
        <v>4.3784652348168756</v>
      </c>
      <c r="BJ104" s="47">
        <f t="shared" si="141"/>
        <v>3.7066281173055389</v>
      </c>
      <c r="BK104" s="47">
        <f t="shared" si="142"/>
        <v>2.5670228378415332</v>
      </c>
      <c r="BL104" s="47">
        <f t="shared" si="143"/>
        <v>4.8003150938245716</v>
      </c>
      <c r="BM104" s="47">
        <f t="shared" si="144"/>
        <v>1.7802452078295272</v>
      </c>
      <c r="BN104" s="47">
        <f t="shared" si="145"/>
        <v>2.7806187485881622</v>
      </c>
      <c r="BO104" s="48">
        <f t="shared" si="146"/>
        <v>1.1075793871165318</v>
      </c>
      <c r="BP104" s="36">
        <v>10</v>
      </c>
      <c r="BQ104" s="27"/>
      <c r="BR104" s="27"/>
      <c r="BS104" s="27"/>
      <c r="BT104" s="27"/>
      <c r="BU104" s="27"/>
      <c r="BV104" s="27"/>
      <c r="BW104" s="36">
        <v>60</v>
      </c>
      <c r="BX104" s="3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6">
        <v>0</v>
      </c>
      <c r="CL104" s="36">
        <v>0</v>
      </c>
      <c r="CM104" s="36">
        <v>0</v>
      </c>
      <c r="CN104" s="36">
        <v>0</v>
      </c>
      <c r="CO104" s="36">
        <v>0</v>
      </c>
      <c r="CP104" s="48">
        <v>3.44</v>
      </c>
      <c r="CQ104" s="48">
        <v>5.47</v>
      </c>
      <c r="CR104" s="27"/>
      <c r="CS104" s="27"/>
      <c r="CT104" s="27"/>
      <c r="CU104" s="27"/>
      <c r="CV104" s="27"/>
      <c r="CW104" s="36">
        <v>63</v>
      </c>
      <c r="CX104" s="47">
        <f t="shared" si="147"/>
        <v>7.7390531720618139</v>
      </c>
      <c r="CY104" s="47">
        <f t="shared" si="148"/>
        <v>9.1663704497593947</v>
      </c>
      <c r="CZ104" s="47">
        <f t="shared" si="149"/>
        <v>6.5936893230488884</v>
      </c>
      <c r="DA104" s="47">
        <f t="shared" si="150"/>
        <v>4.556615594826094</v>
      </c>
      <c r="DB104" s="47">
        <f t="shared" si="151"/>
        <v>3.4701579097164084</v>
      </c>
      <c r="DC104" s="47">
        <f t="shared" si="152"/>
        <v>2.1739346816314415</v>
      </c>
      <c r="DD104" s="47">
        <f t="shared" si="153"/>
        <v>4.8003150938245716</v>
      </c>
      <c r="DE104" s="47">
        <f t="shared" si="154"/>
        <v>1.8067475569912568</v>
      </c>
      <c r="DF104" s="47">
        <f t="shared" si="155"/>
        <v>2.715503954774336</v>
      </c>
      <c r="DG104" s="48">
        <f t="shared" si="156"/>
        <v>0.96533187298462297</v>
      </c>
      <c r="DH104" s="36">
        <v>10</v>
      </c>
      <c r="DI104" s="27"/>
      <c r="DJ104" s="27"/>
      <c r="DK104" s="27"/>
      <c r="DL104" s="27"/>
      <c r="DM104" s="27"/>
      <c r="DN104" s="27"/>
      <c r="DO104" s="36">
        <v>60</v>
      </c>
      <c r="DP104" s="36">
        <v>0</v>
      </c>
      <c r="DQ104" s="36">
        <v>0</v>
      </c>
      <c r="DR104" s="36">
        <v>0</v>
      </c>
      <c r="DS104" s="36">
        <v>0</v>
      </c>
      <c r="DT104" s="36">
        <v>0</v>
      </c>
      <c r="DU104" s="36">
        <v>0</v>
      </c>
      <c r="DV104" s="36">
        <v>0</v>
      </c>
      <c r="DW104" s="36">
        <v>0</v>
      </c>
      <c r="DX104" s="36">
        <v>0</v>
      </c>
      <c r="DY104" s="36">
        <v>0</v>
      </c>
      <c r="DZ104" s="36">
        <v>0</v>
      </c>
      <c r="EA104" s="36">
        <v>0</v>
      </c>
      <c r="EB104" s="36">
        <v>0</v>
      </c>
      <c r="EC104" s="36">
        <v>0</v>
      </c>
      <c r="ED104" s="36">
        <v>0</v>
      </c>
      <c r="EE104" s="36">
        <v>0</v>
      </c>
      <c r="EF104" s="36">
        <v>0</v>
      </c>
      <c r="EG104" s="36">
        <v>0</v>
      </c>
      <c r="EH104" s="48">
        <v>3.44</v>
      </c>
      <c r="EI104" s="48">
        <v>5.47</v>
      </c>
      <c r="EJ104" s="27"/>
      <c r="EK104" s="27"/>
      <c r="EL104" s="27"/>
      <c r="EM104" s="27"/>
      <c r="EN104" s="27"/>
      <c r="EO104" s="36">
        <v>63</v>
      </c>
      <c r="EP104" s="47">
        <f t="shared" si="167"/>
        <v>7.7390531720618139</v>
      </c>
      <c r="EQ104" s="47">
        <f t="shared" si="168"/>
        <v>9.1663704497593947</v>
      </c>
      <c r="ER104" s="47">
        <f t="shared" si="169"/>
        <v>6.5936893230488884</v>
      </c>
      <c r="ES104" s="47">
        <f t="shared" si="170"/>
        <v>4.556615594826094</v>
      </c>
      <c r="ET104" s="47">
        <f t="shared" si="171"/>
        <v>3.4701579097164084</v>
      </c>
      <c r="EU104" s="47">
        <f t="shared" si="172"/>
        <v>2.1739346816314415</v>
      </c>
      <c r="EV104" s="47">
        <f t="shared" si="173"/>
        <v>4.8003150938245716</v>
      </c>
      <c r="EW104" s="47">
        <f t="shared" si="174"/>
        <v>2.0070819060959559</v>
      </c>
      <c r="EX104" s="47">
        <f t="shared" si="175"/>
        <v>2.6318877255688538</v>
      </c>
      <c r="EY104" s="48">
        <f t="shared" si="176"/>
        <v>0.73918980140421309</v>
      </c>
      <c r="EZ104" s="36">
        <v>10</v>
      </c>
      <c r="FA104" s="27"/>
      <c r="FB104" s="27"/>
      <c r="FC104" s="27"/>
      <c r="FD104" s="27"/>
      <c r="FE104" s="27"/>
      <c r="FF104" s="27"/>
      <c r="FG104" s="36">
        <v>60</v>
      </c>
      <c r="FH104" s="36">
        <v>0</v>
      </c>
      <c r="FI104" s="36">
        <v>0</v>
      </c>
      <c r="FJ104" s="36">
        <v>0</v>
      </c>
      <c r="FK104" s="36">
        <v>0</v>
      </c>
      <c r="FL104" s="36">
        <v>0</v>
      </c>
      <c r="FM104" s="36">
        <v>0</v>
      </c>
      <c r="FN104" s="36">
        <v>0</v>
      </c>
      <c r="FO104" s="36">
        <v>0</v>
      </c>
      <c r="FP104" s="36">
        <v>0</v>
      </c>
      <c r="FQ104" s="36">
        <v>0</v>
      </c>
      <c r="FR104" s="36">
        <v>0</v>
      </c>
      <c r="FS104" s="36">
        <v>0</v>
      </c>
      <c r="FT104" s="36">
        <v>0</v>
      </c>
      <c r="FU104" s="36">
        <v>0</v>
      </c>
      <c r="FV104" s="36">
        <v>0</v>
      </c>
      <c r="FW104" s="36">
        <v>0</v>
      </c>
      <c r="FX104" s="36">
        <v>0</v>
      </c>
      <c r="FY104" s="36">
        <v>0</v>
      </c>
      <c r="FZ104" s="48">
        <v>3.44</v>
      </c>
      <c r="GA104" s="48">
        <v>5.47</v>
      </c>
      <c r="GB104" s="27"/>
      <c r="GC104" s="27"/>
      <c r="GD104" s="27"/>
      <c r="GE104" s="27"/>
      <c r="GF104" s="27"/>
      <c r="GG104" s="36">
        <v>63</v>
      </c>
      <c r="GH104" s="47">
        <f t="shared" si="157"/>
        <v>7.7390531720618139</v>
      </c>
      <c r="GI104" s="47">
        <f t="shared" si="158"/>
        <v>9.1663704497593947</v>
      </c>
      <c r="GJ104" s="47">
        <f t="shared" si="159"/>
        <v>6.5936893230488884</v>
      </c>
      <c r="GK104" s="47">
        <f t="shared" si="160"/>
        <v>4.556615594826094</v>
      </c>
      <c r="GL104" s="47">
        <f t="shared" si="161"/>
        <v>3.4701579097164084</v>
      </c>
      <c r="GM104" s="47">
        <f t="shared" si="162"/>
        <v>2.1739346816314415</v>
      </c>
      <c r="GN104" s="47">
        <f t="shared" si="163"/>
        <v>5.0962652992166726</v>
      </c>
      <c r="GO104" s="47">
        <f t="shared" si="164"/>
        <v>2.365617138178628</v>
      </c>
      <c r="GP104" s="47">
        <f t="shared" si="165"/>
        <v>2.5517746215150465</v>
      </c>
      <c r="GQ104" s="48">
        <f t="shared" si="166"/>
        <v>0.63803041659469517</v>
      </c>
      <c r="GR104" s="36">
        <v>10</v>
      </c>
      <c r="GS104" s="27"/>
      <c r="GT104" s="27"/>
      <c r="GU104" s="27"/>
      <c r="GV104" s="27"/>
      <c r="GW104" s="27"/>
      <c r="GX104" s="27"/>
      <c r="GY104" s="36">
        <v>60</v>
      </c>
      <c r="GZ104" s="36">
        <v>0</v>
      </c>
      <c r="HA104" s="36">
        <v>0</v>
      </c>
      <c r="HB104" s="36">
        <v>0</v>
      </c>
      <c r="HC104" s="36">
        <v>0</v>
      </c>
      <c r="HD104" s="36">
        <v>0</v>
      </c>
      <c r="HE104" s="36">
        <v>0</v>
      </c>
      <c r="HF104" s="36">
        <v>0</v>
      </c>
      <c r="HG104" s="36">
        <v>0</v>
      </c>
      <c r="HH104" s="36">
        <v>0</v>
      </c>
      <c r="HI104" s="36">
        <v>0</v>
      </c>
      <c r="HJ104" s="36">
        <v>0</v>
      </c>
      <c r="HK104" s="36">
        <v>0</v>
      </c>
      <c r="HL104" s="36">
        <v>0</v>
      </c>
      <c r="HM104" s="36">
        <v>0</v>
      </c>
      <c r="HN104" s="36">
        <v>0</v>
      </c>
      <c r="HO104" s="36">
        <v>0</v>
      </c>
      <c r="HP104" s="62">
        <v>0</v>
      </c>
      <c r="HQ104" s="62">
        <v>0</v>
      </c>
      <c r="HR104" s="48">
        <v>3.44</v>
      </c>
      <c r="HS104" s="48">
        <v>5.47</v>
      </c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</row>
    <row r="105" spans="1:258" x14ac:dyDescent="0.25">
      <c r="A105" s="27"/>
      <c r="B105" s="27"/>
      <c r="C105" s="46">
        <v>63</v>
      </c>
      <c r="D105" s="75" t="s">
        <v>134</v>
      </c>
      <c r="E105" s="47">
        <v>4.68</v>
      </c>
      <c r="F105" s="47">
        <v>6.37</v>
      </c>
      <c r="G105" s="27"/>
      <c r="H105" s="27"/>
      <c r="I105" s="27"/>
      <c r="J105" s="27"/>
      <c r="K105" s="27"/>
      <c r="L105" s="27"/>
      <c r="M105" s="36">
        <v>64</v>
      </c>
      <c r="N105" s="43">
        <f t="shared" si="127"/>
        <v>5.6438727838249507</v>
      </c>
      <c r="O105" s="43">
        <f t="shared" si="128"/>
        <v>7.0813840455097479</v>
      </c>
      <c r="P105" s="43">
        <f t="shared" si="129"/>
        <v>5.2426329263071629</v>
      </c>
      <c r="Q105" s="43">
        <f t="shared" si="130"/>
        <v>2.522300537208046</v>
      </c>
      <c r="R105" s="43">
        <f t="shared" si="131"/>
        <v>3.4111874765248542</v>
      </c>
      <c r="S105" s="48">
        <f t="shared" si="132"/>
        <v>2.1308449028495713</v>
      </c>
      <c r="T105" s="43">
        <f t="shared" si="133"/>
        <v>5.1879186578048815</v>
      </c>
      <c r="U105" s="47">
        <f t="shared" si="134"/>
        <v>2.6475649189396662</v>
      </c>
      <c r="V105" s="43">
        <f t="shared" si="135"/>
        <v>4.6167737653040781</v>
      </c>
      <c r="W105" s="43">
        <f t="shared" si="136"/>
        <v>4.3924139149219528</v>
      </c>
      <c r="X105" s="36">
        <v>6</v>
      </c>
      <c r="Y105" s="27"/>
      <c r="Z105" s="27"/>
      <c r="AA105" s="27"/>
      <c r="AB105" s="27"/>
      <c r="AC105" s="27"/>
      <c r="AD105" s="27"/>
      <c r="AE105" s="36">
        <v>61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36">
        <v>0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48">
        <v>2.78</v>
      </c>
      <c r="AY105" s="48">
        <v>5.0999999999999996</v>
      </c>
      <c r="AZ105" s="27"/>
      <c r="BA105" s="27"/>
      <c r="BB105" s="27"/>
      <c r="BC105" s="27"/>
      <c r="BD105" s="27"/>
      <c r="BE105" s="36">
        <v>64</v>
      </c>
      <c r="BF105" s="47">
        <f t="shared" si="137"/>
        <v>5.8003465765558575</v>
      </c>
      <c r="BG105" s="47">
        <f t="shared" si="138"/>
        <v>7.4326226865084442</v>
      </c>
      <c r="BH105" s="47">
        <f t="shared" si="139"/>
        <v>5.4755644052056915</v>
      </c>
      <c r="BI105" s="47">
        <f t="shared" si="140"/>
        <v>2.7772707488647908</v>
      </c>
      <c r="BJ105" s="47">
        <f t="shared" si="141"/>
        <v>3.4526326187418204</v>
      </c>
      <c r="BK105" s="48">
        <f t="shared" si="142"/>
        <v>1.352832676275969</v>
      </c>
      <c r="BL105" s="47">
        <f t="shared" si="143"/>
        <v>5.4720768452206521</v>
      </c>
      <c r="BM105" s="47">
        <f t="shared" si="144"/>
        <v>2.7265386481764757</v>
      </c>
      <c r="BN105" s="47">
        <f t="shared" si="145"/>
        <v>5.0952787583212746</v>
      </c>
      <c r="BO105" s="47">
        <f t="shared" si="146"/>
        <v>3.6127842277865434</v>
      </c>
      <c r="BP105" s="36">
        <v>6</v>
      </c>
      <c r="BQ105" s="27"/>
      <c r="BR105" s="27"/>
      <c r="BS105" s="27"/>
      <c r="BT105" s="27"/>
      <c r="BU105" s="27"/>
      <c r="BV105" s="27"/>
      <c r="BW105" s="36">
        <v>61</v>
      </c>
      <c r="BX105" s="3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6">
        <v>0</v>
      </c>
      <c r="CL105" s="36">
        <v>0</v>
      </c>
      <c r="CM105" s="36">
        <v>0</v>
      </c>
      <c r="CN105" s="48">
        <v>2.78</v>
      </c>
      <c r="CO105" s="48">
        <v>5.0999999999999996</v>
      </c>
      <c r="CP105" s="36">
        <v>0</v>
      </c>
      <c r="CQ105" s="36">
        <v>0</v>
      </c>
      <c r="CR105" s="27"/>
      <c r="CS105" s="27"/>
      <c r="CT105" s="27"/>
      <c r="CU105" s="27"/>
      <c r="CV105" s="27"/>
      <c r="CW105" s="36">
        <v>64</v>
      </c>
      <c r="CX105" s="47">
        <f t="shared" si="147"/>
        <v>5.758840508296788</v>
      </c>
      <c r="CY105" s="47">
        <f t="shared" si="148"/>
        <v>7.4637176095800646</v>
      </c>
      <c r="CZ105" s="47">
        <f t="shared" si="149"/>
        <v>5.4755644052056915</v>
      </c>
      <c r="DA105" s="47">
        <f t="shared" si="150"/>
        <v>2.9095859024020574</v>
      </c>
      <c r="DB105" s="47">
        <f t="shared" si="151"/>
        <v>3.3097965286743061</v>
      </c>
      <c r="DC105" s="48">
        <f t="shared" si="152"/>
        <v>1.0937879136285982</v>
      </c>
      <c r="DD105" s="47">
        <f t="shared" si="153"/>
        <v>5.4720768452206521</v>
      </c>
      <c r="DE105" s="47">
        <f t="shared" si="154"/>
        <v>2.9910976757910204</v>
      </c>
      <c r="DF105" s="47">
        <f t="shared" si="155"/>
        <v>5.0573044593994663</v>
      </c>
      <c r="DG105" s="47">
        <f t="shared" si="156"/>
        <v>3.4623533362440067</v>
      </c>
      <c r="DH105" s="36">
        <v>6</v>
      </c>
      <c r="DI105" s="27"/>
      <c r="DJ105" s="27"/>
      <c r="DK105" s="27"/>
      <c r="DL105" s="27"/>
      <c r="DM105" s="27"/>
      <c r="DN105" s="27"/>
      <c r="DO105" s="36">
        <v>61</v>
      </c>
      <c r="DP105" s="36">
        <v>0</v>
      </c>
      <c r="DQ105" s="36">
        <v>0</v>
      </c>
      <c r="DR105" s="36">
        <v>0</v>
      </c>
      <c r="DS105" s="36">
        <v>0</v>
      </c>
      <c r="DT105" s="36">
        <v>0</v>
      </c>
      <c r="DU105" s="36">
        <v>0</v>
      </c>
      <c r="DV105" s="36">
        <v>0</v>
      </c>
      <c r="DW105" s="36">
        <v>0</v>
      </c>
      <c r="DX105" s="36">
        <v>0</v>
      </c>
      <c r="DY105" s="36">
        <v>0</v>
      </c>
      <c r="DZ105" s="36">
        <v>0</v>
      </c>
      <c r="EA105" s="36">
        <v>0</v>
      </c>
      <c r="EB105" s="36">
        <v>0</v>
      </c>
      <c r="EC105" s="36">
        <v>0</v>
      </c>
      <c r="ED105" s="36">
        <v>0</v>
      </c>
      <c r="EE105" s="36">
        <v>0</v>
      </c>
      <c r="EF105" s="48">
        <v>2.78</v>
      </c>
      <c r="EG105" s="48">
        <v>5.0999999999999996</v>
      </c>
      <c r="EH105" s="62">
        <v>0</v>
      </c>
      <c r="EI105" s="62">
        <v>0</v>
      </c>
      <c r="EJ105" s="27"/>
      <c r="EK105" s="27"/>
      <c r="EL105" s="27"/>
      <c r="EM105" s="27"/>
      <c r="EN105" s="27"/>
      <c r="EO105" s="36">
        <v>64</v>
      </c>
      <c r="EP105" s="47">
        <f t="shared" si="167"/>
        <v>5.758840508296788</v>
      </c>
      <c r="EQ105" s="47">
        <f t="shared" si="168"/>
        <v>7.4637176095800646</v>
      </c>
      <c r="ER105" s="47">
        <f t="shared" si="169"/>
        <v>5.4755644052056915</v>
      </c>
      <c r="ES105" s="47">
        <f t="shared" si="170"/>
        <v>2.9095859024020574</v>
      </c>
      <c r="ET105" s="47">
        <f t="shared" si="171"/>
        <v>3.3097965286743061</v>
      </c>
      <c r="EU105" s="48">
        <f t="shared" si="172"/>
        <v>1.0937879136285982</v>
      </c>
      <c r="EV105" s="47">
        <f t="shared" si="173"/>
        <v>5.4720768452206521</v>
      </c>
      <c r="EW105" s="47">
        <f t="shared" si="174"/>
        <v>3.1349871521976675</v>
      </c>
      <c r="EX105" s="47">
        <f t="shared" si="175"/>
        <v>4.9876139585978381</v>
      </c>
      <c r="EY105" s="47">
        <f t="shared" si="176"/>
        <v>3.2039782400166206</v>
      </c>
      <c r="EZ105" s="36">
        <v>6</v>
      </c>
      <c r="FA105" s="27"/>
      <c r="FB105" s="27"/>
      <c r="FC105" s="27"/>
      <c r="FD105" s="27"/>
      <c r="FE105" s="27"/>
      <c r="FF105" s="27"/>
      <c r="FG105" s="36">
        <v>61</v>
      </c>
      <c r="FH105" s="36">
        <v>0</v>
      </c>
      <c r="FI105" s="36">
        <v>0</v>
      </c>
      <c r="FJ105" s="36">
        <v>0</v>
      </c>
      <c r="FK105" s="36">
        <v>0</v>
      </c>
      <c r="FL105" s="36">
        <v>0</v>
      </c>
      <c r="FM105" s="36">
        <v>0</v>
      </c>
      <c r="FN105" s="36">
        <v>0</v>
      </c>
      <c r="FO105" s="36">
        <v>0</v>
      </c>
      <c r="FP105" s="36">
        <v>0</v>
      </c>
      <c r="FQ105" s="36">
        <v>0</v>
      </c>
      <c r="FR105" s="36">
        <v>0</v>
      </c>
      <c r="FS105" s="36">
        <v>0</v>
      </c>
      <c r="FT105" s="36">
        <v>0</v>
      </c>
      <c r="FU105" s="36">
        <v>0</v>
      </c>
      <c r="FV105" s="36">
        <v>0</v>
      </c>
      <c r="FW105" s="36">
        <v>0</v>
      </c>
      <c r="FX105" s="48">
        <v>2.78</v>
      </c>
      <c r="FY105" s="48">
        <v>5.0999999999999996</v>
      </c>
      <c r="FZ105" s="62">
        <v>0</v>
      </c>
      <c r="GA105" s="62">
        <v>0</v>
      </c>
      <c r="GB105" s="27"/>
      <c r="GC105" s="27"/>
      <c r="GD105" s="27"/>
      <c r="GE105" s="27"/>
      <c r="GF105" s="27"/>
      <c r="GG105" s="36">
        <v>64</v>
      </c>
      <c r="GH105" s="47">
        <f t="shared" si="157"/>
        <v>5.758840508296788</v>
      </c>
      <c r="GI105" s="47">
        <f t="shared" si="158"/>
        <v>7.4637176095800646</v>
      </c>
      <c r="GJ105" s="47">
        <f t="shared" si="159"/>
        <v>5.4755644052056915</v>
      </c>
      <c r="GK105" s="47">
        <f t="shared" si="160"/>
        <v>2.9095859024020574</v>
      </c>
      <c r="GL105" s="47">
        <f t="shared" si="161"/>
        <v>3.3097965286743061</v>
      </c>
      <c r="GM105" s="48">
        <f t="shared" si="162"/>
        <v>1.0937879136285982</v>
      </c>
      <c r="GN105" s="47">
        <f t="shared" si="163"/>
        <v>5.666633921474018</v>
      </c>
      <c r="GO105" s="47">
        <f t="shared" si="164"/>
        <v>3.454472141699477</v>
      </c>
      <c r="GP105" s="47">
        <f t="shared" si="165"/>
        <v>4.9111912173681151</v>
      </c>
      <c r="GQ105" s="47">
        <f t="shared" si="166"/>
        <v>3.0474961546325203</v>
      </c>
      <c r="GR105" s="36">
        <v>6</v>
      </c>
      <c r="GS105" s="27"/>
      <c r="GT105" s="27"/>
      <c r="GU105" s="27"/>
      <c r="GV105" s="27"/>
      <c r="GW105" s="27"/>
      <c r="GX105" s="27"/>
      <c r="GY105" s="36">
        <v>61</v>
      </c>
      <c r="GZ105" s="36">
        <v>0</v>
      </c>
      <c r="HA105" s="36">
        <v>0</v>
      </c>
      <c r="HB105" s="36">
        <v>0</v>
      </c>
      <c r="HC105" s="36">
        <v>0</v>
      </c>
      <c r="HD105" s="36">
        <v>0</v>
      </c>
      <c r="HE105" s="36">
        <v>0</v>
      </c>
      <c r="HF105" s="36">
        <v>0</v>
      </c>
      <c r="HG105" s="36">
        <v>0</v>
      </c>
      <c r="HH105" s="36">
        <v>0</v>
      </c>
      <c r="HI105" s="36">
        <v>0</v>
      </c>
      <c r="HJ105" s="36">
        <v>0</v>
      </c>
      <c r="HK105" s="36">
        <v>0</v>
      </c>
      <c r="HL105" s="36">
        <v>0</v>
      </c>
      <c r="HM105" s="36">
        <v>0</v>
      </c>
      <c r="HN105" s="36">
        <v>0</v>
      </c>
      <c r="HO105" s="36">
        <v>0</v>
      </c>
      <c r="HP105" s="48">
        <v>2.78</v>
      </c>
      <c r="HQ105" s="48">
        <v>5.0999999999999996</v>
      </c>
      <c r="HR105" s="62">
        <v>0</v>
      </c>
      <c r="HS105" s="62">
        <v>0</v>
      </c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</row>
    <row r="106" spans="1:258" x14ac:dyDescent="0.25">
      <c r="A106" s="27"/>
      <c r="B106" s="27"/>
      <c r="C106" s="46">
        <v>64</v>
      </c>
      <c r="D106" s="75" t="s">
        <v>135</v>
      </c>
      <c r="E106" s="47">
        <v>7.24</v>
      </c>
      <c r="F106" s="47">
        <v>6.92</v>
      </c>
      <c r="G106" s="27"/>
      <c r="H106" s="27"/>
      <c r="I106" s="27"/>
      <c r="J106" s="27"/>
      <c r="K106" s="27"/>
      <c r="L106" s="27"/>
      <c r="M106" s="36">
        <v>65</v>
      </c>
      <c r="N106" s="43">
        <f t="shared" si="127"/>
        <v>9.9256939304010388</v>
      </c>
      <c r="O106" s="43">
        <f t="shared" si="128"/>
        <v>10.347468289393305</v>
      </c>
      <c r="P106" s="43">
        <f t="shared" si="129"/>
        <v>8.0769610621817414</v>
      </c>
      <c r="Q106" s="43">
        <f t="shared" si="130"/>
        <v>6.6672108111263428</v>
      </c>
      <c r="R106" s="43">
        <f t="shared" si="131"/>
        <v>5.5143539966164665</v>
      </c>
      <c r="S106" s="43">
        <f t="shared" si="132"/>
        <v>5.4976358555291744</v>
      </c>
      <c r="T106" s="43">
        <f t="shared" si="133"/>
        <v>4.967594991542688</v>
      </c>
      <c r="U106" s="43">
        <f t="shared" si="134"/>
        <v>4.345077674794779</v>
      </c>
      <c r="V106" s="48">
        <f t="shared" si="135"/>
        <v>1.6001562423713507</v>
      </c>
      <c r="W106" s="47">
        <f t="shared" si="136"/>
        <v>1.7176728442867117</v>
      </c>
      <c r="X106" s="36">
        <v>9</v>
      </c>
      <c r="Y106" s="27"/>
      <c r="Z106" s="27"/>
      <c r="AA106" s="27"/>
      <c r="AB106" s="27"/>
      <c r="AC106" s="27"/>
      <c r="AD106" s="27"/>
      <c r="AE106" s="36">
        <v>62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36">
        <v>0</v>
      </c>
      <c r="AL106" s="36">
        <v>0</v>
      </c>
      <c r="AM106" s="36">
        <v>0</v>
      </c>
      <c r="AN106" s="36">
        <v>0</v>
      </c>
      <c r="AO106" s="36">
        <v>0</v>
      </c>
      <c r="AP106" s="36">
        <v>0</v>
      </c>
      <c r="AQ106" s="36">
        <v>0</v>
      </c>
      <c r="AR106" s="36">
        <v>0</v>
      </c>
      <c r="AS106" s="36">
        <v>0</v>
      </c>
      <c r="AT106" s="36">
        <v>0</v>
      </c>
      <c r="AU106" s="36">
        <v>0</v>
      </c>
      <c r="AV106" s="48">
        <v>1.98</v>
      </c>
      <c r="AW106" s="48">
        <v>3.95</v>
      </c>
      <c r="AX106" s="36">
        <v>0</v>
      </c>
      <c r="AY106" s="36">
        <v>0</v>
      </c>
      <c r="AZ106" s="27"/>
      <c r="BA106" s="27"/>
      <c r="BB106" s="27"/>
      <c r="BC106" s="27"/>
      <c r="BD106" s="27"/>
      <c r="BE106" s="36">
        <v>65</v>
      </c>
      <c r="BF106" s="47">
        <f t="shared" si="137"/>
        <v>10.206873334440186</v>
      </c>
      <c r="BG106" s="47">
        <f t="shared" si="138"/>
        <v>11.027606267907828</v>
      </c>
      <c r="BH106" s="47">
        <f t="shared" si="139"/>
        <v>8.2467249391635615</v>
      </c>
      <c r="BI106" s="47">
        <f t="shared" si="140"/>
        <v>6.9547974673961566</v>
      </c>
      <c r="BJ106" s="47">
        <f t="shared" si="141"/>
        <v>5.3676337430938785</v>
      </c>
      <c r="BK106" s="47">
        <f t="shared" si="142"/>
        <v>5.5561593074713027</v>
      </c>
      <c r="BL106" s="47">
        <f t="shared" si="143"/>
        <v>4.795417083007484</v>
      </c>
      <c r="BM106" s="47">
        <f t="shared" si="144"/>
        <v>3.8496276443313309</v>
      </c>
      <c r="BN106" s="48">
        <f t="shared" si="145"/>
        <v>1.2285522475662156</v>
      </c>
      <c r="BO106" s="47">
        <f t="shared" si="146"/>
        <v>2.5123205052277178</v>
      </c>
      <c r="BP106" s="36">
        <v>9</v>
      </c>
      <c r="BQ106" s="27"/>
      <c r="BR106" s="27"/>
      <c r="BS106" s="27"/>
      <c r="BT106" s="27"/>
      <c r="BU106" s="27"/>
      <c r="BV106" s="27"/>
      <c r="BW106" s="36">
        <v>62</v>
      </c>
      <c r="BX106" s="36">
        <v>0</v>
      </c>
      <c r="BY106" s="36">
        <v>0</v>
      </c>
      <c r="BZ106" s="36">
        <v>0</v>
      </c>
      <c r="CA106" s="36">
        <v>0</v>
      </c>
      <c r="CB106" s="36">
        <v>0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6">
        <v>0</v>
      </c>
      <c r="CL106" s="36">
        <v>0</v>
      </c>
      <c r="CM106" s="36">
        <v>0</v>
      </c>
      <c r="CN106" s="48">
        <v>1.98</v>
      </c>
      <c r="CO106" s="48">
        <v>3.95</v>
      </c>
      <c r="CP106" s="36">
        <v>0</v>
      </c>
      <c r="CQ106" s="36">
        <v>0</v>
      </c>
      <c r="CR106" s="27"/>
      <c r="CS106" s="27"/>
      <c r="CT106" s="27"/>
      <c r="CU106" s="27"/>
      <c r="CV106" s="27"/>
      <c r="CW106" s="36">
        <v>65</v>
      </c>
      <c r="CX106" s="47">
        <f t="shared" si="147"/>
        <v>10.19701054231092</v>
      </c>
      <c r="CY106" s="47">
        <f t="shared" si="148"/>
        <v>11.179768060603445</v>
      </c>
      <c r="CZ106" s="47">
        <f t="shared" si="149"/>
        <v>8.2467249391635615</v>
      </c>
      <c r="DA106" s="47">
        <f t="shared" si="150"/>
        <v>7.1278726069728959</v>
      </c>
      <c r="DB106" s="47">
        <f t="shared" si="151"/>
        <v>5.1679724046777</v>
      </c>
      <c r="DC106" s="47">
        <f t="shared" si="152"/>
        <v>5.3407482621819939</v>
      </c>
      <c r="DD106" s="47">
        <f t="shared" si="153"/>
        <v>4.795417083007484</v>
      </c>
      <c r="DE106" s="47">
        <f t="shared" si="154"/>
        <v>3.5894997093279319</v>
      </c>
      <c r="DF106" s="48">
        <f t="shared" si="155"/>
        <v>1.206079763142442</v>
      </c>
      <c r="DG106" s="47">
        <f t="shared" si="156"/>
        <v>2.6625674874075957</v>
      </c>
      <c r="DH106" s="36">
        <v>9</v>
      </c>
      <c r="DI106" s="27"/>
      <c r="DJ106" s="27"/>
      <c r="DK106" s="27"/>
      <c r="DL106" s="27"/>
      <c r="DM106" s="27"/>
      <c r="DN106" s="27"/>
      <c r="DO106" s="36">
        <v>62</v>
      </c>
      <c r="DP106" s="36">
        <v>0</v>
      </c>
      <c r="DQ106" s="36">
        <v>0</v>
      </c>
      <c r="DR106" s="36">
        <v>0</v>
      </c>
      <c r="DS106" s="36">
        <v>0</v>
      </c>
      <c r="DT106" s="36">
        <v>0</v>
      </c>
      <c r="DU106" s="36">
        <v>0</v>
      </c>
      <c r="DV106" s="36">
        <v>0</v>
      </c>
      <c r="DW106" s="36">
        <v>0</v>
      </c>
      <c r="DX106" s="36">
        <v>0</v>
      </c>
      <c r="DY106" s="36">
        <v>0</v>
      </c>
      <c r="DZ106" s="36">
        <v>0</v>
      </c>
      <c r="EA106" s="36">
        <v>0</v>
      </c>
      <c r="EB106" s="36">
        <v>0</v>
      </c>
      <c r="EC106" s="36">
        <v>0</v>
      </c>
      <c r="ED106" s="36">
        <v>0</v>
      </c>
      <c r="EE106" s="36">
        <v>0</v>
      </c>
      <c r="EF106" s="48">
        <v>1.98</v>
      </c>
      <c r="EG106" s="48">
        <v>3.95</v>
      </c>
      <c r="EH106" s="62">
        <v>0</v>
      </c>
      <c r="EI106" s="62">
        <v>0</v>
      </c>
      <c r="EJ106" s="27"/>
      <c r="EK106" s="27"/>
      <c r="EL106" s="27"/>
      <c r="EM106" s="27"/>
      <c r="EN106" s="27"/>
      <c r="EO106" s="36">
        <v>65</v>
      </c>
      <c r="EP106" s="47">
        <f t="shared" si="167"/>
        <v>10.19701054231092</v>
      </c>
      <c r="EQ106" s="47">
        <f t="shared" si="168"/>
        <v>11.179768060603445</v>
      </c>
      <c r="ER106" s="47">
        <f t="shared" si="169"/>
        <v>8.2467249391635615</v>
      </c>
      <c r="ES106" s="47">
        <f t="shared" si="170"/>
        <v>7.1278726069728959</v>
      </c>
      <c r="ET106" s="47">
        <f t="shared" si="171"/>
        <v>5.1679724046777</v>
      </c>
      <c r="EU106" s="47">
        <f t="shared" si="172"/>
        <v>5.3407482621819939</v>
      </c>
      <c r="EV106" s="47">
        <f t="shared" si="173"/>
        <v>4.795417083007484</v>
      </c>
      <c r="EW106" s="47">
        <f t="shared" si="174"/>
        <v>3.5983483865672472</v>
      </c>
      <c r="EX106" s="48">
        <f t="shared" si="175"/>
        <v>1.2379309350686738</v>
      </c>
      <c r="EY106" s="47">
        <f t="shared" si="176"/>
        <v>2.9181075310036126</v>
      </c>
      <c r="EZ106" s="36">
        <v>9</v>
      </c>
      <c r="FA106" s="27"/>
      <c r="FB106" s="27"/>
      <c r="FC106" s="27"/>
      <c r="FD106" s="27"/>
      <c r="FE106" s="27"/>
      <c r="FF106" s="27"/>
      <c r="FG106" s="36">
        <v>62</v>
      </c>
      <c r="FH106" s="36">
        <v>0</v>
      </c>
      <c r="FI106" s="36">
        <v>0</v>
      </c>
      <c r="FJ106" s="36">
        <v>0</v>
      </c>
      <c r="FK106" s="36">
        <v>0</v>
      </c>
      <c r="FL106" s="36">
        <v>0</v>
      </c>
      <c r="FM106" s="36">
        <v>0</v>
      </c>
      <c r="FN106" s="36">
        <v>0</v>
      </c>
      <c r="FO106" s="36">
        <v>0</v>
      </c>
      <c r="FP106" s="36">
        <v>0</v>
      </c>
      <c r="FQ106" s="36">
        <v>0</v>
      </c>
      <c r="FR106" s="36">
        <v>0</v>
      </c>
      <c r="FS106" s="36">
        <v>0</v>
      </c>
      <c r="FT106" s="36">
        <v>0</v>
      </c>
      <c r="FU106" s="36">
        <v>0</v>
      </c>
      <c r="FV106" s="36">
        <v>0</v>
      </c>
      <c r="FW106" s="36">
        <v>0</v>
      </c>
      <c r="FX106" s="48">
        <v>1.98</v>
      </c>
      <c r="FY106" s="48">
        <v>3.95</v>
      </c>
      <c r="FZ106" s="62">
        <v>0</v>
      </c>
      <c r="GA106" s="62">
        <v>0</v>
      </c>
      <c r="GB106" s="27"/>
      <c r="GC106" s="27"/>
      <c r="GD106" s="27"/>
      <c r="GE106" s="27"/>
      <c r="GF106" s="27"/>
      <c r="GG106" s="36">
        <v>65</v>
      </c>
      <c r="GH106" s="47">
        <f t="shared" si="157"/>
        <v>10.19701054231092</v>
      </c>
      <c r="GI106" s="47">
        <f t="shared" si="158"/>
        <v>11.179768060603445</v>
      </c>
      <c r="GJ106" s="47">
        <f t="shared" si="159"/>
        <v>8.2467249391635615</v>
      </c>
      <c r="GK106" s="47">
        <f t="shared" si="160"/>
        <v>7.1278726069728959</v>
      </c>
      <c r="GL106" s="47">
        <f t="shared" si="161"/>
        <v>5.1679724046777</v>
      </c>
      <c r="GM106" s="47">
        <f t="shared" si="162"/>
        <v>5.3407482621819939</v>
      </c>
      <c r="GN106" s="47">
        <f t="shared" si="163"/>
        <v>5.1090586217032188</v>
      </c>
      <c r="GO106" s="47">
        <f t="shared" si="164"/>
        <v>3.5835193750154484</v>
      </c>
      <c r="GP106" s="48">
        <f t="shared" si="165"/>
        <v>1.2953585291371137</v>
      </c>
      <c r="GQ106" s="47">
        <f t="shared" si="166"/>
        <v>3.0688976542889144</v>
      </c>
      <c r="GR106" s="36">
        <v>9</v>
      </c>
      <c r="GS106" s="27"/>
      <c r="GT106" s="27"/>
      <c r="GU106" s="27"/>
      <c r="GV106" s="27"/>
      <c r="GW106" s="27"/>
      <c r="GX106" s="27"/>
      <c r="GY106" s="36">
        <v>62</v>
      </c>
      <c r="GZ106" s="36">
        <v>0</v>
      </c>
      <c r="HA106" s="36">
        <v>0</v>
      </c>
      <c r="HB106" s="36">
        <v>0</v>
      </c>
      <c r="HC106" s="36">
        <v>0</v>
      </c>
      <c r="HD106" s="36">
        <v>0</v>
      </c>
      <c r="HE106" s="36">
        <v>0</v>
      </c>
      <c r="HF106" s="36">
        <v>0</v>
      </c>
      <c r="HG106" s="36">
        <v>0</v>
      </c>
      <c r="HH106" s="36">
        <v>0</v>
      </c>
      <c r="HI106" s="36">
        <v>0</v>
      </c>
      <c r="HJ106" s="36">
        <v>0</v>
      </c>
      <c r="HK106" s="36">
        <v>0</v>
      </c>
      <c r="HL106" s="36">
        <v>0</v>
      </c>
      <c r="HM106" s="36">
        <v>0</v>
      </c>
      <c r="HN106" s="36">
        <v>0</v>
      </c>
      <c r="HO106" s="36">
        <v>0</v>
      </c>
      <c r="HP106" s="48">
        <v>1.98</v>
      </c>
      <c r="HQ106" s="48">
        <v>3.95</v>
      </c>
      <c r="HR106" s="62">
        <v>0</v>
      </c>
      <c r="HS106" s="62">
        <v>0</v>
      </c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</row>
    <row r="107" spans="1:258" x14ac:dyDescent="0.25">
      <c r="A107" s="27"/>
      <c r="B107" s="27"/>
      <c r="C107" s="46">
        <v>65</v>
      </c>
      <c r="D107" s="75" t="s">
        <v>136</v>
      </c>
      <c r="E107" s="47">
        <v>1.7</v>
      </c>
      <c r="F107" s="47">
        <v>4.3499999999999996</v>
      </c>
      <c r="G107" s="27"/>
      <c r="H107" s="27"/>
      <c r="I107" s="27"/>
      <c r="J107" s="27"/>
      <c r="K107" s="27"/>
      <c r="L107" s="27"/>
      <c r="M107" s="36">
        <v>66</v>
      </c>
      <c r="N107" s="43">
        <f t="shared" si="127"/>
        <v>7.858969398082678</v>
      </c>
      <c r="O107" s="43">
        <f t="shared" si="128"/>
        <v>8.653190163171038</v>
      </c>
      <c r="P107" s="43">
        <f t="shared" si="129"/>
        <v>6.3992577694604558</v>
      </c>
      <c r="Q107" s="43">
        <f t="shared" si="130"/>
        <v>4.4107255638953546</v>
      </c>
      <c r="R107" s="43">
        <f t="shared" si="131"/>
        <v>3.7193682259222469</v>
      </c>
      <c r="S107" s="43">
        <f t="shared" si="132"/>
        <v>3.2306655661024402</v>
      </c>
      <c r="T107" s="43">
        <f t="shared" si="133"/>
        <v>4.1653091121788304</v>
      </c>
      <c r="U107" s="43">
        <f t="shared" si="134"/>
        <v>2.2316137658654109</v>
      </c>
      <c r="V107" s="47">
        <f t="shared" si="135"/>
        <v>1.2660568707605513</v>
      </c>
      <c r="W107" s="48">
        <f t="shared" si="136"/>
        <v>0.91235957823656311</v>
      </c>
      <c r="X107" s="36">
        <v>10</v>
      </c>
      <c r="Y107" s="27"/>
      <c r="Z107" s="27"/>
      <c r="AA107" s="27"/>
      <c r="AB107" s="27"/>
      <c r="AC107" s="27"/>
      <c r="AD107" s="27"/>
      <c r="AE107" s="36">
        <v>63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36">
        <v>0</v>
      </c>
      <c r="AR107" s="36">
        <v>0</v>
      </c>
      <c r="AS107" s="36">
        <v>0</v>
      </c>
      <c r="AT107" s="36">
        <v>0</v>
      </c>
      <c r="AU107" s="36">
        <v>0</v>
      </c>
      <c r="AV107" s="52">
        <v>0</v>
      </c>
      <c r="AW107" s="52">
        <v>0</v>
      </c>
      <c r="AX107" s="48">
        <v>4.68</v>
      </c>
      <c r="AY107" s="48">
        <v>6.37</v>
      </c>
      <c r="AZ107" s="27"/>
      <c r="BA107" s="27"/>
      <c r="BB107" s="27"/>
      <c r="BC107" s="27"/>
      <c r="BD107" s="27"/>
      <c r="BE107" s="36">
        <v>66</v>
      </c>
      <c r="BF107" s="47">
        <f t="shared" si="137"/>
        <v>8.1094040899364206</v>
      </c>
      <c r="BG107" s="47">
        <f t="shared" si="138"/>
        <v>9.2403430672242894</v>
      </c>
      <c r="BH107" s="47">
        <f t="shared" si="139"/>
        <v>6.6069563508640066</v>
      </c>
      <c r="BI107" s="47">
        <f t="shared" si="140"/>
        <v>4.7242044634520211</v>
      </c>
      <c r="BJ107" s="47">
        <f t="shared" si="141"/>
        <v>3.6110126003657204</v>
      </c>
      <c r="BK107" s="47">
        <f t="shared" si="142"/>
        <v>3.080082182345139</v>
      </c>
      <c r="BL107" s="47">
        <f t="shared" si="143"/>
        <v>4.2077577164090618</v>
      </c>
      <c r="BM107" s="47">
        <f t="shared" si="144"/>
        <v>1.6609614685476588</v>
      </c>
      <c r="BN107" s="47">
        <f t="shared" si="145"/>
        <v>1.7408304411975331</v>
      </c>
      <c r="BO107" s="48">
        <f t="shared" si="146"/>
        <v>0.17894409086170179</v>
      </c>
      <c r="BP107" s="36">
        <v>10</v>
      </c>
      <c r="BQ107" s="27"/>
      <c r="BR107" s="27"/>
      <c r="BS107" s="27"/>
      <c r="BT107" s="27"/>
      <c r="BU107" s="27"/>
      <c r="BV107" s="27"/>
      <c r="BW107" s="36">
        <v>63</v>
      </c>
      <c r="BX107" s="36">
        <v>0</v>
      </c>
      <c r="BY107" s="36">
        <v>0</v>
      </c>
      <c r="BZ107" s="36">
        <v>0</v>
      </c>
      <c r="CA107" s="36">
        <v>0</v>
      </c>
      <c r="CB107" s="36">
        <v>0</v>
      </c>
      <c r="CC107" s="36">
        <v>0</v>
      </c>
      <c r="CD107" s="36">
        <v>0</v>
      </c>
      <c r="CE107" s="36">
        <v>0</v>
      </c>
      <c r="CF107" s="36">
        <v>0</v>
      </c>
      <c r="CG107" s="36">
        <v>0</v>
      </c>
      <c r="CH107" s="36">
        <v>0</v>
      </c>
      <c r="CI107" s="36">
        <v>0</v>
      </c>
      <c r="CJ107" s="36">
        <v>0</v>
      </c>
      <c r="CK107" s="36">
        <v>0</v>
      </c>
      <c r="CL107" s="36">
        <v>0</v>
      </c>
      <c r="CM107" s="36">
        <v>0</v>
      </c>
      <c r="CN107" s="36">
        <v>0</v>
      </c>
      <c r="CO107" s="36">
        <v>0</v>
      </c>
      <c r="CP107" s="48">
        <v>4.68</v>
      </c>
      <c r="CQ107" s="48">
        <v>6.37</v>
      </c>
      <c r="CR107" s="27"/>
      <c r="CS107" s="27"/>
      <c r="CT107" s="27"/>
      <c r="CU107" s="27"/>
      <c r="CV107" s="27"/>
      <c r="CW107" s="36">
        <v>66</v>
      </c>
      <c r="CX107" s="47">
        <f t="shared" si="147"/>
        <v>8.0888209276754317</v>
      </c>
      <c r="CY107" s="47">
        <f t="shared" si="148"/>
        <v>9.3540159230615423</v>
      </c>
      <c r="CZ107" s="47">
        <f t="shared" si="149"/>
        <v>6.6069563508640066</v>
      </c>
      <c r="DA107" s="47">
        <f t="shared" si="150"/>
        <v>4.9045592293872762</v>
      </c>
      <c r="DB107" s="47">
        <f t="shared" si="151"/>
        <v>3.3733487268073938</v>
      </c>
      <c r="DC107" s="47">
        <f t="shared" si="152"/>
        <v>2.7901096752636794</v>
      </c>
      <c r="DD107" s="47">
        <f t="shared" si="153"/>
        <v>4.2077577164090618</v>
      </c>
      <c r="DE107" s="47">
        <f t="shared" si="154"/>
        <v>1.5203550874176508</v>
      </c>
      <c r="DF107" s="47">
        <f t="shared" si="155"/>
        <v>1.6773674995048222</v>
      </c>
      <c r="DG107" s="48">
        <f t="shared" si="156"/>
        <v>0.1300600822696954</v>
      </c>
      <c r="DH107" s="36">
        <v>10</v>
      </c>
      <c r="DI107" s="27"/>
      <c r="DJ107" s="27"/>
      <c r="DK107" s="27"/>
      <c r="DL107" s="27"/>
      <c r="DM107" s="27"/>
      <c r="DN107" s="27"/>
      <c r="DO107" s="36">
        <v>63</v>
      </c>
      <c r="DP107" s="36">
        <v>0</v>
      </c>
      <c r="DQ107" s="36">
        <v>0</v>
      </c>
      <c r="DR107" s="36">
        <v>0</v>
      </c>
      <c r="DS107" s="36">
        <v>0</v>
      </c>
      <c r="DT107" s="36">
        <v>0</v>
      </c>
      <c r="DU107" s="36">
        <v>0</v>
      </c>
      <c r="DV107" s="36">
        <v>0</v>
      </c>
      <c r="DW107" s="36">
        <v>0</v>
      </c>
      <c r="DX107" s="36">
        <v>0</v>
      </c>
      <c r="DY107" s="36">
        <v>0</v>
      </c>
      <c r="DZ107" s="36">
        <v>0</v>
      </c>
      <c r="EA107" s="36">
        <v>0</v>
      </c>
      <c r="EB107" s="36">
        <v>0</v>
      </c>
      <c r="EC107" s="36">
        <v>0</v>
      </c>
      <c r="ED107" s="36">
        <v>0</v>
      </c>
      <c r="EE107" s="36">
        <v>0</v>
      </c>
      <c r="EF107" s="36">
        <v>0</v>
      </c>
      <c r="EG107" s="36">
        <v>0</v>
      </c>
      <c r="EH107" s="48">
        <v>4.68</v>
      </c>
      <c r="EI107" s="48">
        <v>6.37</v>
      </c>
      <c r="EJ107" s="27"/>
      <c r="EK107" s="27"/>
      <c r="EL107" s="27"/>
      <c r="EM107" s="27"/>
      <c r="EN107" s="27"/>
      <c r="EO107" s="36">
        <v>66</v>
      </c>
      <c r="EP107" s="47">
        <f t="shared" si="167"/>
        <v>8.0888209276754317</v>
      </c>
      <c r="EQ107" s="47">
        <f t="shared" si="168"/>
        <v>9.3540159230615423</v>
      </c>
      <c r="ER107" s="47">
        <f t="shared" si="169"/>
        <v>6.6069563508640066</v>
      </c>
      <c r="ES107" s="47">
        <f t="shared" si="170"/>
        <v>4.9045592293872762</v>
      </c>
      <c r="ET107" s="47">
        <f t="shared" si="171"/>
        <v>3.3733487268073938</v>
      </c>
      <c r="EU107" s="47">
        <f t="shared" si="172"/>
        <v>2.7901096752636794</v>
      </c>
      <c r="EV107" s="47">
        <f t="shared" si="173"/>
        <v>4.2077577164090618</v>
      </c>
      <c r="EW107" s="47">
        <f t="shared" si="174"/>
        <v>1.6635237032008618</v>
      </c>
      <c r="EX107" s="47">
        <f t="shared" si="175"/>
        <v>1.5949021913584531</v>
      </c>
      <c r="EY107" s="48">
        <f t="shared" si="176"/>
        <v>0.30323516039536047</v>
      </c>
      <c r="EZ107" s="36">
        <v>10</v>
      </c>
      <c r="FA107" s="27"/>
      <c r="FB107" s="27"/>
      <c r="FC107" s="27"/>
      <c r="FD107" s="27"/>
      <c r="FE107" s="27"/>
      <c r="FF107" s="27"/>
      <c r="FG107" s="36">
        <v>63</v>
      </c>
      <c r="FH107" s="36">
        <v>0</v>
      </c>
      <c r="FI107" s="36">
        <v>0</v>
      </c>
      <c r="FJ107" s="36">
        <v>0</v>
      </c>
      <c r="FK107" s="36">
        <v>0</v>
      </c>
      <c r="FL107" s="36">
        <v>0</v>
      </c>
      <c r="FM107" s="36">
        <v>0</v>
      </c>
      <c r="FN107" s="36">
        <v>0</v>
      </c>
      <c r="FO107" s="36">
        <v>0</v>
      </c>
      <c r="FP107" s="36">
        <v>0</v>
      </c>
      <c r="FQ107" s="36">
        <v>0</v>
      </c>
      <c r="FR107" s="36">
        <v>0</v>
      </c>
      <c r="FS107" s="36">
        <v>0</v>
      </c>
      <c r="FT107" s="36">
        <v>0</v>
      </c>
      <c r="FU107" s="36">
        <v>0</v>
      </c>
      <c r="FV107" s="36">
        <v>0</v>
      </c>
      <c r="FW107" s="36">
        <v>0</v>
      </c>
      <c r="FX107" s="36">
        <v>0</v>
      </c>
      <c r="FY107" s="36">
        <v>0</v>
      </c>
      <c r="FZ107" s="48">
        <v>4.68</v>
      </c>
      <c r="GA107" s="48">
        <v>6.37</v>
      </c>
      <c r="GB107" s="27"/>
      <c r="GC107" s="27"/>
      <c r="GD107" s="27"/>
      <c r="GE107" s="27"/>
      <c r="GF107" s="27"/>
      <c r="GG107" s="36">
        <v>66</v>
      </c>
      <c r="GH107" s="47">
        <f t="shared" si="157"/>
        <v>8.0888209276754317</v>
      </c>
      <c r="GI107" s="47">
        <f t="shared" si="158"/>
        <v>9.3540159230615423</v>
      </c>
      <c r="GJ107" s="47">
        <f t="shared" si="159"/>
        <v>6.6069563508640066</v>
      </c>
      <c r="GK107" s="47">
        <f t="shared" si="160"/>
        <v>4.9045592293872762</v>
      </c>
      <c r="GL107" s="47">
        <f t="shared" si="161"/>
        <v>3.3733487268073938</v>
      </c>
      <c r="GM107" s="47">
        <f t="shared" si="162"/>
        <v>2.7901096752636794</v>
      </c>
      <c r="GN107" s="47">
        <f t="shared" si="163"/>
        <v>4.524793917959137</v>
      </c>
      <c r="GO107" s="47">
        <f t="shared" si="164"/>
        <v>1.9188567197972619</v>
      </c>
      <c r="GP107" s="47">
        <f t="shared" si="165"/>
        <v>1.5148084460086595</v>
      </c>
      <c r="GQ107" s="48">
        <f t="shared" si="166"/>
        <v>0.44134205838555668</v>
      </c>
      <c r="GR107" s="36">
        <v>10</v>
      </c>
      <c r="GS107" s="27"/>
      <c r="GT107" s="27"/>
      <c r="GU107" s="27"/>
      <c r="GV107" s="27"/>
      <c r="GW107" s="27"/>
      <c r="GX107" s="27"/>
      <c r="GY107" s="36">
        <v>63</v>
      </c>
      <c r="GZ107" s="36">
        <v>0</v>
      </c>
      <c r="HA107" s="36">
        <v>0</v>
      </c>
      <c r="HB107" s="36">
        <v>0</v>
      </c>
      <c r="HC107" s="36">
        <v>0</v>
      </c>
      <c r="HD107" s="36">
        <v>0</v>
      </c>
      <c r="HE107" s="36">
        <v>0</v>
      </c>
      <c r="HF107" s="36">
        <v>0</v>
      </c>
      <c r="HG107" s="36">
        <v>0</v>
      </c>
      <c r="HH107" s="36">
        <v>0</v>
      </c>
      <c r="HI107" s="36">
        <v>0</v>
      </c>
      <c r="HJ107" s="36">
        <v>0</v>
      </c>
      <c r="HK107" s="36">
        <v>0</v>
      </c>
      <c r="HL107" s="36">
        <v>0</v>
      </c>
      <c r="HM107" s="36">
        <v>0</v>
      </c>
      <c r="HN107" s="36">
        <v>0</v>
      </c>
      <c r="HO107" s="36">
        <v>0</v>
      </c>
      <c r="HP107" s="36">
        <v>0</v>
      </c>
      <c r="HQ107" s="36">
        <v>0</v>
      </c>
      <c r="HR107" s="48">
        <v>4.68</v>
      </c>
      <c r="HS107" s="48">
        <v>6.37</v>
      </c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</row>
    <row r="108" spans="1:258" x14ac:dyDescent="0.25">
      <c r="A108" s="27"/>
      <c r="B108" s="27"/>
      <c r="C108" s="46">
        <v>66</v>
      </c>
      <c r="D108" s="75" t="s">
        <v>137</v>
      </c>
      <c r="E108" s="47">
        <v>4.04</v>
      </c>
      <c r="F108" s="47">
        <v>5.55</v>
      </c>
      <c r="G108" s="27"/>
      <c r="H108" s="27"/>
      <c r="I108" s="27"/>
      <c r="J108" s="27"/>
      <c r="K108" s="27"/>
      <c r="L108" s="27"/>
      <c r="M108" s="36">
        <v>67</v>
      </c>
      <c r="N108" s="43">
        <f t="shared" si="127"/>
        <v>7.2222226495726378</v>
      </c>
      <c r="O108" s="43">
        <f t="shared" si="128"/>
        <v>8.4855759969491764</v>
      </c>
      <c r="P108" s="43">
        <f t="shared" si="129"/>
        <v>6.4464719032971827</v>
      </c>
      <c r="Q108" s="43">
        <f t="shared" si="130"/>
        <v>3.848766036017258</v>
      </c>
      <c r="R108" s="43">
        <f t="shared" si="131"/>
        <v>4.1046802555132116</v>
      </c>
      <c r="S108" s="43">
        <f t="shared" si="132"/>
        <v>2.9844429966075747</v>
      </c>
      <c r="T108" s="43">
        <f t="shared" si="133"/>
        <v>5.4295211575239302</v>
      </c>
      <c r="U108" s="48">
        <f t="shared" si="134"/>
        <v>2.7736257858622535</v>
      </c>
      <c r="V108" s="43">
        <f t="shared" si="135"/>
        <v>3.5672398293358407</v>
      </c>
      <c r="W108" s="43">
        <f t="shared" si="136"/>
        <v>3.1636213427020619</v>
      </c>
      <c r="X108" s="36">
        <v>8</v>
      </c>
      <c r="Y108" s="27"/>
      <c r="Z108" s="27"/>
      <c r="AA108" s="27"/>
      <c r="AB108" s="27"/>
      <c r="AC108" s="27"/>
      <c r="AD108" s="27"/>
      <c r="AE108" s="36">
        <v>64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36">
        <v>0</v>
      </c>
      <c r="AL108" s="36">
        <v>0</v>
      </c>
      <c r="AM108" s="36">
        <v>0</v>
      </c>
      <c r="AN108" s="36">
        <v>0</v>
      </c>
      <c r="AO108" s="36">
        <v>0</v>
      </c>
      <c r="AP108" s="48">
        <v>7.24</v>
      </c>
      <c r="AQ108" s="48">
        <v>6.92</v>
      </c>
      <c r="AR108" s="36">
        <v>0</v>
      </c>
      <c r="AS108" s="36">
        <v>0</v>
      </c>
      <c r="AT108" s="52">
        <v>0</v>
      </c>
      <c r="AU108" s="52">
        <v>0</v>
      </c>
      <c r="AV108" s="52">
        <v>0</v>
      </c>
      <c r="AW108" s="52">
        <v>0</v>
      </c>
      <c r="AX108" s="36">
        <v>0</v>
      </c>
      <c r="AY108" s="36">
        <v>0</v>
      </c>
      <c r="AZ108" s="27"/>
      <c r="BA108" s="27"/>
      <c r="BB108" s="27"/>
      <c r="BC108" s="27"/>
      <c r="BD108" s="27"/>
      <c r="BE108" s="36">
        <v>67</v>
      </c>
      <c r="BF108" s="47">
        <f t="shared" si="137"/>
        <v>7.4066296832841667</v>
      </c>
      <c r="BG108" s="47">
        <f t="shared" si="138"/>
        <v>8.9182330088420549</v>
      </c>
      <c r="BH108" s="47">
        <f t="shared" si="139"/>
        <v>6.6785331889237147</v>
      </c>
      <c r="BI108" s="47">
        <f t="shared" si="140"/>
        <v>4.1533128719734078</v>
      </c>
      <c r="BJ108" s="47">
        <f t="shared" si="141"/>
        <v>4.0789106388838672</v>
      </c>
      <c r="BK108" s="48">
        <f t="shared" si="142"/>
        <v>2.3269521374536262</v>
      </c>
      <c r="BL108" s="47">
        <f t="shared" si="143"/>
        <v>5.6165046959830809</v>
      </c>
      <c r="BM108" s="47">
        <f t="shared" si="144"/>
        <v>2.4881464989023452</v>
      </c>
      <c r="BN108" s="47">
        <f t="shared" si="145"/>
        <v>4.0445352792378992</v>
      </c>
      <c r="BO108" s="47">
        <f t="shared" si="146"/>
        <v>2.3727360879815262</v>
      </c>
      <c r="BP108" s="36">
        <v>6</v>
      </c>
      <c r="BQ108" s="27"/>
      <c r="BR108" s="27"/>
      <c r="BS108" s="27"/>
      <c r="BT108" s="27"/>
      <c r="BU108" s="27"/>
      <c r="BV108" s="27"/>
      <c r="BW108" s="36">
        <v>64</v>
      </c>
      <c r="BX108" s="3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48">
        <v>7.24</v>
      </c>
      <c r="CI108" s="48">
        <v>6.92</v>
      </c>
      <c r="CJ108" s="36">
        <v>0</v>
      </c>
      <c r="CK108" s="36">
        <v>0</v>
      </c>
      <c r="CL108" s="62">
        <v>0</v>
      </c>
      <c r="CM108" s="62">
        <v>0</v>
      </c>
      <c r="CN108" s="36">
        <v>0</v>
      </c>
      <c r="CO108" s="36">
        <v>0</v>
      </c>
      <c r="CP108" s="52">
        <v>0</v>
      </c>
      <c r="CQ108" s="52">
        <v>0</v>
      </c>
      <c r="CR108" s="27"/>
      <c r="CS108" s="27"/>
      <c r="CT108" s="27"/>
      <c r="CU108" s="27"/>
      <c r="CV108" s="27"/>
      <c r="CW108" s="36">
        <v>67</v>
      </c>
      <c r="CX108" s="47">
        <f t="shared" si="147"/>
        <v>7.3700043419254522</v>
      </c>
      <c r="CY108" s="47">
        <f t="shared" si="148"/>
        <v>8.9747858222664885</v>
      </c>
      <c r="CZ108" s="47">
        <f t="shared" si="149"/>
        <v>6.6785331889237147</v>
      </c>
      <c r="DA108" s="47">
        <f t="shared" si="150"/>
        <v>4.3158314650328871</v>
      </c>
      <c r="DB108" s="47">
        <f t="shared" si="151"/>
        <v>3.8668642044310535</v>
      </c>
      <c r="DC108" s="48">
        <f t="shared" si="152"/>
        <v>1.8615617099629009</v>
      </c>
      <c r="DD108" s="47">
        <f t="shared" si="153"/>
        <v>5.6165046959830809</v>
      </c>
      <c r="DE108" s="47">
        <f t="shared" si="154"/>
        <v>2.6400015460725208</v>
      </c>
      <c r="DF108" s="47">
        <f t="shared" si="155"/>
        <v>3.9808312302772411</v>
      </c>
      <c r="DG108" s="47">
        <f t="shared" si="156"/>
        <v>2.2315108390953426</v>
      </c>
      <c r="DH108" s="36">
        <v>6</v>
      </c>
      <c r="DI108" s="27"/>
      <c r="DJ108" s="27"/>
      <c r="DK108" s="27"/>
      <c r="DL108" s="27"/>
      <c r="DM108" s="27"/>
      <c r="DN108" s="27"/>
      <c r="DO108" s="36">
        <v>64</v>
      </c>
      <c r="DP108" s="36">
        <v>0</v>
      </c>
      <c r="DQ108" s="36">
        <v>0</v>
      </c>
      <c r="DR108" s="36">
        <v>0</v>
      </c>
      <c r="DS108" s="36">
        <v>0</v>
      </c>
      <c r="DT108" s="36">
        <v>0</v>
      </c>
      <c r="DU108" s="36">
        <v>0</v>
      </c>
      <c r="DV108" s="36">
        <v>0</v>
      </c>
      <c r="DW108" s="36">
        <v>0</v>
      </c>
      <c r="DX108" s="36">
        <v>0</v>
      </c>
      <c r="DY108" s="36">
        <v>0</v>
      </c>
      <c r="DZ108" s="48">
        <v>7.24</v>
      </c>
      <c r="EA108" s="48">
        <v>6.92</v>
      </c>
      <c r="EB108" s="36">
        <v>0</v>
      </c>
      <c r="EC108" s="36">
        <v>0</v>
      </c>
      <c r="ED108" s="62">
        <v>0</v>
      </c>
      <c r="EE108" s="62">
        <v>0</v>
      </c>
      <c r="EF108" s="36">
        <v>0</v>
      </c>
      <c r="EG108" s="36">
        <v>0</v>
      </c>
      <c r="EH108" s="52">
        <v>0</v>
      </c>
      <c r="EI108" s="52">
        <v>0</v>
      </c>
      <c r="EJ108" s="27"/>
      <c r="EK108" s="27"/>
      <c r="EL108" s="27"/>
      <c r="EM108" s="27"/>
      <c r="EN108" s="27"/>
      <c r="EO108" s="36">
        <v>67</v>
      </c>
      <c r="EP108" s="47">
        <f t="shared" si="167"/>
        <v>7.3700043419254522</v>
      </c>
      <c r="EQ108" s="47">
        <f t="shared" si="168"/>
        <v>8.9747858222664885</v>
      </c>
      <c r="ER108" s="47">
        <f t="shared" si="169"/>
        <v>6.6785331889237147</v>
      </c>
      <c r="ES108" s="47">
        <f t="shared" si="170"/>
        <v>4.3158314650328871</v>
      </c>
      <c r="ET108" s="47">
        <f t="shared" si="171"/>
        <v>3.8668642044310535</v>
      </c>
      <c r="EU108" s="48">
        <f t="shared" si="172"/>
        <v>1.8615617099629009</v>
      </c>
      <c r="EV108" s="47">
        <f t="shared" si="173"/>
        <v>5.6165046959830809</v>
      </c>
      <c r="EW108" s="47">
        <f t="shared" si="174"/>
        <v>2.8413162051728373</v>
      </c>
      <c r="EX108" s="47">
        <f t="shared" si="175"/>
        <v>3.8976188885010279</v>
      </c>
      <c r="EY108" s="47">
        <f t="shared" si="176"/>
        <v>2.0010501149396536</v>
      </c>
      <c r="EZ108" s="36">
        <v>6</v>
      </c>
      <c r="FA108" s="27"/>
      <c r="FB108" s="27"/>
      <c r="FC108" s="27"/>
      <c r="FD108" s="27"/>
      <c r="FE108" s="27"/>
      <c r="FF108" s="27"/>
      <c r="FG108" s="36">
        <v>64</v>
      </c>
      <c r="FH108" s="36">
        <v>0</v>
      </c>
      <c r="FI108" s="36">
        <v>0</v>
      </c>
      <c r="FJ108" s="36">
        <v>0</v>
      </c>
      <c r="FK108" s="36">
        <v>0</v>
      </c>
      <c r="FL108" s="36">
        <v>0</v>
      </c>
      <c r="FM108" s="36">
        <v>0</v>
      </c>
      <c r="FN108" s="36">
        <v>0</v>
      </c>
      <c r="FO108" s="36">
        <v>0</v>
      </c>
      <c r="FP108" s="36">
        <v>0</v>
      </c>
      <c r="FQ108" s="36">
        <v>0</v>
      </c>
      <c r="FR108" s="48">
        <v>7.24</v>
      </c>
      <c r="FS108" s="48">
        <v>6.92</v>
      </c>
      <c r="FT108" s="36">
        <v>0</v>
      </c>
      <c r="FU108" s="36">
        <v>0</v>
      </c>
      <c r="FV108" s="62">
        <v>0</v>
      </c>
      <c r="FW108" s="62">
        <v>0</v>
      </c>
      <c r="FX108" s="36">
        <v>0</v>
      </c>
      <c r="FY108" s="36">
        <v>0</v>
      </c>
      <c r="FZ108" s="52">
        <v>0</v>
      </c>
      <c r="GA108" s="52">
        <v>0</v>
      </c>
      <c r="GB108" s="27"/>
      <c r="GC108" s="27"/>
      <c r="GD108" s="27"/>
      <c r="GE108" s="27"/>
      <c r="GF108" s="27"/>
      <c r="GG108" s="36">
        <v>67</v>
      </c>
      <c r="GH108" s="47">
        <f t="shared" si="157"/>
        <v>7.3700043419254522</v>
      </c>
      <c r="GI108" s="47">
        <f t="shared" si="158"/>
        <v>8.9747858222664885</v>
      </c>
      <c r="GJ108" s="47">
        <f t="shared" si="159"/>
        <v>6.6785331889237147</v>
      </c>
      <c r="GK108" s="47">
        <f t="shared" si="160"/>
        <v>4.3158314650328871</v>
      </c>
      <c r="GL108" s="47">
        <f t="shared" si="161"/>
        <v>3.8668642044310535</v>
      </c>
      <c r="GM108" s="48">
        <f t="shared" si="162"/>
        <v>1.8615617099629009</v>
      </c>
      <c r="GN108" s="47">
        <f t="shared" si="163"/>
        <v>5.881491307483163</v>
      </c>
      <c r="GO108" s="47">
        <f t="shared" si="164"/>
        <v>3.2219007502473502</v>
      </c>
      <c r="GP108" s="47">
        <f t="shared" si="165"/>
        <v>3.8174978824676016</v>
      </c>
      <c r="GQ108" s="47">
        <f t="shared" si="166"/>
        <v>1.8828058350504442</v>
      </c>
      <c r="GR108" s="36">
        <v>6</v>
      </c>
      <c r="GS108" s="27"/>
      <c r="GT108" s="27"/>
      <c r="GU108" s="27"/>
      <c r="GV108" s="27"/>
      <c r="GW108" s="27"/>
      <c r="GX108" s="27"/>
      <c r="GY108" s="36">
        <v>64</v>
      </c>
      <c r="GZ108" s="36">
        <v>0</v>
      </c>
      <c r="HA108" s="36">
        <v>0</v>
      </c>
      <c r="HB108" s="36">
        <v>0</v>
      </c>
      <c r="HC108" s="36">
        <v>0</v>
      </c>
      <c r="HD108" s="36">
        <v>0</v>
      </c>
      <c r="HE108" s="36">
        <v>0</v>
      </c>
      <c r="HF108" s="36">
        <v>0</v>
      </c>
      <c r="HG108" s="36">
        <v>0</v>
      </c>
      <c r="HH108" s="36">
        <v>0</v>
      </c>
      <c r="HI108" s="36">
        <v>0</v>
      </c>
      <c r="HJ108" s="48">
        <v>7.24</v>
      </c>
      <c r="HK108" s="48">
        <v>6.92</v>
      </c>
      <c r="HL108" s="36">
        <v>0</v>
      </c>
      <c r="HM108" s="36">
        <v>0</v>
      </c>
      <c r="HN108" s="62">
        <v>0</v>
      </c>
      <c r="HO108" s="62">
        <v>0</v>
      </c>
      <c r="HP108" s="36">
        <v>0</v>
      </c>
      <c r="HQ108" s="36">
        <v>0</v>
      </c>
      <c r="HR108" s="52">
        <v>0</v>
      </c>
      <c r="HS108" s="52">
        <v>0</v>
      </c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</row>
    <row r="109" spans="1:258" x14ac:dyDescent="0.25">
      <c r="A109" s="27"/>
      <c r="B109" s="27"/>
      <c r="C109" s="46">
        <v>67</v>
      </c>
      <c r="D109" s="75" t="s">
        <v>138</v>
      </c>
      <c r="E109" s="47">
        <v>5.55</v>
      </c>
      <c r="F109" s="47">
        <v>7.29</v>
      </c>
      <c r="G109" s="27"/>
      <c r="H109" s="27"/>
      <c r="I109" s="27"/>
      <c r="J109" s="27"/>
      <c r="K109" s="27"/>
      <c r="L109" s="27"/>
      <c r="M109" s="36">
        <v>68</v>
      </c>
      <c r="N109" s="43">
        <f t="shared" si="127"/>
        <v>8.443814303974241</v>
      </c>
      <c r="O109" s="43">
        <f t="shared" si="128"/>
        <v>9.2972307705036563</v>
      </c>
      <c r="P109" s="43">
        <f t="shared" si="129"/>
        <v>7.0531198770473198</v>
      </c>
      <c r="Q109" s="43">
        <f t="shared" si="130"/>
        <v>4.9712070968729511</v>
      </c>
      <c r="R109" s="43">
        <f t="shared" si="131"/>
        <v>4.37905240891223</v>
      </c>
      <c r="S109" s="43">
        <f t="shared" si="132"/>
        <v>3.8080178571009875</v>
      </c>
      <c r="T109" s="43">
        <f t="shared" si="133"/>
        <v>4.8299896480220328</v>
      </c>
      <c r="U109" s="43">
        <f t="shared" si="134"/>
        <v>2.8727164844446453</v>
      </c>
      <c r="V109" s="47">
        <f t="shared" si="135"/>
        <v>1.5591343752223534</v>
      </c>
      <c r="W109" s="48">
        <f t="shared" si="136"/>
        <v>0.98234413521942421</v>
      </c>
      <c r="X109" s="36">
        <v>10</v>
      </c>
      <c r="Y109" s="27"/>
      <c r="Z109" s="27"/>
      <c r="AA109" s="27"/>
      <c r="AB109" s="27"/>
      <c r="AC109" s="27"/>
      <c r="AD109" s="27"/>
      <c r="AE109" s="36">
        <v>65</v>
      </c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36">
        <v>0</v>
      </c>
      <c r="AL109" s="36">
        <v>0</v>
      </c>
      <c r="AM109" s="36">
        <v>0</v>
      </c>
      <c r="AN109" s="36">
        <v>0</v>
      </c>
      <c r="AO109" s="36">
        <v>0</v>
      </c>
      <c r="AP109" s="36">
        <v>0</v>
      </c>
      <c r="AQ109" s="36">
        <v>0</v>
      </c>
      <c r="AR109" s="36">
        <v>0</v>
      </c>
      <c r="AS109" s="36">
        <v>0</v>
      </c>
      <c r="AT109" s="36">
        <v>0</v>
      </c>
      <c r="AU109" s="36">
        <v>0</v>
      </c>
      <c r="AV109" s="48">
        <v>1.7</v>
      </c>
      <c r="AW109" s="48">
        <v>4.3499999999999996</v>
      </c>
      <c r="AX109" s="36">
        <v>0</v>
      </c>
      <c r="AY109" s="36">
        <v>0</v>
      </c>
      <c r="AZ109" s="27"/>
      <c r="BA109" s="27"/>
      <c r="BB109" s="27"/>
      <c r="BC109" s="27"/>
      <c r="BD109" s="27"/>
      <c r="BE109" s="36">
        <v>68</v>
      </c>
      <c r="BF109" s="47">
        <f t="shared" si="137"/>
        <v>8.6856749294221132</v>
      </c>
      <c r="BG109" s="47">
        <f t="shared" si="138"/>
        <v>9.8707983466384324</v>
      </c>
      <c r="BH109" s="47">
        <f t="shared" si="139"/>
        <v>7.2636128904438619</v>
      </c>
      <c r="BI109" s="47">
        <f t="shared" si="140"/>
        <v>5.289010570276826</v>
      </c>
      <c r="BJ109" s="47">
        <f t="shared" si="141"/>
        <v>4.2752651379768247</v>
      </c>
      <c r="BK109" s="47">
        <f t="shared" si="142"/>
        <v>3.5635033674742047</v>
      </c>
      <c r="BL109" s="47">
        <f t="shared" si="143"/>
        <v>4.8576048624810975</v>
      </c>
      <c r="BM109" s="47">
        <f t="shared" si="144"/>
        <v>2.3063072215123452</v>
      </c>
      <c r="BN109" s="47">
        <f t="shared" si="145"/>
        <v>1.9612854521971035</v>
      </c>
      <c r="BO109" s="48">
        <f t="shared" si="146"/>
        <v>0.5292960617533955</v>
      </c>
      <c r="BP109" s="36">
        <v>10</v>
      </c>
      <c r="BQ109" s="27"/>
      <c r="BR109" s="27"/>
      <c r="BS109" s="27"/>
      <c r="BT109" s="27"/>
      <c r="BU109" s="27"/>
      <c r="BV109" s="27"/>
      <c r="BW109" s="36">
        <v>65</v>
      </c>
      <c r="BX109" s="36">
        <v>0</v>
      </c>
      <c r="BY109" s="36">
        <v>0</v>
      </c>
      <c r="BZ109" s="36">
        <v>0</v>
      </c>
      <c r="CA109" s="36">
        <v>0</v>
      </c>
      <c r="CB109" s="36">
        <v>0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6">
        <v>0</v>
      </c>
      <c r="CL109" s="36">
        <v>0</v>
      </c>
      <c r="CM109" s="36">
        <v>0</v>
      </c>
      <c r="CN109" s="48">
        <v>1.7</v>
      </c>
      <c r="CO109" s="48">
        <v>4.3499999999999996</v>
      </c>
      <c r="CP109" s="52">
        <v>0</v>
      </c>
      <c r="CQ109" s="52">
        <v>0</v>
      </c>
      <c r="CR109" s="27"/>
      <c r="CS109" s="27"/>
      <c r="CT109" s="27"/>
      <c r="CU109" s="27"/>
      <c r="CV109" s="27"/>
      <c r="CW109" s="36">
        <v>68</v>
      </c>
      <c r="CX109" s="47">
        <f t="shared" si="147"/>
        <v>8.6625044877333277</v>
      </c>
      <c r="CY109" s="47">
        <f t="shared" si="148"/>
        <v>9.978522630574572</v>
      </c>
      <c r="CZ109" s="47">
        <f t="shared" si="149"/>
        <v>7.2636128904438619</v>
      </c>
      <c r="DA109" s="47">
        <f t="shared" si="150"/>
        <v>5.4695125835155167</v>
      </c>
      <c r="DB109" s="47">
        <f t="shared" si="151"/>
        <v>4.0365715903575445</v>
      </c>
      <c r="DC109" s="47">
        <f t="shared" si="152"/>
        <v>3.2192222663245849</v>
      </c>
      <c r="DD109" s="47">
        <f t="shared" si="153"/>
        <v>4.8576048624810975</v>
      </c>
      <c r="DE109" s="47">
        <f t="shared" si="154"/>
        <v>2.1885271349490187</v>
      </c>
      <c r="DF109" s="47">
        <f t="shared" si="155"/>
        <v>1.8749475712834547</v>
      </c>
      <c r="DG109" s="48">
        <f t="shared" si="156"/>
        <v>0.56799262759299984</v>
      </c>
      <c r="DH109" s="36">
        <v>10</v>
      </c>
      <c r="DI109" s="27"/>
      <c r="DJ109" s="27"/>
      <c r="DK109" s="27"/>
      <c r="DL109" s="27"/>
      <c r="DM109" s="27"/>
      <c r="DN109" s="27"/>
      <c r="DO109" s="36">
        <v>65</v>
      </c>
      <c r="DP109" s="36">
        <v>0</v>
      </c>
      <c r="DQ109" s="36">
        <v>0</v>
      </c>
      <c r="DR109" s="36">
        <v>0</v>
      </c>
      <c r="DS109" s="36">
        <v>0</v>
      </c>
      <c r="DT109" s="36">
        <v>0</v>
      </c>
      <c r="DU109" s="36">
        <v>0</v>
      </c>
      <c r="DV109" s="36">
        <v>0</v>
      </c>
      <c r="DW109" s="36">
        <v>0</v>
      </c>
      <c r="DX109" s="36">
        <v>0</v>
      </c>
      <c r="DY109" s="36">
        <v>0</v>
      </c>
      <c r="DZ109" s="36">
        <v>0</v>
      </c>
      <c r="EA109" s="36">
        <v>0</v>
      </c>
      <c r="EB109" s="36">
        <v>0</v>
      </c>
      <c r="EC109" s="36">
        <v>0</v>
      </c>
      <c r="ED109" s="36">
        <v>0</v>
      </c>
      <c r="EE109" s="36">
        <v>0</v>
      </c>
      <c r="EF109" s="48">
        <v>1.7</v>
      </c>
      <c r="EG109" s="48">
        <v>4.3499999999999996</v>
      </c>
      <c r="EH109" s="36">
        <v>0</v>
      </c>
      <c r="EI109" s="36">
        <v>0</v>
      </c>
      <c r="EJ109" s="27"/>
      <c r="EK109" s="27"/>
      <c r="EL109" s="27"/>
      <c r="EM109" s="27"/>
      <c r="EN109" s="27"/>
      <c r="EO109" s="36">
        <v>68</v>
      </c>
      <c r="EP109" s="47">
        <f t="shared" si="167"/>
        <v>8.6625044877333277</v>
      </c>
      <c r="EQ109" s="47">
        <f t="shared" si="168"/>
        <v>9.978522630574572</v>
      </c>
      <c r="ER109" s="47">
        <f t="shared" si="169"/>
        <v>7.2636128904438619</v>
      </c>
      <c r="ES109" s="47">
        <f t="shared" si="170"/>
        <v>5.4695125835155167</v>
      </c>
      <c r="ET109" s="47">
        <f t="shared" si="171"/>
        <v>4.0365715903575445</v>
      </c>
      <c r="EU109" s="47">
        <f t="shared" si="172"/>
        <v>3.2192222663245849</v>
      </c>
      <c r="EV109" s="47">
        <f t="shared" si="173"/>
        <v>4.8576048624810975</v>
      </c>
      <c r="EW109" s="47">
        <f t="shared" si="174"/>
        <v>2.3393826346092057</v>
      </c>
      <c r="EX109" s="47">
        <f t="shared" si="175"/>
        <v>1.7856799825276626</v>
      </c>
      <c r="EY109" s="48">
        <f t="shared" si="176"/>
        <v>0.72140596234020693</v>
      </c>
      <c r="EZ109" s="36">
        <v>10</v>
      </c>
      <c r="FA109" s="27"/>
      <c r="FB109" s="27"/>
      <c r="FC109" s="27"/>
      <c r="FD109" s="27"/>
      <c r="FE109" s="27"/>
      <c r="FF109" s="27"/>
      <c r="FG109" s="36">
        <v>65</v>
      </c>
      <c r="FH109" s="36">
        <v>0</v>
      </c>
      <c r="FI109" s="36">
        <v>0</v>
      </c>
      <c r="FJ109" s="36">
        <v>0</v>
      </c>
      <c r="FK109" s="36">
        <v>0</v>
      </c>
      <c r="FL109" s="36">
        <v>0</v>
      </c>
      <c r="FM109" s="36">
        <v>0</v>
      </c>
      <c r="FN109" s="36">
        <v>0</v>
      </c>
      <c r="FO109" s="36">
        <v>0</v>
      </c>
      <c r="FP109" s="36">
        <v>0</v>
      </c>
      <c r="FQ109" s="36">
        <v>0</v>
      </c>
      <c r="FR109" s="36">
        <v>0</v>
      </c>
      <c r="FS109" s="36">
        <v>0</v>
      </c>
      <c r="FT109" s="36">
        <v>0</v>
      </c>
      <c r="FU109" s="36">
        <v>0</v>
      </c>
      <c r="FV109" s="36">
        <v>0</v>
      </c>
      <c r="FW109" s="36">
        <v>0</v>
      </c>
      <c r="FX109" s="48">
        <v>1.7</v>
      </c>
      <c r="FY109" s="48">
        <v>4.3499999999999996</v>
      </c>
      <c r="FZ109" s="52">
        <v>0</v>
      </c>
      <c r="GA109" s="52">
        <v>0</v>
      </c>
      <c r="GB109" s="27"/>
      <c r="GC109" s="27"/>
      <c r="GD109" s="27"/>
      <c r="GE109" s="27"/>
      <c r="GF109" s="27"/>
      <c r="GG109" s="36">
        <v>68</v>
      </c>
      <c r="GH109" s="47">
        <f t="shared" si="157"/>
        <v>8.6625044877333277</v>
      </c>
      <c r="GI109" s="47">
        <f t="shared" si="158"/>
        <v>9.978522630574572</v>
      </c>
      <c r="GJ109" s="47">
        <f t="shared" si="159"/>
        <v>7.2636128904438619</v>
      </c>
      <c r="GK109" s="47">
        <f t="shared" si="160"/>
        <v>5.4695125835155167</v>
      </c>
      <c r="GL109" s="47">
        <f t="shared" si="161"/>
        <v>4.0365715903575445</v>
      </c>
      <c r="GM109" s="47">
        <f t="shared" si="162"/>
        <v>3.2192222663245849</v>
      </c>
      <c r="GN109" s="47">
        <f t="shared" si="163"/>
        <v>5.1778953253228277</v>
      </c>
      <c r="GO109" s="47">
        <f t="shared" si="164"/>
        <v>2.5988480354016672</v>
      </c>
      <c r="GP109" s="47">
        <f t="shared" si="165"/>
        <v>1.7110361270584467</v>
      </c>
      <c r="GQ109" s="48">
        <f t="shared" si="166"/>
        <v>0.86134070639904214</v>
      </c>
      <c r="GR109" s="36">
        <v>10</v>
      </c>
      <c r="GS109" s="27"/>
      <c r="GT109" s="27"/>
      <c r="GU109" s="27"/>
      <c r="GV109" s="27"/>
      <c r="GW109" s="27"/>
      <c r="GX109" s="27"/>
      <c r="GY109" s="36">
        <v>65</v>
      </c>
      <c r="GZ109" s="36">
        <v>0</v>
      </c>
      <c r="HA109" s="36">
        <v>0</v>
      </c>
      <c r="HB109" s="36">
        <v>0</v>
      </c>
      <c r="HC109" s="36">
        <v>0</v>
      </c>
      <c r="HD109" s="36">
        <v>0</v>
      </c>
      <c r="HE109" s="36">
        <v>0</v>
      </c>
      <c r="HF109" s="36">
        <v>0</v>
      </c>
      <c r="HG109" s="36">
        <v>0</v>
      </c>
      <c r="HH109" s="36">
        <v>0</v>
      </c>
      <c r="HI109" s="36">
        <v>0</v>
      </c>
      <c r="HJ109" s="36">
        <v>0</v>
      </c>
      <c r="HK109" s="36">
        <v>0</v>
      </c>
      <c r="HL109" s="36">
        <v>0</v>
      </c>
      <c r="HM109" s="36">
        <v>0</v>
      </c>
      <c r="HN109" s="36">
        <v>0</v>
      </c>
      <c r="HO109" s="36">
        <v>0</v>
      </c>
      <c r="HP109" s="48">
        <v>1.7</v>
      </c>
      <c r="HQ109" s="48">
        <v>4.3499999999999996</v>
      </c>
      <c r="HR109" s="52">
        <v>0</v>
      </c>
      <c r="HS109" s="52">
        <v>0</v>
      </c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</row>
    <row r="110" spans="1:258" x14ac:dyDescent="0.25">
      <c r="A110" s="27"/>
      <c r="B110" s="27"/>
      <c r="C110" s="46">
        <v>68</v>
      </c>
      <c r="D110" s="75" t="s">
        <v>139</v>
      </c>
      <c r="E110" s="47">
        <v>3.59</v>
      </c>
      <c r="F110" s="47">
        <v>6.06</v>
      </c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36">
        <v>66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36">
        <v>0</v>
      </c>
      <c r="AO110" s="36">
        <v>0</v>
      </c>
      <c r="AP110" s="36">
        <v>0</v>
      </c>
      <c r="AQ110" s="36">
        <v>0</v>
      </c>
      <c r="AR110" s="36">
        <v>0</v>
      </c>
      <c r="AS110" s="36">
        <v>0</v>
      </c>
      <c r="AT110" s="36">
        <v>0</v>
      </c>
      <c r="AU110" s="36">
        <v>0</v>
      </c>
      <c r="AV110" s="36">
        <v>0</v>
      </c>
      <c r="AW110" s="36">
        <v>0</v>
      </c>
      <c r="AX110" s="48">
        <v>4.04</v>
      </c>
      <c r="AY110" s="48">
        <v>5.55</v>
      </c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36">
        <v>66</v>
      </c>
      <c r="BX110" s="36">
        <v>0</v>
      </c>
      <c r="BY110" s="36">
        <v>0</v>
      </c>
      <c r="BZ110" s="36">
        <v>0</v>
      </c>
      <c r="CA110" s="36">
        <v>0</v>
      </c>
      <c r="CB110" s="36">
        <v>0</v>
      </c>
      <c r="CC110" s="36">
        <v>0</v>
      </c>
      <c r="CD110" s="36">
        <v>0</v>
      </c>
      <c r="CE110" s="36">
        <v>0</v>
      </c>
      <c r="CF110" s="36">
        <v>0</v>
      </c>
      <c r="CG110" s="36">
        <v>0</v>
      </c>
      <c r="CH110" s="36">
        <v>0</v>
      </c>
      <c r="CI110" s="36">
        <v>0</v>
      </c>
      <c r="CJ110" s="36">
        <v>0</v>
      </c>
      <c r="CK110" s="36">
        <v>0</v>
      </c>
      <c r="CL110" s="36">
        <v>0</v>
      </c>
      <c r="CM110" s="36">
        <v>0</v>
      </c>
      <c r="CN110" s="36">
        <v>0</v>
      </c>
      <c r="CO110" s="36">
        <v>0</v>
      </c>
      <c r="CP110" s="48">
        <v>4.04</v>
      </c>
      <c r="CQ110" s="48">
        <v>5.55</v>
      </c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36">
        <v>66</v>
      </c>
      <c r="DP110" s="36">
        <v>0</v>
      </c>
      <c r="DQ110" s="36">
        <v>0</v>
      </c>
      <c r="DR110" s="36">
        <v>0</v>
      </c>
      <c r="DS110" s="36">
        <v>0</v>
      </c>
      <c r="DT110" s="36">
        <v>0</v>
      </c>
      <c r="DU110" s="36">
        <v>0</v>
      </c>
      <c r="DV110" s="36">
        <v>0</v>
      </c>
      <c r="DW110" s="36">
        <v>0</v>
      </c>
      <c r="DX110" s="36">
        <v>0</v>
      </c>
      <c r="DY110" s="36">
        <v>0</v>
      </c>
      <c r="DZ110" s="36">
        <v>0</v>
      </c>
      <c r="EA110" s="36">
        <v>0</v>
      </c>
      <c r="EB110" s="36">
        <v>0</v>
      </c>
      <c r="EC110" s="36">
        <v>0</v>
      </c>
      <c r="ED110" s="36">
        <v>0</v>
      </c>
      <c r="EE110" s="36">
        <v>0</v>
      </c>
      <c r="EF110" s="36">
        <v>0</v>
      </c>
      <c r="EG110" s="36">
        <v>0</v>
      </c>
      <c r="EH110" s="48">
        <v>4.04</v>
      </c>
      <c r="EI110" s="48">
        <v>5.55</v>
      </c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36">
        <v>66</v>
      </c>
      <c r="FH110" s="36">
        <v>0</v>
      </c>
      <c r="FI110" s="36">
        <v>0</v>
      </c>
      <c r="FJ110" s="36">
        <v>0</v>
      </c>
      <c r="FK110" s="36">
        <v>0</v>
      </c>
      <c r="FL110" s="36">
        <v>0</v>
      </c>
      <c r="FM110" s="36">
        <v>0</v>
      </c>
      <c r="FN110" s="36">
        <v>0</v>
      </c>
      <c r="FO110" s="36">
        <v>0</v>
      </c>
      <c r="FP110" s="36">
        <v>0</v>
      </c>
      <c r="FQ110" s="36">
        <v>0</v>
      </c>
      <c r="FR110" s="36">
        <v>0</v>
      </c>
      <c r="FS110" s="36">
        <v>0</v>
      </c>
      <c r="FT110" s="36">
        <v>0</v>
      </c>
      <c r="FU110" s="36">
        <v>0</v>
      </c>
      <c r="FV110" s="36">
        <v>0</v>
      </c>
      <c r="FW110" s="36">
        <v>0</v>
      </c>
      <c r="FX110" s="36">
        <v>0</v>
      </c>
      <c r="FY110" s="36">
        <v>0</v>
      </c>
      <c r="FZ110" s="48">
        <v>4.04</v>
      </c>
      <c r="GA110" s="48">
        <v>5.55</v>
      </c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36">
        <v>66</v>
      </c>
      <c r="GZ110" s="36">
        <v>0</v>
      </c>
      <c r="HA110" s="36">
        <v>0</v>
      </c>
      <c r="HB110" s="36">
        <v>0</v>
      </c>
      <c r="HC110" s="36">
        <v>0</v>
      </c>
      <c r="HD110" s="36">
        <v>0</v>
      </c>
      <c r="HE110" s="36">
        <v>0</v>
      </c>
      <c r="HF110" s="36">
        <v>0</v>
      </c>
      <c r="HG110" s="36">
        <v>0</v>
      </c>
      <c r="HH110" s="36">
        <v>0</v>
      </c>
      <c r="HI110" s="36">
        <v>0</v>
      </c>
      <c r="HJ110" s="36">
        <v>0</v>
      </c>
      <c r="HK110" s="36">
        <v>0</v>
      </c>
      <c r="HL110" s="36">
        <v>0</v>
      </c>
      <c r="HM110" s="36">
        <v>0</v>
      </c>
      <c r="HN110" s="36">
        <v>0</v>
      </c>
      <c r="HO110" s="36">
        <v>0</v>
      </c>
      <c r="HP110" s="36">
        <v>0</v>
      </c>
      <c r="HQ110" s="36">
        <v>0</v>
      </c>
      <c r="HR110" s="48">
        <v>4.04</v>
      </c>
      <c r="HS110" s="48">
        <v>5.55</v>
      </c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</row>
    <row r="111" spans="1:258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36">
        <v>67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36">
        <v>0</v>
      </c>
      <c r="AL111" s="36">
        <v>0</v>
      </c>
      <c r="AM111" s="36">
        <v>0</v>
      </c>
      <c r="AN111" s="36">
        <v>0</v>
      </c>
      <c r="AO111" s="36">
        <v>0</v>
      </c>
      <c r="AP111" s="36">
        <v>0</v>
      </c>
      <c r="AQ111" s="36">
        <v>0</v>
      </c>
      <c r="AR111" s="36">
        <v>0</v>
      </c>
      <c r="AS111" s="36">
        <v>0</v>
      </c>
      <c r="AT111" s="48">
        <v>5.55</v>
      </c>
      <c r="AU111" s="48">
        <v>7.29</v>
      </c>
      <c r="AV111" s="36">
        <v>0</v>
      </c>
      <c r="AW111" s="36">
        <v>0</v>
      </c>
      <c r="AX111" s="52">
        <v>0</v>
      </c>
      <c r="AY111" s="52">
        <v>0</v>
      </c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36">
        <v>67</v>
      </c>
      <c r="BX111" s="36">
        <v>0</v>
      </c>
      <c r="BY111" s="36">
        <v>0</v>
      </c>
      <c r="BZ111" s="36">
        <v>0</v>
      </c>
      <c r="CA111" s="36">
        <v>0</v>
      </c>
      <c r="CB111" s="36">
        <v>0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48">
        <v>5.55</v>
      </c>
      <c r="CI111" s="48">
        <v>7.29</v>
      </c>
      <c r="CJ111" s="36">
        <v>0</v>
      </c>
      <c r="CK111" s="36">
        <v>0</v>
      </c>
      <c r="CL111" s="36">
        <v>0</v>
      </c>
      <c r="CM111" s="36">
        <v>0</v>
      </c>
      <c r="CN111" s="36">
        <v>0</v>
      </c>
      <c r="CO111" s="36">
        <v>0</v>
      </c>
      <c r="CP111" s="36">
        <v>0</v>
      </c>
      <c r="CQ111" s="36">
        <v>0</v>
      </c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36">
        <v>67</v>
      </c>
      <c r="DP111" s="36">
        <v>0</v>
      </c>
      <c r="DQ111" s="36">
        <v>0</v>
      </c>
      <c r="DR111" s="36">
        <v>0</v>
      </c>
      <c r="DS111" s="36">
        <v>0</v>
      </c>
      <c r="DT111" s="36">
        <v>0</v>
      </c>
      <c r="DU111" s="36">
        <v>0</v>
      </c>
      <c r="DV111" s="36">
        <v>0</v>
      </c>
      <c r="DW111" s="36">
        <v>0</v>
      </c>
      <c r="DX111" s="36">
        <v>0</v>
      </c>
      <c r="DY111" s="36">
        <v>0</v>
      </c>
      <c r="DZ111" s="48">
        <v>5.55</v>
      </c>
      <c r="EA111" s="48">
        <v>7.29</v>
      </c>
      <c r="EB111" s="36">
        <v>0</v>
      </c>
      <c r="EC111" s="36">
        <v>0</v>
      </c>
      <c r="ED111" s="36">
        <v>0</v>
      </c>
      <c r="EE111" s="36">
        <v>0</v>
      </c>
      <c r="EF111" s="36">
        <v>0</v>
      </c>
      <c r="EG111" s="36">
        <v>0</v>
      </c>
      <c r="EH111" s="36">
        <v>0</v>
      </c>
      <c r="EI111" s="36">
        <v>0</v>
      </c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36">
        <v>67</v>
      </c>
      <c r="FH111" s="36">
        <v>0</v>
      </c>
      <c r="FI111" s="36">
        <v>0</v>
      </c>
      <c r="FJ111" s="36">
        <v>0</v>
      </c>
      <c r="FK111" s="36">
        <v>0</v>
      </c>
      <c r="FL111" s="36">
        <v>0</v>
      </c>
      <c r="FM111" s="36">
        <v>0</v>
      </c>
      <c r="FN111" s="36">
        <v>0</v>
      </c>
      <c r="FO111" s="36">
        <v>0</v>
      </c>
      <c r="FP111" s="36">
        <v>0</v>
      </c>
      <c r="FQ111" s="36">
        <v>0</v>
      </c>
      <c r="FR111" s="48">
        <v>5.55</v>
      </c>
      <c r="FS111" s="48">
        <v>7.29</v>
      </c>
      <c r="FT111" s="36">
        <v>0</v>
      </c>
      <c r="FU111" s="36">
        <v>0</v>
      </c>
      <c r="FV111" s="36">
        <v>0</v>
      </c>
      <c r="FW111" s="36">
        <v>0</v>
      </c>
      <c r="FX111" s="36">
        <v>0</v>
      </c>
      <c r="FY111" s="36">
        <v>0</v>
      </c>
      <c r="FZ111" s="36">
        <v>0</v>
      </c>
      <c r="GA111" s="36">
        <v>0</v>
      </c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36">
        <v>67</v>
      </c>
      <c r="GZ111" s="36">
        <v>0</v>
      </c>
      <c r="HA111" s="36">
        <v>0</v>
      </c>
      <c r="HB111" s="36">
        <v>0</v>
      </c>
      <c r="HC111" s="36">
        <v>0</v>
      </c>
      <c r="HD111" s="36">
        <v>0</v>
      </c>
      <c r="HE111" s="36">
        <v>0</v>
      </c>
      <c r="HF111" s="36">
        <v>0</v>
      </c>
      <c r="HG111" s="36">
        <v>0</v>
      </c>
      <c r="HH111" s="36">
        <v>0</v>
      </c>
      <c r="HI111" s="36">
        <v>0</v>
      </c>
      <c r="HJ111" s="48">
        <v>5.55</v>
      </c>
      <c r="HK111" s="48">
        <v>7.29</v>
      </c>
      <c r="HL111" s="36">
        <v>0</v>
      </c>
      <c r="HM111" s="36">
        <v>0</v>
      </c>
      <c r="HN111" s="36">
        <v>0</v>
      </c>
      <c r="HO111" s="36">
        <v>0</v>
      </c>
      <c r="HP111" s="36">
        <v>0</v>
      </c>
      <c r="HQ111" s="36">
        <v>0</v>
      </c>
      <c r="HR111" s="36">
        <v>0</v>
      </c>
      <c r="HS111" s="36">
        <v>0</v>
      </c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</row>
    <row r="112" spans="1:258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36">
        <v>68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36">
        <v>0</v>
      </c>
      <c r="AL112" s="36">
        <v>0</v>
      </c>
      <c r="AM112" s="36">
        <v>0</v>
      </c>
      <c r="AN112" s="36">
        <v>0</v>
      </c>
      <c r="AO112" s="36">
        <v>0</v>
      </c>
      <c r="AP112" s="36">
        <v>0</v>
      </c>
      <c r="AQ112" s="36">
        <v>0</v>
      </c>
      <c r="AR112" s="36">
        <v>0</v>
      </c>
      <c r="AS112" s="36">
        <v>0</v>
      </c>
      <c r="AT112" s="36">
        <v>0</v>
      </c>
      <c r="AU112" s="36">
        <v>0</v>
      </c>
      <c r="AV112" s="36">
        <v>0</v>
      </c>
      <c r="AW112" s="36">
        <v>0</v>
      </c>
      <c r="AX112" s="48">
        <v>3.59</v>
      </c>
      <c r="AY112" s="48">
        <v>6.06</v>
      </c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36">
        <v>68</v>
      </c>
      <c r="BX112" s="36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6">
        <v>0</v>
      </c>
      <c r="CL112" s="36">
        <v>0</v>
      </c>
      <c r="CM112" s="36">
        <v>0</v>
      </c>
      <c r="CN112" s="36">
        <v>0</v>
      </c>
      <c r="CO112" s="36">
        <v>0</v>
      </c>
      <c r="CP112" s="48">
        <v>3.59</v>
      </c>
      <c r="CQ112" s="48">
        <v>6.06</v>
      </c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36">
        <v>68</v>
      </c>
      <c r="DP112" s="36">
        <v>0</v>
      </c>
      <c r="DQ112" s="36">
        <v>0</v>
      </c>
      <c r="DR112" s="36">
        <v>0</v>
      </c>
      <c r="DS112" s="36">
        <v>0</v>
      </c>
      <c r="DT112" s="36">
        <v>0</v>
      </c>
      <c r="DU112" s="36">
        <v>0</v>
      </c>
      <c r="DV112" s="36">
        <v>0</v>
      </c>
      <c r="DW112" s="36">
        <v>0</v>
      </c>
      <c r="DX112" s="36">
        <v>0</v>
      </c>
      <c r="DY112" s="36">
        <v>0</v>
      </c>
      <c r="DZ112" s="36">
        <v>0</v>
      </c>
      <c r="EA112" s="36">
        <v>0</v>
      </c>
      <c r="EB112" s="36">
        <v>0</v>
      </c>
      <c r="EC112" s="36">
        <v>0</v>
      </c>
      <c r="ED112" s="36">
        <v>0</v>
      </c>
      <c r="EE112" s="36">
        <v>0</v>
      </c>
      <c r="EF112" s="36">
        <v>0</v>
      </c>
      <c r="EG112" s="36">
        <v>0</v>
      </c>
      <c r="EH112" s="48">
        <v>3.59</v>
      </c>
      <c r="EI112" s="48">
        <v>6.06</v>
      </c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36">
        <v>68</v>
      </c>
      <c r="FH112" s="36">
        <v>0</v>
      </c>
      <c r="FI112" s="36">
        <v>0</v>
      </c>
      <c r="FJ112" s="36">
        <v>0</v>
      </c>
      <c r="FK112" s="36">
        <v>0</v>
      </c>
      <c r="FL112" s="36">
        <v>0</v>
      </c>
      <c r="FM112" s="36">
        <v>0</v>
      </c>
      <c r="FN112" s="36">
        <v>0</v>
      </c>
      <c r="FO112" s="36">
        <v>0</v>
      </c>
      <c r="FP112" s="36">
        <v>0</v>
      </c>
      <c r="FQ112" s="36">
        <v>0</v>
      </c>
      <c r="FR112" s="36">
        <v>0</v>
      </c>
      <c r="FS112" s="36">
        <v>0</v>
      </c>
      <c r="FT112" s="36">
        <v>0</v>
      </c>
      <c r="FU112" s="36">
        <v>0</v>
      </c>
      <c r="FV112" s="36">
        <v>0</v>
      </c>
      <c r="FW112" s="36">
        <v>0</v>
      </c>
      <c r="FX112" s="36">
        <v>0</v>
      </c>
      <c r="FY112" s="36">
        <v>0</v>
      </c>
      <c r="FZ112" s="48">
        <v>3.59</v>
      </c>
      <c r="GA112" s="48">
        <v>6.06</v>
      </c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36">
        <v>68</v>
      </c>
      <c r="GZ112" s="36">
        <v>0</v>
      </c>
      <c r="HA112" s="36">
        <v>0</v>
      </c>
      <c r="HB112" s="36">
        <v>0</v>
      </c>
      <c r="HC112" s="36">
        <v>0</v>
      </c>
      <c r="HD112" s="36">
        <v>0</v>
      </c>
      <c r="HE112" s="36">
        <v>0</v>
      </c>
      <c r="HF112" s="36">
        <v>0</v>
      </c>
      <c r="HG112" s="36">
        <v>0</v>
      </c>
      <c r="HH112" s="36">
        <v>0</v>
      </c>
      <c r="HI112" s="36">
        <v>0</v>
      </c>
      <c r="HJ112" s="36">
        <v>0</v>
      </c>
      <c r="HK112" s="36">
        <v>0</v>
      </c>
      <c r="HL112" s="36">
        <v>0</v>
      </c>
      <c r="HM112" s="36">
        <v>0</v>
      </c>
      <c r="HN112" s="36">
        <v>0</v>
      </c>
      <c r="HO112" s="36">
        <v>0</v>
      </c>
      <c r="HP112" s="36">
        <v>0</v>
      </c>
      <c r="HQ112" s="36">
        <v>0</v>
      </c>
      <c r="HR112" s="48">
        <v>3.59</v>
      </c>
      <c r="HS112" s="48">
        <v>6.06</v>
      </c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</row>
    <row r="113" spans="1:258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135" t="s">
        <v>168</v>
      </c>
      <c r="AF113" s="36">
        <v>83.05</v>
      </c>
      <c r="AG113" s="43">
        <v>23.93</v>
      </c>
      <c r="AH113" s="36">
        <v>61.81</v>
      </c>
      <c r="AI113" s="36">
        <v>7.67</v>
      </c>
      <c r="AJ113" s="36">
        <v>57.59</v>
      </c>
      <c r="AK113" s="36">
        <v>11.87</v>
      </c>
      <c r="AL113" s="36">
        <v>69.22</v>
      </c>
      <c r="AM113" s="36">
        <v>36.230000000000004</v>
      </c>
      <c r="AN113" s="36">
        <v>34.980000000000004</v>
      </c>
      <c r="AO113" s="43">
        <v>17.38</v>
      </c>
      <c r="AP113" s="36">
        <v>28.479999999999997</v>
      </c>
      <c r="AQ113" s="36">
        <v>22.29</v>
      </c>
      <c r="AR113" s="36">
        <v>34.080000000000005</v>
      </c>
      <c r="AS113" s="36">
        <v>10.050000000000001</v>
      </c>
      <c r="AT113" s="36">
        <v>55.22999999999999</v>
      </c>
      <c r="AU113" s="36">
        <v>48.02</v>
      </c>
      <c r="AV113" s="36">
        <v>23.37</v>
      </c>
      <c r="AW113" s="36">
        <v>33.730000000000004</v>
      </c>
      <c r="AX113" s="36">
        <v>34.85</v>
      </c>
      <c r="AY113" s="36">
        <v>50.51</v>
      </c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135" t="s">
        <v>168</v>
      </c>
      <c r="BX113" s="36">
        <v>59.300000000000004</v>
      </c>
      <c r="BY113" s="43">
        <v>17.41</v>
      </c>
      <c r="BZ113" s="36">
        <v>75.34</v>
      </c>
      <c r="CA113" s="36">
        <v>10.09</v>
      </c>
      <c r="CB113" s="36">
        <v>57.59</v>
      </c>
      <c r="CC113" s="36">
        <v>11.87</v>
      </c>
      <c r="CD113" s="36">
        <v>79.440000000000012</v>
      </c>
      <c r="CE113" s="36">
        <v>40.33</v>
      </c>
      <c r="CF113" s="36">
        <v>47.730000000000004</v>
      </c>
      <c r="CG113" s="43">
        <v>25.46</v>
      </c>
      <c r="CH113" s="36">
        <v>34.029999999999994</v>
      </c>
      <c r="CI113" s="36">
        <v>29.58</v>
      </c>
      <c r="CJ113" s="36">
        <v>34.080000000000005</v>
      </c>
      <c r="CK113" s="36">
        <v>10.050000000000001</v>
      </c>
      <c r="CL113" s="36">
        <v>36.93</v>
      </c>
      <c r="CM113" s="36">
        <v>32.650000000000006</v>
      </c>
      <c r="CN113" s="36">
        <v>26.150000000000002</v>
      </c>
      <c r="CO113" s="36">
        <v>38.830000000000005</v>
      </c>
      <c r="CP113" s="36">
        <v>32.07</v>
      </c>
      <c r="CQ113" s="36">
        <v>45.41</v>
      </c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135" t="s">
        <v>168</v>
      </c>
      <c r="DP113" s="36">
        <v>59.300000000000004</v>
      </c>
      <c r="DQ113" s="43">
        <v>17.41</v>
      </c>
      <c r="DR113" s="36">
        <v>75.34</v>
      </c>
      <c r="DS113" s="36">
        <v>10.09</v>
      </c>
      <c r="DT113" s="36">
        <v>57.59</v>
      </c>
      <c r="DU113" s="36">
        <v>11.87</v>
      </c>
      <c r="DV113" s="36">
        <v>79.440000000000012</v>
      </c>
      <c r="DW113" s="36">
        <v>40.33</v>
      </c>
      <c r="DX113" s="36">
        <v>47.730000000000004</v>
      </c>
      <c r="DY113" s="43">
        <v>25.46</v>
      </c>
      <c r="DZ113" s="36">
        <v>34.029999999999994</v>
      </c>
      <c r="EA113" s="36">
        <v>29.58</v>
      </c>
      <c r="EB113" s="36">
        <v>34.080000000000005</v>
      </c>
      <c r="EC113" s="36">
        <v>10.050000000000001</v>
      </c>
      <c r="ED113" s="36">
        <v>31.78</v>
      </c>
      <c r="EE113" s="36">
        <v>26.760000000000005</v>
      </c>
      <c r="EF113" s="36">
        <v>29.37</v>
      </c>
      <c r="EG113" s="36">
        <v>43.980000000000011</v>
      </c>
      <c r="EH113" s="36">
        <v>34</v>
      </c>
      <c r="EI113" s="36">
        <v>46.15</v>
      </c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135" t="s">
        <v>168</v>
      </c>
      <c r="FH113" s="36">
        <v>59.300000000000004</v>
      </c>
      <c r="FI113" s="43">
        <v>17.41</v>
      </c>
      <c r="FJ113" s="36">
        <v>75.34</v>
      </c>
      <c r="FK113" s="36">
        <v>10.09</v>
      </c>
      <c r="FL113" s="36">
        <v>57.59</v>
      </c>
      <c r="FM113" s="36">
        <v>11.87</v>
      </c>
      <c r="FN113" s="36">
        <v>79.440000000000012</v>
      </c>
      <c r="FO113" s="36">
        <v>40.33</v>
      </c>
      <c r="FP113" s="36">
        <v>47.730000000000004</v>
      </c>
      <c r="FQ113" s="43">
        <v>25.46</v>
      </c>
      <c r="FR113" s="36">
        <v>34.029999999999994</v>
      </c>
      <c r="FS113" s="36">
        <v>29.58</v>
      </c>
      <c r="FT113" s="36">
        <v>29.419999999999998</v>
      </c>
      <c r="FU113" s="36">
        <v>7.089999999999999</v>
      </c>
      <c r="FV113" s="36">
        <v>31.64</v>
      </c>
      <c r="FW113" s="36">
        <v>24.480000000000004</v>
      </c>
      <c r="FX113" s="36">
        <v>32.900000000000006</v>
      </c>
      <c r="FY113" s="36">
        <v>49.030000000000008</v>
      </c>
      <c r="FZ113" s="36">
        <v>35.270000000000003</v>
      </c>
      <c r="GA113" s="36">
        <v>46.339999999999996</v>
      </c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135" t="s">
        <v>168</v>
      </c>
      <c r="GZ113" s="36">
        <v>59.300000000000004</v>
      </c>
      <c r="HA113" s="43">
        <v>17.41</v>
      </c>
      <c r="HB113" s="36">
        <v>75.34</v>
      </c>
      <c r="HC113" s="36">
        <v>10.09</v>
      </c>
      <c r="HD113" s="36">
        <v>57.59</v>
      </c>
      <c r="HE113" s="36">
        <v>11.87</v>
      </c>
      <c r="HF113" s="36">
        <v>79.440000000000012</v>
      </c>
      <c r="HG113" s="36">
        <v>40.33</v>
      </c>
      <c r="HH113" s="36">
        <v>47.730000000000004</v>
      </c>
      <c r="HI113" s="43">
        <v>25.46</v>
      </c>
      <c r="HJ113" s="36">
        <v>34.029999999999994</v>
      </c>
      <c r="HK113" s="36">
        <v>29.58</v>
      </c>
      <c r="HL113" s="36">
        <v>29.419999999999998</v>
      </c>
      <c r="HM113" s="36">
        <v>7.089999999999999</v>
      </c>
      <c r="HN113" s="36">
        <v>31.64</v>
      </c>
      <c r="HO113" s="36">
        <v>24.480000000000004</v>
      </c>
      <c r="HP113" s="36">
        <v>32.900000000000006</v>
      </c>
      <c r="HQ113" s="36">
        <v>49.030000000000008</v>
      </c>
      <c r="HR113" s="36">
        <v>35.270000000000003</v>
      </c>
      <c r="HS113" s="36">
        <v>46.339999999999996</v>
      </c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</row>
    <row r="114" spans="1:258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139" t="s">
        <v>169</v>
      </c>
      <c r="AF114" s="36">
        <v>7</v>
      </c>
      <c r="AG114" s="36">
        <v>7</v>
      </c>
      <c r="AH114" s="36">
        <v>5</v>
      </c>
      <c r="AI114" s="36">
        <v>5</v>
      </c>
      <c r="AJ114" s="36">
        <v>6</v>
      </c>
      <c r="AK114" s="36">
        <v>6</v>
      </c>
      <c r="AL114" s="36">
        <v>8</v>
      </c>
      <c r="AM114" s="36">
        <v>8</v>
      </c>
      <c r="AN114" s="36">
        <v>5</v>
      </c>
      <c r="AO114" s="36">
        <v>5</v>
      </c>
      <c r="AP114" s="36">
        <v>4</v>
      </c>
      <c r="AQ114" s="36">
        <v>4</v>
      </c>
      <c r="AR114" s="36">
        <v>6</v>
      </c>
      <c r="AS114" s="36">
        <v>6</v>
      </c>
      <c r="AT114" s="36">
        <v>10</v>
      </c>
      <c r="AU114" s="36">
        <v>10</v>
      </c>
      <c r="AV114" s="36">
        <v>8</v>
      </c>
      <c r="AW114" s="36">
        <v>8</v>
      </c>
      <c r="AX114" s="36">
        <v>9</v>
      </c>
      <c r="AY114" s="36">
        <v>9</v>
      </c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139" t="s">
        <v>169</v>
      </c>
      <c r="BX114" s="36">
        <v>5</v>
      </c>
      <c r="BY114" s="36">
        <v>5</v>
      </c>
      <c r="BZ114" s="36">
        <v>6</v>
      </c>
      <c r="CA114" s="36">
        <v>6</v>
      </c>
      <c r="CB114" s="36">
        <v>6</v>
      </c>
      <c r="CC114" s="36">
        <v>6</v>
      </c>
      <c r="CD114" s="36">
        <v>9</v>
      </c>
      <c r="CE114" s="36">
        <v>9</v>
      </c>
      <c r="CF114" s="36">
        <v>7</v>
      </c>
      <c r="CG114" s="36">
        <v>7</v>
      </c>
      <c r="CH114" s="36">
        <v>5</v>
      </c>
      <c r="CI114" s="36">
        <v>5</v>
      </c>
      <c r="CJ114" s="36">
        <v>6</v>
      </c>
      <c r="CK114" s="36">
        <v>6</v>
      </c>
      <c r="CL114" s="36">
        <v>7</v>
      </c>
      <c r="CM114" s="36">
        <v>7</v>
      </c>
      <c r="CN114" s="36">
        <v>9</v>
      </c>
      <c r="CO114" s="36">
        <v>9</v>
      </c>
      <c r="CP114" s="36">
        <v>8</v>
      </c>
      <c r="CQ114" s="36">
        <v>8</v>
      </c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139" t="s">
        <v>169</v>
      </c>
      <c r="DP114" s="36">
        <v>5</v>
      </c>
      <c r="DQ114" s="36">
        <v>5</v>
      </c>
      <c r="DR114" s="36">
        <v>6</v>
      </c>
      <c r="DS114" s="36">
        <v>6</v>
      </c>
      <c r="DT114" s="36">
        <v>6</v>
      </c>
      <c r="DU114" s="36">
        <v>6</v>
      </c>
      <c r="DV114" s="36">
        <v>9</v>
      </c>
      <c r="DW114" s="36">
        <v>9</v>
      </c>
      <c r="DX114" s="36">
        <v>7</v>
      </c>
      <c r="DY114" s="36">
        <v>7</v>
      </c>
      <c r="DZ114" s="36">
        <v>5</v>
      </c>
      <c r="EA114" s="36">
        <v>5</v>
      </c>
      <c r="EB114" s="36">
        <v>6</v>
      </c>
      <c r="EC114" s="36">
        <v>6</v>
      </c>
      <c r="ED114" s="36">
        <v>6</v>
      </c>
      <c r="EE114" s="36">
        <v>6</v>
      </c>
      <c r="EF114" s="36">
        <v>10</v>
      </c>
      <c r="EG114" s="36">
        <v>10</v>
      </c>
      <c r="EH114" s="36">
        <v>8</v>
      </c>
      <c r="EI114" s="36">
        <v>8</v>
      </c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139" t="s">
        <v>169</v>
      </c>
      <c r="FH114" s="36">
        <v>5</v>
      </c>
      <c r="FI114" s="36">
        <v>5</v>
      </c>
      <c r="FJ114" s="36">
        <v>6</v>
      </c>
      <c r="FK114" s="36">
        <v>6</v>
      </c>
      <c r="FL114" s="36">
        <v>6</v>
      </c>
      <c r="FM114" s="36">
        <v>6</v>
      </c>
      <c r="FN114" s="36">
        <v>9</v>
      </c>
      <c r="FO114" s="36">
        <v>9</v>
      </c>
      <c r="FP114" s="36">
        <v>7</v>
      </c>
      <c r="FQ114" s="36">
        <v>7</v>
      </c>
      <c r="FR114" s="36">
        <v>5</v>
      </c>
      <c r="FS114" s="36">
        <v>5</v>
      </c>
      <c r="FT114" s="36">
        <v>5</v>
      </c>
      <c r="FU114" s="36">
        <v>5</v>
      </c>
      <c r="FV114" s="36">
        <v>6</v>
      </c>
      <c r="FW114" s="36">
        <v>6</v>
      </c>
      <c r="FX114" s="36">
        <v>11</v>
      </c>
      <c r="FY114" s="36">
        <v>11</v>
      </c>
      <c r="FZ114" s="36">
        <v>8</v>
      </c>
      <c r="GA114" s="36">
        <v>8</v>
      </c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139" t="s">
        <v>169</v>
      </c>
      <c r="GZ114" s="36">
        <v>5</v>
      </c>
      <c r="HA114" s="36">
        <v>5</v>
      </c>
      <c r="HB114" s="36">
        <v>6</v>
      </c>
      <c r="HC114" s="36">
        <v>6</v>
      </c>
      <c r="HD114" s="36">
        <v>6</v>
      </c>
      <c r="HE114" s="36">
        <v>6</v>
      </c>
      <c r="HF114" s="36">
        <v>9</v>
      </c>
      <c r="HG114" s="36">
        <v>9</v>
      </c>
      <c r="HH114" s="36">
        <v>7</v>
      </c>
      <c r="HI114" s="36">
        <v>7</v>
      </c>
      <c r="HJ114" s="36">
        <v>5</v>
      </c>
      <c r="HK114" s="36">
        <v>5</v>
      </c>
      <c r="HL114" s="36">
        <v>5</v>
      </c>
      <c r="HM114" s="36">
        <v>5</v>
      </c>
      <c r="HN114" s="36">
        <v>6</v>
      </c>
      <c r="HO114" s="36">
        <v>6</v>
      </c>
      <c r="HP114" s="36">
        <v>11</v>
      </c>
      <c r="HQ114" s="36">
        <v>11</v>
      </c>
      <c r="HR114" s="36">
        <v>8</v>
      </c>
      <c r="HS114" s="36">
        <v>8</v>
      </c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</row>
    <row r="115" spans="1:258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139" t="s">
        <v>170</v>
      </c>
      <c r="AF115" s="43">
        <v>11.864285714285714</v>
      </c>
      <c r="AG115" s="43">
        <v>3.4185714285714286</v>
      </c>
      <c r="AH115" s="43">
        <v>12.362</v>
      </c>
      <c r="AI115" s="43">
        <v>1.534</v>
      </c>
      <c r="AJ115" s="43">
        <v>9.5983333333333345</v>
      </c>
      <c r="AK115" s="43">
        <v>1.9783333333333333</v>
      </c>
      <c r="AL115" s="43">
        <v>8.6524999999999999</v>
      </c>
      <c r="AM115" s="43">
        <v>4.5287500000000005</v>
      </c>
      <c r="AN115" s="43">
        <v>6.9960000000000004</v>
      </c>
      <c r="AO115" s="43">
        <v>3.476</v>
      </c>
      <c r="AP115" s="43">
        <v>7.1199999999999992</v>
      </c>
      <c r="AQ115" s="43">
        <v>5.5724999999999998</v>
      </c>
      <c r="AR115" s="43">
        <v>5.6800000000000006</v>
      </c>
      <c r="AS115" s="43">
        <v>1.675</v>
      </c>
      <c r="AT115" s="43">
        <v>5.5229999999999988</v>
      </c>
      <c r="AU115" s="43">
        <v>4.8020000000000005</v>
      </c>
      <c r="AV115" s="43">
        <v>2.9212500000000001</v>
      </c>
      <c r="AW115" s="43">
        <v>4.2162500000000005</v>
      </c>
      <c r="AX115" s="43">
        <v>3.8722222222222222</v>
      </c>
      <c r="AY115" s="43">
        <v>5.612222222222222</v>
      </c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139" t="s">
        <v>170</v>
      </c>
      <c r="BX115" s="43">
        <v>11.860000000000001</v>
      </c>
      <c r="BY115" s="43">
        <v>3.4820000000000002</v>
      </c>
      <c r="BZ115" s="43">
        <v>12.556666666666667</v>
      </c>
      <c r="CA115" s="43">
        <v>1.6816666666666666</v>
      </c>
      <c r="CB115" s="43">
        <v>9.5983333333333345</v>
      </c>
      <c r="CC115" s="43">
        <v>1.9783333333333333</v>
      </c>
      <c r="CD115" s="43">
        <v>8.826666666666668</v>
      </c>
      <c r="CE115" s="43">
        <v>4.4811111111111108</v>
      </c>
      <c r="CF115" s="43">
        <v>6.8185714285714294</v>
      </c>
      <c r="CG115" s="43">
        <v>3.6371428571428575</v>
      </c>
      <c r="CH115" s="43">
        <v>6.8059999999999992</v>
      </c>
      <c r="CI115" s="43">
        <v>5.9159999999999995</v>
      </c>
      <c r="CJ115" s="43">
        <v>5.6800000000000006</v>
      </c>
      <c r="CK115" s="43">
        <v>1.675</v>
      </c>
      <c r="CL115" s="43">
        <v>5.2757142857142858</v>
      </c>
      <c r="CM115" s="43">
        <v>4.6642857142857155</v>
      </c>
      <c r="CN115" s="43">
        <v>2.9055555555555559</v>
      </c>
      <c r="CO115" s="43">
        <v>4.3144444444444447</v>
      </c>
      <c r="CP115" s="43">
        <v>4.00875</v>
      </c>
      <c r="CQ115" s="43">
        <v>5.6762499999999996</v>
      </c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139" t="s">
        <v>170</v>
      </c>
      <c r="DP115" s="43">
        <v>11.860000000000001</v>
      </c>
      <c r="DQ115" s="43">
        <v>3.4820000000000002</v>
      </c>
      <c r="DR115" s="43">
        <v>12.556666666666667</v>
      </c>
      <c r="DS115" s="43">
        <v>1.6816666666666666</v>
      </c>
      <c r="DT115" s="43">
        <v>9.5983333333333345</v>
      </c>
      <c r="DU115" s="43">
        <v>1.9783333333333333</v>
      </c>
      <c r="DV115" s="43">
        <v>8.826666666666668</v>
      </c>
      <c r="DW115" s="43">
        <v>4.4811111111111108</v>
      </c>
      <c r="DX115" s="43">
        <v>6.8185714285714294</v>
      </c>
      <c r="DY115" s="43">
        <v>3.6371428571428575</v>
      </c>
      <c r="DZ115" s="43">
        <v>6.8059999999999992</v>
      </c>
      <c r="EA115" s="43">
        <v>5.9159999999999995</v>
      </c>
      <c r="EB115" s="43">
        <v>5.6800000000000006</v>
      </c>
      <c r="EC115" s="43">
        <v>1.675</v>
      </c>
      <c r="ED115" s="43">
        <v>5.2966666666666669</v>
      </c>
      <c r="EE115" s="43">
        <v>4.4600000000000009</v>
      </c>
      <c r="EF115" s="43">
        <v>2.9370000000000003</v>
      </c>
      <c r="EG115" s="43">
        <v>4.3980000000000015</v>
      </c>
      <c r="EH115" s="43">
        <v>4.25</v>
      </c>
      <c r="EI115" s="43">
        <v>5.7687499999999998</v>
      </c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139" t="s">
        <v>170</v>
      </c>
      <c r="FH115" s="43">
        <v>11.860000000000001</v>
      </c>
      <c r="FI115" s="43">
        <v>3.4820000000000002</v>
      </c>
      <c r="FJ115" s="43">
        <v>12.556666666666667</v>
      </c>
      <c r="FK115" s="43">
        <v>1.6816666666666666</v>
      </c>
      <c r="FL115" s="43">
        <v>9.5983333333333345</v>
      </c>
      <c r="FM115" s="43">
        <v>1.9783333333333333</v>
      </c>
      <c r="FN115" s="43">
        <v>8.826666666666668</v>
      </c>
      <c r="FO115" s="43">
        <v>4.4811111111111108</v>
      </c>
      <c r="FP115" s="43">
        <v>6.8185714285714294</v>
      </c>
      <c r="FQ115" s="43">
        <v>3.6371428571428575</v>
      </c>
      <c r="FR115" s="43">
        <v>6.8059999999999992</v>
      </c>
      <c r="FS115" s="43">
        <v>5.9159999999999995</v>
      </c>
      <c r="FT115" s="43">
        <v>5.8839999999999995</v>
      </c>
      <c r="FU115" s="43">
        <v>1.4179999999999997</v>
      </c>
      <c r="FV115" s="43">
        <v>5.2733333333333334</v>
      </c>
      <c r="FW115" s="43">
        <v>4.080000000000001</v>
      </c>
      <c r="FX115" s="43">
        <v>2.9909090909090916</v>
      </c>
      <c r="FY115" s="43">
        <v>4.4572727272727279</v>
      </c>
      <c r="FZ115" s="43">
        <v>4.4087500000000004</v>
      </c>
      <c r="GA115" s="43">
        <v>5.7924999999999995</v>
      </c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139" t="s">
        <v>170</v>
      </c>
      <c r="GZ115" s="43">
        <v>11.860000000000001</v>
      </c>
      <c r="HA115" s="43">
        <v>3.4820000000000002</v>
      </c>
      <c r="HB115" s="43">
        <v>12.556666666666667</v>
      </c>
      <c r="HC115" s="43">
        <v>1.6816666666666666</v>
      </c>
      <c r="HD115" s="43">
        <v>9.5983333333333345</v>
      </c>
      <c r="HE115" s="43">
        <v>1.9783333333333333</v>
      </c>
      <c r="HF115" s="43">
        <v>8.826666666666668</v>
      </c>
      <c r="HG115" s="43">
        <v>4.4811111111111108</v>
      </c>
      <c r="HH115" s="43">
        <v>6.8185714285714294</v>
      </c>
      <c r="HI115" s="43">
        <v>3.6371428571428575</v>
      </c>
      <c r="HJ115" s="43">
        <v>6.8059999999999992</v>
      </c>
      <c r="HK115" s="43">
        <v>5.9159999999999995</v>
      </c>
      <c r="HL115" s="43">
        <v>5.8839999999999995</v>
      </c>
      <c r="HM115" s="43">
        <v>1.4179999999999997</v>
      </c>
      <c r="HN115" s="43">
        <v>5.2733333333333334</v>
      </c>
      <c r="HO115" s="43">
        <v>4.080000000000001</v>
      </c>
      <c r="HP115" s="43">
        <v>2.9909090909090916</v>
      </c>
      <c r="HQ115" s="43">
        <v>4.4572727272727279</v>
      </c>
      <c r="HR115" s="43">
        <v>4.4087500000000004</v>
      </c>
      <c r="HS115" s="43">
        <v>5.7924999999999995</v>
      </c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</row>
    <row r="116" spans="1:258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</row>
    <row r="117" spans="1:258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</row>
    <row r="118" spans="1:258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</row>
    <row r="119" spans="1:258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</row>
    <row r="120" spans="1:258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</row>
    <row r="121" spans="1:258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</row>
    <row r="122" spans="1:258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</row>
    <row r="123" spans="1:258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</row>
    <row r="124" spans="1:258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</row>
    <row r="125" spans="1:258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</row>
    <row r="126" spans="1:258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</row>
    <row r="127" spans="1:258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</row>
    <row r="128" spans="1:258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</row>
    <row r="129" spans="1:258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</row>
    <row r="130" spans="1:258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S130" s="27"/>
      <c r="IT130" s="27"/>
      <c r="IU130" s="27"/>
      <c r="IV130" s="27"/>
      <c r="IW130" s="27"/>
      <c r="IX130" s="27"/>
    </row>
    <row r="131" spans="1:258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S131" s="27"/>
      <c r="IT131" s="27"/>
      <c r="IU131" s="27"/>
      <c r="IV131" s="27"/>
      <c r="IW131" s="27"/>
      <c r="IX131" s="27"/>
    </row>
    <row r="132" spans="1:258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S132" s="27"/>
      <c r="IT132" s="27"/>
      <c r="IU132" s="27"/>
      <c r="IV132" s="27"/>
      <c r="IW132" s="27"/>
      <c r="IX132" s="27"/>
    </row>
    <row r="133" spans="1:258" x14ac:dyDescent="0.25"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</row>
    <row r="134" spans="1:258" x14ac:dyDescent="0.25"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</row>
    <row r="135" spans="1:258" x14ac:dyDescent="0.25">
      <c r="IH135" s="27"/>
      <c r="II135" s="27"/>
      <c r="IJ135" s="27"/>
      <c r="IK135" s="27"/>
      <c r="IL135" s="27"/>
      <c r="IM135" s="27"/>
    </row>
    <row r="136" spans="1:258" x14ac:dyDescent="0.25">
      <c r="IH136" s="27"/>
      <c r="II136" s="27"/>
      <c r="IJ136" s="27"/>
      <c r="IK136" s="27"/>
      <c r="IL136" s="27"/>
      <c r="IM136" s="27"/>
    </row>
  </sheetData>
  <mergeCells count="215">
    <mergeCell ref="J17:K17"/>
    <mergeCell ref="I16:K16"/>
    <mergeCell ref="GY77:GY79"/>
    <mergeCell ref="GZ77:HS77"/>
    <mergeCell ref="GZ78:HA78"/>
    <mergeCell ref="HB78:HC78"/>
    <mergeCell ref="HD78:HE78"/>
    <mergeCell ref="HF78:HG78"/>
    <mergeCell ref="HH78:HI78"/>
    <mergeCell ref="HJ78:HK78"/>
    <mergeCell ref="HL78:HM78"/>
    <mergeCell ref="HN78:HO78"/>
    <mergeCell ref="HP78:HQ78"/>
    <mergeCell ref="HR78:HS78"/>
    <mergeCell ref="FG77:FG79"/>
    <mergeCell ref="FH77:GA77"/>
    <mergeCell ref="FH78:FI78"/>
    <mergeCell ref="FJ78:FK78"/>
    <mergeCell ref="FL78:FM78"/>
    <mergeCell ref="FN78:FO78"/>
    <mergeCell ref="FP78:FQ78"/>
    <mergeCell ref="FR78:FS78"/>
    <mergeCell ref="FT78:FU78"/>
    <mergeCell ref="FV78:FW78"/>
    <mergeCell ref="FX78:FY78"/>
    <mergeCell ref="FZ78:GA78"/>
    <mergeCell ref="DO77:DO79"/>
    <mergeCell ref="DP77:EI77"/>
    <mergeCell ref="DP78:DQ78"/>
    <mergeCell ref="DR78:DS78"/>
    <mergeCell ref="DT78:DU78"/>
    <mergeCell ref="DV78:DW78"/>
    <mergeCell ref="DX78:DY78"/>
    <mergeCell ref="DZ78:EA78"/>
    <mergeCell ref="EB78:EC78"/>
    <mergeCell ref="ED78:EE78"/>
    <mergeCell ref="EF78:EG78"/>
    <mergeCell ref="EH78:EI78"/>
    <mergeCell ref="BW77:BW79"/>
    <mergeCell ref="BX77:CQ77"/>
    <mergeCell ref="BX78:BY78"/>
    <mergeCell ref="BZ78:CA78"/>
    <mergeCell ref="CB78:CC78"/>
    <mergeCell ref="CD78:CE78"/>
    <mergeCell ref="CF78:CG78"/>
    <mergeCell ref="CH78:CI78"/>
    <mergeCell ref="CJ78:CK78"/>
    <mergeCell ref="CL78:CM78"/>
    <mergeCell ref="CN78:CO78"/>
    <mergeCell ref="CP78:CQ78"/>
    <mergeCell ref="AE77:AE79"/>
    <mergeCell ref="AF77:AY77"/>
    <mergeCell ref="AF78:AG78"/>
    <mergeCell ref="AH78:AI78"/>
    <mergeCell ref="AJ78:AK78"/>
    <mergeCell ref="AL78:AM78"/>
    <mergeCell ref="AN78:AO78"/>
    <mergeCell ref="AP78:AQ78"/>
    <mergeCell ref="AR78:AS78"/>
    <mergeCell ref="AT78:AU78"/>
    <mergeCell ref="AV78:AW78"/>
    <mergeCell ref="AX78:AY78"/>
    <mergeCell ref="IK50:IK51"/>
    <mergeCell ref="FC13:FD13"/>
    <mergeCell ref="FG2:FG4"/>
    <mergeCell ref="FH2:GA2"/>
    <mergeCell ref="M74:X74"/>
    <mergeCell ref="M75:M76"/>
    <mergeCell ref="N75:W75"/>
    <mergeCell ref="X75:X76"/>
    <mergeCell ref="BE74:BP74"/>
    <mergeCell ref="BE75:BE76"/>
    <mergeCell ref="BF75:BO75"/>
    <mergeCell ref="BP75:BP76"/>
    <mergeCell ref="CW74:DH74"/>
    <mergeCell ref="CW75:CW76"/>
    <mergeCell ref="CX75:DG75"/>
    <mergeCell ref="DH75:DH76"/>
    <mergeCell ref="EO74:EZ74"/>
    <mergeCell ref="EO75:EO76"/>
    <mergeCell ref="EP75:EY75"/>
    <mergeCell ref="EZ75:EZ76"/>
    <mergeCell ref="GG74:GR74"/>
    <mergeCell ref="GG75:GG76"/>
    <mergeCell ref="GH75:GQ75"/>
    <mergeCell ref="GR75:GR76"/>
    <mergeCell ref="D3:D4"/>
    <mergeCell ref="C3:C4"/>
    <mergeCell ref="H3:H4"/>
    <mergeCell ref="E3:F3"/>
    <mergeCell ref="J3:K3"/>
    <mergeCell ref="IK29:IK30"/>
    <mergeCell ref="EZ3:EZ4"/>
    <mergeCell ref="C76:C77"/>
    <mergeCell ref="D76:D77"/>
    <mergeCell ref="E76:F76"/>
    <mergeCell ref="DK13:DL13"/>
    <mergeCell ref="DO2:DO4"/>
    <mergeCell ref="DP2:EI2"/>
    <mergeCell ref="DP3:DQ3"/>
    <mergeCell ref="EB3:EC3"/>
    <mergeCell ref="ED3:EE3"/>
    <mergeCell ref="EF3:EG3"/>
    <mergeCell ref="EH3:EI3"/>
    <mergeCell ref="CT3:CU3"/>
    <mergeCell ref="DR3:DS3"/>
    <mergeCell ref="DT3:DU3"/>
    <mergeCell ref="DV3:DW3"/>
    <mergeCell ref="DX3:DY3"/>
    <mergeCell ref="DZ3:EA3"/>
    <mergeCell ref="EL3:EM3"/>
    <mergeCell ref="BP3:BP4"/>
    <mergeCell ref="FT3:FU3"/>
    <mergeCell ref="FV3:FW3"/>
    <mergeCell ref="FX3:FY3"/>
    <mergeCell ref="FZ3:GA3"/>
    <mergeCell ref="EO2:EZ2"/>
    <mergeCell ref="EO3:EO4"/>
    <mergeCell ref="EP3:EY3"/>
    <mergeCell ref="CW2:DH2"/>
    <mergeCell ref="CW3:CW4"/>
    <mergeCell ref="CX3:DG3"/>
    <mergeCell ref="DH3:DH4"/>
    <mergeCell ref="CH3:CI3"/>
    <mergeCell ref="CJ3:CK3"/>
    <mergeCell ref="CL3:CM3"/>
    <mergeCell ref="CN3:CO3"/>
    <mergeCell ref="CP3:CQ3"/>
    <mergeCell ref="FH3:FI3"/>
    <mergeCell ref="FJ3:FK3"/>
    <mergeCell ref="FL3:FM3"/>
    <mergeCell ref="FN3:FO3"/>
    <mergeCell ref="FP3:FQ3"/>
    <mergeCell ref="FR3:FS3"/>
    <mergeCell ref="BS13:BT13"/>
    <mergeCell ref="BW2:BW4"/>
    <mergeCell ref="BB3:BC3"/>
    <mergeCell ref="M3:M4"/>
    <mergeCell ref="BX3:BY3"/>
    <mergeCell ref="BZ3:CA3"/>
    <mergeCell ref="CB3:CC3"/>
    <mergeCell ref="CD3:CE3"/>
    <mergeCell ref="CF3:CG3"/>
    <mergeCell ref="BE3:BE4"/>
    <mergeCell ref="BF3:BO3"/>
    <mergeCell ref="N3:W3"/>
    <mergeCell ref="X3:X4"/>
    <mergeCell ref="AA20:AC20"/>
    <mergeCell ref="AA23:AC23"/>
    <mergeCell ref="AV3:AW3"/>
    <mergeCell ref="AA26:AC26"/>
    <mergeCell ref="AA44:AC44"/>
    <mergeCell ref="AL3:AM3"/>
    <mergeCell ref="AJ3:AK3"/>
    <mergeCell ref="AH3:AI3"/>
    <mergeCell ref="AF3:AG3"/>
    <mergeCell ref="AE2:AE4"/>
    <mergeCell ref="AF2:AY2"/>
    <mergeCell ref="AP3:AQ3"/>
    <mergeCell ref="AN3:AO3"/>
    <mergeCell ref="AA29:AC29"/>
    <mergeCell ref="AA32:AC32"/>
    <mergeCell ref="AA35:AC35"/>
    <mergeCell ref="AA38:AC38"/>
    <mergeCell ref="AA41:AC41"/>
    <mergeCell ref="AX3:AY3"/>
    <mergeCell ref="AT3:AU3"/>
    <mergeCell ref="AR3:AS3"/>
    <mergeCell ref="AA17:AC17"/>
    <mergeCell ref="AA14:AB14"/>
    <mergeCell ref="CS1:CU1"/>
    <mergeCell ref="EK1:EM1"/>
    <mergeCell ref="BA2:BC2"/>
    <mergeCell ref="H2:K2"/>
    <mergeCell ref="BE2:BP2"/>
    <mergeCell ref="BX2:CQ2"/>
    <mergeCell ref="CS2:CU2"/>
    <mergeCell ref="M2:X2"/>
    <mergeCell ref="H1:K1"/>
    <mergeCell ref="BA1:BC1"/>
    <mergeCell ref="EK2:EM2"/>
    <mergeCell ref="GC1:GE1"/>
    <mergeCell ref="GC2:GE2"/>
    <mergeCell ref="GD3:GE3"/>
    <mergeCell ref="GG2:GR2"/>
    <mergeCell ref="GG3:GG4"/>
    <mergeCell ref="GH3:GQ3"/>
    <mergeCell ref="GR3:GR4"/>
    <mergeCell ref="ID12:IG12"/>
    <mergeCell ref="ID11:IG11"/>
    <mergeCell ref="IF2:IF3"/>
    <mergeCell ref="IK44:IK45"/>
    <mergeCell ref="HU1:HW1"/>
    <mergeCell ref="HU2:HW2"/>
    <mergeCell ref="HV3:HW3"/>
    <mergeCell ref="GU13:GV13"/>
    <mergeCell ref="GY2:GY4"/>
    <mergeCell ref="GZ2:HS2"/>
    <mergeCell ref="GZ3:HA3"/>
    <mergeCell ref="HB3:HC3"/>
    <mergeCell ref="HD3:HE3"/>
    <mergeCell ref="HF3:HG3"/>
    <mergeCell ref="HH3:HI3"/>
    <mergeCell ref="HJ3:HK3"/>
    <mergeCell ref="HL3:HM3"/>
    <mergeCell ref="HN3:HO3"/>
    <mergeCell ref="HP3:HQ3"/>
    <mergeCell ref="HR3:HS3"/>
    <mergeCell ref="HY26:HZ26"/>
    <mergeCell ref="HY14:IA14"/>
    <mergeCell ref="IK2:IK3"/>
    <mergeCell ref="IF16:IF17"/>
    <mergeCell ref="HY13:HZ13"/>
    <mergeCell ref="ID13:IG13"/>
    <mergeCell ref="IK19:IK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84"/>
  <sheetViews>
    <sheetView topLeftCell="DT1" workbookViewId="0">
      <selection activeCell="DU100" sqref="DU100"/>
    </sheetView>
  </sheetViews>
  <sheetFormatPr defaultRowHeight="15" x14ac:dyDescent="0.25"/>
  <cols>
    <col min="3" max="3" width="32.85546875" customWidth="1"/>
    <col min="4" max="4" width="14.85546875" customWidth="1"/>
    <col min="6" max="6" width="5.28515625" customWidth="1"/>
    <col min="7" max="7" width="9.28515625" bestFit="1" customWidth="1"/>
    <col min="8" max="8" width="14.5703125" bestFit="1" customWidth="1"/>
    <col min="9" max="9" width="9.140625" customWidth="1"/>
    <col min="10" max="10" width="9.28515625" customWidth="1"/>
    <col min="11" max="16" width="14.5703125" customWidth="1"/>
    <col min="17" max="17" width="16.7109375" customWidth="1"/>
    <col min="18" max="18" width="5.28515625" customWidth="1"/>
    <col min="19" max="19" width="9.28515625" customWidth="1"/>
    <col min="20" max="20" width="14.5703125" customWidth="1"/>
    <col min="22" max="22" width="9.28515625" customWidth="1"/>
    <col min="23" max="28" width="14.5703125" customWidth="1"/>
    <col min="29" max="29" width="9.140625" customWidth="1"/>
    <col min="30" max="30" width="5.28515625" customWidth="1"/>
    <col min="31" max="31" width="9.28515625" customWidth="1"/>
    <col min="32" max="32" width="14.5703125" customWidth="1"/>
    <col min="33" max="33" width="9.140625" customWidth="1"/>
    <col min="34" max="34" width="9.28515625" customWidth="1"/>
    <col min="35" max="40" width="14.5703125" customWidth="1"/>
    <col min="42" max="42" width="5.28515625" customWidth="1"/>
    <col min="43" max="43" width="9.28515625" customWidth="1"/>
    <col min="44" max="44" width="14.5703125" customWidth="1"/>
    <col min="46" max="46" width="9.28515625" customWidth="1"/>
    <col min="47" max="53" width="14.5703125" customWidth="1"/>
    <col min="55" max="55" width="5.28515625" customWidth="1"/>
    <col min="56" max="56" width="9.28515625" customWidth="1"/>
    <col min="57" max="57" width="14.5703125" customWidth="1"/>
    <col min="59" max="59" width="9.28515625" customWidth="1"/>
    <col min="60" max="66" width="14.5703125" customWidth="1"/>
    <col min="68" max="68" width="5.28515625" customWidth="1"/>
    <col min="69" max="69" width="9.28515625" customWidth="1"/>
    <col min="70" max="70" width="14.5703125" customWidth="1"/>
    <col min="72" max="72" width="9.28515625" customWidth="1"/>
    <col min="73" max="79" width="14.5703125" customWidth="1"/>
    <col min="81" max="81" width="5.28515625" customWidth="1"/>
    <col min="82" max="82" width="9.28515625" customWidth="1"/>
    <col min="83" max="83" width="14.5703125" customWidth="1"/>
    <col min="85" max="85" width="9.28515625" customWidth="1"/>
    <col min="86" max="91" width="14.5703125" customWidth="1"/>
    <col min="93" max="93" width="5.28515625" customWidth="1"/>
    <col min="94" max="94" width="9.28515625" customWidth="1"/>
    <col min="95" max="95" width="14.5703125" customWidth="1"/>
    <col min="96" max="96" width="9.28515625" bestFit="1" customWidth="1"/>
    <col min="97" max="97" width="9.28515625" customWidth="1"/>
    <col min="98" max="105" width="14.5703125" customWidth="1"/>
    <col min="107" max="107" width="5.28515625" customWidth="1"/>
    <col min="108" max="108" width="9.28515625" customWidth="1"/>
    <col min="109" max="109" width="14.5703125" customWidth="1"/>
    <col min="111" max="111" width="9.28515625" customWidth="1"/>
    <col min="112" max="119" width="14.5703125" customWidth="1"/>
    <col min="121" max="121" width="5.28515625" customWidth="1"/>
    <col min="122" max="122" width="9.28515625" customWidth="1"/>
    <col min="123" max="123" width="14.5703125" customWidth="1"/>
    <col min="125" max="125" width="9.28515625" customWidth="1"/>
    <col min="126" max="132" width="14.5703125" customWidth="1"/>
    <col min="134" max="134" width="11.28515625" customWidth="1"/>
    <col min="135" max="135" width="22.7109375" bestFit="1" customWidth="1"/>
  </cols>
  <sheetData>
    <row r="1" spans="1:135" ht="15.75" x14ac:dyDescent="0.25">
      <c r="A1" s="7"/>
      <c r="B1" s="7"/>
      <c r="C1" s="7"/>
      <c r="D1" s="7"/>
      <c r="E1" s="7"/>
      <c r="F1" s="219" t="s">
        <v>295</v>
      </c>
      <c r="G1" s="219"/>
      <c r="H1" s="219"/>
      <c r="I1" s="7"/>
      <c r="J1" s="7" t="s">
        <v>254</v>
      </c>
      <c r="K1" s="7"/>
      <c r="L1" s="7"/>
      <c r="M1" s="7"/>
      <c r="N1" s="7"/>
      <c r="O1" s="7"/>
      <c r="P1" s="7"/>
      <c r="Q1" s="7"/>
      <c r="R1" s="219" t="s">
        <v>294</v>
      </c>
      <c r="S1" s="219"/>
      <c r="T1" s="219"/>
      <c r="U1" s="7"/>
      <c r="V1" s="7" t="s">
        <v>254</v>
      </c>
      <c r="W1" s="7"/>
      <c r="X1" s="7"/>
      <c r="Y1" s="7"/>
      <c r="Z1" s="7"/>
      <c r="AA1" s="7"/>
      <c r="AB1" s="7"/>
      <c r="AC1" s="7"/>
      <c r="AD1" s="219" t="s">
        <v>293</v>
      </c>
      <c r="AE1" s="219"/>
      <c r="AF1" s="219"/>
      <c r="AG1" s="7"/>
      <c r="AH1" s="7" t="s">
        <v>254</v>
      </c>
      <c r="AI1" s="7"/>
      <c r="AJ1" s="7"/>
      <c r="AK1" s="7"/>
      <c r="AL1" s="7"/>
      <c r="AM1" s="7"/>
      <c r="AN1" s="7"/>
      <c r="AO1" s="7"/>
      <c r="AP1" s="219" t="s">
        <v>292</v>
      </c>
      <c r="AQ1" s="219"/>
      <c r="AR1" s="219"/>
      <c r="AS1" s="7"/>
      <c r="AT1" s="7" t="s">
        <v>254</v>
      </c>
      <c r="AU1" s="7"/>
      <c r="AV1" s="7"/>
      <c r="AW1" s="7"/>
      <c r="AX1" s="7"/>
      <c r="AY1" s="7"/>
      <c r="AZ1" s="7"/>
      <c r="BA1" s="7"/>
      <c r="BB1" s="7"/>
      <c r="BC1" s="219" t="s">
        <v>296</v>
      </c>
      <c r="BD1" s="219"/>
      <c r="BE1" s="219"/>
      <c r="BF1" s="7"/>
      <c r="BG1" s="7" t="s">
        <v>254</v>
      </c>
      <c r="BH1" s="7"/>
      <c r="BI1" s="7"/>
      <c r="BJ1" s="7"/>
      <c r="BK1" s="7"/>
      <c r="BL1" s="7"/>
      <c r="BM1" s="7"/>
      <c r="BN1" s="7"/>
      <c r="BP1" s="219" t="s">
        <v>316</v>
      </c>
      <c r="BQ1" s="219"/>
      <c r="BR1" s="219"/>
      <c r="BT1" s="7" t="s">
        <v>254</v>
      </c>
      <c r="BU1" s="7"/>
      <c r="BV1" s="7"/>
      <c r="BW1" s="7"/>
      <c r="BX1" s="7"/>
      <c r="BY1" s="7"/>
      <c r="BZ1" s="7"/>
      <c r="CA1" s="7"/>
      <c r="CC1" s="219" t="s">
        <v>317</v>
      </c>
      <c r="CD1" s="219"/>
      <c r="CE1" s="219"/>
      <c r="CG1" s="7" t="s">
        <v>254</v>
      </c>
      <c r="CH1" s="7"/>
      <c r="CI1" s="7"/>
      <c r="CJ1" s="7"/>
      <c r="CK1" s="7"/>
      <c r="CL1" s="7"/>
      <c r="CM1" s="7"/>
      <c r="CO1" s="219" t="s">
        <v>318</v>
      </c>
      <c r="CP1" s="219"/>
      <c r="CQ1" s="219"/>
      <c r="CS1" s="7" t="s">
        <v>254</v>
      </c>
      <c r="CT1" s="7"/>
      <c r="CU1" s="7"/>
      <c r="CV1" s="7"/>
      <c r="CW1" s="7"/>
      <c r="CX1" s="7"/>
      <c r="CY1" s="7"/>
      <c r="CZ1" s="7"/>
      <c r="DC1" s="219" t="s">
        <v>319</v>
      </c>
      <c r="DD1" s="219"/>
      <c r="DE1" s="219"/>
      <c r="DG1" s="7" t="s">
        <v>254</v>
      </c>
      <c r="DH1" s="7"/>
      <c r="DI1" s="7"/>
      <c r="DJ1" s="7"/>
      <c r="DK1" s="7"/>
      <c r="DL1" s="7"/>
      <c r="DM1" s="7"/>
      <c r="DN1" s="7"/>
      <c r="DQ1" s="219" t="s">
        <v>320</v>
      </c>
      <c r="DR1" s="219"/>
      <c r="DS1" s="219"/>
      <c r="DU1" s="7" t="s">
        <v>254</v>
      </c>
      <c r="DV1" s="7"/>
      <c r="DW1" s="7"/>
      <c r="DX1" s="7"/>
      <c r="DY1" s="7"/>
      <c r="DZ1" s="7"/>
      <c r="EA1" s="7"/>
      <c r="EB1" s="7"/>
      <c r="ED1" s="219" t="s">
        <v>323</v>
      </c>
      <c r="EE1" s="219"/>
    </row>
    <row r="2" spans="1:135" ht="15.75" x14ac:dyDescent="0.25">
      <c r="A2" s="7"/>
      <c r="B2" s="104" t="s">
        <v>145</v>
      </c>
      <c r="C2" s="105" t="s">
        <v>155</v>
      </c>
      <c r="D2" s="105" t="s">
        <v>252</v>
      </c>
      <c r="E2" s="7"/>
      <c r="F2" s="106" t="s">
        <v>178</v>
      </c>
      <c r="G2" s="106" t="s">
        <v>155</v>
      </c>
      <c r="H2" s="106" t="s">
        <v>252</v>
      </c>
      <c r="I2" s="155"/>
      <c r="J2" s="107" t="s">
        <v>253</v>
      </c>
      <c r="K2" s="132">
        <v>1</v>
      </c>
      <c r="L2" s="132">
        <v>2</v>
      </c>
      <c r="M2" s="132">
        <v>3</v>
      </c>
      <c r="N2" s="132">
        <v>4</v>
      </c>
      <c r="O2" s="132">
        <v>8</v>
      </c>
      <c r="P2" s="132">
        <v>9</v>
      </c>
      <c r="Q2" s="7"/>
      <c r="R2" s="106" t="s">
        <v>178</v>
      </c>
      <c r="S2" s="106" t="s">
        <v>155</v>
      </c>
      <c r="T2" s="106" t="s">
        <v>252</v>
      </c>
      <c r="U2" s="7"/>
      <c r="V2" s="107" t="s">
        <v>253</v>
      </c>
      <c r="W2" s="146">
        <v>5</v>
      </c>
      <c r="X2" s="146">
        <v>6</v>
      </c>
      <c r="Y2" s="146">
        <v>7</v>
      </c>
      <c r="Z2" s="146">
        <v>12</v>
      </c>
      <c r="AA2" s="146">
        <v>17</v>
      </c>
      <c r="AB2" s="146">
        <v>18</v>
      </c>
      <c r="AC2" s="7"/>
      <c r="AD2" s="106" t="s">
        <v>178</v>
      </c>
      <c r="AE2" s="106" t="s">
        <v>155</v>
      </c>
      <c r="AF2" s="106" t="s">
        <v>252</v>
      </c>
      <c r="AG2" s="7"/>
      <c r="AH2" s="107" t="s">
        <v>253</v>
      </c>
      <c r="AI2" s="146">
        <v>10</v>
      </c>
      <c r="AJ2" s="146">
        <v>11</v>
      </c>
      <c r="AK2" s="146">
        <v>14</v>
      </c>
      <c r="AL2" s="146">
        <v>15</v>
      </c>
      <c r="AM2" s="146">
        <v>19</v>
      </c>
      <c r="AN2" s="146">
        <v>28</v>
      </c>
      <c r="AO2" s="7"/>
      <c r="AP2" s="106" t="s">
        <v>178</v>
      </c>
      <c r="AQ2" s="106" t="s">
        <v>155</v>
      </c>
      <c r="AR2" s="106" t="s">
        <v>252</v>
      </c>
      <c r="AS2" s="7"/>
      <c r="AT2" s="107" t="s">
        <v>253</v>
      </c>
      <c r="AU2" s="146">
        <v>13</v>
      </c>
      <c r="AV2" s="146">
        <v>16</v>
      </c>
      <c r="AW2" s="146">
        <v>20</v>
      </c>
      <c r="AX2" s="146">
        <v>21</v>
      </c>
      <c r="AY2" s="146">
        <v>24</v>
      </c>
      <c r="AZ2" s="146">
        <v>31</v>
      </c>
      <c r="BA2" s="146">
        <v>32</v>
      </c>
      <c r="BB2" s="7"/>
      <c r="BC2" s="106" t="s">
        <v>178</v>
      </c>
      <c r="BD2" s="106" t="s">
        <v>155</v>
      </c>
      <c r="BE2" s="106" t="s">
        <v>252</v>
      </c>
      <c r="BF2" s="7"/>
      <c r="BG2" s="107" t="s">
        <v>253</v>
      </c>
      <c r="BH2" s="146">
        <v>22</v>
      </c>
      <c r="BI2" s="146">
        <v>25</v>
      </c>
      <c r="BJ2" s="146">
        <v>26</v>
      </c>
      <c r="BK2" s="146">
        <v>27</v>
      </c>
      <c r="BL2" s="146">
        <v>29</v>
      </c>
      <c r="BM2" s="146">
        <v>39</v>
      </c>
      <c r="BN2" s="146">
        <v>47</v>
      </c>
      <c r="BP2" s="121" t="s">
        <v>178</v>
      </c>
      <c r="BQ2" s="121" t="s">
        <v>155</v>
      </c>
      <c r="BR2" s="121" t="s">
        <v>252</v>
      </c>
      <c r="BT2" s="107" t="s">
        <v>253</v>
      </c>
      <c r="BU2" s="146">
        <v>23</v>
      </c>
      <c r="BV2" s="146">
        <v>30</v>
      </c>
      <c r="BW2" s="146">
        <v>33</v>
      </c>
      <c r="BX2" s="146">
        <v>40</v>
      </c>
      <c r="BY2" s="146">
        <v>53</v>
      </c>
      <c r="BZ2" s="146">
        <v>64</v>
      </c>
      <c r="CA2" s="146">
        <v>67</v>
      </c>
      <c r="CC2" s="125" t="s">
        <v>178</v>
      </c>
      <c r="CD2" s="125" t="s">
        <v>155</v>
      </c>
      <c r="CE2" s="125" t="s">
        <v>252</v>
      </c>
      <c r="CG2" s="107" t="s">
        <v>253</v>
      </c>
      <c r="CH2" s="146">
        <v>35</v>
      </c>
      <c r="CI2" s="146">
        <v>36</v>
      </c>
      <c r="CJ2" s="146">
        <v>41</v>
      </c>
      <c r="CK2" s="146">
        <v>43</v>
      </c>
      <c r="CL2" s="146">
        <v>44</v>
      </c>
      <c r="CM2" s="146">
        <v>48</v>
      </c>
      <c r="CO2" s="125" t="s">
        <v>178</v>
      </c>
      <c r="CP2" s="125" t="s">
        <v>155</v>
      </c>
      <c r="CQ2" s="125" t="s">
        <v>252</v>
      </c>
      <c r="CS2" s="107" t="s">
        <v>253</v>
      </c>
      <c r="CT2" s="146">
        <v>34</v>
      </c>
      <c r="CU2" s="146">
        <v>37</v>
      </c>
      <c r="CV2" s="146">
        <v>38</v>
      </c>
      <c r="CW2" s="146">
        <v>42</v>
      </c>
      <c r="CX2" s="146">
        <v>45</v>
      </c>
      <c r="CY2" s="146">
        <v>46</v>
      </c>
      <c r="CZ2" s="146">
        <v>49</v>
      </c>
      <c r="DA2" s="146">
        <v>58</v>
      </c>
      <c r="DC2" s="125" t="s">
        <v>178</v>
      </c>
      <c r="DD2" s="125" t="s">
        <v>155</v>
      </c>
      <c r="DE2" s="125" t="s">
        <v>252</v>
      </c>
      <c r="DG2" s="107" t="s">
        <v>253</v>
      </c>
      <c r="DH2" s="146">
        <v>50</v>
      </c>
      <c r="DI2" s="146">
        <v>51</v>
      </c>
      <c r="DJ2" s="146">
        <v>57</v>
      </c>
      <c r="DK2" s="146">
        <v>59</v>
      </c>
      <c r="DL2" s="146">
        <v>60</v>
      </c>
      <c r="DM2" s="146">
        <v>61</v>
      </c>
      <c r="DN2" s="146">
        <v>62</v>
      </c>
      <c r="DO2" s="146">
        <v>65</v>
      </c>
      <c r="DQ2" s="125" t="s">
        <v>178</v>
      </c>
      <c r="DR2" s="125" t="s">
        <v>155</v>
      </c>
      <c r="DS2" s="125" t="s">
        <v>252</v>
      </c>
      <c r="DU2" s="107" t="s">
        <v>253</v>
      </c>
      <c r="DV2" s="146">
        <v>52</v>
      </c>
      <c r="DW2" s="146">
        <v>54</v>
      </c>
      <c r="DX2" s="146">
        <v>55</v>
      </c>
      <c r="DY2" s="146">
        <v>56</v>
      </c>
      <c r="DZ2" s="146">
        <v>63</v>
      </c>
      <c r="EA2" s="146">
        <v>66</v>
      </c>
      <c r="EB2" s="146">
        <v>68</v>
      </c>
      <c r="ED2" s="166" t="s">
        <v>145</v>
      </c>
      <c r="EE2" s="165" t="s">
        <v>334</v>
      </c>
    </row>
    <row r="3" spans="1:135" ht="15.75" x14ac:dyDescent="0.25">
      <c r="A3" s="7"/>
      <c r="B3" s="11" t="s">
        <v>27</v>
      </c>
      <c r="C3" s="103" t="s">
        <v>173</v>
      </c>
      <c r="D3" s="11">
        <v>5990</v>
      </c>
      <c r="E3" s="7"/>
      <c r="F3" s="11">
        <v>1</v>
      </c>
      <c r="G3" s="144">
        <v>1</v>
      </c>
      <c r="H3" s="108">
        <f>'Koordinat&amp;Pengolahan Cluster'!IN4</f>
        <v>1067</v>
      </c>
      <c r="I3" s="161"/>
      <c r="J3" s="132">
        <v>1</v>
      </c>
      <c r="K3" s="11">
        <v>0</v>
      </c>
      <c r="L3" s="11">
        <f>'[1]Matriks Jarak'!$D$4</f>
        <v>1.8</v>
      </c>
      <c r="M3" s="11">
        <f>'[1]Matriks Jarak'!$E$4</f>
        <v>1.1000000000000001</v>
      </c>
      <c r="N3" s="11">
        <f>'[1]Matriks Jarak'!$F$4</f>
        <v>0.7</v>
      </c>
      <c r="O3" s="11">
        <f>'[1]Matriks Jarak'!$J$4</f>
        <v>2.1</v>
      </c>
      <c r="P3" s="11">
        <f>'[1]Matriks Jarak'!$K$4</f>
        <v>2.7</v>
      </c>
      <c r="Q3" s="7"/>
      <c r="R3" s="11">
        <v>1</v>
      </c>
      <c r="S3" s="108">
        <v>5</v>
      </c>
      <c r="T3" s="108">
        <f>'Koordinat&amp;Pengolahan Cluster'!IN8</f>
        <v>881</v>
      </c>
      <c r="U3" s="7"/>
      <c r="V3" s="146">
        <v>5</v>
      </c>
      <c r="W3" s="11">
        <v>0</v>
      </c>
      <c r="X3" s="11">
        <f>'[1]Matriks Jarak'!$H$8</f>
        <v>1</v>
      </c>
      <c r="Y3" s="11">
        <f>'[1]Matriks Jarak'!$I$8</f>
        <v>0.6</v>
      </c>
      <c r="Z3" s="11">
        <f>'[1]Matriks Jarak'!$N$8</f>
        <v>2.8</v>
      </c>
      <c r="AA3" s="11">
        <f>'[1]Matriks Jarak'!$S$8</f>
        <v>3.4</v>
      </c>
      <c r="AB3" s="11">
        <f>'[1]Matriks Jarak'!$T$8</f>
        <v>4.2</v>
      </c>
      <c r="AC3" s="7"/>
      <c r="AD3" s="108">
        <v>1</v>
      </c>
      <c r="AE3" s="108">
        <v>10</v>
      </c>
      <c r="AF3" s="108">
        <f>'Koordinat&amp;Pengolahan Cluster'!IN13</f>
        <v>1052</v>
      </c>
      <c r="AG3" s="7"/>
      <c r="AH3" s="146">
        <v>10</v>
      </c>
      <c r="AI3" s="11">
        <v>0</v>
      </c>
      <c r="AJ3" s="11">
        <f>'[1]Matriks Jarak'!$M$13</f>
        <v>2.9</v>
      </c>
      <c r="AK3" s="11">
        <f>'[1]Matriks Jarak'!$P$13</f>
        <v>3.4</v>
      </c>
      <c r="AL3" s="11">
        <f>'[1]Matriks Jarak'!$Q$13</f>
        <v>3.4</v>
      </c>
      <c r="AM3" s="11">
        <f>'[1]Matriks Jarak'!$U$13</f>
        <v>4.5999999999999996</v>
      </c>
      <c r="AN3" s="11">
        <f>'[1]Matriks Jarak'!$AD$13</f>
        <v>5.7</v>
      </c>
      <c r="AO3" s="7"/>
      <c r="AP3" s="108">
        <v>1</v>
      </c>
      <c r="AQ3" s="108">
        <v>13</v>
      </c>
      <c r="AR3" s="108">
        <f>'Koordinat&amp;Pengolahan Cluster'!IN16</f>
        <v>873</v>
      </c>
      <c r="AS3" s="7"/>
      <c r="AT3" s="146">
        <v>13</v>
      </c>
      <c r="AU3" s="11">
        <v>0</v>
      </c>
      <c r="AV3" s="11">
        <f>'[1]Matriks Jarak'!$R$16</f>
        <v>1.6</v>
      </c>
      <c r="AW3" s="11">
        <f>'[1]Matriks Jarak'!$V$16</f>
        <v>2.8</v>
      </c>
      <c r="AX3" s="11">
        <f>'[1]Matriks Jarak'!$W$16</f>
        <v>1.9</v>
      </c>
      <c r="AY3" s="11">
        <f>'[1]Matriks Jarak'!$Z$16</f>
        <v>2</v>
      </c>
      <c r="AZ3" s="11">
        <f>'[1]Matriks Jarak'!$AG$16</f>
        <v>3.8</v>
      </c>
      <c r="BA3" s="11">
        <f>'[1]Matriks Jarak'!$AH$16</f>
        <v>3.3</v>
      </c>
      <c r="BB3" s="7"/>
      <c r="BC3" s="108">
        <v>1</v>
      </c>
      <c r="BD3" s="108">
        <v>22</v>
      </c>
      <c r="BE3" s="108">
        <f>'Koordinat&amp;Pengolahan Cluster'!IN25</f>
        <v>582</v>
      </c>
      <c r="BF3" s="7"/>
      <c r="BG3" s="146">
        <v>22</v>
      </c>
      <c r="BH3" s="11">
        <v>0</v>
      </c>
      <c r="BI3" s="11">
        <f>'[1]Matriks Jarak'!$AA$25</f>
        <v>0.5</v>
      </c>
      <c r="BJ3" s="11">
        <f>'[1]Matriks Jarak'!$AB$25</f>
        <v>1.5</v>
      </c>
      <c r="BK3" s="11">
        <f>'[1]Matriks Jarak'!$AC$25</f>
        <v>1.3</v>
      </c>
      <c r="BL3" s="11">
        <f>'[1]Matriks Jarak'!$AE$25</f>
        <v>1.1000000000000001</v>
      </c>
      <c r="BM3" s="11">
        <f>'[1]Matriks Jarak'!$AO$25</f>
        <v>2.8</v>
      </c>
      <c r="BN3" s="11">
        <f>'[1]Matriks Jarak'!$AW$25</f>
        <v>1.6</v>
      </c>
      <c r="BP3" s="108">
        <v>1</v>
      </c>
      <c r="BQ3" s="108">
        <v>23</v>
      </c>
      <c r="BR3" s="108">
        <f>'Koordinat&amp;Pengolahan Cluster'!IN26</f>
        <v>858</v>
      </c>
      <c r="BT3" s="146">
        <v>23</v>
      </c>
      <c r="BU3" s="11">
        <v>0</v>
      </c>
      <c r="BV3" s="11">
        <f>'[1]Matriks Jarak'!$AF$26</f>
        <v>1.2</v>
      </c>
      <c r="BW3" s="11">
        <f>'[1]Matriks Jarak'!$AI$26</f>
        <v>1</v>
      </c>
      <c r="BX3" s="11">
        <f>'[1]Matriks Jarak'!$AP$26</f>
        <v>2.4</v>
      </c>
      <c r="BY3" s="11">
        <f>'[1]Matriks Jarak'!$BC$26</f>
        <v>4.0999999999999996</v>
      </c>
      <c r="BZ3" s="11">
        <f>'[1]Matriks Jarak'!$BN$26</f>
        <v>4.8</v>
      </c>
      <c r="CA3" s="11">
        <f>'[1]Matriks Jarak'!$BQ$26</f>
        <v>6</v>
      </c>
      <c r="CC3" s="108">
        <v>1</v>
      </c>
      <c r="CD3" s="108">
        <v>35</v>
      </c>
      <c r="CE3" s="108">
        <f>'Koordinat&amp;Pengolahan Cluster'!IN38</f>
        <v>839</v>
      </c>
      <c r="CG3" s="146">
        <v>35</v>
      </c>
      <c r="CH3" s="11">
        <v>0</v>
      </c>
      <c r="CI3" s="11">
        <f>'[1]Matriks Jarak'!$AL$38</f>
        <v>2.2000000000000002</v>
      </c>
      <c r="CJ3" s="11">
        <f>'[1]Matriks Jarak'!$AQ$38</f>
        <v>2.6</v>
      </c>
      <c r="CK3" s="11">
        <f>'[1]Matriks Jarak'!$AS$38</f>
        <v>1</v>
      </c>
      <c r="CL3" s="11">
        <f>'[1]Matriks Jarak'!$AT$38</f>
        <v>3.6</v>
      </c>
      <c r="CM3" s="11">
        <f>'[1]Matriks Jarak'!$AX$38</f>
        <v>2</v>
      </c>
      <c r="CO3" s="108">
        <v>1</v>
      </c>
      <c r="CP3" s="108">
        <v>34</v>
      </c>
      <c r="CQ3" s="108">
        <f>'Koordinat&amp;Pengolahan Cluster'!IN37</f>
        <v>882</v>
      </c>
      <c r="CS3" s="146">
        <v>34</v>
      </c>
      <c r="CT3" s="11">
        <v>0</v>
      </c>
      <c r="CU3" s="11">
        <f>'[1]Matriks Jarak'!$AM$37</f>
        <v>1.3</v>
      </c>
      <c r="CV3" s="11">
        <f>'[1]Matriks Jarak'!$AN$37</f>
        <v>1.5</v>
      </c>
      <c r="CW3" s="11">
        <f>'[1]Matriks Jarak'!$AR$37</f>
        <v>1.9</v>
      </c>
      <c r="CX3" s="11">
        <f>'[1]Matriks Jarak'!$AU$37</f>
        <v>2.1</v>
      </c>
      <c r="CY3" s="11">
        <f>'[1]Matriks Jarak'!$AV$37</f>
        <v>3.3</v>
      </c>
      <c r="CZ3" s="11">
        <f>'[1]Matriks Jarak'!$AY$37</f>
        <v>3.2</v>
      </c>
      <c r="DA3" s="11">
        <f>'[1]Matriks Jarak'!$BH$37</f>
        <v>4.9000000000000004</v>
      </c>
      <c r="DC3" s="108">
        <v>1</v>
      </c>
      <c r="DD3" s="108">
        <v>50</v>
      </c>
      <c r="DE3" s="108">
        <f>'Koordinat&amp;Pengolahan Cluster'!IN53</f>
        <v>870</v>
      </c>
      <c r="DG3" s="146">
        <v>50</v>
      </c>
      <c r="DH3" s="11">
        <v>0</v>
      </c>
      <c r="DI3" s="11">
        <f>'[1]Matriks Jarak'!$BA$53</f>
        <v>0.75</v>
      </c>
      <c r="DJ3" s="11">
        <f>'[1]Matriks Jarak'!$BG$53</f>
        <v>5.7</v>
      </c>
      <c r="DK3" s="11">
        <f>'[1]Matriks Jarak'!$BI$53</f>
        <v>1.4</v>
      </c>
      <c r="DL3" s="11">
        <f>'[1]Matriks Jarak'!$BJ$53</f>
        <v>2.1</v>
      </c>
      <c r="DM3" s="11">
        <f>'[1]Matriks Jarak'!$BK$53</f>
        <v>1.1000000000000001</v>
      </c>
      <c r="DN3" s="11">
        <f>'[1]Matriks Jarak'!$BL$53</f>
        <v>2.2000000000000002</v>
      </c>
      <c r="DO3" s="11">
        <f>'[1]Matriks Jarak'!$BO$53</f>
        <v>2.4</v>
      </c>
      <c r="DQ3" s="108">
        <v>1</v>
      </c>
      <c r="DR3" s="108">
        <v>52</v>
      </c>
      <c r="DS3" s="108">
        <f>'Koordinat&amp;Pengolahan Cluster'!IN55</f>
        <v>908</v>
      </c>
      <c r="DU3" s="146">
        <v>52</v>
      </c>
      <c r="DV3" s="11">
        <v>0</v>
      </c>
      <c r="DW3" s="11">
        <f>'[1]Matriks Jarak'!$BD$55</f>
        <v>2.2999999999999998</v>
      </c>
      <c r="DX3" s="11">
        <f>'[1]Matriks Jarak'!$BE$55</f>
        <v>2.2999999999999998</v>
      </c>
      <c r="DY3" s="11">
        <f>'[1]Matriks Jarak'!$BF$55</f>
        <v>2.6</v>
      </c>
      <c r="DZ3" s="11">
        <f>'[1]Matriks Jarak'!$BM$55</f>
        <v>2.7</v>
      </c>
      <c r="EA3" s="11">
        <f>'[1]Matriks Jarak'!$BP$55</f>
        <v>1.2</v>
      </c>
      <c r="EB3" s="11">
        <f>'[1]Matriks Jarak'!$BR$55</f>
        <v>2.4</v>
      </c>
      <c r="ED3" s="1" t="s">
        <v>324</v>
      </c>
      <c r="EE3" s="11">
        <f>J92</f>
        <v>4</v>
      </c>
    </row>
    <row r="4" spans="1:135" ht="15.75" x14ac:dyDescent="0.25">
      <c r="A4" s="7"/>
      <c r="B4" s="11" t="s">
        <v>50</v>
      </c>
      <c r="C4" s="103" t="s">
        <v>174</v>
      </c>
      <c r="D4" s="11">
        <v>5945</v>
      </c>
      <c r="E4" s="7"/>
      <c r="F4" s="11">
        <v>2</v>
      </c>
      <c r="G4" s="11">
        <v>2</v>
      </c>
      <c r="H4" s="108">
        <f>'Koordinat&amp;Pengolahan Cluster'!IN5</f>
        <v>821</v>
      </c>
      <c r="I4" s="161"/>
      <c r="J4" s="132">
        <v>2</v>
      </c>
      <c r="K4" s="11">
        <f>'[1]Matriks Jarak'!$C$5</f>
        <v>1.8</v>
      </c>
      <c r="L4" s="11">
        <v>0</v>
      </c>
      <c r="M4" s="11">
        <f>'[1]Matriks Jarak'!$E$5</f>
        <v>1.2</v>
      </c>
      <c r="N4" s="11">
        <f>'[1]Matriks Jarak'!$F$5</f>
        <v>2.2999999999999998</v>
      </c>
      <c r="O4" s="11">
        <f>'[1]Matriks Jarak'!$J$5</f>
        <v>3.8</v>
      </c>
      <c r="P4" s="11">
        <f>'[1]Matriks Jarak'!$K$5</f>
        <v>3.4</v>
      </c>
      <c r="Q4" s="7"/>
      <c r="R4" s="108">
        <v>2</v>
      </c>
      <c r="S4" s="108">
        <v>6</v>
      </c>
      <c r="T4" s="108">
        <f>'Koordinat&amp;Pengolahan Cluster'!IN9</f>
        <v>1086</v>
      </c>
      <c r="U4" s="7"/>
      <c r="V4" s="146">
        <v>6</v>
      </c>
      <c r="W4" s="11">
        <f>'[1]Matriks Jarak'!$G$9</f>
        <v>1</v>
      </c>
      <c r="X4" s="11">
        <v>0</v>
      </c>
      <c r="Y4" s="11">
        <f>'[1]Matriks Jarak'!$I$9</f>
        <v>1</v>
      </c>
      <c r="Z4" s="11">
        <f>'[1]Matriks Jarak'!$N$9</f>
        <v>3.9</v>
      </c>
      <c r="AA4" s="11">
        <f>'[1]Matriks Jarak'!$S$9</f>
        <v>3.7</v>
      </c>
      <c r="AB4" s="11">
        <f>'[1]Matriks Jarak'!$T$9</f>
        <v>5.3</v>
      </c>
      <c r="AC4" s="7"/>
      <c r="AD4" s="108">
        <v>2</v>
      </c>
      <c r="AE4" s="108">
        <v>11</v>
      </c>
      <c r="AF4" s="108">
        <f>'Koordinat&amp;Pengolahan Cluster'!IN14</f>
        <v>1193</v>
      </c>
      <c r="AG4" s="7"/>
      <c r="AH4" s="146">
        <v>11</v>
      </c>
      <c r="AI4" s="11">
        <f>'[1]Matriks Jarak'!$L$14</f>
        <v>2.9</v>
      </c>
      <c r="AJ4" s="11">
        <v>0</v>
      </c>
      <c r="AK4" s="11">
        <f>'[1]Matriks Jarak'!$P$14</f>
        <v>0.6</v>
      </c>
      <c r="AL4" s="11">
        <f>'[1]Matriks Jarak'!$Q$14</f>
        <v>0.6</v>
      </c>
      <c r="AM4" s="11">
        <f>'[1]Matriks Jarak'!$U$14</f>
        <v>1.7</v>
      </c>
      <c r="AN4" s="11">
        <f>'[1]Matriks Jarak'!$AD$14</f>
        <v>3</v>
      </c>
      <c r="AO4" s="7"/>
      <c r="AP4" s="108">
        <v>2</v>
      </c>
      <c r="AQ4" s="108">
        <v>16</v>
      </c>
      <c r="AR4" s="108">
        <f>'Koordinat&amp;Pengolahan Cluster'!IN19</f>
        <v>929</v>
      </c>
      <c r="AS4" s="7"/>
      <c r="AT4" s="146">
        <v>16</v>
      </c>
      <c r="AU4" s="11">
        <f>'[1]Matriks Jarak'!$O$19</f>
        <v>1.6</v>
      </c>
      <c r="AV4" s="11">
        <v>0</v>
      </c>
      <c r="AW4" s="11">
        <f>'[1]Matriks Jarak'!$V$19</f>
        <v>1.7</v>
      </c>
      <c r="AX4" s="11">
        <f>'[1]Matriks Jarak'!$W$19</f>
        <v>3.3</v>
      </c>
      <c r="AY4" s="11">
        <f>'[1]Matriks Jarak'!$Z$19</f>
        <v>0.45</v>
      </c>
      <c r="AZ4" s="11">
        <f>'[1]Matriks Jarak'!$AG$19</f>
        <v>5.4</v>
      </c>
      <c r="BA4" s="11">
        <f>'[1]Matriks Jarak'!$AH$19</f>
        <v>3.8</v>
      </c>
      <c r="BB4" s="7"/>
      <c r="BC4" s="108">
        <v>2</v>
      </c>
      <c r="BD4" s="108">
        <v>25</v>
      </c>
      <c r="BE4" s="108">
        <f>'Koordinat&amp;Pengolahan Cluster'!IN28</f>
        <v>945</v>
      </c>
      <c r="BF4" s="7"/>
      <c r="BG4" s="146">
        <v>25</v>
      </c>
      <c r="BH4" s="11">
        <f>'[1]Matriks Jarak'!$X$28</f>
        <v>0.5</v>
      </c>
      <c r="BI4" s="11">
        <v>0</v>
      </c>
      <c r="BJ4" s="11">
        <f>'[1]Matriks Jarak'!$AB$28</f>
        <v>1.4</v>
      </c>
      <c r="BK4" s="11">
        <f>'[1]Matriks Jarak'!$AC$28</f>
        <v>0.95</v>
      </c>
      <c r="BL4" s="11">
        <f>'[1]Matriks Jarak'!$AE$28</f>
        <v>1.5</v>
      </c>
      <c r="BM4" s="11">
        <f>'[1]Matriks Jarak'!$AO$28</f>
        <v>3.1</v>
      </c>
      <c r="BN4" s="11">
        <f>'[1]Matriks Jarak'!$AW$28</f>
        <v>2.2000000000000002</v>
      </c>
      <c r="BP4" s="108">
        <v>2</v>
      </c>
      <c r="BQ4" s="108">
        <v>30</v>
      </c>
      <c r="BR4" s="108">
        <f>'Koordinat&amp;Pengolahan Cluster'!IN33</f>
        <v>1106</v>
      </c>
      <c r="BT4" s="146">
        <v>30</v>
      </c>
      <c r="BU4" s="11">
        <f>'[1]Matriks Jarak'!$Y$33</f>
        <v>1.2</v>
      </c>
      <c r="BV4" s="11">
        <v>0</v>
      </c>
      <c r="BW4" s="11">
        <f>'[1]Matriks Jarak'!$AI$33</f>
        <v>0.75</v>
      </c>
      <c r="BX4" s="11">
        <f>'[1]Matriks Jarak'!$AP$33</f>
        <v>2.5</v>
      </c>
      <c r="BY4" s="11">
        <f>'[1]Matriks Jarak'!$BC$33</f>
        <v>3.5</v>
      </c>
      <c r="BZ4" s="11">
        <f>'[1]Matriks Jarak'!$BN$33</f>
        <v>4.7</v>
      </c>
      <c r="CA4" s="11">
        <f>'[1]Matriks Jarak'!$BQ$33</f>
        <v>6</v>
      </c>
      <c r="CC4" s="108">
        <v>2</v>
      </c>
      <c r="CD4" s="108">
        <v>36</v>
      </c>
      <c r="CE4" s="108">
        <f>'Koordinat&amp;Pengolahan Cluster'!IN39</f>
        <v>887</v>
      </c>
      <c r="CG4" s="146">
        <v>36</v>
      </c>
      <c r="CH4" s="11">
        <f>'[1]Matriks Jarak'!$AK$39</f>
        <v>2.2000000000000002</v>
      </c>
      <c r="CI4" s="11">
        <v>0</v>
      </c>
      <c r="CJ4" s="11">
        <f>'[1]Matriks Jarak'!$AQ$39</f>
        <v>4.9000000000000004</v>
      </c>
      <c r="CK4" s="11">
        <f>'[1]Matriks Jarak'!$AS$39</f>
        <v>3.7</v>
      </c>
      <c r="CL4" s="11">
        <f>'[1]Matriks Jarak'!$AT$39</f>
        <v>2.4</v>
      </c>
      <c r="CM4" s="11">
        <f>'[1]Matriks Jarak'!$AX$39</f>
        <v>3.9</v>
      </c>
      <c r="CO4" s="108">
        <v>2</v>
      </c>
      <c r="CP4" s="108">
        <v>37</v>
      </c>
      <c r="CQ4" s="108">
        <f>'Koordinat&amp;Pengolahan Cluster'!IN40</f>
        <v>594</v>
      </c>
      <c r="CS4" s="146">
        <v>37</v>
      </c>
      <c r="CT4" s="11">
        <f>'[1]Matriks Jarak'!$AJ$40</f>
        <v>1.3</v>
      </c>
      <c r="CU4" s="11">
        <v>0</v>
      </c>
      <c r="CV4" s="11">
        <f>'[1]Matriks Jarak'!$AN$40</f>
        <v>1</v>
      </c>
      <c r="CW4" s="11">
        <f>'[1]Matriks Jarak'!$AR$40</f>
        <v>8.1999999999999993</v>
      </c>
      <c r="CX4" s="11">
        <f>'[1]Matriks Jarak'!$AU$40</f>
        <v>9.1</v>
      </c>
      <c r="CY4" s="11">
        <f>'[1]Matriks Jarak'!$AV$40</f>
        <v>9.6</v>
      </c>
      <c r="CZ4" s="11">
        <f>'[1]Matriks Jarak'!$AY$40</f>
        <v>10.5</v>
      </c>
      <c r="DA4" s="11">
        <f>'[1]Matriks Jarak'!$BH$40</f>
        <v>9.5</v>
      </c>
      <c r="DC4" s="108">
        <v>2</v>
      </c>
      <c r="DD4" s="108">
        <v>51</v>
      </c>
      <c r="DE4" s="108">
        <f>'Koordinat&amp;Pengolahan Cluster'!IN54</f>
        <v>993</v>
      </c>
      <c r="DG4" s="146">
        <v>51</v>
      </c>
      <c r="DH4" s="11">
        <f>'[1]Matriks Jarak'!$AZ$54</f>
        <v>0.75</v>
      </c>
      <c r="DI4" s="11">
        <v>0</v>
      </c>
      <c r="DJ4" s="11">
        <f>'[1]Matriks Jarak'!$BG$54</f>
        <v>6.5</v>
      </c>
      <c r="DK4" s="11">
        <f>'[1]Matriks Jarak'!$BI$54</f>
        <v>1.4</v>
      </c>
      <c r="DL4" s="11">
        <f>'[1]Matriks Jarak'!$BJ$54</f>
        <v>1.8</v>
      </c>
      <c r="DM4" s="11">
        <f>'[1]Matriks Jarak'!$BK$54</f>
        <v>1.5</v>
      </c>
      <c r="DN4" s="11">
        <f>'[1]Matriks Jarak'!$BL$54</f>
        <v>2.5</v>
      </c>
      <c r="DO4" s="11">
        <f>'[1]Matriks Jarak'!$BO$54</f>
        <v>2.6</v>
      </c>
      <c r="DQ4" s="108">
        <v>2</v>
      </c>
      <c r="DR4" s="108">
        <v>54</v>
      </c>
      <c r="DS4" s="108">
        <f>'Koordinat&amp;Pengolahan Cluster'!IN57</f>
        <v>692</v>
      </c>
      <c r="DU4" s="146">
        <v>54</v>
      </c>
      <c r="DV4" s="11">
        <f>'[1]Matriks Jarak'!$BB$57</f>
        <v>2.2999999999999998</v>
      </c>
      <c r="DW4" s="11">
        <v>0</v>
      </c>
      <c r="DX4" s="130">
        <f>'[1]Matriks Jarak'!$BE$57</f>
        <v>6.5000000000000002E-2</v>
      </c>
      <c r="DY4" s="11">
        <f>'[1]Matriks Jarak'!$BF$57</f>
        <v>0.35</v>
      </c>
      <c r="DZ4" s="11">
        <f>'[1]Matriks Jarak'!$BM$57</f>
        <v>0.95</v>
      </c>
      <c r="EA4" s="11">
        <f>'[1]Matriks Jarak'!$BP$57</f>
        <v>1.3</v>
      </c>
      <c r="EB4" s="11">
        <f>'[1]Matriks Jarak'!$BR$57</f>
        <v>1.2</v>
      </c>
      <c r="ED4" s="1" t="s">
        <v>325</v>
      </c>
      <c r="EE4" s="11">
        <f>V92</f>
        <v>5</v>
      </c>
    </row>
    <row r="5" spans="1:135" ht="15.75" x14ac:dyDescent="0.25">
      <c r="A5" s="7"/>
      <c r="B5" s="11" t="s">
        <v>147</v>
      </c>
      <c r="C5" s="103" t="s">
        <v>161</v>
      </c>
      <c r="D5" s="11">
        <v>5968</v>
      </c>
      <c r="E5" s="7"/>
      <c r="F5" s="11">
        <v>3</v>
      </c>
      <c r="G5" s="144">
        <v>3</v>
      </c>
      <c r="H5" s="108">
        <f>'Koordinat&amp;Pengolahan Cluster'!IN6</f>
        <v>1026</v>
      </c>
      <c r="I5" s="161"/>
      <c r="J5" s="132">
        <v>3</v>
      </c>
      <c r="K5" s="11">
        <f>'[1]Matriks Jarak'!$C$6</f>
        <v>1.1000000000000001</v>
      </c>
      <c r="L5" s="11">
        <f>'[1]Matriks Jarak'!$D$6</f>
        <v>1.2</v>
      </c>
      <c r="M5" s="11">
        <v>0</v>
      </c>
      <c r="N5" s="11">
        <f>'[1]Matriks Jarak'!$F$6</f>
        <v>1.5</v>
      </c>
      <c r="O5" s="11">
        <f>'[1]Matriks Jarak'!$J$6</f>
        <v>2.4</v>
      </c>
      <c r="P5" s="11">
        <f>'[1]Matriks Jarak'!$K$6</f>
        <v>3</v>
      </c>
      <c r="Q5" s="7"/>
      <c r="R5" s="11">
        <v>3</v>
      </c>
      <c r="S5" s="108">
        <v>7</v>
      </c>
      <c r="T5" s="108">
        <f>'Koordinat&amp;Pengolahan Cluster'!IN10</f>
        <v>942</v>
      </c>
      <c r="U5" s="7"/>
      <c r="V5" s="146">
        <v>7</v>
      </c>
      <c r="W5" s="11">
        <f>'[1]Matriks Jarak'!$G$10</f>
        <v>0.6</v>
      </c>
      <c r="X5" s="11">
        <f>'[1]Matriks Jarak'!$H$10</f>
        <v>1</v>
      </c>
      <c r="Y5" s="11">
        <v>0</v>
      </c>
      <c r="Z5" s="11">
        <f>'[1]Matriks Jarak'!$N$10</f>
        <v>3.4</v>
      </c>
      <c r="AA5" s="11">
        <f>'[1]Matriks Jarak'!$S$10</f>
        <v>2.8</v>
      </c>
      <c r="AB5" s="11">
        <f>'[1]Matriks Jarak'!$T$10</f>
        <v>4.8</v>
      </c>
      <c r="AC5" s="7"/>
      <c r="AD5" s="108">
        <v>3</v>
      </c>
      <c r="AE5" s="108">
        <v>14</v>
      </c>
      <c r="AF5" s="108">
        <f>'Koordinat&amp;Pengolahan Cluster'!IN17</f>
        <v>839</v>
      </c>
      <c r="AG5" s="7"/>
      <c r="AH5" s="146">
        <v>14</v>
      </c>
      <c r="AI5" s="11">
        <f>'[1]Matriks Jarak'!$L$17</f>
        <v>3.4</v>
      </c>
      <c r="AJ5" s="11">
        <f>'[1]Matriks Jarak'!$M$17</f>
        <v>0.6</v>
      </c>
      <c r="AK5" s="11">
        <v>0</v>
      </c>
      <c r="AL5" s="11">
        <f>'[1]Matriks Jarak'!$Q$17</f>
        <v>0.55000000000000004</v>
      </c>
      <c r="AM5" s="11">
        <f>'[1]Matriks Jarak'!$U$17</f>
        <v>2.6</v>
      </c>
      <c r="AN5" s="11">
        <f>'[1]Matriks Jarak'!$AD$17</f>
        <v>2.4</v>
      </c>
      <c r="AO5" s="7"/>
      <c r="AP5" s="108">
        <v>3</v>
      </c>
      <c r="AQ5" s="108">
        <v>20</v>
      </c>
      <c r="AR5" s="108">
        <f>'Koordinat&amp;Pengolahan Cluster'!IN23</f>
        <v>476</v>
      </c>
      <c r="AS5" s="7"/>
      <c r="AT5" s="146">
        <v>20</v>
      </c>
      <c r="AU5" s="11">
        <f>'[1]Matriks Jarak'!$O$23</f>
        <v>2.8</v>
      </c>
      <c r="AV5" s="11">
        <f>'[1]Matriks Jarak'!$R$23</f>
        <v>1.7</v>
      </c>
      <c r="AW5" s="11">
        <v>0</v>
      </c>
      <c r="AX5" s="11">
        <f>'[1]Matriks Jarak'!$W$23</f>
        <v>1.1000000000000001</v>
      </c>
      <c r="AY5" s="11">
        <f>'[1]Matriks Jarak'!$Z$23</f>
        <v>1.8</v>
      </c>
      <c r="AZ5" s="11">
        <f>'[1]Matriks Jarak'!$AG$23</f>
        <v>3.7</v>
      </c>
      <c r="BA5" s="11">
        <f>'[1]Matriks Jarak'!$AH$23</f>
        <v>1.9</v>
      </c>
      <c r="BB5" s="7"/>
      <c r="BC5" s="108">
        <v>3</v>
      </c>
      <c r="BD5" s="108">
        <v>26</v>
      </c>
      <c r="BE5" s="108">
        <f>'Koordinat&amp;Pengolahan Cluster'!IN29</f>
        <v>611</v>
      </c>
      <c r="BF5" s="7"/>
      <c r="BG5" s="146">
        <v>26</v>
      </c>
      <c r="BH5" s="11">
        <f>'[1]Matriks Jarak'!$X$29</f>
        <v>1.5</v>
      </c>
      <c r="BI5" s="11">
        <f>'[1]Matriks Jarak'!$AA$29</f>
        <v>1.4</v>
      </c>
      <c r="BJ5" s="11">
        <v>0</v>
      </c>
      <c r="BK5" s="11">
        <f>'[1]Matriks Jarak'!$AC$29</f>
        <v>1.5</v>
      </c>
      <c r="BL5" s="11">
        <f>'[1]Matriks Jarak'!$AE$29</f>
        <v>0.5</v>
      </c>
      <c r="BM5" s="11">
        <f>'[1]Matriks Jarak'!$AO$29</f>
        <v>2</v>
      </c>
      <c r="BN5" s="11">
        <f>'[1]Matriks Jarak'!$AW$29</f>
        <v>1.3</v>
      </c>
      <c r="BP5" s="108">
        <v>3</v>
      </c>
      <c r="BQ5" s="108">
        <v>33</v>
      </c>
      <c r="BR5" s="108">
        <f>'Koordinat&amp;Pengolahan Cluster'!IN36</f>
        <v>909</v>
      </c>
      <c r="BT5" s="146">
        <v>33</v>
      </c>
      <c r="BU5" s="11">
        <f>'[1]Matriks Jarak'!$Y$36</f>
        <v>1</v>
      </c>
      <c r="BV5" s="11">
        <f>'[1]Matriks Jarak'!$AF$36</f>
        <v>0.75</v>
      </c>
      <c r="BW5" s="11">
        <v>0</v>
      </c>
      <c r="BX5" s="11">
        <f>'[1]Matriks Jarak'!$AP$36</f>
        <v>2.2999999999999998</v>
      </c>
      <c r="BY5" s="11">
        <f>'[1]Matriks Jarak'!$BC$36</f>
        <v>3.3</v>
      </c>
      <c r="BZ5" s="11">
        <f>'[1]Matriks Jarak'!$BN$36</f>
        <v>4.5</v>
      </c>
      <c r="CA5" s="11">
        <f>'[1]Matriks Jarak'!$BQ$36</f>
        <v>5.8</v>
      </c>
      <c r="CC5" s="108">
        <v>3</v>
      </c>
      <c r="CD5" s="108">
        <v>41</v>
      </c>
      <c r="CE5" s="108">
        <f>'Koordinat&amp;Pengolahan Cluster'!IN44</f>
        <v>1178</v>
      </c>
      <c r="CG5" s="146">
        <v>41</v>
      </c>
      <c r="CH5" s="11">
        <f>'[1]Matriks Jarak'!$AK$44</f>
        <v>2.6</v>
      </c>
      <c r="CI5" s="11">
        <f>'[1]Matriks Jarak'!$AL$44</f>
        <v>4.9000000000000004</v>
      </c>
      <c r="CJ5" s="11">
        <v>0</v>
      </c>
      <c r="CK5" s="11">
        <f>'[1]Matriks Jarak'!$AS$44</f>
        <v>4.5999999999999996</v>
      </c>
      <c r="CL5" s="11">
        <f>'[1]Matriks Jarak'!$AT$44</f>
        <v>7.4</v>
      </c>
      <c r="CM5" s="11">
        <f>'[1]Matriks Jarak'!$AX$44</f>
        <v>3.8</v>
      </c>
      <c r="CO5" s="108">
        <v>3</v>
      </c>
      <c r="CP5" s="108">
        <v>38</v>
      </c>
      <c r="CQ5" s="108">
        <f>'Koordinat&amp;Pengolahan Cluster'!IN41</f>
        <v>525</v>
      </c>
      <c r="CS5" s="146">
        <v>38</v>
      </c>
      <c r="CT5" s="11">
        <f>'[1]Matriks Jarak'!$AJ$41</f>
        <v>1.5</v>
      </c>
      <c r="CU5" s="11">
        <f>'[1]Matriks Jarak'!$AM$41</f>
        <v>1</v>
      </c>
      <c r="CV5" s="11">
        <v>0</v>
      </c>
      <c r="CW5" s="11">
        <f>'[1]Matriks Jarak'!$AR$41</f>
        <v>2.2000000000000002</v>
      </c>
      <c r="CX5" s="11">
        <f>'[1]Matriks Jarak'!$AU$41</f>
        <v>0.65</v>
      </c>
      <c r="CY5" s="11">
        <f>'[1]Matriks Jarak'!$AV$41</f>
        <v>3.6</v>
      </c>
      <c r="CZ5" s="11">
        <f>'[1]Matriks Jarak'!$AY$41</f>
        <v>2.8</v>
      </c>
      <c r="DA5" s="11">
        <f>'[1]Matriks Jarak'!$BH$41</f>
        <v>4.5999999999999996</v>
      </c>
      <c r="DC5" s="108">
        <v>3</v>
      </c>
      <c r="DD5" s="108">
        <v>57</v>
      </c>
      <c r="DE5" s="108">
        <f>'Koordinat&amp;Pengolahan Cluster'!IN60</f>
        <v>734</v>
      </c>
      <c r="DG5" s="146">
        <v>57</v>
      </c>
      <c r="DH5" s="11">
        <f>'[1]Matriks Jarak'!$AZ$60</f>
        <v>5.7</v>
      </c>
      <c r="DI5" s="11">
        <f>'[1]Matriks Jarak'!$BA$60</f>
        <v>6.5</v>
      </c>
      <c r="DJ5" s="11">
        <v>0</v>
      </c>
      <c r="DK5" s="11">
        <f>'[1]Matriks Jarak'!$BI$60</f>
        <v>6.8</v>
      </c>
      <c r="DL5" s="11">
        <f>'[1]Matriks Jarak'!$BJ$60</f>
        <v>7.3</v>
      </c>
      <c r="DM5" s="11">
        <f>'[1]Matriks Jarak'!$BK$60</f>
        <v>7.3</v>
      </c>
      <c r="DN5" s="11">
        <f>'[1]Matriks Jarak'!$BL$60</f>
        <v>5.7</v>
      </c>
      <c r="DO5" s="11">
        <f>'[1]Matriks Jarak'!$BO$60</f>
        <v>4.5</v>
      </c>
      <c r="DQ5" s="108">
        <v>3</v>
      </c>
      <c r="DR5" s="108">
        <v>55</v>
      </c>
      <c r="DS5" s="108">
        <f>'Koordinat&amp;Pengolahan Cluster'!IN58</f>
        <v>617</v>
      </c>
      <c r="DU5" s="146">
        <v>55</v>
      </c>
      <c r="DV5" s="11">
        <f>'[1]Matriks Jarak'!$BB$58</f>
        <v>2.2999999999999998</v>
      </c>
      <c r="DW5" s="130">
        <f>'[1]Matriks Jarak'!$BD$58</f>
        <v>6.5000000000000002E-2</v>
      </c>
      <c r="DX5" s="11">
        <v>0</v>
      </c>
      <c r="DY5" s="11">
        <f>'[1]Matriks Jarak'!$BF$58</f>
        <v>0.45</v>
      </c>
      <c r="DZ5" s="11">
        <f>'[1]Matriks Jarak'!$BM$58</f>
        <v>1</v>
      </c>
      <c r="EA5" s="11">
        <f>'[1]Matriks Jarak'!$BP$58</f>
        <v>1</v>
      </c>
      <c r="EB5" s="11">
        <f>'[1]Matriks Jarak'!$BR$58</f>
        <v>1.2</v>
      </c>
      <c r="ED5" s="1" t="s">
        <v>326</v>
      </c>
      <c r="EE5" s="11">
        <f>AH92</f>
        <v>15</v>
      </c>
    </row>
    <row r="6" spans="1:135" ht="15.75" x14ac:dyDescent="0.25">
      <c r="A6" s="7"/>
      <c r="B6" s="11" t="s">
        <v>148</v>
      </c>
      <c r="C6" s="103" t="s">
        <v>222</v>
      </c>
      <c r="D6" s="11">
        <v>5986</v>
      </c>
      <c r="E6" s="7"/>
      <c r="F6" s="11">
        <v>4</v>
      </c>
      <c r="G6" s="144">
        <v>4</v>
      </c>
      <c r="H6" s="108">
        <f>'Koordinat&amp;Pengolahan Cluster'!IN7</f>
        <v>1074</v>
      </c>
      <c r="I6" s="161"/>
      <c r="J6" s="132">
        <v>4</v>
      </c>
      <c r="K6" s="11">
        <f>'[1]Matriks Jarak'!$C$7</f>
        <v>0.7</v>
      </c>
      <c r="L6" s="11">
        <f>'[1]Matriks Jarak'!$D$7</f>
        <v>2.2999999999999998</v>
      </c>
      <c r="M6" s="11">
        <f>'[1]Matriks Jarak'!$E$7</f>
        <v>1.5</v>
      </c>
      <c r="N6" s="11">
        <v>0</v>
      </c>
      <c r="O6" s="11">
        <f>'[1]Matriks Jarak'!$J$7</f>
        <v>1.5</v>
      </c>
      <c r="P6" s="11">
        <f>'[1]Matriks Jarak'!$K$7</f>
        <v>2.2000000000000002</v>
      </c>
      <c r="Q6" s="7"/>
      <c r="R6" s="108">
        <v>4</v>
      </c>
      <c r="S6" s="108">
        <v>12</v>
      </c>
      <c r="T6" s="108">
        <f>'Koordinat&amp;Pengolahan Cluster'!IN15</f>
        <v>926</v>
      </c>
      <c r="U6" s="7"/>
      <c r="V6" s="146">
        <v>12</v>
      </c>
      <c r="W6" s="11">
        <f>'[1]Matriks Jarak'!$G$15</f>
        <v>2.8</v>
      </c>
      <c r="X6" s="11">
        <f>'[1]Matriks Jarak'!$H$15</f>
        <v>3.9</v>
      </c>
      <c r="Y6" s="11">
        <f>'[1]Matriks Jarak'!$I$15</f>
        <v>3.4</v>
      </c>
      <c r="Z6" s="11">
        <v>0</v>
      </c>
      <c r="AA6" s="11">
        <f>'[1]Matriks Jarak'!$S$15</f>
        <v>3.6</v>
      </c>
      <c r="AB6" s="11">
        <f>'[1]Matriks Jarak'!$T$15</f>
        <v>1.4</v>
      </c>
      <c r="AC6" s="7"/>
      <c r="AD6" s="108">
        <v>4</v>
      </c>
      <c r="AE6" s="108">
        <v>15</v>
      </c>
      <c r="AF6" s="108">
        <f>'Koordinat&amp;Pengolahan Cluster'!IN18</f>
        <v>1112</v>
      </c>
      <c r="AG6" s="7"/>
      <c r="AH6" s="146">
        <v>15</v>
      </c>
      <c r="AI6" s="11">
        <f>'[1]Matriks Jarak'!$L$18</f>
        <v>3.4</v>
      </c>
      <c r="AJ6" s="11">
        <f>'[1]Matriks Jarak'!$M$18</f>
        <v>0.6</v>
      </c>
      <c r="AK6" s="11">
        <f>'[1]Matriks Jarak'!$P$18</f>
        <v>0.55000000000000004</v>
      </c>
      <c r="AL6" s="11">
        <v>0</v>
      </c>
      <c r="AM6" s="11">
        <f>'[1]Matriks Jarak'!$U$18</f>
        <v>0.75</v>
      </c>
      <c r="AN6" s="11">
        <f>'[1]Matriks Jarak'!$AD$18</f>
        <v>2.2999999999999998</v>
      </c>
      <c r="AO6" s="7"/>
      <c r="AP6" s="108">
        <v>4</v>
      </c>
      <c r="AQ6" s="108">
        <v>21</v>
      </c>
      <c r="AR6" s="108">
        <f>'Koordinat&amp;Pengolahan Cluster'!IN24</f>
        <v>1092</v>
      </c>
      <c r="AS6" s="7"/>
      <c r="AT6" s="146">
        <v>21</v>
      </c>
      <c r="AU6" s="11">
        <f>'[1]Matriks Jarak'!$O$24</f>
        <v>1.9</v>
      </c>
      <c r="AV6" s="11">
        <f>'[1]Matriks Jarak'!$R$24</f>
        <v>3.3</v>
      </c>
      <c r="AW6" s="11">
        <f>'[1]Matriks Jarak'!$V$24</f>
        <v>1.1000000000000001</v>
      </c>
      <c r="AX6" s="11">
        <v>0</v>
      </c>
      <c r="AY6" s="11">
        <f>'[1]Matriks Jarak'!$Z$24</f>
        <v>2.9</v>
      </c>
      <c r="AZ6" s="11">
        <f>'[1]Matriks Jarak'!$AG$24</f>
        <v>3.2</v>
      </c>
      <c r="BA6" s="11">
        <f>'[1]Matriks Jarak'!$AH$24</f>
        <v>1.4</v>
      </c>
      <c r="BB6" s="7"/>
      <c r="BC6" s="108">
        <v>4</v>
      </c>
      <c r="BD6" s="108">
        <v>27</v>
      </c>
      <c r="BE6" s="108">
        <f>'Koordinat&amp;Pengolahan Cluster'!IN30</f>
        <v>837</v>
      </c>
      <c r="BF6" s="7"/>
      <c r="BG6" s="146">
        <v>27</v>
      </c>
      <c r="BH6" s="11">
        <f>'[1]Matriks Jarak'!$X$30</f>
        <v>1.3</v>
      </c>
      <c r="BI6" s="11">
        <f>'[1]Matriks Jarak'!$AA$30</f>
        <v>0.95</v>
      </c>
      <c r="BJ6" s="11">
        <f>'[1]Matriks Jarak'!$AB$30</f>
        <v>1.5</v>
      </c>
      <c r="BK6" s="11">
        <v>0</v>
      </c>
      <c r="BL6" s="11">
        <f>'[1]Matriks Jarak'!$AE$30</f>
        <v>2</v>
      </c>
      <c r="BM6" s="11">
        <f>'[1]Matriks Jarak'!$AO$30</f>
        <v>3.5</v>
      </c>
      <c r="BN6" s="11">
        <f>'[1]Matriks Jarak'!$AW$30</f>
        <v>2.7</v>
      </c>
      <c r="BP6" s="108">
        <v>4</v>
      </c>
      <c r="BQ6" s="108">
        <v>40</v>
      </c>
      <c r="BR6" s="108">
        <f>'Koordinat&amp;Pengolahan Cluster'!IN43</f>
        <v>429</v>
      </c>
      <c r="BT6" s="146">
        <v>40</v>
      </c>
      <c r="BU6" s="11">
        <f>'[1]Matriks Jarak'!$Y$43</f>
        <v>2.4</v>
      </c>
      <c r="BV6" s="11">
        <f>'[1]Matriks Jarak'!$AF$43</f>
        <v>2.5</v>
      </c>
      <c r="BW6" s="11">
        <f>'[1]Matriks Jarak'!$AI$43</f>
        <v>2.2999999999999998</v>
      </c>
      <c r="BX6" s="11">
        <v>0</v>
      </c>
      <c r="BY6" s="11">
        <f>'[1]Matriks Jarak'!$BC$43</f>
        <v>3.8</v>
      </c>
      <c r="BZ6" s="11">
        <f>'[1]Matriks Jarak'!$BN$43</f>
        <v>2.2999999999999998</v>
      </c>
      <c r="CA6" s="11">
        <f>'[1]Matriks Jarak'!$BQ$43</f>
        <v>6.3</v>
      </c>
      <c r="CC6" s="108">
        <v>4</v>
      </c>
      <c r="CD6" s="108">
        <v>43</v>
      </c>
      <c r="CE6" s="108">
        <f>'Koordinat&amp;Pengolahan Cluster'!IN46</f>
        <v>912</v>
      </c>
      <c r="CG6" s="146">
        <v>43</v>
      </c>
      <c r="CH6" s="11">
        <f>'[1]Matriks Jarak'!$AK$46</f>
        <v>1</v>
      </c>
      <c r="CI6" s="11">
        <f>'[1]Matriks Jarak'!$AL$46</f>
        <v>3.7</v>
      </c>
      <c r="CJ6" s="11">
        <f>'[1]Matriks Jarak'!$AQ$46</f>
        <v>4.5999999999999996</v>
      </c>
      <c r="CK6" s="11">
        <v>0</v>
      </c>
      <c r="CL6" s="11">
        <f>'[1]Matriks Jarak'!$AT$46</f>
        <v>4.5</v>
      </c>
      <c r="CM6" s="11">
        <f>'[1]Matriks Jarak'!$AX$46</f>
        <v>2.8</v>
      </c>
      <c r="CO6" s="108">
        <v>4</v>
      </c>
      <c r="CP6" s="108">
        <v>42</v>
      </c>
      <c r="CQ6" s="108">
        <f>'Koordinat&amp;Pengolahan Cluster'!IN45</f>
        <v>590</v>
      </c>
      <c r="CS6" s="146">
        <v>42</v>
      </c>
      <c r="CT6" s="11">
        <f>'[1]Matriks Jarak'!$AJ$45</f>
        <v>1.9</v>
      </c>
      <c r="CU6" s="11">
        <f>'[1]Matriks Jarak'!$AM$45</f>
        <v>8.1999999999999993</v>
      </c>
      <c r="CV6" s="11">
        <f>'[1]Matriks Jarak'!$AN$45</f>
        <v>2.2000000000000002</v>
      </c>
      <c r="CW6" s="11">
        <v>0</v>
      </c>
      <c r="CX6" s="11">
        <f>'[1]Matriks Jarak'!$AU$45</f>
        <v>3.3</v>
      </c>
      <c r="CY6" s="11">
        <f>'[1]Matriks Jarak'!$AV$45</f>
        <v>1.4</v>
      </c>
      <c r="CZ6" s="11">
        <f>'[1]Matriks Jarak'!$AY$45</f>
        <v>2.2999999999999998</v>
      </c>
      <c r="DA6" s="11">
        <f>'[1]Matriks Jarak'!$BH$45</f>
        <v>3.6</v>
      </c>
      <c r="DC6" s="108">
        <v>4</v>
      </c>
      <c r="DD6" s="108">
        <v>59</v>
      </c>
      <c r="DE6" s="108">
        <f>'Koordinat&amp;Pengolahan Cluster'!IN62</f>
        <v>1002</v>
      </c>
      <c r="DG6" s="146">
        <v>59</v>
      </c>
      <c r="DH6" s="11">
        <f>'[1]Matriks Jarak'!$AZ$62</f>
        <v>1.4</v>
      </c>
      <c r="DI6" s="11">
        <f>'[1]Matriks Jarak'!$BA$62</f>
        <v>1.4</v>
      </c>
      <c r="DJ6" s="11">
        <f>'[1]Matriks Jarak'!$BG$62</f>
        <v>6.8</v>
      </c>
      <c r="DK6" s="11">
        <v>0</v>
      </c>
      <c r="DL6" s="11">
        <f>'[1]Matriks Jarak'!$BJ$62</f>
        <v>0.5</v>
      </c>
      <c r="DM6" s="11">
        <f>'[1]Matriks Jarak'!$BK$62</f>
        <v>0.55000000000000004</v>
      </c>
      <c r="DN6" s="11">
        <f>'[1]Matriks Jarak'!$BL$62</f>
        <v>4</v>
      </c>
      <c r="DO6" s="11">
        <f>'[1]Matriks Jarak'!$BO$62</f>
        <v>3.2</v>
      </c>
      <c r="DQ6" s="108">
        <v>4</v>
      </c>
      <c r="DR6" s="108">
        <v>56</v>
      </c>
      <c r="DS6" s="108">
        <f>'Koordinat&amp;Pengolahan Cluster'!IN59</f>
        <v>825</v>
      </c>
      <c r="DU6" s="146">
        <v>56</v>
      </c>
      <c r="DV6" s="11">
        <f>'[1]Matriks Jarak'!$BB$59</f>
        <v>2.6</v>
      </c>
      <c r="DW6" s="11">
        <f>'[1]Matriks Jarak'!$BD$59</f>
        <v>0.35</v>
      </c>
      <c r="DX6" s="11">
        <f>'[1]Matriks Jarak'!$BE$59</f>
        <v>0.45</v>
      </c>
      <c r="DY6" s="11">
        <v>0</v>
      </c>
      <c r="DZ6" s="11">
        <f>'[1]Matriks Jarak'!$BM$59</f>
        <v>1.1000000000000001</v>
      </c>
      <c r="EA6" s="11">
        <f>'[1]Matriks Jarak'!$BP$59</f>
        <v>1.7</v>
      </c>
      <c r="EB6" s="11">
        <f>'[1]Matriks Jarak'!$BR$59</f>
        <v>1.6</v>
      </c>
      <c r="ED6" s="1" t="s">
        <v>327</v>
      </c>
      <c r="EE6" s="11">
        <f>AT100</f>
        <v>20</v>
      </c>
    </row>
    <row r="7" spans="1:135" ht="15.75" x14ac:dyDescent="0.25">
      <c r="A7" s="7"/>
      <c r="B7" s="11" t="s">
        <v>149</v>
      </c>
      <c r="C7" s="103" t="s">
        <v>223</v>
      </c>
      <c r="D7" s="11">
        <v>5921</v>
      </c>
      <c r="E7" s="7"/>
      <c r="F7" s="11">
        <v>5</v>
      </c>
      <c r="G7" s="11">
        <v>8</v>
      </c>
      <c r="H7" s="11">
        <f>'Koordinat&amp;Pengolahan Cluster'!IN11</f>
        <v>884</v>
      </c>
      <c r="I7" s="161"/>
      <c r="J7" s="132">
        <v>8</v>
      </c>
      <c r="K7" s="11">
        <f>'[1]Matriks Jarak'!$C$11</f>
        <v>2.1</v>
      </c>
      <c r="L7" s="11">
        <f>'[1]Matriks Jarak'!$D$11</f>
        <v>3.8</v>
      </c>
      <c r="M7" s="11">
        <f>'[1]Matriks Jarak'!$E$11</f>
        <v>2.4</v>
      </c>
      <c r="N7" s="11">
        <f>'[1]Matriks Jarak'!$F$11</f>
        <v>1.5</v>
      </c>
      <c r="O7" s="11">
        <v>0</v>
      </c>
      <c r="P7" s="11">
        <f>'[1]Matriks Jarak'!$K$11</f>
        <v>0.9</v>
      </c>
      <c r="Q7" s="7"/>
      <c r="R7" s="108">
        <v>5</v>
      </c>
      <c r="S7" s="108">
        <v>17</v>
      </c>
      <c r="T7" s="108">
        <f>'Koordinat&amp;Pengolahan Cluster'!IN20</f>
        <v>1043</v>
      </c>
      <c r="U7" s="7"/>
      <c r="V7" s="146">
        <v>17</v>
      </c>
      <c r="W7" s="11">
        <f>'[1]Matriks Jarak'!$G$20</f>
        <v>3.4</v>
      </c>
      <c r="X7" s="11">
        <f>'[1]Matriks Jarak'!$H$20</f>
        <v>3.7</v>
      </c>
      <c r="Y7" s="11">
        <f>'[1]Matriks Jarak'!$I$20</f>
        <v>2.8</v>
      </c>
      <c r="Z7" s="11">
        <f>'[1]Matriks Jarak'!$N$20</f>
        <v>3.6</v>
      </c>
      <c r="AA7" s="11">
        <v>0</v>
      </c>
      <c r="AB7" s="11">
        <f>'[1]Matriks Jarak'!$T$20</f>
        <v>5.4</v>
      </c>
      <c r="AC7" s="7"/>
      <c r="AD7" s="108">
        <v>5</v>
      </c>
      <c r="AE7" s="108">
        <v>19</v>
      </c>
      <c r="AF7" s="108">
        <f>'Koordinat&amp;Pengolahan Cluster'!IN22</f>
        <v>929</v>
      </c>
      <c r="AG7" s="7"/>
      <c r="AH7" s="146">
        <v>19</v>
      </c>
      <c r="AI7" s="11">
        <f>'[1]Matriks Jarak'!$L$22</f>
        <v>4.5999999999999996</v>
      </c>
      <c r="AJ7" s="11">
        <f>'[1]Matriks Jarak'!$M$22</f>
        <v>1.7</v>
      </c>
      <c r="AK7" s="11">
        <f>'[1]Matriks Jarak'!$P$22</f>
        <v>2.6</v>
      </c>
      <c r="AL7" s="11">
        <f>'[1]Matriks Jarak'!$Q$22</f>
        <v>0.75</v>
      </c>
      <c r="AM7" s="11">
        <v>0</v>
      </c>
      <c r="AN7" s="11">
        <f>'[1]Matriks Jarak'!$AD$22</f>
        <v>5.7</v>
      </c>
      <c r="AO7" s="7"/>
      <c r="AP7" s="108">
        <v>5</v>
      </c>
      <c r="AQ7" s="108">
        <v>24</v>
      </c>
      <c r="AR7" s="108">
        <f>'Koordinat&amp;Pengolahan Cluster'!IN27</f>
        <v>854</v>
      </c>
      <c r="AS7" s="7"/>
      <c r="AT7" s="146">
        <v>24</v>
      </c>
      <c r="AU7" s="11">
        <f>'[1]Matriks Jarak'!$O$27</f>
        <v>2</v>
      </c>
      <c r="AV7" s="11">
        <f>'[1]Matriks Jarak'!$R$27</f>
        <v>0.45</v>
      </c>
      <c r="AW7" s="11">
        <f>'[1]Matriks Jarak'!$V$27</f>
        <v>1.8</v>
      </c>
      <c r="AX7" s="11">
        <f>'[1]Matriks Jarak'!$W$27</f>
        <v>2.9</v>
      </c>
      <c r="AY7" s="11">
        <v>0</v>
      </c>
      <c r="AZ7" s="11">
        <f>'[1]Matriks Jarak'!$AG$27</f>
        <v>5</v>
      </c>
      <c r="BA7" s="11">
        <f>'[1]Matriks Jarak'!$AH$27</f>
        <v>3.1</v>
      </c>
      <c r="BB7" s="7"/>
      <c r="BC7" s="108">
        <v>5</v>
      </c>
      <c r="BD7" s="108">
        <v>29</v>
      </c>
      <c r="BE7" s="108">
        <f>'Koordinat&amp;Pengolahan Cluster'!IN32</f>
        <v>1115</v>
      </c>
      <c r="BF7" s="7"/>
      <c r="BG7" s="146">
        <v>29</v>
      </c>
      <c r="BH7" s="11">
        <f>'[1]Matriks Jarak'!$X$32</f>
        <v>1.1000000000000001</v>
      </c>
      <c r="BI7" s="11">
        <f>'[1]Matriks Jarak'!$AA$32</f>
        <v>1.5</v>
      </c>
      <c r="BJ7" s="11">
        <f>'[1]Matriks Jarak'!$AB$32</f>
        <v>0.5</v>
      </c>
      <c r="BK7" s="11">
        <f>'[1]Matriks Jarak'!$AC$32</f>
        <v>2</v>
      </c>
      <c r="BL7" s="11">
        <v>0</v>
      </c>
      <c r="BM7" s="11">
        <f>'[1]Matriks Jarak'!$AO$32</f>
        <v>1.5</v>
      </c>
      <c r="BN7" s="11">
        <f>'[1]Matriks Jarak'!$AW$32</f>
        <v>0.7</v>
      </c>
      <c r="BP7" s="108">
        <v>5</v>
      </c>
      <c r="BQ7" s="108">
        <v>53</v>
      </c>
      <c r="BR7" s="108">
        <f>'Koordinat&amp;Pengolahan Cluster'!IN56</f>
        <v>957</v>
      </c>
      <c r="BT7" s="146">
        <v>53</v>
      </c>
      <c r="BU7" s="11">
        <f>'[1]Matriks Jarak'!$Y$56</f>
        <v>4.0999999999999996</v>
      </c>
      <c r="BV7" s="11">
        <f>'[1]Matriks Jarak'!$AF$56</f>
        <v>3.5</v>
      </c>
      <c r="BW7" s="11">
        <f>'[1]Matriks Jarak'!$AI$56</f>
        <v>3.3</v>
      </c>
      <c r="BX7" s="11">
        <f>'[1]Matriks Jarak'!$AP$56</f>
        <v>3.8</v>
      </c>
      <c r="BY7" s="11">
        <v>0</v>
      </c>
      <c r="BZ7" s="11">
        <f>'[1]Matriks Jarak'!$BN$56</f>
        <v>5.8</v>
      </c>
      <c r="CA7" s="11">
        <f>'[1]Matriks Jarak'!$BQ$56</f>
        <v>3.6</v>
      </c>
      <c r="CC7" s="108">
        <v>5</v>
      </c>
      <c r="CD7" s="108">
        <v>44</v>
      </c>
      <c r="CE7" s="108">
        <f>'Koordinat&amp;Pengolahan Cluster'!IN47</f>
        <v>1113</v>
      </c>
      <c r="CG7" s="146">
        <v>44</v>
      </c>
      <c r="CH7" s="11">
        <f>'[1]Matriks Jarak'!$AK$47</f>
        <v>3.6</v>
      </c>
      <c r="CI7" s="11">
        <f>'[1]Matriks Jarak'!$AL$47</f>
        <v>2.4</v>
      </c>
      <c r="CJ7" s="11">
        <f>'[1]Matriks Jarak'!$AQ$47</f>
        <v>7.4</v>
      </c>
      <c r="CK7" s="11">
        <f>'[1]Matriks Jarak'!$AS$47</f>
        <v>4.5</v>
      </c>
      <c r="CL7" s="11">
        <v>0</v>
      </c>
      <c r="CM7" s="11">
        <f>'[1]Matriks Jarak'!$AX$47</f>
        <v>4.2</v>
      </c>
      <c r="CO7" s="108">
        <v>5</v>
      </c>
      <c r="CP7" s="108">
        <v>45</v>
      </c>
      <c r="CQ7" s="108">
        <f>'Koordinat&amp;Pengolahan Cluster'!IN48</f>
        <v>644</v>
      </c>
      <c r="CS7" s="146">
        <v>45</v>
      </c>
      <c r="CT7" s="11">
        <f>'[1]Matriks Jarak'!$AJ$48</f>
        <v>2.1</v>
      </c>
      <c r="CU7" s="11">
        <f>'[1]Matriks Jarak'!$AM$48</f>
        <v>9.1</v>
      </c>
      <c r="CV7" s="11">
        <f>'[1]Matriks Jarak'!$AN$48</f>
        <v>0.65</v>
      </c>
      <c r="CW7" s="11">
        <f>'[1]Matriks Jarak'!$AR$48</f>
        <v>3.3</v>
      </c>
      <c r="CX7" s="11">
        <v>0</v>
      </c>
      <c r="CY7" s="11">
        <f>'[1]Matriks Jarak'!$AV$48</f>
        <v>3.9</v>
      </c>
      <c r="CZ7" s="11">
        <f>'[1]Matriks Jarak'!$AY$48</f>
        <v>2.7</v>
      </c>
      <c r="DA7" s="11">
        <f>'[1]Matriks Jarak'!$BH$48</f>
        <v>2.8</v>
      </c>
      <c r="DC7" s="108">
        <v>5</v>
      </c>
      <c r="DD7" s="108">
        <v>60</v>
      </c>
      <c r="DE7" s="108">
        <f>'Koordinat&amp;Pengolahan Cluster'!IN63</f>
        <v>471</v>
      </c>
      <c r="DG7" s="146">
        <v>60</v>
      </c>
      <c r="DH7" s="11">
        <f>'[1]Matriks Jarak'!$AZ$63</f>
        <v>2.1</v>
      </c>
      <c r="DI7" s="11">
        <f>'[1]Matriks Jarak'!$BA$63</f>
        <v>1.8</v>
      </c>
      <c r="DJ7" s="11">
        <f>'[1]Matriks Jarak'!$BG$63</f>
        <v>7.3</v>
      </c>
      <c r="DK7" s="11">
        <f>'[1]Matriks Jarak'!$BI$63</f>
        <v>0.5</v>
      </c>
      <c r="DL7" s="11">
        <v>0</v>
      </c>
      <c r="DM7" s="11">
        <f>'[1]Matriks Jarak'!$BK$63</f>
        <v>1</v>
      </c>
      <c r="DN7" s="11">
        <f>'[1]Matriks Jarak'!$BL$63</f>
        <v>4.0999999999999996</v>
      </c>
      <c r="DO7" s="11">
        <f>'[1]Matriks Jarak'!$BO$63</f>
        <v>4.2</v>
      </c>
      <c r="DQ7" s="108">
        <v>5</v>
      </c>
      <c r="DR7" s="108">
        <v>63</v>
      </c>
      <c r="DS7" s="108">
        <f>'Koordinat&amp;Pengolahan Cluster'!IN66</f>
        <v>1056</v>
      </c>
      <c r="DU7" s="146">
        <v>63</v>
      </c>
      <c r="DV7" s="11">
        <f>'[1]Matriks Jarak'!$BB$66</f>
        <v>2.7</v>
      </c>
      <c r="DW7" s="11">
        <f>'[1]Matriks Jarak'!$BD$66</f>
        <v>0.95</v>
      </c>
      <c r="DX7" s="11">
        <f>'[1]Matriks Jarak'!$BE$66</f>
        <v>1</v>
      </c>
      <c r="DY7" s="11">
        <f>'[1]Matriks Jarak'!$BF$66</f>
        <v>1.1000000000000001</v>
      </c>
      <c r="DZ7" s="11">
        <v>0</v>
      </c>
      <c r="EA7" s="11">
        <f>'[1]Matriks Jarak'!$BP$66</f>
        <v>1.6</v>
      </c>
      <c r="EB7" s="11">
        <f>'[1]Matriks Jarak'!$BR$66</f>
        <v>1.4</v>
      </c>
      <c r="ED7" s="1" t="s">
        <v>328</v>
      </c>
      <c r="EE7" s="11">
        <f>BG100</f>
        <v>29</v>
      </c>
    </row>
    <row r="8" spans="1:135" ht="15.75" x14ac:dyDescent="0.25">
      <c r="A8" s="7"/>
      <c r="B8" s="11" t="s">
        <v>150</v>
      </c>
      <c r="C8" s="103" t="s">
        <v>224</v>
      </c>
      <c r="D8" s="11">
        <v>5977</v>
      </c>
      <c r="E8" s="7"/>
      <c r="F8" s="11">
        <v>6</v>
      </c>
      <c r="G8" s="108">
        <v>9</v>
      </c>
      <c r="H8" s="108">
        <f>'Koordinat&amp;Pengolahan Cluster'!IN12</f>
        <v>1118</v>
      </c>
      <c r="I8" s="161"/>
      <c r="J8" s="132">
        <v>9</v>
      </c>
      <c r="K8" s="11">
        <f>'[1]Matriks Jarak'!$C$12</f>
        <v>2.7</v>
      </c>
      <c r="L8" s="11">
        <f>'[1]Matriks Jarak'!$D$12</f>
        <v>3.4</v>
      </c>
      <c r="M8" s="11">
        <f>'[1]Matriks Jarak'!$E$12</f>
        <v>3</v>
      </c>
      <c r="N8" s="11">
        <f>'[1]Matriks Jarak'!$F$12</f>
        <v>2.2000000000000002</v>
      </c>
      <c r="O8" s="11">
        <f>'[1]Matriks Jarak'!$J$12</f>
        <v>0.9</v>
      </c>
      <c r="P8" s="11">
        <v>0</v>
      </c>
      <c r="Q8" s="7"/>
      <c r="R8" s="108">
        <v>6</v>
      </c>
      <c r="S8" s="108">
        <v>18</v>
      </c>
      <c r="T8" s="108">
        <f>'Koordinat&amp;Pengolahan Cluster'!IN21</f>
        <v>1067</v>
      </c>
      <c r="U8" s="7"/>
      <c r="V8" s="146">
        <v>18</v>
      </c>
      <c r="W8" s="11">
        <f>'[1]Matriks Jarak'!$G$21</f>
        <v>4.2</v>
      </c>
      <c r="X8" s="11">
        <f>'[1]Matriks Jarak'!$H$21</f>
        <v>5.3</v>
      </c>
      <c r="Y8" s="11">
        <f>'[1]Matriks Jarak'!$I$21</f>
        <v>4.8</v>
      </c>
      <c r="Z8" s="11">
        <f>'[1]Matriks Jarak'!$N$21</f>
        <v>1.4</v>
      </c>
      <c r="AA8" s="11">
        <f>'[1]Matriks Jarak'!$S$21</f>
        <v>5.4</v>
      </c>
      <c r="AB8" s="11">
        <v>0</v>
      </c>
      <c r="AC8" s="7"/>
      <c r="AD8" s="108">
        <v>6</v>
      </c>
      <c r="AE8" s="108">
        <v>28</v>
      </c>
      <c r="AF8" s="108">
        <f>'Koordinat&amp;Pengolahan Cluster'!IN31</f>
        <v>843</v>
      </c>
      <c r="AG8" s="7"/>
      <c r="AH8" s="146">
        <v>28</v>
      </c>
      <c r="AI8" s="11">
        <f>'[1]Matriks Jarak'!$L$31</f>
        <v>5.7</v>
      </c>
      <c r="AJ8" s="11">
        <f>'[1]Matriks Jarak'!$M$31</f>
        <v>3</v>
      </c>
      <c r="AK8" s="11">
        <f>'[1]Matriks Jarak'!$P$31</f>
        <v>2.4</v>
      </c>
      <c r="AL8" s="11">
        <f>'[1]Matriks Jarak'!$Q$31</f>
        <v>2.2999999999999998</v>
      </c>
      <c r="AM8" s="11">
        <f>'[1]Matriks Jarak'!$U$31</f>
        <v>5.7</v>
      </c>
      <c r="AN8" s="11">
        <v>0</v>
      </c>
      <c r="AO8" s="7"/>
      <c r="AP8" s="108">
        <v>6</v>
      </c>
      <c r="AQ8" s="108">
        <v>31</v>
      </c>
      <c r="AR8" s="108">
        <f>'Koordinat&amp;Pengolahan Cluster'!IN34</f>
        <v>974</v>
      </c>
      <c r="AS8" s="7"/>
      <c r="AT8" s="146">
        <v>31</v>
      </c>
      <c r="AU8" s="11">
        <f>'[1]Matriks Jarak'!$O$34</f>
        <v>3.8</v>
      </c>
      <c r="AV8" s="11">
        <f>'[1]Matriks Jarak'!$R$34</f>
        <v>5.4</v>
      </c>
      <c r="AW8" s="11">
        <f>'[1]Matriks Jarak'!$V$34</f>
        <v>3.7</v>
      </c>
      <c r="AX8" s="11">
        <f>'[1]Matriks Jarak'!$W$34</f>
        <v>3.2</v>
      </c>
      <c r="AY8" s="11">
        <f>'[1]Matriks Jarak'!$Z$34</f>
        <v>5</v>
      </c>
      <c r="AZ8" s="11">
        <v>0</v>
      </c>
      <c r="BA8" s="11">
        <f>'[1]Matriks Jarak'!$AH$34</f>
        <v>1.9</v>
      </c>
      <c r="BB8" s="7"/>
      <c r="BC8" s="108">
        <v>6</v>
      </c>
      <c r="BD8" s="108">
        <v>39</v>
      </c>
      <c r="BE8" s="108">
        <f>'Koordinat&amp;Pengolahan Cluster'!IN42</f>
        <v>1154</v>
      </c>
      <c r="BF8" s="7"/>
      <c r="BG8" s="146">
        <v>39</v>
      </c>
      <c r="BH8" s="11">
        <f>'[1]Matriks Jarak'!$X$42</f>
        <v>2.8</v>
      </c>
      <c r="BI8" s="11">
        <f>'[1]Matriks Jarak'!$AA$42</f>
        <v>3.1</v>
      </c>
      <c r="BJ8" s="11">
        <f>'[1]Matriks Jarak'!$AB$42</f>
        <v>2</v>
      </c>
      <c r="BK8" s="11">
        <f>'[1]Matriks Jarak'!$AC$42</f>
        <v>3.5</v>
      </c>
      <c r="BL8" s="11">
        <f>'[1]Matriks Jarak'!$AE$42</f>
        <v>1.5</v>
      </c>
      <c r="BM8" s="11">
        <v>0</v>
      </c>
      <c r="BN8" s="11">
        <f>'[1]Matriks Jarak'!$AW$42</f>
        <v>0.8</v>
      </c>
      <c r="BP8" s="108">
        <v>6</v>
      </c>
      <c r="BQ8" s="108">
        <v>64</v>
      </c>
      <c r="BR8" s="108">
        <f>'Koordinat&amp;Pengolahan Cluster'!IN67</f>
        <v>560</v>
      </c>
      <c r="BT8" s="146">
        <v>64</v>
      </c>
      <c r="BU8" s="11">
        <f>'[1]Matriks Jarak'!$Y$67</f>
        <v>4.8</v>
      </c>
      <c r="BV8" s="11">
        <f>'[1]Matriks Jarak'!$AF$67</f>
        <v>4.7</v>
      </c>
      <c r="BW8" s="11">
        <f>'[1]Matriks Jarak'!$AI$67</f>
        <v>4.5</v>
      </c>
      <c r="BX8" s="11">
        <f>'[1]Matriks Jarak'!$AP$67</f>
        <v>2.2999999999999998</v>
      </c>
      <c r="BY8" s="11">
        <f>'[1]Matriks Jarak'!$BC$67</f>
        <v>5.8</v>
      </c>
      <c r="BZ8" s="11">
        <v>0</v>
      </c>
      <c r="CA8" s="11">
        <f>'[1]Matriks Jarak'!$BQ$67</f>
        <v>9.5</v>
      </c>
      <c r="CC8" s="108">
        <v>6</v>
      </c>
      <c r="CD8" s="108">
        <v>48</v>
      </c>
      <c r="CE8" s="108">
        <f>'Koordinat&amp;Pengolahan Cluster'!IN51</f>
        <v>1068</v>
      </c>
      <c r="CG8" s="146">
        <v>48</v>
      </c>
      <c r="CH8" s="11">
        <f>'[1]Matriks Jarak'!$AK$51</f>
        <v>2</v>
      </c>
      <c r="CI8" s="11">
        <f>'[1]Matriks Jarak'!$AL$51</f>
        <v>3.9</v>
      </c>
      <c r="CJ8" s="11">
        <f>'[1]Matriks Jarak'!$AQ$51</f>
        <v>3.8</v>
      </c>
      <c r="CK8" s="11">
        <f>'[1]Matriks Jarak'!$AS$51</f>
        <v>2.8</v>
      </c>
      <c r="CL8" s="11">
        <f>'[1]Matriks Jarak'!$AT$51</f>
        <v>4.2</v>
      </c>
      <c r="CM8" s="11">
        <v>0</v>
      </c>
      <c r="CO8" s="108">
        <v>6</v>
      </c>
      <c r="CP8" s="108">
        <v>46</v>
      </c>
      <c r="CQ8" s="108">
        <f>'Koordinat&amp;Pengolahan Cluster'!IN49</f>
        <v>806</v>
      </c>
      <c r="CS8" s="146">
        <v>46</v>
      </c>
      <c r="CT8" s="11">
        <f>'[1]Matriks Jarak'!$AJ$49</f>
        <v>3.3</v>
      </c>
      <c r="CU8" s="11">
        <f>'[1]Matriks Jarak'!$AM$49</f>
        <v>9.6</v>
      </c>
      <c r="CV8" s="11">
        <f>'[1]Matriks Jarak'!$AN$49</f>
        <v>3.6</v>
      </c>
      <c r="CW8" s="11">
        <f>'[1]Matriks Jarak'!$AR$49</f>
        <v>1.4</v>
      </c>
      <c r="CX8" s="11">
        <f>'[1]Matriks Jarak'!$AU$49</f>
        <v>3.9</v>
      </c>
      <c r="CY8" s="11">
        <v>0</v>
      </c>
      <c r="CZ8" s="11">
        <f>'[1]Matriks Jarak'!$AY$49</f>
        <v>1.2</v>
      </c>
      <c r="DA8" s="11">
        <f>'[1]Matriks Jarak'!$BH$49</f>
        <v>1</v>
      </c>
      <c r="DC8" s="108">
        <v>6</v>
      </c>
      <c r="DD8" s="108">
        <v>61</v>
      </c>
      <c r="DE8" s="108">
        <f>'Koordinat&amp;Pengolahan Cluster'!IN64</f>
        <v>630</v>
      </c>
      <c r="DG8" s="146">
        <v>61</v>
      </c>
      <c r="DH8" s="11">
        <f>'[1]Matriks Jarak'!$AZ$64</f>
        <v>1.1000000000000001</v>
      </c>
      <c r="DI8" s="11">
        <f>'[1]Matriks Jarak'!$BA$64</f>
        <v>1.5</v>
      </c>
      <c r="DJ8" s="11">
        <f>'[1]Matriks Jarak'!$BG$64</f>
        <v>7.3</v>
      </c>
      <c r="DK8" s="11">
        <f>'[1]Matriks Jarak'!$BI$64</f>
        <v>0.55000000000000004</v>
      </c>
      <c r="DL8" s="11">
        <f>'[1]Matriks Jarak'!$BJ$64</f>
        <v>1</v>
      </c>
      <c r="DM8" s="11">
        <v>0</v>
      </c>
      <c r="DN8" s="11">
        <f>'[1]Matriks Jarak'!$BL$64</f>
        <v>3.6</v>
      </c>
      <c r="DO8" s="11">
        <f>'[1]Matriks Jarak'!$BO$64</f>
        <v>3.3</v>
      </c>
      <c r="DQ8" s="108">
        <v>6</v>
      </c>
      <c r="DR8" s="108">
        <v>66</v>
      </c>
      <c r="DS8" s="108">
        <f>'Koordinat&amp;Pengolahan Cluster'!IN69</f>
        <v>929</v>
      </c>
      <c r="DU8" s="146">
        <v>66</v>
      </c>
      <c r="DV8" s="11">
        <f>'[1]Matriks Jarak'!$BB$69</f>
        <v>1.2</v>
      </c>
      <c r="DW8" s="11">
        <f>'[1]Matriks Jarak'!$BD$69</f>
        <v>1.3</v>
      </c>
      <c r="DX8" s="11">
        <f>'[1]Matriks Jarak'!$BE$69</f>
        <v>1</v>
      </c>
      <c r="DY8" s="11">
        <f>'[1]Matriks Jarak'!$BF$69</f>
        <v>1.7</v>
      </c>
      <c r="DZ8" s="11">
        <f>'[1]Matriks Jarak'!$BM$69</f>
        <v>1.6</v>
      </c>
      <c r="EA8" s="11">
        <v>0</v>
      </c>
      <c r="EB8" s="11">
        <f>'[1]Matriks Jarak'!$BR$69</f>
        <v>1.2</v>
      </c>
      <c r="ED8" s="1" t="s">
        <v>329</v>
      </c>
      <c r="EE8" s="11">
        <f>BT100</f>
        <v>33</v>
      </c>
    </row>
    <row r="9" spans="1:135" ht="15.75" x14ac:dyDescent="0.25">
      <c r="A9" s="7"/>
      <c r="B9" s="11" t="s">
        <v>151</v>
      </c>
      <c r="C9" s="103" t="s">
        <v>194</v>
      </c>
      <c r="D9" s="11">
        <v>5997</v>
      </c>
      <c r="E9" s="7"/>
      <c r="F9" s="220" t="s">
        <v>168</v>
      </c>
      <c r="G9" s="220"/>
      <c r="H9" s="11">
        <f>SUM(H3:H8)</f>
        <v>5990</v>
      </c>
      <c r="I9" s="161"/>
      <c r="J9" s="193" t="s">
        <v>168</v>
      </c>
      <c r="K9" s="185">
        <f>SUM(K3:K8)</f>
        <v>8.4000000000000021</v>
      </c>
      <c r="L9" s="187">
        <f t="shared" ref="L9:P9" si="0">SUM(L3:L8)</f>
        <v>12.5</v>
      </c>
      <c r="M9" s="185">
        <f t="shared" si="0"/>
        <v>9.1999999999999993</v>
      </c>
      <c r="N9" s="185">
        <f t="shared" si="0"/>
        <v>8.1999999999999993</v>
      </c>
      <c r="O9" s="187">
        <f t="shared" si="0"/>
        <v>10.700000000000001</v>
      </c>
      <c r="P9" s="187">
        <f t="shared" si="0"/>
        <v>12.200000000000001</v>
      </c>
      <c r="Q9" s="7"/>
      <c r="R9" s="220" t="s">
        <v>168</v>
      </c>
      <c r="S9" s="220"/>
      <c r="T9" s="11">
        <f>SUM(T3:T8)</f>
        <v>5945</v>
      </c>
      <c r="U9" s="7"/>
      <c r="V9" s="193" t="s">
        <v>168</v>
      </c>
      <c r="W9" s="185">
        <f>SUM(W3:W8)</f>
        <v>12</v>
      </c>
      <c r="X9" s="185">
        <f t="shared" ref="X9:AB9" si="1">SUM(X3:X8)</f>
        <v>14.900000000000002</v>
      </c>
      <c r="Y9" s="185">
        <f t="shared" si="1"/>
        <v>12.6</v>
      </c>
      <c r="Z9" s="187">
        <f t="shared" si="1"/>
        <v>15.1</v>
      </c>
      <c r="AA9" s="187">
        <f t="shared" si="1"/>
        <v>18.899999999999999</v>
      </c>
      <c r="AB9" s="187">
        <f t="shared" si="1"/>
        <v>21.1</v>
      </c>
      <c r="AC9" s="7"/>
      <c r="AD9" s="220" t="s">
        <v>168</v>
      </c>
      <c r="AE9" s="220"/>
      <c r="AF9" s="11">
        <f>SUM(AF3:AF8)</f>
        <v>5968</v>
      </c>
      <c r="AG9" s="7"/>
      <c r="AH9" s="193" t="s">
        <v>168</v>
      </c>
      <c r="AI9" s="187">
        <f>SUM(AI3:AI8)</f>
        <v>20</v>
      </c>
      <c r="AJ9" s="185">
        <f t="shared" ref="AJ9:AN9" si="2">SUM(AJ3:AJ8)</f>
        <v>8.8000000000000007</v>
      </c>
      <c r="AK9" s="185">
        <f t="shared" si="2"/>
        <v>9.5500000000000007</v>
      </c>
      <c r="AL9" s="185">
        <f t="shared" si="2"/>
        <v>7.6</v>
      </c>
      <c r="AM9" s="187">
        <f t="shared" si="2"/>
        <v>15.350000000000001</v>
      </c>
      <c r="AN9" s="187">
        <f t="shared" si="2"/>
        <v>19.099999999999998</v>
      </c>
      <c r="AO9" s="7"/>
      <c r="AP9" s="11">
        <v>7</v>
      </c>
      <c r="AQ9" s="108">
        <v>32</v>
      </c>
      <c r="AR9" s="108">
        <f>'Koordinat&amp;Pengolahan Cluster'!IN35</f>
        <v>788</v>
      </c>
      <c r="AS9" s="7"/>
      <c r="AT9" s="146">
        <v>32</v>
      </c>
      <c r="AU9" s="11">
        <f>'[1]Matriks Jarak'!$O$35</f>
        <v>3.3</v>
      </c>
      <c r="AV9" s="11">
        <f>'[1]Matriks Jarak'!$R$35</f>
        <v>3.8</v>
      </c>
      <c r="AW9" s="11">
        <f>'[1]Matriks Jarak'!$V$35</f>
        <v>1.9</v>
      </c>
      <c r="AX9" s="11">
        <f>'[1]Matriks Jarak'!$W$35</f>
        <v>1.4</v>
      </c>
      <c r="AY9" s="11">
        <f>'[1]Matriks Jarak'!$Z$35</f>
        <v>3.1</v>
      </c>
      <c r="AZ9" s="11">
        <f>'[1]Matriks Jarak'!$AG$35</f>
        <v>1.9</v>
      </c>
      <c r="BA9" s="11">
        <v>0</v>
      </c>
      <c r="BB9" s="7"/>
      <c r="BC9" s="11">
        <v>7</v>
      </c>
      <c r="BD9" s="108">
        <v>47</v>
      </c>
      <c r="BE9" s="108">
        <f>'Koordinat&amp;Pengolahan Cluster'!IN50</f>
        <v>740</v>
      </c>
      <c r="BF9" s="7"/>
      <c r="BG9" s="146">
        <v>47</v>
      </c>
      <c r="BH9" s="11">
        <f>'[1]Matriks Jarak'!$X$50</f>
        <v>1.6</v>
      </c>
      <c r="BI9" s="11">
        <f>'[1]Matriks Jarak'!$AA$50</f>
        <v>2.2000000000000002</v>
      </c>
      <c r="BJ9" s="11">
        <f>'[1]Matriks Jarak'!$AB$50</f>
        <v>1.3</v>
      </c>
      <c r="BK9" s="11">
        <f>'[1]Matriks Jarak'!$AC$50</f>
        <v>2.7</v>
      </c>
      <c r="BL9" s="11">
        <f>'[1]Matriks Jarak'!$AE$50</f>
        <v>0.7</v>
      </c>
      <c r="BM9" s="11">
        <f>'[1]Matriks Jarak'!$AO$50</f>
        <v>0.8</v>
      </c>
      <c r="BN9" s="11">
        <v>0</v>
      </c>
      <c r="BP9" s="11">
        <v>7</v>
      </c>
      <c r="BQ9" s="108">
        <v>67</v>
      </c>
      <c r="BR9" s="108">
        <f>'Koordinat&amp;Pengolahan Cluster'!IN70</f>
        <v>1170</v>
      </c>
      <c r="BT9" s="146">
        <v>67</v>
      </c>
      <c r="BU9" s="11">
        <f>'[1]Matriks Jarak'!$Y$70</f>
        <v>6</v>
      </c>
      <c r="BV9" s="11">
        <f>'[1]Matriks Jarak'!$AF$70</f>
        <v>6</v>
      </c>
      <c r="BW9" s="11">
        <f>'[1]Matriks Jarak'!$AI$70</f>
        <v>5.8</v>
      </c>
      <c r="BX9" s="11">
        <f>'[1]Matriks Jarak'!$AP$70</f>
        <v>6.3</v>
      </c>
      <c r="BY9" s="11">
        <f>'[1]Matriks Jarak'!$BC$70</f>
        <v>3.6</v>
      </c>
      <c r="BZ9" s="11">
        <f>'[1]Matriks Jarak'!$BN$70</f>
        <v>9.5</v>
      </c>
      <c r="CA9" s="11">
        <v>0</v>
      </c>
      <c r="CC9" s="220" t="s">
        <v>168</v>
      </c>
      <c r="CD9" s="220"/>
      <c r="CE9" s="11">
        <f>SUM(CE3:CE8)</f>
        <v>5997</v>
      </c>
      <c r="CG9" s="193" t="s">
        <v>168</v>
      </c>
      <c r="CH9" s="185">
        <f>SUM(CH3:CH8)</f>
        <v>11.4</v>
      </c>
      <c r="CI9" s="187">
        <f t="shared" ref="CI9:CM9" si="3">SUM(CI3:CI8)</f>
        <v>17.100000000000001</v>
      </c>
      <c r="CJ9" s="187">
        <f t="shared" si="3"/>
        <v>23.3</v>
      </c>
      <c r="CK9" s="185">
        <f t="shared" si="3"/>
        <v>16.600000000000001</v>
      </c>
      <c r="CL9" s="187">
        <f t="shared" si="3"/>
        <v>22.099999999999998</v>
      </c>
      <c r="CM9" s="185">
        <f t="shared" si="3"/>
        <v>16.7</v>
      </c>
      <c r="CO9" s="11">
        <v>7</v>
      </c>
      <c r="CP9" s="108">
        <v>49</v>
      </c>
      <c r="CQ9" s="108">
        <f>'Koordinat&amp;Pengolahan Cluster'!IN52</f>
        <v>764</v>
      </c>
      <c r="CS9" s="146">
        <v>49</v>
      </c>
      <c r="CT9" s="11">
        <f>'[1]Matriks Jarak'!$AJ$52</f>
        <v>3.2</v>
      </c>
      <c r="CU9" s="11">
        <f>'[1]Matriks Jarak'!$AM$52</f>
        <v>10.5</v>
      </c>
      <c r="CV9" s="11">
        <f>'[1]Matriks Jarak'!$AN$52</f>
        <v>2.8</v>
      </c>
      <c r="CW9" s="11">
        <f>'[1]Matriks Jarak'!$AR$52</f>
        <v>2.2999999999999998</v>
      </c>
      <c r="CX9" s="11">
        <f>'[1]Matriks Jarak'!$AU$52</f>
        <v>2.7</v>
      </c>
      <c r="CY9" s="11">
        <f>'[1]Matriks Jarak'!$AV$52</f>
        <v>1.2</v>
      </c>
      <c r="CZ9" s="11">
        <v>0</v>
      </c>
      <c r="DA9" s="11">
        <f>'[1]Matriks Jarak'!$BH$52</f>
        <v>0.4</v>
      </c>
      <c r="DC9" s="11">
        <v>7</v>
      </c>
      <c r="DD9" s="108">
        <v>62</v>
      </c>
      <c r="DE9" s="108">
        <f>'Koordinat&amp;Pengolahan Cluster'!IN65</f>
        <v>509</v>
      </c>
      <c r="DG9" s="146">
        <v>62</v>
      </c>
      <c r="DH9" s="11">
        <f>'[1]Matriks Jarak'!$AZ$65</f>
        <v>2.2000000000000002</v>
      </c>
      <c r="DI9" s="11">
        <f>'[1]Matriks Jarak'!$BA$65</f>
        <v>2.5</v>
      </c>
      <c r="DJ9" s="11">
        <f>'[1]Matriks Jarak'!$BG$65</f>
        <v>5.7</v>
      </c>
      <c r="DK9" s="11">
        <f>'[1]Matriks Jarak'!$BI$65</f>
        <v>4</v>
      </c>
      <c r="DL9" s="11">
        <f>'[1]Matriks Jarak'!$BJ$65</f>
        <v>4.0999999999999996</v>
      </c>
      <c r="DM9" s="11">
        <f>'[1]Matriks Jarak'!$BK$65</f>
        <v>3.6</v>
      </c>
      <c r="DN9" s="11">
        <v>0</v>
      </c>
      <c r="DO9" s="11">
        <f>'[1]Matriks Jarak'!$BO$65</f>
        <v>1.1000000000000001</v>
      </c>
      <c r="DQ9" s="11">
        <v>7</v>
      </c>
      <c r="DR9" s="108">
        <v>68</v>
      </c>
      <c r="DS9" s="108">
        <f>'Koordinat&amp;Pengolahan Cluster'!IN71</f>
        <v>890</v>
      </c>
      <c r="DU9" s="146">
        <v>68</v>
      </c>
      <c r="DV9" s="11">
        <f>'[1]Matriks Jarak'!$BB$71</f>
        <v>2.4</v>
      </c>
      <c r="DW9" s="11">
        <f>'[1]Matriks Jarak'!$BD$71</f>
        <v>1.2</v>
      </c>
      <c r="DX9" s="11">
        <f>'[1]Matriks Jarak'!$BE$71</f>
        <v>1.2</v>
      </c>
      <c r="DY9" s="11">
        <f>'[1]Matriks Jarak'!$BF$71</f>
        <v>1.6</v>
      </c>
      <c r="DZ9" s="11">
        <f>'[1]Matriks Jarak'!$BM$71</f>
        <v>1.4</v>
      </c>
      <c r="EA9" s="11">
        <f>'[1]Matriks Jarak'!$BP$71</f>
        <v>1.2</v>
      </c>
      <c r="EB9" s="11">
        <v>0</v>
      </c>
      <c r="ED9" s="1" t="s">
        <v>330</v>
      </c>
      <c r="EE9" s="11">
        <f>CG92</f>
        <v>35</v>
      </c>
    </row>
    <row r="10" spans="1:135" ht="15.75" x14ac:dyDescent="0.25">
      <c r="A10" s="7"/>
      <c r="B10" s="11" t="s">
        <v>152</v>
      </c>
      <c r="C10" s="103" t="s">
        <v>227</v>
      </c>
      <c r="D10" s="11">
        <v>5985</v>
      </c>
      <c r="E10" s="7"/>
      <c r="F10" s="7"/>
      <c r="G10" s="7"/>
      <c r="H10" s="7"/>
      <c r="I10" s="7"/>
      <c r="J10" s="221" t="s">
        <v>255</v>
      </c>
      <c r="K10" s="221"/>
      <c r="L10" s="221"/>
      <c r="M10" s="109"/>
      <c r="N10" s="117">
        <v>2343.75</v>
      </c>
      <c r="O10" s="7"/>
      <c r="P10" s="7"/>
      <c r="Q10" s="7"/>
      <c r="R10" s="7"/>
      <c r="S10" s="7"/>
      <c r="T10" s="7"/>
      <c r="U10" s="7"/>
      <c r="V10" s="221" t="s">
        <v>255</v>
      </c>
      <c r="W10" s="221"/>
      <c r="X10" s="221"/>
      <c r="Y10" s="109"/>
      <c r="Z10" s="117">
        <v>2343.75</v>
      </c>
      <c r="AA10" s="7"/>
      <c r="AB10" s="7"/>
      <c r="AC10" s="7"/>
      <c r="AD10" s="7"/>
      <c r="AE10" s="7"/>
      <c r="AF10" s="7"/>
      <c r="AG10" s="7"/>
      <c r="AH10" s="221" t="s">
        <v>255</v>
      </c>
      <c r="AI10" s="221"/>
      <c r="AJ10" s="221"/>
      <c r="AK10" s="109"/>
      <c r="AL10" s="117">
        <v>2343.75</v>
      </c>
      <c r="AM10" s="7"/>
      <c r="AN10" s="7"/>
      <c r="AO10" s="7"/>
      <c r="AP10" s="220" t="s">
        <v>168</v>
      </c>
      <c r="AQ10" s="220"/>
      <c r="AR10" s="11">
        <f>SUM(AR3:AR9)</f>
        <v>5986</v>
      </c>
      <c r="AS10" s="7"/>
      <c r="AT10" s="193" t="s">
        <v>168</v>
      </c>
      <c r="AU10" s="183">
        <f>SUM(AU3:AU9)</f>
        <v>15.400000000000002</v>
      </c>
      <c r="AV10" s="118">
        <f t="shared" ref="AV10:BA10" si="4">SUM(AV3:AV9)</f>
        <v>16.25</v>
      </c>
      <c r="AW10" s="194">
        <f t="shared" si="4"/>
        <v>13</v>
      </c>
      <c r="AX10" s="194">
        <f t="shared" si="4"/>
        <v>13.799999999999999</v>
      </c>
      <c r="AY10" s="197">
        <f t="shared" si="4"/>
        <v>15.25</v>
      </c>
      <c r="AZ10" s="118">
        <f t="shared" si="4"/>
        <v>22.999999999999996</v>
      </c>
      <c r="BA10" s="195">
        <f t="shared" si="4"/>
        <v>15.4</v>
      </c>
      <c r="BB10" s="7"/>
      <c r="BC10" s="220" t="s">
        <v>168</v>
      </c>
      <c r="BD10" s="220"/>
      <c r="BE10" s="11">
        <f>SUM(BE3:BE9)</f>
        <v>5984</v>
      </c>
      <c r="BF10" s="7"/>
      <c r="BG10" s="193" t="s">
        <v>168</v>
      </c>
      <c r="BH10" s="185">
        <f>SUM(BH3:BH9)</f>
        <v>8.8000000000000007</v>
      </c>
      <c r="BI10" s="187">
        <f t="shared" ref="BI10:BN10" si="5">SUM(BI3:BI9)</f>
        <v>9.6499999999999986</v>
      </c>
      <c r="BJ10" s="185">
        <f t="shared" si="5"/>
        <v>8.2000000000000011</v>
      </c>
      <c r="BK10" s="187">
        <f t="shared" si="5"/>
        <v>11.95</v>
      </c>
      <c r="BL10" s="185">
        <f t="shared" si="5"/>
        <v>7.3</v>
      </c>
      <c r="BM10" s="187">
        <f t="shared" si="5"/>
        <v>13.700000000000001</v>
      </c>
      <c r="BN10" s="187">
        <f t="shared" si="5"/>
        <v>9.3000000000000007</v>
      </c>
      <c r="BP10" s="220" t="s">
        <v>168</v>
      </c>
      <c r="BQ10" s="220"/>
      <c r="BR10" s="11">
        <f>SUM(BR3:BR9)</f>
        <v>5989</v>
      </c>
      <c r="BT10" s="193" t="s">
        <v>168</v>
      </c>
      <c r="BU10" s="185">
        <f>SUM(BU3:BU9)</f>
        <v>19.5</v>
      </c>
      <c r="BV10" s="185">
        <f t="shared" ref="BV10:CA10" si="6">SUM(BV3:BV9)</f>
        <v>18.649999999999999</v>
      </c>
      <c r="BW10" s="185">
        <f t="shared" si="6"/>
        <v>17.649999999999999</v>
      </c>
      <c r="BX10" s="187">
        <f t="shared" si="6"/>
        <v>19.600000000000001</v>
      </c>
      <c r="BY10" s="187">
        <f t="shared" si="6"/>
        <v>24.1</v>
      </c>
      <c r="BZ10" s="187">
        <f t="shared" si="6"/>
        <v>31.6</v>
      </c>
      <c r="CA10" s="187">
        <f t="shared" si="6"/>
        <v>37.200000000000003</v>
      </c>
      <c r="CG10" s="221" t="s">
        <v>255</v>
      </c>
      <c r="CH10" s="221"/>
      <c r="CI10" s="221"/>
      <c r="CJ10" s="109"/>
      <c r="CK10" s="117">
        <v>2343.75</v>
      </c>
      <c r="CL10" s="7"/>
      <c r="CM10" s="7"/>
      <c r="CO10" s="11">
        <v>8</v>
      </c>
      <c r="CP10" s="108">
        <v>58</v>
      </c>
      <c r="CQ10" s="108">
        <f>'Koordinat&amp;Pengolahan Cluster'!IN61</f>
        <v>1154</v>
      </c>
      <c r="CS10" s="146">
        <v>58</v>
      </c>
      <c r="CT10" s="11">
        <f>'[1]Matriks Jarak'!$AJ$61</f>
        <v>4.9000000000000004</v>
      </c>
      <c r="CU10" s="11">
        <f>'[1]Matriks Jarak'!$AM$61</f>
        <v>9.5</v>
      </c>
      <c r="CV10" s="11">
        <f>'[1]Matriks Jarak'!$AN$61</f>
        <v>4.5999999999999996</v>
      </c>
      <c r="CW10" s="11">
        <f>'[1]Matriks Jarak'!$AR$61</f>
        <v>3.6</v>
      </c>
      <c r="CX10" s="11">
        <f>'[1]Matriks Jarak'!$AU$61</f>
        <v>2.8</v>
      </c>
      <c r="CY10" s="11">
        <f>'[1]Matriks Jarak'!$AV$61</f>
        <v>1</v>
      </c>
      <c r="CZ10" s="11">
        <f>'[1]Matriks Jarak'!$AY$61</f>
        <v>0.4</v>
      </c>
      <c r="DA10" s="11">
        <v>0</v>
      </c>
      <c r="DC10" s="11">
        <v>8</v>
      </c>
      <c r="DD10" s="108">
        <v>65</v>
      </c>
      <c r="DE10" s="108">
        <f>'Koordinat&amp;Pengolahan Cluster'!IN68</f>
        <v>725</v>
      </c>
      <c r="DG10" s="146">
        <v>65</v>
      </c>
      <c r="DH10" s="11">
        <f>'[1]Matriks Jarak'!$AZ$68</f>
        <v>2.4</v>
      </c>
      <c r="DI10" s="11">
        <f>'[1]Matriks Jarak'!$BA$68</f>
        <v>2.6</v>
      </c>
      <c r="DJ10" s="11">
        <f>'[1]Matriks Jarak'!$BG$68</f>
        <v>4.5</v>
      </c>
      <c r="DK10" s="11">
        <f>'[1]Matriks Jarak'!$BI$68</f>
        <v>3.2</v>
      </c>
      <c r="DL10" s="11">
        <f>'[1]Matriks Jarak'!$BJ$68</f>
        <v>4.2</v>
      </c>
      <c r="DM10" s="11">
        <f>'[1]Matriks Jarak'!$BK$68</f>
        <v>3.3</v>
      </c>
      <c r="DN10" s="11">
        <f>'[1]Matriks Jarak'!$BL$68</f>
        <v>1.1000000000000001</v>
      </c>
      <c r="DO10" s="11">
        <v>0</v>
      </c>
      <c r="DQ10" s="220" t="s">
        <v>168</v>
      </c>
      <c r="DR10" s="220"/>
      <c r="DS10" s="11">
        <f>SUM(DS3:DS9)</f>
        <v>5917</v>
      </c>
      <c r="DU10" s="193" t="s">
        <v>168</v>
      </c>
      <c r="DV10" s="187">
        <f>SUM(DV3:DV9)</f>
        <v>13.499999999999998</v>
      </c>
      <c r="DW10" s="185">
        <f t="shared" ref="DW10:EB10" si="7">SUM(DW3:DW9)</f>
        <v>6.165</v>
      </c>
      <c r="DX10" s="185">
        <f t="shared" si="7"/>
        <v>6.0149999999999997</v>
      </c>
      <c r="DY10" s="185">
        <f t="shared" si="7"/>
        <v>7.8000000000000007</v>
      </c>
      <c r="DZ10" s="187">
        <f t="shared" si="7"/>
        <v>8.75</v>
      </c>
      <c r="EA10" s="187">
        <f t="shared" si="7"/>
        <v>8</v>
      </c>
      <c r="EB10" s="187">
        <f t="shared" si="7"/>
        <v>9</v>
      </c>
      <c r="ED10" s="1" t="s">
        <v>331</v>
      </c>
      <c r="EE10" s="11">
        <f>CS92</f>
        <v>38</v>
      </c>
    </row>
    <row r="11" spans="1:135" ht="15.75" x14ac:dyDescent="0.25">
      <c r="A11" s="7"/>
      <c r="B11" s="11" t="s">
        <v>153</v>
      </c>
      <c r="C11" s="103" t="s">
        <v>225</v>
      </c>
      <c r="D11" s="11">
        <v>5934</v>
      </c>
      <c r="E11" s="7"/>
      <c r="F11" s="7"/>
      <c r="G11" s="7"/>
      <c r="H11" s="7"/>
      <c r="I11" s="7"/>
      <c r="J11" s="221" t="s">
        <v>259</v>
      </c>
      <c r="K11" s="221"/>
      <c r="L11" s="221"/>
      <c r="M11" s="7"/>
      <c r="N11" s="8">
        <v>3</v>
      </c>
      <c r="O11" s="7"/>
      <c r="P11" s="7"/>
      <c r="Q11" s="7"/>
      <c r="R11" s="7"/>
      <c r="S11" s="7"/>
      <c r="T11" s="7"/>
      <c r="U11" s="7"/>
      <c r="V11" s="221" t="s">
        <v>259</v>
      </c>
      <c r="W11" s="221"/>
      <c r="X11" s="221"/>
      <c r="Y11" s="7"/>
      <c r="Z11" s="8">
        <v>3</v>
      </c>
      <c r="AA11" s="7"/>
      <c r="AB11" s="7"/>
      <c r="AC11" s="7"/>
      <c r="AD11" s="7"/>
      <c r="AE11" s="7"/>
      <c r="AF11" s="7"/>
      <c r="AG11" s="7"/>
      <c r="AH11" s="221" t="s">
        <v>259</v>
      </c>
      <c r="AI11" s="221"/>
      <c r="AJ11" s="221"/>
      <c r="AK11" s="7"/>
      <c r="AL11" s="8">
        <v>3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CG11" s="221" t="s">
        <v>259</v>
      </c>
      <c r="CH11" s="221"/>
      <c r="CI11" s="221"/>
      <c r="CJ11" s="7"/>
      <c r="CK11" s="126">
        <v>3</v>
      </c>
      <c r="CL11" s="7"/>
      <c r="CM11" s="7"/>
      <c r="CO11" s="220" t="s">
        <v>168</v>
      </c>
      <c r="CP11" s="220"/>
      <c r="CQ11" s="11">
        <f>SUM(CQ3:CQ10)</f>
        <v>5959</v>
      </c>
      <c r="CS11" s="193" t="s">
        <v>168</v>
      </c>
      <c r="CT11" s="185">
        <f>SUM(CT3:CT10)</f>
        <v>18.199999999999996</v>
      </c>
      <c r="CU11" s="187">
        <f t="shared" ref="CU11:DA11" si="8">SUM(CU3:CU10)</f>
        <v>49.2</v>
      </c>
      <c r="CV11" s="185">
        <f t="shared" si="8"/>
        <v>16.350000000000001</v>
      </c>
      <c r="CW11" s="185">
        <f t="shared" si="8"/>
        <v>22.900000000000002</v>
      </c>
      <c r="CX11" s="187">
        <f t="shared" si="8"/>
        <v>24.549999999999997</v>
      </c>
      <c r="CY11" s="187">
        <f t="shared" si="8"/>
        <v>23.999999999999996</v>
      </c>
      <c r="CZ11" s="187">
        <f t="shared" si="8"/>
        <v>23.099999999999998</v>
      </c>
      <c r="DA11" s="187">
        <f t="shared" si="8"/>
        <v>26.8</v>
      </c>
      <c r="DC11" s="220" t="s">
        <v>168</v>
      </c>
      <c r="DD11" s="220"/>
      <c r="DE11" s="11">
        <f>SUM(DE3:DE10)</f>
        <v>5934</v>
      </c>
      <c r="DG11" s="193" t="s">
        <v>168</v>
      </c>
      <c r="DH11" s="185">
        <f>SUM(DH3:DH10)</f>
        <v>15.65</v>
      </c>
      <c r="DI11" s="185">
        <f t="shared" ref="DI11:DO11" si="9">SUM(DI3:DI10)</f>
        <v>17.05</v>
      </c>
      <c r="DJ11" s="187">
        <f t="shared" si="9"/>
        <v>43.800000000000004</v>
      </c>
      <c r="DK11" s="185">
        <f t="shared" si="9"/>
        <v>17.850000000000001</v>
      </c>
      <c r="DL11" s="187">
        <f t="shared" si="9"/>
        <v>20.999999999999996</v>
      </c>
      <c r="DM11" s="187">
        <f t="shared" si="9"/>
        <v>18.350000000000001</v>
      </c>
      <c r="DN11" s="187">
        <f t="shared" si="9"/>
        <v>23.200000000000003</v>
      </c>
      <c r="DO11" s="187">
        <f t="shared" si="9"/>
        <v>21.3</v>
      </c>
      <c r="ED11" s="1" t="s">
        <v>332</v>
      </c>
      <c r="EE11" s="11">
        <f>DG107</f>
        <v>50</v>
      </c>
    </row>
    <row r="12" spans="1:135" ht="15.75" x14ac:dyDescent="0.25">
      <c r="A12" s="7"/>
      <c r="B12" s="11" t="s">
        <v>154</v>
      </c>
      <c r="C12" s="103" t="s">
        <v>226</v>
      </c>
      <c r="D12" s="11">
        <v>5966</v>
      </c>
      <c r="E12" s="7"/>
      <c r="F12" s="7"/>
      <c r="G12" s="7"/>
      <c r="H12" s="7"/>
      <c r="I12" s="7"/>
      <c r="J12" s="221" t="s">
        <v>258</v>
      </c>
      <c r="K12" s="221"/>
      <c r="L12" s="221"/>
      <c r="M12" s="221"/>
      <c r="N12" s="8">
        <v>1</v>
      </c>
      <c r="O12" s="7"/>
      <c r="P12" s="7"/>
      <c r="Q12" s="7"/>
      <c r="R12" s="7"/>
      <c r="S12" s="7"/>
      <c r="T12" s="7"/>
      <c r="U12" s="7"/>
      <c r="V12" s="221" t="s">
        <v>258</v>
      </c>
      <c r="W12" s="221"/>
      <c r="X12" s="221"/>
      <c r="Y12" s="221"/>
      <c r="Z12" s="8">
        <v>1</v>
      </c>
      <c r="AA12" s="7"/>
      <c r="AB12" s="7"/>
      <c r="AC12" s="7"/>
      <c r="AD12" s="7"/>
      <c r="AE12" s="7"/>
      <c r="AF12" s="7"/>
      <c r="AG12" s="7"/>
      <c r="AH12" s="221" t="s">
        <v>258</v>
      </c>
      <c r="AI12" s="221"/>
      <c r="AJ12" s="221"/>
      <c r="AK12" s="221"/>
      <c r="AL12" s="8">
        <v>1</v>
      </c>
      <c r="AM12" s="7"/>
      <c r="AN12" s="7"/>
      <c r="AO12" s="7"/>
      <c r="AP12" s="7"/>
      <c r="AQ12" s="7"/>
      <c r="AR12" s="7"/>
      <c r="AS12" s="7"/>
      <c r="AT12" s="221" t="s">
        <v>255</v>
      </c>
      <c r="AU12" s="221"/>
      <c r="AV12" s="221"/>
      <c r="AW12" s="109"/>
      <c r="AX12" s="117">
        <v>2343.75</v>
      </c>
      <c r="AY12" s="7"/>
      <c r="AZ12" s="7"/>
      <c r="BA12" s="7"/>
      <c r="BB12" s="7"/>
      <c r="BC12" s="7"/>
      <c r="BD12" s="7"/>
      <c r="BE12" s="7"/>
      <c r="BF12" s="7"/>
      <c r="BG12" s="221" t="s">
        <v>255</v>
      </c>
      <c r="BH12" s="221"/>
      <c r="BI12" s="221"/>
      <c r="BJ12" s="109"/>
      <c r="BK12" s="117">
        <v>2343.75</v>
      </c>
      <c r="BT12" s="221" t="s">
        <v>255</v>
      </c>
      <c r="BU12" s="221"/>
      <c r="BV12" s="221"/>
      <c r="BW12" s="109"/>
      <c r="BX12" s="117">
        <v>2343.75</v>
      </c>
      <c r="CG12" s="221" t="s">
        <v>258</v>
      </c>
      <c r="CH12" s="221"/>
      <c r="CI12" s="221"/>
      <c r="CJ12" s="221"/>
      <c r="CK12" s="126">
        <v>1</v>
      </c>
      <c r="CL12" s="7"/>
      <c r="CM12" s="7"/>
      <c r="DU12" s="221" t="s">
        <v>255</v>
      </c>
      <c r="DV12" s="221"/>
      <c r="DW12" s="221"/>
      <c r="DX12" s="109"/>
      <c r="DY12" s="117">
        <v>2343.75</v>
      </c>
      <c r="ED12" s="1" t="s">
        <v>333</v>
      </c>
      <c r="EE12" s="11">
        <f>DU100</f>
        <v>55</v>
      </c>
    </row>
    <row r="13" spans="1:135" ht="15.75" x14ac:dyDescent="0.25">
      <c r="A13" s="7"/>
      <c r="B13" s="226" t="s">
        <v>166</v>
      </c>
      <c r="C13" s="227"/>
      <c r="D13" s="11">
        <v>59669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221" t="s">
        <v>259</v>
      </c>
      <c r="AU13" s="221"/>
      <c r="AV13" s="221"/>
      <c r="AW13" s="7"/>
      <c r="AX13" s="8">
        <v>3</v>
      </c>
      <c r="AY13" s="7"/>
      <c r="AZ13" s="7"/>
      <c r="BA13" s="7"/>
      <c r="BB13" s="7"/>
      <c r="BC13" s="7"/>
      <c r="BD13" s="7"/>
      <c r="BE13" s="7"/>
      <c r="BF13" s="7"/>
      <c r="BG13" s="221" t="s">
        <v>259</v>
      </c>
      <c r="BH13" s="221"/>
      <c r="BI13" s="221"/>
      <c r="BJ13" s="7"/>
      <c r="BK13" s="120">
        <v>3</v>
      </c>
      <c r="BT13" s="221" t="s">
        <v>259</v>
      </c>
      <c r="BU13" s="221"/>
      <c r="BV13" s="221"/>
      <c r="BW13" s="7"/>
      <c r="BX13" s="120">
        <v>3</v>
      </c>
      <c r="CS13" s="221" t="s">
        <v>255</v>
      </c>
      <c r="CT13" s="221"/>
      <c r="CU13" s="221"/>
      <c r="CV13" s="109"/>
      <c r="CW13" s="117">
        <v>2343.75</v>
      </c>
      <c r="DG13" s="221" t="s">
        <v>255</v>
      </c>
      <c r="DH13" s="221"/>
      <c r="DI13" s="221"/>
      <c r="DJ13" s="109"/>
      <c r="DK13" s="117">
        <v>2343.75</v>
      </c>
      <c r="DU13" s="221" t="s">
        <v>259</v>
      </c>
      <c r="DV13" s="221"/>
      <c r="DW13" s="221"/>
      <c r="DX13" s="7"/>
      <c r="DY13" s="126">
        <v>3</v>
      </c>
    </row>
    <row r="14" spans="1:135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132" t="s">
        <v>260</v>
      </c>
      <c r="K14" s="132">
        <v>1</v>
      </c>
      <c r="L14" s="132">
        <v>3</v>
      </c>
      <c r="M14" s="132">
        <v>4</v>
      </c>
      <c r="N14" s="7"/>
      <c r="O14" s="7"/>
      <c r="P14" s="7"/>
      <c r="Q14" s="7"/>
      <c r="R14" s="7"/>
      <c r="S14" s="7"/>
      <c r="T14" s="7"/>
      <c r="U14" s="7"/>
      <c r="V14" s="147" t="s">
        <v>260</v>
      </c>
      <c r="W14" s="147">
        <v>5</v>
      </c>
      <c r="X14" s="147">
        <v>6</v>
      </c>
      <c r="Y14" s="147">
        <v>7</v>
      </c>
      <c r="Z14" s="7"/>
      <c r="AA14" s="7"/>
      <c r="AB14" s="7"/>
      <c r="AC14" s="7"/>
      <c r="AD14" s="7"/>
      <c r="AE14" s="7"/>
      <c r="AF14" s="7"/>
      <c r="AG14" s="7"/>
      <c r="AH14" s="147" t="s">
        <v>260</v>
      </c>
      <c r="AI14" s="147">
        <v>11</v>
      </c>
      <c r="AJ14" s="147">
        <v>14</v>
      </c>
      <c r="AK14" s="147">
        <v>15</v>
      </c>
      <c r="AL14" s="7"/>
      <c r="AM14" s="7"/>
      <c r="AN14" s="7"/>
      <c r="AO14" s="7"/>
      <c r="AP14" s="7"/>
      <c r="AQ14" s="7"/>
      <c r="AR14" s="7"/>
      <c r="AS14" s="7"/>
      <c r="AT14" s="221" t="s">
        <v>258</v>
      </c>
      <c r="AU14" s="221"/>
      <c r="AV14" s="221"/>
      <c r="AW14" s="221"/>
      <c r="AX14" s="8">
        <v>1</v>
      </c>
      <c r="AY14" s="7"/>
      <c r="AZ14" s="7"/>
      <c r="BA14" s="7"/>
      <c r="BB14" s="7"/>
      <c r="BC14" s="7"/>
      <c r="BD14" s="7"/>
      <c r="BE14" s="7"/>
      <c r="BF14" s="7"/>
      <c r="BG14" s="221" t="s">
        <v>258</v>
      </c>
      <c r="BH14" s="221"/>
      <c r="BI14" s="221"/>
      <c r="BJ14" s="221"/>
      <c r="BK14" s="120">
        <v>1</v>
      </c>
      <c r="BT14" s="221" t="s">
        <v>258</v>
      </c>
      <c r="BU14" s="221"/>
      <c r="BV14" s="221"/>
      <c r="BW14" s="221"/>
      <c r="BX14" s="120">
        <v>1</v>
      </c>
      <c r="CG14" s="153" t="s">
        <v>260</v>
      </c>
      <c r="CH14" s="153">
        <v>35</v>
      </c>
      <c r="CI14" s="153">
        <v>43</v>
      </c>
      <c r="CJ14" s="153">
        <v>48</v>
      </c>
      <c r="CK14" s="7"/>
      <c r="CS14" s="221" t="s">
        <v>259</v>
      </c>
      <c r="CT14" s="221"/>
      <c r="CU14" s="221"/>
      <c r="CV14" s="7"/>
      <c r="CW14" s="126">
        <v>3</v>
      </c>
      <c r="DG14" s="221" t="s">
        <v>259</v>
      </c>
      <c r="DH14" s="221"/>
      <c r="DI14" s="221"/>
      <c r="DJ14" s="7"/>
      <c r="DK14" s="126">
        <v>3</v>
      </c>
      <c r="DU14" s="221" t="s">
        <v>258</v>
      </c>
      <c r="DV14" s="221"/>
      <c r="DW14" s="221"/>
      <c r="DX14" s="221"/>
      <c r="DY14" s="126">
        <v>1</v>
      </c>
    </row>
    <row r="15" spans="1:135" ht="15.75" x14ac:dyDescent="0.25">
      <c r="A15" s="7"/>
      <c r="B15" s="7"/>
      <c r="C15" s="7"/>
      <c r="D15" s="7"/>
      <c r="E15" s="7"/>
      <c r="F15" s="7"/>
      <c r="G15" s="7"/>
      <c r="H15" s="7"/>
      <c r="I15" s="7"/>
      <c r="J15" s="132">
        <v>1</v>
      </c>
      <c r="K15" s="158">
        <f>K3*$N$10</f>
        <v>0</v>
      </c>
      <c r="L15" s="159">
        <f>M3*$N$10</f>
        <v>2578.125</v>
      </c>
      <c r="M15" s="159">
        <f>N3*$N$10</f>
        <v>1640.625</v>
      </c>
      <c r="N15" s="154">
        <f t="shared" ref="N15:N20" si="10">MIN(K15:M15)</f>
        <v>0</v>
      </c>
      <c r="U15" s="7"/>
      <c r="V15" s="147">
        <v>5</v>
      </c>
      <c r="W15" s="158">
        <f>W3*$Z$10</f>
        <v>0</v>
      </c>
      <c r="X15" s="160">
        <f>X3*$Z$10</f>
        <v>2343.75</v>
      </c>
      <c r="Y15" s="160">
        <f>Y3*$Z$10</f>
        <v>1406.25</v>
      </c>
      <c r="Z15" s="154">
        <f t="shared" ref="Z15:Z20" si="11">MIN(W15:Y15)</f>
        <v>0</v>
      </c>
      <c r="AA15" s="7"/>
      <c r="AH15" s="147">
        <v>10</v>
      </c>
      <c r="AI15" s="158">
        <f>AJ3*$AL$10</f>
        <v>6796.875</v>
      </c>
      <c r="AJ15" s="160">
        <f>AK3*$AL$10</f>
        <v>7968.75</v>
      </c>
      <c r="AK15" s="160">
        <f>AL3*$AL$10</f>
        <v>7968.75</v>
      </c>
      <c r="AL15" s="154">
        <f t="shared" ref="AL15:AL20" si="12">MIN(AI15:AK15)</f>
        <v>6796.875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CG15" s="153">
        <v>35</v>
      </c>
      <c r="CH15" s="158">
        <f>CH3*$CK$10</f>
        <v>0</v>
      </c>
      <c r="CI15" s="160">
        <f>CK3*$CK$10</f>
        <v>2343.75</v>
      </c>
      <c r="CJ15" s="160">
        <f>CM3*$CK$10</f>
        <v>4687.5</v>
      </c>
      <c r="CK15" s="154">
        <f t="shared" ref="CK15:CK20" si="13">MIN(CH15:CJ15)</f>
        <v>0</v>
      </c>
      <c r="CS15" s="221" t="s">
        <v>258</v>
      </c>
      <c r="CT15" s="221"/>
      <c r="CU15" s="221"/>
      <c r="CV15" s="221"/>
      <c r="CW15" s="126">
        <v>1</v>
      </c>
      <c r="DG15" s="221" t="s">
        <v>258</v>
      </c>
      <c r="DH15" s="221"/>
      <c r="DI15" s="221"/>
      <c r="DJ15" s="221"/>
      <c r="DK15" s="126">
        <v>1</v>
      </c>
    </row>
    <row r="16" spans="1:135" ht="15.75" x14ac:dyDescent="0.25">
      <c r="A16" s="7"/>
      <c r="B16" s="7"/>
      <c r="C16" s="7"/>
      <c r="D16" s="7"/>
      <c r="E16" s="7"/>
      <c r="F16" s="7"/>
      <c r="G16" s="7"/>
      <c r="H16" s="7"/>
      <c r="I16" s="7"/>
      <c r="J16" s="132">
        <v>2</v>
      </c>
      <c r="K16" s="160">
        <f>K4*$N$10</f>
        <v>4218.75</v>
      </c>
      <c r="L16" s="158">
        <f>M4*$N$10</f>
        <v>2812.5</v>
      </c>
      <c r="M16" s="159">
        <f>N4*$N$10</f>
        <v>5390.625</v>
      </c>
      <c r="N16" s="154">
        <f t="shared" si="10"/>
        <v>2812.5</v>
      </c>
      <c r="U16" s="7"/>
      <c r="V16" s="147">
        <v>6</v>
      </c>
      <c r="W16" s="160">
        <f t="shared" ref="W16:X19" si="14">W4*$Z$10</f>
        <v>2343.75</v>
      </c>
      <c r="X16" s="158">
        <f t="shared" si="14"/>
        <v>0</v>
      </c>
      <c r="Y16" s="160">
        <f t="shared" ref="Y16" si="15">Y4*$Z$10</f>
        <v>2343.75</v>
      </c>
      <c r="Z16" s="154">
        <f t="shared" si="11"/>
        <v>0</v>
      </c>
      <c r="AA16" s="7"/>
      <c r="AH16" s="147">
        <v>11</v>
      </c>
      <c r="AI16" s="158">
        <f t="shared" ref="AI16:AJ19" si="16">AJ4*$AL$10</f>
        <v>0</v>
      </c>
      <c r="AJ16" s="160">
        <f t="shared" si="16"/>
        <v>1406.25</v>
      </c>
      <c r="AK16" s="160">
        <f t="shared" ref="AK16" si="17">AL4*$AL$10</f>
        <v>1406.25</v>
      </c>
      <c r="AL16" s="154">
        <f t="shared" si="12"/>
        <v>0</v>
      </c>
      <c r="AM16" s="7"/>
      <c r="AN16" s="7"/>
      <c r="AO16" s="7"/>
      <c r="AP16" s="7"/>
      <c r="AQ16" s="7"/>
      <c r="AR16" s="7"/>
      <c r="AS16" s="7"/>
      <c r="AT16" s="152" t="s">
        <v>260</v>
      </c>
      <c r="AU16" s="152">
        <v>20</v>
      </c>
      <c r="AV16" s="152">
        <v>21</v>
      </c>
      <c r="AW16" s="152">
        <v>32</v>
      </c>
      <c r="AX16" s="7"/>
      <c r="AY16" s="7"/>
      <c r="AZ16" s="7"/>
      <c r="BA16" s="7"/>
      <c r="BB16" s="7"/>
      <c r="BC16" s="7"/>
      <c r="BD16" s="7"/>
      <c r="BE16" s="7"/>
      <c r="BF16" s="7"/>
      <c r="BG16" s="152" t="s">
        <v>260</v>
      </c>
      <c r="BH16" s="152">
        <v>22</v>
      </c>
      <c r="BI16" s="152">
        <v>26</v>
      </c>
      <c r="BJ16" s="152">
        <v>29</v>
      </c>
      <c r="BK16" s="7"/>
      <c r="BT16" s="153" t="s">
        <v>260</v>
      </c>
      <c r="BU16" s="153">
        <v>23</v>
      </c>
      <c r="BV16" s="153">
        <v>30</v>
      </c>
      <c r="BW16" s="153">
        <v>33</v>
      </c>
      <c r="BX16" s="7"/>
      <c r="CG16" s="153">
        <v>36</v>
      </c>
      <c r="CH16" s="158">
        <f t="shared" ref="CH16:CH19" si="18">CH4*$CK$10</f>
        <v>5156.25</v>
      </c>
      <c r="CI16" s="160">
        <f t="shared" ref="CI16:CI19" si="19">CK4*$CK$10</f>
        <v>8671.875</v>
      </c>
      <c r="CJ16" s="160">
        <f t="shared" ref="CJ16:CJ19" si="20">CM4*$CK$10</f>
        <v>9140.625</v>
      </c>
      <c r="CK16" s="154">
        <f t="shared" si="13"/>
        <v>5156.25</v>
      </c>
      <c r="DU16" s="153" t="s">
        <v>260</v>
      </c>
      <c r="DV16" s="153">
        <v>54</v>
      </c>
      <c r="DW16" s="153">
        <v>55</v>
      </c>
      <c r="DX16" s="153">
        <v>56</v>
      </c>
      <c r="DY16" s="7"/>
    </row>
    <row r="17" spans="1:129" ht="15.75" x14ac:dyDescent="0.25">
      <c r="A17" s="7"/>
      <c r="B17" s="7"/>
      <c r="C17" s="7"/>
      <c r="D17" s="7"/>
      <c r="E17" s="7"/>
      <c r="F17" s="7"/>
      <c r="G17" s="7"/>
      <c r="H17" s="7"/>
      <c r="I17" s="7"/>
      <c r="J17" s="132">
        <v>3</v>
      </c>
      <c r="K17" s="160">
        <f>K5*$N$10</f>
        <v>2578.125</v>
      </c>
      <c r="L17" s="158">
        <f t="shared" ref="L17:M19" si="21">M5*$N$10</f>
        <v>0</v>
      </c>
      <c r="M17" s="159">
        <f>N5*$N$10</f>
        <v>3515.625</v>
      </c>
      <c r="N17" s="154">
        <f t="shared" si="10"/>
        <v>0</v>
      </c>
      <c r="U17" s="7"/>
      <c r="V17" s="147">
        <v>7</v>
      </c>
      <c r="W17" s="160">
        <f t="shared" si="14"/>
        <v>1406.25</v>
      </c>
      <c r="X17" s="160">
        <f t="shared" si="14"/>
        <v>2343.75</v>
      </c>
      <c r="Y17" s="158">
        <f t="shared" ref="Y17" si="22">Y5*$Z$10</f>
        <v>0</v>
      </c>
      <c r="Z17" s="154">
        <f t="shared" si="11"/>
        <v>0</v>
      </c>
      <c r="AA17" s="7"/>
      <c r="AH17" s="147">
        <v>14</v>
      </c>
      <c r="AI17" s="160">
        <f t="shared" si="16"/>
        <v>1406.25</v>
      </c>
      <c r="AJ17" s="158">
        <f t="shared" si="16"/>
        <v>0</v>
      </c>
      <c r="AK17" s="160">
        <f t="shared" ref="AK17" si="23">AL5*$AL$10</f>
        <v>1289.0625</v>
      </c>
      <c r="AL17" s="154">
        <f t="shared" si="12"/>
        <v>0</v>
      </c>
      <c r="AM17" s="7"/>
      <c r="AN17" s="7"/>
      <c r="AO17" s="7"/>
      <c r="AP17" s="7"/>
      <c r="AQ17" s="7"/>
      <c r="AR17" s="7"/>
      <c r="AS17" s="7"/>
      <c r="AT17" s="152">
        <v>13</v>
      </c>
      <c r="AU17" s="160">
        <f>AW3*$AX$12</f>
        <v>6562.5</v>
      </c>
      <c r="AV17" s="158">
        <f t="shared" ref="AV17:AV23" si="24">AX3*$AX$12</f>
        <v>4453.125</v>
      </c>
      <c r="AW17" s="160">
        <f>BA3*$AX$12</f>
        <v>7734.375</v>
      </c>
      <c r="AX17" s="154">
        <f>MIN(AU17:AW17)</f>
        <v>4453.125</v>
      </c>
      <c r="AY17" s="7"/>
      <c r="AZ17" s="7"/>
      <c r="BA17" s="7"/>
      <c r="BB17" s="7"/>
      <c r="BC17" s="7"/>
      <c r="BD17" s="7"/>
      <c r="BE17" s="7"/>
      <c r="BF17" s="7"/>
      <c r="BG17" s="152">
        <v>22</v>
      </c>
      <c r="BH17" s="158">
        <f>BH3*$BK$12</f>
        <v>0</v>
      </c>
      <c r="BI17" s="160">
        <f>BJ3*$BK$12</f>
        <v>3515.625</v>
      </c>
      <c r="BJ17" s="160">
        <f>BL3*$BK$12</f>
        <v>2578.125</v>
      </c>
      <c r="BK17" s="154">
        <f>MIN(BH17:BJ17)</f>
        <v>0</v>
      </c>
      <c r="BT17" s="153">
        <v>23</v>
      </c>
      <c r="BU17" s="158">
        <f>BU3*$BX$12</f>
        <v>0</v>
      </c>
      <c r="BV17" s="160">
        <f>BV3*$BX$12</f>
        <v>2812.5</v>
      </c>
      <c r="BW17" s="160">
        <f>BW3*$BX$12</f>
        <v>2343.75</v>
      </c>
      <c r="BX17" s="154">
        <f>MIN(BU17:BW17)</f>
        <v>0</v>
      </c>
      <c r="CG17" s="153">
        <v>41</v>
      </c>
      <c r="CH17" s="158">
        <f t="shared" si="18"/>
        <v>6093.75</v>
      </c>
      <c r="CI17" s="160">
        <f t="shared" si="19"/>
        <v>10781.25</v>
      </c>
      <c r="CJ17" s="160">
        <f t="shared" si="20"/>
        <v>8906.25</v>
      </c>
      <c r="CK17" s="154">
        <f t="shared" si="13"/>
        <v>6093.75</v>
      </c>
      <c r="CS17" s="153" t="s">
        <v>260</v>
      </c>
      <c r="CT17" s="153">
        <v>34</v>
      </c>
      <c r="CU17" s="153">
        <v>38</v>
      </c>
      <c r="CV17" s="153">
        <v>42</v>
      </c>
      <c r="CW17" s="7"/>
      <c r="DG17" s="153" t="s">
        <v>260</v>
      </c>
      <c r="DH17" s="153">
        <v>50</v>
      </c>
      <c r="DI17" s="153">
        <v>51</v>
      </c>
      <c r="DJ17" s="153">
        <v>59</v>
      </c>
      <c r="DK17" s="7"/>
      <c r="DU17" s="153">
        <v>52</v>
      </c>
      <c r="DV17" s="158">
        <f>DW3*$DY$12</f>
        <v>5390.625</v>
      </c>
      <c r="DW17" s="160">
        <f>DX3*$DY$12</f>
        <v>5390.625</v>
      </c>
      <c r="DX17" s="160">
        <f>DY3*$DY$12</f>
        <v>6093.75</v>
      </c>
      <c r="DY17" s="154">
        <f>MIN(DV17:DX17)</f>
        <v>5390.625</v>
      </c>
    </row>
    <row r="18" spans="1:129" ht="15.75" x14ac:dyDescent="0.25">
      <c r="A18" s="7"/>
      <c r="B18" s="7"/>
      <c r="C18" s="7"/>
      <c r="D18" s="7"/>
      <c r="E18" s="7"/>
      <c r="F18" s="7"/>
      <c r="G18" s="7"/>
      <c r="H18" s="7"/>
      <c r="I18" s="7"/>
      <c r="J18" s="132">
        <v>4</v>
      </c>
      <c r="K18" s="159">
        <f>K6*$N$10</f>
        <v>1640.625</v>
      </c>
      <c r="L18" s="159">
        <f>M6*$N$10</f>
        <v>3515.625</v>
      </c>
      <c r="M18" s="158">
        <f t="shared" si="21"/>
        <v>0</v>
      </c>
      <c r="N18" s="154">
        <f t="shared" si="10"/>
        <v>0</v>
      </c>
      <c r="U18" s="7"/>
      <c r="V18" s="147">
        <v>12</v>
      </c>
      <c r="W18" s="158">
        <f t="shared" si="14"/>
        <v>6562.5</v>
      </c>
      <c r="X18" s="160">
        <f t="shared" si="14"/>
        <v>9140.625</v>
      </c>
      <c r="Y18" s="160">
        <f t="shared" ref="Y18" si="25">Y6*$Z$10</f>
        <v>7968.75</v>
      </c>
      <c r="Z18" s="154">
        <f t="shared" si="11"/>
        <v>6562.5</v>
      </c>
      <c r="AA18" s="7"/>
      <c r="AH18" s="147">
        <v>15</v>
      </c>
      <c r="AI18" s="160">
        <f t="shared" si="16"/>
        <v>1406.25</v>
      </c>
      <c r="AJ18" s="160">
        <f t="shared" si="16"/>
        <v>1289.0625</v>
      </c>
      <c r="AK18" s="158">
        <f t="shared" ref="AK18" si="26">AL6*$AL$10</f>
        <v>0</v>
      </c>
      <c r="AL18" s="154">
        <f t="shared" si="12"/>
        <v>0</v>
      </c>
      <c r="AM18" s="7"/>
      <c r="AN18" s="7"/>
      <c r="AO18" s="7"/>
      <c r="AP18" s="7"/>
      <c r="AQ18" s="7"/>
      <c r="AR18" s="7"/>
      <c r="AS18" s="7"/>
      <c r="AT18" s="152">
        <v>16</v>
      </c>
      <c r="AU18" s="158">
        <f t="shared" ref="AU18:AU23" si="27">AW4*$AX$12</f>
        <v>3984.375</v>
      </c>
      <c r="AV18" s="160">
        <f t="shared" si="24"/>
        <v>7734.375</v>
      </c>
      <c r="AW18" s="160">
        <f t="shared" ref="AW18:AW23" si="28">BA4*$AX$12</f>
        <v>8906.25</v>
      </c>
      <c r="AX18" s="154">
        <f t="shared" ref="AX18:AX23" si="29">MIN(AU18:AW18)</f>
        <v>3984.375</v>
      </c>
      <c r="AY18" s="7"/>
      <c r="AZ18" s="7"/>
      <c r="BA18" s="7"/>
      <c r="BB18" s="7"/>
      <c r="BC18" s="7"/>
      <c r="BD18" s="7"/>
      <c r="BE18" s="7"/>
      <c r="BF18" s="7"/>
      <c r="BG18" s="152">
        <v>25</v>
      </c>
      <c r="BH18" s="158">
        <f t="shared" ref="BH18:BH23" si="30">BH4*$BK$12</f>
        <v>1171.875</v>
      </c>
      <c r="BI18" s="160">
        <f t="shared" ref="BI18:BI23" si="31">BJ4*$BK$12</f>
        <v>3281.25</v>
      </c>
      <c r="BJ18" s="160">
        <f t="shared" ref="BJ18:BJ23" si="32">BL4*$BK$12</f>
        <v>3515.625</v>
      </c>
      <c r="BK18" s="154">
        <f t="shared" ref="BK18:BK23" si="33">MIN(BH18:BJ18)</f>
        <v>1171.875</v>
      </c>
      <c r="BT18" s="153">
        <v>30</v>
      </c>
      <c r="BU18" s="160">
        <f t="shared" ref="BU18:BV23" si="34">BU4*$BX$12</f>
        <v>2812.5</v>
      </c>
      <c r="BV18" s="158">
        <f t="shared" si="34"/>
        <v>0</v>
      </c>
      <c r="BW18" s="160">
        <f t="shared" ref="BW18" si="35">BW4*$BX$12</f>
        <v>1757.8125</v>
      </c>
      <c r="BX18" s="154">
        <f t="shared" ref="BX18:BX23" si="36">MIN(BU18:BW18)</f>
        <v>0</v>
      </c>
      <c r="CG18" s="153">
        <v>43</v>
      </c>
      <c r="CH18" s="160">
        <f t="shared" si="18"/>
        <v>2343.75</v>
      </c>
      <c r="CI18" s="158">
        <f t="shared" si="19"/>
        <v>0</v>
      </c>
      <c r="CJ18" s="160">
        <f t="shared" si="20"/>
        <v>6562.5</v>
      </c>
      <c r="CK18" s="154">
        <f t="shared" si="13"/>
        <v>0</v>
      </c>
      <c r="CS18" s="153">
        <v>34</v>
      </c>
      <c r="CT18" s="158">
        <f>CT3*$CW$13</f>
        <v>0</v>
      </c>
      <c r="CU18" s="160">
        <f>CV3*$CW$13</f>
        <v>3515.625</v>
      </c>
      <c r="CV18" s="160">
        <f>CW3*$CW$13</f>
        <v>4453.125</v>
      </c>
      <c r="CW18" s="154">
        <f>MIN(CT18:CV18)</f>
        <v>0</v>
      </c>
      <c r="DG18" s="153">
        <v>50</v>
      </c>
      <c r="DH18" s="158">
        <f>DH3*$DK$13</f>
        <v>0</v>
      </c>
      <c r="DI18" s="160">
        <f>DI3*$DK$13</f>
        <v>1757.8125</v>
      </c>
      <c r="DJ18" s="160">
        <f>DK3*$DK$13</f>
        <v>3281.25</v>
      </c>
      <c r="DK18" s="154">
        <f>MIN(DH18:DJ18)</f>
        <v>0</v>
      </c>
      <c r="DU18" s="153">
        <v>54</v>
      </c>
      <c r="DV18" s="158">
        <f t="shared" ref="DV18:DX23" si="37">DW4*$DY$12</f>
        <v>0</v>
      </c>
      <c r="DW18" s="160">
        <f t="shared" si="37"/>
        <v>152.34375</v>
      </c>
      <c r="DX18" s="160">
        <f t="shared" si="37"/>
        <v>820.3125</v>
      </c>
      <c r="DY18" s="154">
        <f t="shared" ref="DY18:DY23" si="38">MIN(DV18:DX18)</f>
        <v>0</v>
      </c>
    </row>
    <row r="19" spans="1:129" ht="15.75" x14ac:dyDescent="0.25">
      <c r="A19" s="7"/>
      <c r="B19" s="7"/>
      <c r="C19" s="7"/>
      <c r="D19" s="7"/>
      <c r="E19" s="7"/>
      <c r="F19" s="7"/>
      <c r="G19" s="7"/>
      <c r="H19" s="7"/>
      <c r="I19" s="7"/>
      <c r="J19" s="132">
        <v>8</v>
      </c>
      <c r="K19" s="159">
        <f t="shared" ref="K19" si="39">K7*$N$10</f>
        <v>4921.875</v>
      </c>
      <c r="L19" s="159">
        <f>M7*$N$10</f>
        <v>5625</v>
      </c>
      <c r="M19" s="158">
        <f t="shared" si="21"/>
        <v>3515.625</v>
      </c>
      <c r="N19" s="154">
        <f t="shared" si="10"/>
        <v>3515.625</v>
      </c>
      <c r="U19" s="7"/>
      <c r="V19" s="147">
        <v>17</v>
      </c>
      <c r="W19" s="160">
        <f t="shared" si="14"/>
        <v>7968.75</v>
      </c>
      <c r="X19" s="160">
        <f t="shared" si="14"/>
        <v>8671.875</v>
      </c>
      <c r="Y19" s="158">
        <f t="shared" ref="Y19" si="40">Y7*$Z$10</f>
        <v>6562.5</v>
      </c>
      <c r="Z19" s="154">
        <f t="shared" si="11"/>
        <v>6562.5</v>
      </c>
      <c r="AA19" s="7"/>
      <c r="AH19" s="147">
        <v>19</v>
      </c>
      <c r="AI19" s="160">
        <f t="shared" si="16"/>
        <v>3984.375</v>
      </c>
      <c r="AJ19" s="160">
        <f t="shared" si="16"/>
        <v>6093.75</v>
      </c>
      <c r="AK19" s="158">
        <f t="shared" ref="AK19" si="41">AL7*$AL$10</f>
        <v>1757.8125</v>
      </c>
      <c r="AL19" s="154">
        <f t="shared" si="12"/>
        <v>1757.8125</v>
      </c>
      <c r="AM19" s="7"/>
      <c r="AN19" s="7"/>
      <c r="AO19" s="7"/>
      <c r="AP19" s="7"/>
      <c r="AQ19" s="7"/>
      <c r="AR19" s="7"/>
      <c r="AS19" s="7"/>
      <c r="AT19" s="152">
        <v>20</v>
      </c>
      <c r="AU19" s="158">
        <f t="shared" si="27"/>
        <v>0</v>
      </c>
      <c r="AV19" s="160">
        <f t="shared" si="24"/>
        <v>2578.125</v>
      </c>
      <c r="AW19" s="160">
        <f t="shared" si="28"/>
        <v>4453.125</v>
      </c>
      <c r="AX19" s="154">
        <f t="shared" si="29"/>
        <v>0</v>
      </c>
      <c r="AY19" s="7"/>
      <c r="AZ19" s="7"/>
      <c r="BA19" s="7"/>
      <c r="BB19" s="7"/>
      <c r="BC19" s="7"/>
      <c r="BD19" s="7"/>
      <c r="BE19" s="7"/>
      <c r="BF19" s="7"/>
      <c r="BG19" s="152">
        <v>26</v>
      </c>
      <c r="BH19" s="160">
        <f t="shared" si="30"/>
        <v>3515.625</v>
      </c>
      <c r="BI19" s="158">
        <f t="shared" si="31"/>
        <v>0</v>
      </c>
      <c r="BJ19" s="160">
        <f t="shared" si="32"/>
        <v>1171.875</v>
      </c>
      <c r="BK19" s="154">
        <f t="shared" si="33"/>
        <v>0</v>
      </c>
      <c r="BT19" s="153">
        <v>33</v>
      </c>
      <c r="BU19" s="160">
        <f t="shared" si="34"/>
        <v>2343.75</v>
      </c>
      <c r="BV19" s="160">
        <f t="shared" si="34"/>
        <v>1757.8125</v>
      </c>
      <c r="BW19" s="158">
        <f t="shared" ref="BW19" si="42">BW5*$BX$12</f>
        <v>0</v>
      </c>
      <c r="BX19" s="154">
        <f t="shared" si="36"/>
        <v>0</v>
      </c>
      <c r="CG19" s="153">
        <v>44</v>
      </c>
      <c r="CH19" s="158">
        <f t="shared" si="18"/>
        <v>8437.5</v>
      </c>
      <c r="CI19" s="160">
        <f t="shared" si="19"/>
        <v>10546.875</v>
      </c>
      <c r="CJ19" s="160">
        <f t="shared" si="20"/>
        <v>9843.75</v>
      </c>
      <c r="CK19" s="154">
        <f t="shared" si="13"/>
        <v>8437.5</v>
      </c>
      <c r="CS19" s="153">
        <v>37</v>
      </c>
      <c r="CT19" s="160">
        <f t="shared" ref="CT19:CT24" si="43">CT4*$CW$13</f>
        <v>3046.875</v>
      </c>
      <c r="CU19" s="158">
        <f t="shared" ref="CU19:CV24" si="44">CV4*$CW$13</f>
        <v>2343.75</v>
      </c>
      <c r="CV19" s="160">
        <f t="shared" si="44"/>
        <v>19218.75</v>
      </c>
      <c r="CW19" s="154">
        <f t="shared" ref="CW19:CW25" si="45">MIN(CT19:CV19)</f>
        <v>2343.75</v>
      </c>
      <c r="DG19" s="153">
        <v>51</v>
      </c>
      <c r="DH19" s="160">
        <f t="shared" ref="DH19:DI24" si="46">DH4*$DK$13</f>
        <v>1757.8125</v>
      </c>
      <c r="DI19" s="158">
        <f t="shared" si="46"/>
        <v>0</v>
      </c>
      <c r="DJ19" s="160">
        <f t="shared" ref="DJ19:DJ24" si="47">DK4*$DK$13</f>
        <v>3281.25</v>
      </c>
      <c r="DK19" s="154">
        <f t="shared" ref="DK19:DK25" si="48">MIN(DH19:DJ19)</f>
        <v>0</v>
      </c>
      <c r="DU19" s="153">
        <v>55</v>
      </c>
      <c r="DV19" s="160">
        <f t="shared" si="37"/>
        <v>152.34375</v>
      </c>
      <c r="DW19" s="158">
        <f t="shared" si="37"/>
        <v>0</v>
      </c>
      <c r="DX19" s="160">
        <f t="shared" si="37"/>
        <v>1054.6875</v>
      </c>
      <c r="DY19" s="154">
        <f t="shared" si="38"/>
        <v>0</v>
      </c>
    </row>
    <row r="20" spans="1:129" ht="15.75" x14ac:dyDescent="0.25">
      <c r="A20" s="7"/>
      <c r="B20" s="7"/>
      <c r="C20" s="7"/>
      <c r="D20" s="7"/>
      <c r="E20" s="7"/>
      <c r="F20" s="7"/>
      <c r="G20" s="7"/>
      <c r="H20" s="7"/>
      <c r="I20" s="7"/>
      <c r="J20" s="132">
        <v>9</v>
      </c>
      <c r="K20" s="159">
        <f>K8*$N$10</f>
        <v>6328.125</v>
      </c>
      <c r="L20" s="159">
        <f>M8*$N$10</f>
        <v>7031.25</v>
      </c>
      <c r="M20" s="158">
        <f>N8*$N$10</f>
        <v>5156.25</v>
      </c>
      <c r="N20" s="154">
        <f t="shared" si="10"/>
        <v>5156.25</v>
      </c>
      <c r="U20" s="7"/>
      <c r="V20" s="147">
        <v>18</v>
      </c>
      <c r="W20" s="158">
        <f>W8*$Z$10</f>
        <v>9843.75</v>
      </c>
      <c r="X20" s="160">
        <f>X8*$Z$10</f>
        <v>12421.875</v>
      </c>
      <c r="Y20" s="160">
        <f>Y8*$Z$10</f>
        <v>11250</v>
      </c>
      <c r="Z20" s="154">
        <f t="shared" si="11"/>
        <v>9843.75</v>
      </c>
      <c r="AA20" s="7"/>
      <c r="AH20" s="147">
        <v>28</v>
      </c>
      <c r="AI20" s="160">
        <f>AJ8*$AL$10</f>
        <v>7031.25</v>
      </c>
      <c r="AJ20" s="160">
        <f>AK8*$AL$10</f>
        <v>5625</v>
      </c>
      <c r="AK20" s="158">
        <f>AL8*$AL$10</f>
        <v>5390.625</v>
      </c>
      <c r="AL20" s="154">
        <f t="shared" si="12"/>
        <v>5390.625</v>
      </c>
      <c r="AM20" s="7"/>
      <c r="AN20" s="7"/>
      <c r="AO20" s="7"/>
      <c r="AP20" s="7"/>
      <c r="AQ20" s="7"/>
      <c r="AR20" s="7"/>
      <c r="AS20" s="7"/>
      <c r="AT20" s="152">
        <v>21</v>
      </c>
      <c r="AU20" s="160">
        <f t="shared" si="27"/>
        <v>2578.125</v>
      </c>
      <c r="AV20" s="158">
        <f t="shared" si="24"/>
        <v>0</v>
      </c>
      <c r="AW20" s="160">
        <f t="shared" si="28"/>
        <v>3281.25</v>
      </c>
      <c r="AX20" s="154">
        <f t="shared" si="29"/>
        <v>0</v>
      </c>
      <c r="AY20" s="7"/>
      <c r="AZ20" s="7"/>
      <c r="BA20" s="7"/>
      <c r="BB20" s="7"/>
      <c r="BC20" s="7"/>
      <c r="BD20" s="7"/>
      <c r="BE20" s="7"/>
      <c r="BF20" s="7"/>
      <c r="BG20" s="152">
        <v>27</v>
      </c>
      <c r="BH20" s="158">
        <f t="shared" si="30"/>
        <v>3046.875</v>
      </c>
      <c r="BI20" s="160">
        <f t="shared" si="31"/>
        <v>3515.625</v>
      </c>
      <c r="BJ20" s="160">
        <f t="shared" si="32"/>
        <v>4687.5</v>
      </c>
      <c r="BK20" s="154">
        <f t="shared" si="33"/>
        <v>3046.875</v>
      </c>
      <c r="BT20" s="153">
        <v>40</v>
      </c>
      <c r="BU20" s="160">
        <f t="shared" si="34"/>
        <v>5625</v>
      </c>
      <c r="BV20" s="160">
        <f t="shared" si="34"/>
        <v>5859.375</v>
      </c>
      <c r="BW20" s="158">
        <f t="shared" ref="BW20" si="49">BW6*$BX$12</f>
        <v>5390.625</v>
      </c>
      <c r="BX20" s="154">
        <f t="shared" si="36"/>
        <v>5390.625</v>
      </c>
      <c r="CG20" s="153">
        <v>48</v>
      </c>
      <c r="CH20" s="160">
        <f>CH8*$CK$10</f>
        <v>4687.5</v>
      </c>
      <c r="CI20" s="160">
        <f>CK8*$CK$10</f>
        <v>6562.5</v>
      </c>
      <c r="CJ20" s="158">
        <f>CM8*$CK$10</f>
        <v>0</v>
      </c>
      <c r="CK20" s="154">
        <f t="shared" si="13"/>
        <v>0</v>
      </c>
      <c r="CS20" s="153">
        <v>38</v>
      </c>
      <c r="CT20" s="160">
        <f t="shared" si="43"/>
        <v>3515.625</v>
      </c>
      <c r="CU20" s="158">
        <f t="shared" si="44"/>
        <v>0</v>
      </c>
      <c r="CV20" s="160">
        <f t="shared" si="44"/>
        <v>5156.25</v>
      </c>
      <c r="CW20" s="154">
        <f t="shared" si="45"/>
        <v>0</v>
      </c>
      <c r="DG20" s="153">
        <v>57</v>
      </c>
      <c r="DH20" s="158">
        <f t="shared" si="46"/>
        <v>13359.375</v>
      </c>
      <c r="DI20" s="160">
        <f t="shared" si="46"/>
        <v>15234.375</v>
      </c>
      <c r="DJ20" s="160">
        <f t="shared" si="47"/>
        <v>15937.5</v>
      </c>
      <c r="DK20" s="154">
        <f t="shared" si="48"/>
        <v>13359.375</v>
      </c>
      <c r="DU20" s="153">
        <v>56</v>
      </c>
      <c r="DV20" s="160">
        <f t="shared" si="37"/>
        <v>820.3125</v>
      </c>
      <c r="DW20" s="160">
        <f t="shared" si="37"/>
        <v>1054.6875</v>
      </c>
      <c r="DX20" s="158">
        <f t="shared" si="37"/>
        <v>0</v>
      </c>
      <c r="DY20" s="154">
        <f t="shared" si="38"/>
        <v>0</v>
      </c>
    </row>
    <row r="21" spans="1:129" ht="15.7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U21" s="7"/>
      <c r="V21" s="7"/>
      <c r="W21" s="7"/>
      <c r="X21" s="7"/>
      <c r="Y21" s="7"/>
      <c r="Z21" s="7"/>
      <c r="AA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2">
        <v>24</v>
      </c>
      <c r="AU21" s="158">
        <f t="shared" si="27"/>
        <v>4218.75</v>
      </c>
      <c r="AV21" s="160">
        <f t="shared" si="24"/>
        <v>6796.875</v>
      </c>
      <c r="AW21" s="160">
        <f t="shared" si="28"/>
        <v>7265.625</v>
      </c>
      <c r="AX21" s="154">
        <f t="shared" si="29"/>
        <v>4218.75</v>
      </c>
      <c r="AY21" s="7"/>
      <c r="AZ21" s="7"/>
      <c r="BA21" s="7"/>
      <c r="BB21" s="7"/>
      <c r="BC21" s="7"/>
      <c r="BD21" s="7"/>
      <c r="BE21" s="7"/>
      <c r="BF21" s="7"/>
      <c r="BG21" s="152">
        <v>29</v>
      </c>
      <c r="BH21" s="160">
        <f t="shared" si="30"/>
        <v>2578.125</v>
      </c>
      <c r="BI21" s="160">
        <f t="shared" si="31"/>
        <v>1171.875</v>
      </c>
      <c r="BJ21" s="158">
        <f t="shared" si="32"/>
        <v>0</v>
      </c>
      <c r="BK21" s="154">
        <f t="shared" si="33"/>
        <v>0</v>
      </c>
      <c r="BT21" s="153">
        <v>53</v>
      </c>
      <c r="BU21" s="160">
        <f t="shared" si="34"/>
        <v>9609.375</v>
      </c>
      <c r="BV21" s="160">
        <f t="shared" si="34"/>
        <v>8203.125</v>
      </c>
      <c r="BW21" s="158">
        <f t="shared" ref="BW21" si="50">BW7*$BX$12</f>
        <v>7734.375</v>
      </c>
      <c r="BX21" s="154">
        <f t="shared" si="36"/>
        <v>7734.375</v>
      </c>
      <c r="CG21" s="7"/>
      <c r="CH21" s="7"/>
      <c r="CI21" s="7"/>
      <c r="CJ21" s="7"/>
      <c r="CK21" s="7"/>
      <c r="CS21" s="153">
        <v>42</v>
      </c>
      <c r="CT21" s="160">
        <f t="shared" si="43"/>
        <v>4453.125</v>
      </c>
      <c r="CU21" s="160">
        <f t="shared" si="44"/>
        <v>5156.25</v>
      </c>
      <c r="CV21" s="158">
        <f t="shared" si="44"/>
        <v>0</v>
      </c>
      <c r="CW21" s="154">
        <f t="shared" si="45"/>
        <v>0</v>
      </c>
      <c r="DG21" s="153">
        <v>59</v>
      </c>
      <c r="DH21" s="160">
        <f t="shared" si="46"/>
        <v>3281.25</v>
      </c>
      <c r="DI21" s="160">
        <f t="shared" si="46"/>
        <v>3281.25</v>
      </c>
      <c r="DJ21" s="158">
        <f t="shared" si="47"/>
        <v>0</v>
      </c>
      <c r="DK21" s="154">
        <f t="shared" si="48"/>
        <v>0</v>
      </c>
      <c r="DU21" s="153">
        <v>63</v>
      </c>
      <c r="DV21" s="158">
        <f t="shared" si="37"/>
        <v>2226.5625</v>
      </c>
      <c r="DW21" s="160">
        <f t="shared" si="37"/>
        <v>2343.75</v>
      </c>
      <c r="DX21" s="160">
        <f t="shared" si="37"/>
        <v>2578.125</v>
      </c>
      <c r="DY21" s="154">
        <f t="shared" si="38"/>
        <v>2226.5625</v>
      </c>
    </row>
    <row r="22" spans="1:129" ht="15.75" x14ac:dyDescent="0.25">
      <c r="A22" s="7"/>
      <c r="B22" s="7"/>
      <c r="C22" s="7"/>
      <c r="D22" s="7"/>
      <c r="E22" s="7"/>
      <c r="F22" s="7"/>
      <c r="G22" s="7"/>
      <c r="H22" s="7"/>
      <c r="I22" s="7"/>
      <c r="J22" s="113" t="s">
        <v>47</v>
      </c>
      <c r="K22" s="224">
        <f>(H3*K15)</f>
        <v>0</v>
      </c>
      <c r="L22" s="224"/>
      <c r="M22" s="134"/>
      <c r="N22" s="7"/>
      <c r="U22" s="7"/>
      <c r="V22" s="113">
        <v>5</v>
      </c>
      <c r="W22" s="224">
        <f>(T3*W15)+(T6*W18)+(T8*W20)</f>
        <v>16580156.25</v>
      </c>
      <c r="X22" s="224"/>
      <c r="Y22" s="7"/>
      <c r="Z22" s="7"/>
      <c r="AA22" s="7"/>
      <c r="AH22" s="113">
        <v>11</v>
      </c>
      <c r="AI22" s="224">
        <f>(AF3*AI15)+(AF4*AI16)</f>
        <v>7150312.5</v>
      </c>
      <c r="AJ22" s="224"/>
      <c r="AK22" s="7"/>
      <c r="AL22" s="7"/>
      <c r="AM22" s="7"/>
      <c r="AN22" s="7"/>
      <c r="AO22" s="7"/>
      <c r="AP22" s="7"/>
      <c r="AQ22" s="7"/>
      <c r="AR22" s="7"/>
      <c r="AS22" s="7"/>
      <c r="AT22" s="152">
        <v>31</v>
      </c>
      <c r="AU22" s="160">
        <f t="shared" si="27"/>
        <v>8671.875</v>
      </c>
      <c r="AV22" s="160">
        <f t="shared" si="24"/>
        <v>7500</v>
      </c>
      <c r="AW22" s="158">
        <f t="shared" si="28"/>
        <v>4453.125</v>
      </c>
      <c r="AX22" s="154">
        <f t="shared" si="29"/>
        <v>4453.125</v>
      </c>
      <c r="AY22" s="7"/>
      <c r="AZ22" s="7"/>
      <c r="BA22" s="7"/>
      <c r="BB22" s="7"/>
      <c r="BC22" s="7"/>
      <c r="BD22" s="7"/>
      <c r="BE22" s="7"/>
      <c r="BF22" s="7"/>
      <c r="BG22" s="152">
        <v>39</v>
      </c>
      <c r="BH22" s="160">
        <f t="shared" si="30"/>
        <v>6562.5</v>
      </c>
      <c r="BI22" s="160">
        <f t="shared" si="31"/>
        <v>4687.5</v>
      </c>
      <c r="BJ22" s="158">
        <f t="shared" si="32"/>
        <v>3515.625</v>
      </c>
      <c r="BK22" s="154">
        <f t="shared" si="33"/>
        <v>3515.625</v>
      </c>
      <c r="BT22" s="153">
        <v>64</v>
      </c>
      <c r="BU22" s="160">
        <f t="shared" si="34"/>
        <v>11250</v>
      </c>
      <c r="BV22" s="160">
        <f t="shared" si="34"/>
        <v>11015.625</v>
      </c>
      <c r="BW22" s="158">
        <f t="shared" ref="BW22" si="51">BW8*$BX$12</f>
        <v>10546.875</v>
      </c>
      <c r="BX22" s="154">
        <f t="shared" si="36"/>
        <v>10546.875</v>
      </c>
      <c r="CG22" s="113">
        <v>35</v>
      </c>
      <c r="CH22" s="224">
        <f>(CE3*CH15)+(CE4*CH16)+(CE5*CH17)+(CE7*CH19)</f>
        <v>21142968.75</v>
      </c>
      <c r="CI22" s="224"/>
      <c r="CJ22" s="7"/>
      <c r="CK22" s="7"/>
      <c r="CS22" s="153">
        <v>45</v>
      </c>
      <c r="CT22" s="160">
        <f t="shared" si="43"/>
        <v>4921.875</v>
      </c>
      <c r="CU22" s="158">
        <f t="shared" si="44"/>
        <v>1523.4375</v>
      </c>
      <c r="CV22" s="160">
        <f t="shared" si="44"/>
        <v>7734.375</v>
      </c>
      <c r="CW22" s="154">
        <f t="shared" si="45"/>
        <v>1523.4375</v>
      </c>
      <c r="DG22" s="153">
        <v>60</v>
      </c>
      <c r="DH22" s="160">
        <f t="shared" si="46"/>
        <v>4921.875</v>
      </c>
      <c r="DI22" s="160">
        <f t="shared" si="46"/>
        <v>4218.75</v>
      </c>
      <c r="DJ22" s="158">
        <f t="shared" si="47"/>
        <v>1171.875</v>
      </c>
      <c r="DK22" s="154">
        <f t="shared" si="48"/>
        <v>1171.875</v>
      </c>
      <c r="DU22" s="153">
        <v>66</v>
      </c>
      <c r="DV22" s="160">
        <f t="shared" si="37"/>
        <v>3046.875</v>
      </c>
      <c r="DW22" s="158">
        <f t="shared" si="37"/>
        <v>2343.75</v>
      </c>
      <c r="DX22" s="160">
        <f t="shared" si="37"/>
        <v>3984.375</v>
      </c>
      <c r="DY22" s="154">
        <f t="shared" si="38"/>
        <v>2343.75</v>
      </c>
    </row>
    <row r="23" spans="1:129" ht="15.75" x14ac:dyDescent="0.25">
      <c r="A23" s="7"/>
      <c r="B23" s="7"/>
      <c r="C23" s="7"/>
      <c r="D23" s="7"/>
      <c r="E23" s="7"/>
      <c r="F23" s="7"/>
      <c r="G23" s="7"/>
      <c r="H23" s="7"/>
      <c r="I23" s="7"/>
      <c r="J23" s="113" t="s">
        <v>438</v>
      </c>
      <c r="K23" s="223">
        <f>(H4*L16)+(H5*L17)</f>
        <v>2309062.5</v>
      </c>
      <c r="L23" s="223"/>
      <c r="M23" s="7"/>
      <c r="N23" s="7"/>
      <c r="O23" s="7"/>
      <c r="P23" s="7"/>
      <c r="Q23" s="7"/>
      <c r="R23" s="7"/>
      <c r="S23" s="7"/>
      <c r="T23" s="7"/>
      <c r="U23" s="7"/>
      <c r="V23" s="113">
        <v>6</v>
      </c>
      <c r="W23" s="223">
        <f>(T4*X16)</f>
        <v>0</v>
      </c>
      <c r="X23" s="223"/>
      <c r="Y23" s="7"/>
      <c r="Z23" s="7"/>
      <c r="AA23" s="7"/>
      <c r="AB23" s="7"/>
      <c r="AC23" s="7"/>
      <c r="AD23" s="7"/>
      <c r="AE23" s="7"/>
      <c r="AF23" s="7"/>
      <c r="AG23" s="7"/>
      <c r="AH23" s="113">
        <v>14</v>
      </c>
      <c r="AI23" s="223">
        <f>(AF5*AJ17)</f>
        <v>0</v>
      </c>
      <c r="AJ23" s="223"/>
      <c r="AK23" s="7"/>
      <c r="AL23" s="7"/>
      <c r="AM23" s="7"/>
      <c r="AN23" s="7"/>
      <c r="AO23" s="7"/>
      <c r="AP23" s="7"/>
      <c r="AQ23" s="7"/>
      <c r="AR23" s="7"/>
      <c r="AS23" s="7"/>
      <c r="AT23" s="152">
        <v>32</v>
      </c>
      <c r="AU23" s="160">
        <f t="shared" si="27"/>
        <v>4453.125</v>
      </c>
      <c r="AV23" s="160">
        <f t="shared" si="24"/>
        <v>3281.25</v>
      </c>
      <c r="AW23" s="158">
        <f t="shared" si="28"/>
        <v>0</v>
      </c>
      <c r="AX23" s="154">
        <f t="shared" si="29"/>
        <v>0</v>
      </c>
      <c r="AY23" s="7"/>
      <c r="AZ23" s="7"/>
      <c r="BA23" s="7"/>
      <c r="BB23" s="7"/>
      <c r="BC23" s="7"/>
      <c r="BD23" s="7"/>
      <c r="BE23" s="7"/>
      <c r="BF23" s="7"/>
      <c r="BG23" s="152">
        <v>47</v>
      </c>
      <c r="BH23" s="160">
        <f t="shared" si="30"/>
        <v>3750</v>
      </c>
      <c r="BI23" s="160">
        <f t="shared" si="31"/>
        <v>3046.875</v>
      </c>
      <c r="BJ23" s="158">
        <f t="shared" si="32"/>
        <v>1640.625</v>
      </c>
      <c r="BK23" s="154">
        <f t="shared" si="33"/>
        <v>1640.625</v>
      </c>
      <c r="BT23" s="153">
        <v>67</v>
      </c>
      <c r="BU23" s="160">
        <f t="shared" si="34"/>
        <v>14062.5</v>
      </c>
      <c r="BV23" s="160">
        <f t="shared" si="34"/>
        <v>14062.5</v>
      </c>
      <c r="BW23" s="158">
        <f t="shared" ref="BW23" si="52">BW9*$BX$12</f>
        <v>13593.75</v>
      </c>
      <c r="BX23" s="154">
        <f t="shared" si="36"/>
        <v>13593.75</v>
      </c>
      <c r="CG23" s="113">
        <v>43</v>
      </c>
      <c r="CH23" s="223">
        <f>(CE6*CI18)</f>
        <v>0</v>
      </c>
      <c r="CI23" s="223"/>
      <c r="CJ23" s="7"/>
      <c r="CK23" s="7"/>
      <c r="CS23" s="153">
        <v>46</v>
      </c>
      <c r="CT23" s="160">
        <f t="shared" si="43"/>
        <v>7734.375</v>
      </c>
      <c r="CU23" s="160">
        <f t="shared" si="44"/>
        <v>8437.5</v>
      </c>
      <c r="CV23" s="158">
        <f t="shared" si="44"/>
        <v>3281.25</v>
      </c>
      <c r="CW23" s="154">
        <f t="shared" si="45"/>
        <v>3281.25</v>
      </c>
      <c r="DG23" s="153">
        <v>61</v>
      </c>
      <c r="DH23" s="160">
        <f t="shared" si="46"/>
        <v>2578.125</v>
      </c>
      <c r="DI23" s="160">
        <f t="shared" si="46"/>
        <v>3515.625</v>
      </c>
      <c r="DJ23" s="158">
        <f t="shared" si="47"/>
        <v>1289.0625</v>
      </c>
      <c r="DK23" s="154">
        <f t="shared" si="48"/>
        <v>1289.0625</v>
      </c>
      <c r="DU23" s="153">
        <v>68</v>
      </c>
      <c r="DV23" s="160">
        <f t="shared" si="37"/>
        <v>2812.5</v>
      </c>
      <c r="DW23" s="158">
        <f t="shared" si="37"/>
        <v>2812.5</v>
      </c>
      <c r="DX23" s="160">
        <f t="shared" si="37"/>
        <v>3750</v>
      </c>
      <c r="DY23" s="154">
        <f t="shared" si="38"/>
        <v>2812.5</v>
      </c>
    </row>
    <row r="24" spans="1:129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113" t="s">
        <v>321</v>
      </c>
      <c r="K24" s="223">
        <f>(H6*M18)+(H7*M19)+(H8*M20)</f>
        <v>8872500</v>
      </c>
      <c r="L24" s="223"/>
      <c r="M24" s="134"/>
      <c r="N24" s="7"/>
      <c r="O24" s="7"/>
      <c r="P24" s="7"/>
      <c r="Q24" s="7"/>
      <c r="R24" s="7"/>
      <c r="S24" s="7"/>
      <c r="T24" s="7"/>
      <c r="U24" s="7"/>
      <c r="V24" s="113">
        <v>7</v>
      </c>
      <c r="W24" s="223">
        <f>(T5*Y17)+(T7*Y19)</f>
        <v>6844687.5</v>
      </c>
      <c r="X24" s="223"/>
      <c r="Y24" s="7"/>
      <c r="Z24" s="7"/>
      <c r="AA24" s="7"/>
      <c r="AB24" s="7"/>
      <c r="AC24" s="7"/>
      <c r="AD24" s="7"/>
      <c r="AE24" s="7"/>
      <c r="AF24" s="7"/>
      <c r="AG24" s="7"/>
      <c r="AH24" s="113">
        <v>15</v>
      </c>
      <c r="AI24" s="223">
        <f>(AF6*AK18)+(AF7*AK19)+(AF8*AK20)</f>
        <v>6177304.6875</v>
      </c>
      <c r="AJ24" s="223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T24" s="7"/>
      <c r="BU24" s="7"/>
      <c r="BV24" s="7"/>
      <c r="BW24" s="7"/>
      <c r="BX24" s="7"/>
      <c r="CG24" s="113">
        <v>48</v>
      </c>
      <c r="CH24" s="223">
        <f>(CE8*CJ20)</f>
        <v>0</v>
      </c>
      <c r="CI24" s="223"/>
      <c r="CJ24" s="7"/>
      <c r="CK24" s="7"/>
      <c r="CS24" s="153">
        <v>49</v>
      </c>
      <c r="CT24" s="160">
        <f t="shared" si="43"/>
        <v>7500</v>
      </c>
      <c r="CU24" s="160">
        <f t="shared" si="44"/>
        <v>6562.5</v>
      </c>
      <c r="CV24" s="158">
        <f t="shared" si="44"/>
        <v>5390.625</v>
      </c>
      <c r="CW24" s="154">
        <f t="shared" si="45"/>
        <v>5390.625</v>
      </c>
      <c r="DG24" s="153">
        <v>62</v>
      </c>
      <c r="DH24" s="158">
        <f t="shared" si="46"/>
        <v>5156.25</v>
      </c>
      <c r="DI24" s="160">
        <f t="shared" si="46"/>
        <v>5859.375</v>
      </c>
      <c r="DJ24" s="160">
        <f t="shared" si="47"/>
        <v>9375</v>
      </c>
      <c r="DK24" s="154">
        <f t="shared" si="48"/>
        <v>5156.25</v>
      </c>
      <c r="DU24" s="7"/>
      <c r="DV24" s="7"/>
      <c r="DW24" s="7"/>
      <c r="DX24" s="7"/>
      <c r="DY24" s="7"/>
    </row>
    <row r="25" spans="1:129" ht="15.7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13">
        <v>20</v>
      </c>
      <c r="AU25" s="224">
        <f>(AR4*AU18)+(AR5*AU19)+(AR7*AU21)</f>
        <v>7304296.875</v>
      </c>
      <c r="AV25" s="224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113">
        <v>22</v>
      </c>
      <c r="BH25" s="224">
        <f>(BE3*BH17)+(BE4*BH18)+(BE6*BH20)</f>
        <v>3657656.25</v>
      </c>
      <c r="BI25" s="224"/>
      <c r="BJ25" s="7"/>
      <c r="BK25" s="7"/>
      <c r="BT25" s="113">
        <v>30</v>
      </c>
      <c r="BU25" s="224">
        <f>(BR3*BU17)</f>
        <v>0</v>
      </c>
      <c r="BV25" s="224"/>
      <c r="BW25" s="7"/>
      <c r="BX25" s="7"/>
      <c r="CG25" s="7"/>
      <c r="CH25" s="7"/>
      <c r="CI25" s="7"/>
      <c r="CJ25" s="7"/>
      <c r="CK25" s="7"/>
      <c r="CS25" s="153">
        <v>58</v>
      </c>
      <c r="CT25" s="160">
        <f>CT10*$CW$13</f>
        <v>11484.375</v>
      </c>
      <c r="CU25" s="160">
        <f>CV10*$CW$13</f>
        <v>10781.25</v>
      </c>
      <c r="CV25" s="158">
        <f>CW10*$CW$13</f>
        <v>8437.5</v>
      </c>
      <c r="CW25" s="154">
        <f t="shared" si="45"/>
        <v>8437.5</v>
      </c>
      <c r="DG25" s="153">
        <v>65</v>
      </c>
      <c r="DH25" s="158">
        <f>DH10*$DK$13</f>
        <v>5625</v>
      </c>
      <c r="DI25" s="160">
        <f>DI10*$DK$13</f>
        <v>6093.75</v>
      </c>
      <c r="DJ25" s="160">
        <f>DK10*$DK$13</f>
        <v>7500</v>
      </c>
      <c r="DK25" s="154">
        <f t="shared" si="48"/>
        <v>5625</v>
      </c>
      <c r="DU25" s="113">
        <v>54</v>
      </c>
      <c r="DV25" s="224">
        <f>(DS3*DV17)+(DS4*DV18)+(DS7*DV21)</f>
        <v>7245937.5</v>
      </c>
      <c r="DW25" s="224"/>
      <c r="DX25" s="7"/>
      <c r="DY25" s="7"/>
    </row>
    <row r="26" spans="1:129" ht="15.75" x14ac:dyDescent="0.25">
      <c r="A26" s="7"/>
      <c r="B26" s="7"/>
      <c r="C26" s="7"/>
      <c r="D26" s="7"/>
      <c r="E26" s="7"/>
      <c r="F26" s="7"/>
      <c r="G26" s="7"/>
      <c r="H26" s="7"/>
      <c r="I26" s="7"/>
      <c r="J26" s="222" t="s">
        <v>261</v>
      </c>
      <c r="K26" s="222"/>
      <c r="L26" s="223">
        <f>K22+K23+K24</f>
        <v>11181562.5</v>
      </c>
      <c r="M26" s="223"/>
      <c r="N26" s="134"/>
      <c r="O26" s="7"/>
      <c r="P26" s="7"/>
      <c r="Q26" s="7"/>
      <c r="R26" s="7"/>
      <c r="S26" s="7"/>
      <c r="T26" s="7"/>
      <c r="U26" s="7"/>
      <c r="V26" s="222" t="s">
        <v>261</v>
      </c>
      <c r="W26" s="222"/>
      <c r="X26" s="223">
        <f>W22+W23+W24</f>
        <v>23424843.75</v>
      </c>
      <c r="Y26" s="223"/>
      <c r="Z26" s="7"/>
      <c r="AA26" s="7"/>
      <c r="AB26" s="7"/>
      <c r="AC26" s="7"/>
      <c r="AD26" s="7"/>
      <c r="AE26" s="7"/>
      <c r="AF26" s="7"/>
      <c r="AG26" s="7"/>
      <c r="AH26" s="222" t="s">
        <v>261</v>
      </c>
      <c r="AI26" s="222"/>
      <c r="AJ26" s="223">
        <f>AI22+AI23+AI24</f>
        <v>13327617.1875</v>
      </c>
      <c r="AK26" s="223"/>
      <c r="AL26" s="7"/>
      <c r="AM26" s="7"/>
      <c r="AN26" s="7"/>
      <c r="AO26" s="7"/>
      <c r="AP26" s="7"/>
      <c r="AQ26" s="7"/>
      <c r="AR26" s="7"/>
      <c r="AS26" s="7"/>
      <c r="AT26" s="113">
        <v>21</v>
      </c>
      <c r="AU26" s="223">
        <f>(AR3*AV17)+(AR6*AV20)</f>
        <v>3887578.125</v>
      </c>
      <c r="AV26" s="223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113">
        <v>26</v>
      </c>
      <c r="BH26" s="223">
        <f>(BE5*BI19)</f>
        <v>0</v>
      </c>
      <c r="BI26" s="223"/>
      <c r="BJ26" s="7"/>
      <c r="BK26" s="7"/>
      <c r="BT26" s="113">
        <v>53</v>
      </c>
      <c r="BU26" s="223">
        <f>(BR4*BV18)</f>
        <v>0</v>
      </c>
      <c r="BV26" s="223"/>
      <c r="BW26" s="7"/>
      <c r="BX26" s="7"/>
      <c r="CG26" s="222" t="s">
        <v>261</v>
      </c>
      <c r="CH26" s="222"/>
      <c r="CI26" s="223">
        <f>CH22+CH23+CH24</f>
        <v>21142968.75</v>
      </c>
      <c r="CJ26" s="223"/>
      <c r="CK26" s="7"/>
      <c r="CS26" s="7"/>
      <c r="CT26" s="7"/>
      <c r="CU26" s="7"/>
      <c r="CV26" s="7"/>
      <c r="CW26" s="7"/>
      <c r="DG26" s="7"/>
      <c r="DH26" s="7"/>
      <c r="DI26" s="7"/>
      <c r="DJ26" s="7"/>
      <c r="DK26" s="7"/>
      <c r="DU26" s="113">
        <v>55</v>
      </c>
      <c r="DV26" s="223">
        <f>(DS5*DW19)+(DS8*DW22)+(DS9*DW23)</f>
        <v>4680468.75</v>
      </c>
      <c r="DW26" s="223"/>
      <c r="DX26" s="7"/>
      <c r="DY26" s="7"/>
    </row>
    <row r="27" spans="1:129" ht="15.75" x14ac:dyDescent="0.25">
      <c r="A27" s="7"/>
      <c r="B27" s="7"/>
      <c r="C27" s="7"/>
      <c r="D27" s="7"/>
      <c r="E27" s="7"/>
      <c r="F27" s="7"/>
      <c r="G27" s="7"/>
      <c r="H27" s="7"/>
      <c r="I27" s="7"/>
      <c r="J27" s="222" t="s">
        <v>262</v>
      </c>
      <c r="K27" s="222"/>
      <c r="L27" s="7"/>
      <c r="M27" s="7"/>
      <c r="N27" s="7"/>
      <c r="O27" s="7"/>
      <c r="P27" s="7"/>
      <c r="Q27" s="7"/>
      <c r="R27" s="7"/>
      <c r="S27" s="7"/>
      <c r="T27" s="7"/>
      <c r="U27" s="7"/>
      <c r="V27" s="222" t="s">
        <v>262</v>
      </c>
      <c r="W27" s="222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222" t="s">
        <v>262</v>
      </c>
      <c r="AI27" s="222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13">
        <v>32</v>
      </c>
      <c r="AU27" s="223">
        <f>(AR8*AW22)+(AR9*AW23)</f>
        <v>4337343.75</v>
      </c>
      <c r="AV27" s="223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113">
        <v>29</v>
      </c>
      <c r="BH27" s="223">
        <f>(BE7*BJ21)+(BE8*BJ22)+(BE9*BJ23)</f>
        <v>5271093.75</v>
      </c>
      <c r="BI27" s="223"/>
      <c r="BJ27" s="7"/>
      <c r="BK27" s="7"/>
      <c r="BT27" s="113">
        <v>67</v>
      </c>
      <c r="BU27" s="223">
        <f>(BR5*BW19)+(BR6*BW20)+(BR7*BW21)+(BR8*BW22)+(BR9*BW23)</f>
        <v>31525312.5</v>
      </c>
      <c r="BV27" s="223"/>
      <c r="BW27" s="7"/>
      <c r="BX27" s="7"/>
      <c r="CG27" s="222" t="s">
        <v>262</v>
      </c>
      <c r="CH27" s="222"/>
      <c r="CI27" s="7"/>
      <c r="CJ27" s="7"/>
      <c r="CK27" s="7"/>
      <c r="CS27" s="113">
        <v>34</v>
      </c>
      <c r="CT27" s="224">
        <f>(CQ3*CT18)</f>
        <v>0</v>
      </c>
      <c r="CU27" s="224"/>
      <c r="CV27" s="7"/>
      <c r="CW27" s="7"/>
      <c r="DG27" s="113">
        <v>50</v>
      </c>
      <c r="DH27" s="224">
        <f>(DE3*DH18)+(DE5*DH20)+(DE9*DH24)+(DE10*DH25)</f>
        <v>16508437.5</v>
      </c>
      <c r="DI27" s="224"/>
      <c r="DJ27" s="7"/>
      <c r="DK27" s="7"/>
      <c r="DU27" s="113">
        <v>56</v>
      </c>
      <c r="DV27" s="223">
        <f>(DS6*DX20)</f>
        <v>0</v>
      </c>
      <c r="DW27" s="223"/>
      <c r="DX27" s="7"/>
      <c r="DY27" s="7"/>
    </row>
    <row r="28" spans="1:129" ht="15.7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T28" s="7"/>
      <c r="BU28" s="7"/>
      <c r="BV28" s="7"/>
      <c r="BW28" s="7"/>
      <c r="BX28" s="7"/>
      <c r="CS28" s="113">
        <v>46</v>
      </c>
      <c r="CT28" s="223">
        <f>(CQ4*CU19)+(CQ5*CU20)+(CQ7*CU22)</f>
        <v>2373281.25</v>
      </c>
      <c r="CU28" s="223"/>
      <c r="CV28" s="7"/>
      <c r="CW28" s="7"/>
      <c r="DG28" s="113">
        <v>51</v>
      </c>
      <c r="DH28" s="223">
        <f>(DE4*DI19)</f>
        <v>0</v>
      </c>
      <c r="DI28" s="223"/>
      <c r="DJ28" s="7"/>
      <c r="DK28" s="7"/>
      <c r="DU28" s="7"/>
      <c r="DV28" s="7"/>
      <c r="DW28" s="7"/>
      <c r="DX28" s="7"/>
      <c r="DY28" s="7"/>
    </row>
    <row r="29" spans="1:129" ht="15.75" x14ac:dyDescent="0.25">
      <c r="A29" s="7"/>
      <c r="B29" s="7"/>
      <c r="C29" s="7"/>
      <c r="D29" s="7"/>
      <c r="E29" s="7"/>
      <c r="F29" s="7"/>
      <c r="G29" s="7"/>
      <c r="H29" s="7"/>
      <c r="I29" s="7"/>
      <c r="J29" s="132" t="s">
        <v>260</v>
      </c>
      <c r="K29" s="132">
        <v>3</v>
      </c>
      <c r="L29" s="132">
        <v>4</v>
      </c>
      <c r="M29" s="7"/>
      <c r="N29" s="7"/>
      <c r="O29" s="7"/>
      <c r="P29" s="7"/>
      <c r="Q29" s="7"/>
      <c r="R29" s="7"/>
      <c r="S29" s="7"/>
      <c r="T29" s="7"/>
      <c r="U29" s="7"/>
      <c r="V29" s="147" t="s">
        <v>260</v>
      </c>
      <c r="W29" s="147">
        <v>6</v>
      </c>
      <c r="X29" s="147">
        <v>7</v>
      </c>
      <c r="Y29" s="7"/>
      <c r="Z29" s="7"/>
      <c r="AA29" s="7"/>
      <c r="AB29" s="7"/>
      <c r="AC29" s="7"/>
      <c r="AD29" s="7"/>
      <c r="AE29" s="7"/>
      <c r="AF29" s="7"/>
      <c r="AG29" s="7"/>
      <c r="AH29" s="147" t="s">
        <v>260</v>
      </c>
      <c r="AI29" s="147">
        <v>14</v>
      </c>
      <c r="AJ29" s="147">
        <v>15</v>
      </c>
      <c r="AK29" s="7"/>
      <c r="AL29" s="7"/>
      <c r="AM29" s="7"/>
      <c r="AN29" s="7"/>
      <c r="AO29" s="7"/>
      <c r="AP29" s="7"/>
      <c r="AQ29" s="7"/>
      <c r="AR29" s="7"/>
      <c r="AS29" s="7"/>
      <c r="AT29" s="222" t="s">
        <v>261</v>
      </c>
      <c r="AU29" s="222"/>
      <c r="AV29" s="223">
        <f>AU25+AU26+AU27</f>
        <v>15529218.75</v>
      </c>
      <c r="AW29" s="223"/>
      <c r="AX29" s="7"/>
      <c r="AY29" s="7"/>
      <c r="AZ29" s="7"/>
      <c r="BA29" s="7"/>
      <c r="BB29" s="7"/>
      <c r="BC29" s="7"/>
      <c r="BD29" s="7"/>
      <c r="BE29" s="7"/>
      <c r="BF29" s="7"/>
      <c r="BG29" s="222" t="s">
        <v>261</v>
      </c>
      <c r="BH29" s="222"/>
      <c r="BI29" s="223">
        <f>BH25+BH26+BH27</f>
        <v>8928750</v>
      </c>
      <c r="BJ29" s="223"/>
      <c r="BK29" s="7"/>
      <c r="BT29" s="222" t="s">
        <v>261</v>
      </c>
      <c r="BU29" s="222"/>
      <c r="BV29" s="223">
        <f>BU25+BU26+BU27</f>
        <v>31525312.5</v>
      </c>
      <c r="BW29" s="223"/>
      <c r="BX29" s="7"/>
      <c r="CG29" s="153" t="s">
        <v>260</v>
      </c>
      <c r="CH29" s="153">
        <v>43</v>
      </c>
      <c r="CI29" s="153">
        <v>48</v>
      </c>
      <c r="CJ29" s="7"/>
      <c r="CS29" s="113">
        <v>58</v>
      </c>
      <c r="CT29" s="223">
        <f>(CQ6*CV21)+(CQ8*CV23)+(CQ9*CV24)+(CQ10*CV25)</f>
        <v>16500000</v>
      </c>
      <c r="CU29" s="223"/>
      <c r="CV29" s="7"/>
      <c r="CW29" s="7"/>
      <c r="DG29" s="113">
        <v>59</v>
      </c>
      <c r="DH29" s="223">
        <f>(DE6*DJ21)+(DE7*DJ22)+(DE8*DJ23)</f>
        <v>1364062.5</v>
      </c>
      <c r="DI29" s="223"/>
      <c r="DJ29" s="7"/>
      <c r="DK29" s="7"/>
      <c r="DU29" s="222" t="s">
        <v>261</v>
      </c>
      <c r="DV29" s="222"/>
      <c r="DW29" s="223">
        <f>DV25+DV26+DV27</f>
        <v>11926406.25</v>
      </c>
      <c r="DX29" s="223"/>
      <c r="DY29" s="7"/>
    </row>
    <row r="30" spans="1:129" ht="15.75" x14ac:dyDescent="0.25">
      <c r="A30" s="7"/>
      <c r="B30" s="7"/>
      <c r="C30" s="7"/>
      <c r="D30" s="7"/>
      <c r="E30" s="7"/>
      <c r="F30" s="7"/>
      <c r="G30" s="7"/>
      <c r="H30" s="7"/>
      <c r="I30" s="7"/>
      <c r="J30" s="132">
        <v>1</v>
      </c>
      <c r="K30" s="160">
        <f>M3*$N$10</f>
        <v>2578.125</v>
      </c>
      <c r="L30" s="158">
        <f>N3*$N$10</f>
        <v>1640.625</v>
      </c>
      <c r="M30" s="154">
        <f t="shared" ref="M30:M35" si="53">MIN(K30:L30)</f>
        <v>1640.625</v>
      </c>
      <c r="N30" s="7"/>
      <c r="O30" s="7"/>
      <c r="P30" s="7"/>
      <c r="Q30" s="7"/>
      <c r="R30" s="7"/>
      <c r="S30" s="7"/>
      <c r="T30" s="7"/>
      <c r="U30" s="7"/>
      <c r="V30" s="147">
        <v>5</v>
      </c>
      <c r="W30" s="160">
        <f>X3*$Z$10</f>
        <v>2343.75</v>
      </c>
      <c r="X30" s="158">
        <f>Y3*$Z$10</f>
        <v>1406.25</v>
      </c>
      <c r="Y30" s="154">
        <f t="shared" ref="Y30:Y35" si="54">MIN(W30:X30)</f>
        <v>1406.25</v>
      </c>
      <c r="Z30" s="7"/>
      <c r="AA30" s="7"/>
      <c r="AB30" s="7"/>
      <c r="AC30" s="7"/>
      <c r="AD30" s="7"/>
      <c r="AE30" s="7"/>
      <c r="AF30" s="7"/>
      <c r="AG30" s="7"/>
      <c r="AH30" s="147">
        <v>10</v>
      </c>
      <c r="AI30" s="158">
        <f>AK3*$AL$10</f>
        <v>7968.75</v>
      </c>
      <c r="AJ30" s="160">
        <f>AL3*$AL$10</f>
        <v>7968.75</v>
      </c>
      <c r="AK30" s="154">
        <f t="shared" ref="AK30:AK35" si="55">MIN(AI30:AJ30)</f>
        <v>7968.75</v>
      </c>
      <c r="AL30" s="7"/>
      <c r="AM30" s="7"/>
      <c r="AN30" s="7"/>
      <c r="AO30" s="7"/>
      <c r="AP30" s="7"/>
      <c r="AQ30" s="7"/>
      <c r="AR30" s="7"/>
      <c r="AS30" s="7"/>
      <c r="AT30" s="222" t="s">
        <v>262</v>
      </c>
      <c r="AU30" s="222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222" t="s">
        <v>262</v>
      </c>
      <c r="BH30" s="222"/>
      <c r="BI30" s="7"/>
      <c r="BJ30" s="7"/>
      <c r="BK30" s="7"/>
      <c r="BT30" s="222" t="s">
        <v>262</v>
      </c>
      <c r="BU30" s="222"/>
      <c r="BV30" s="7"/>
      <c r="BW30" s="7"/>
      <c r="BX30" s="7"/>
      <c r="CG30" s="153">
        <v>35</v>
      </c>
      <c r="CH30" s="158">
        <f>CK3*$CK$10</f>
        <v>2343.75</v>
      </c>
      <c r="CI30" s="160">
        <f>CM3*$CK$10</f>
        <v>4687.5</v>
      </c>
      <c r="CJ30" s="154">
        <f t="shared" ref="CJ30:CJ35" si="56">MIN(CH30:CI30)</f>
        <v>2343.75</v>
      </c>
      <c r="CS30" s="7"/>
      <c r="CT30" s="7"/>
      <c r="CU30" s="7"/>
      <c r="CV30" s="7"/>
      <c r="CW30" s="7"/>
      <c r="DG30" s="7"/>
      <c r="DH30" s="7"/>
      <c r="DI30" s="7"/>
      <c r="DJ30" s="7"/>
      <c r="DK30" s="7"/>
      <c r="DU30" s="222" t="s">
        <v>262</v>
      </c>
      <c r="DV30" s="222"/>
      <c r="DW30" s="7"/>
      <c r="DX30" s="7"/>
      <c r="DY30" s="7"/>
    </row>
    <row r="31" spans="1:129" ht="15.75" x14ac:dyDescent="0.25">
      <c r="A31" s="7"/>
      <c r="B31" s="7"/>
      <c r="C31" s="7"/>
      <c r="D31" s="7"/>
      <c r="E31" s="7"/>
      <c r="F31" s="7"/>
      <c r="G31" s="7"/>
      <c r="H31" s="7"/>
      <c r="I31" s="7"/>
      <c r="J31" s="132">
        <v>2</v>
      </c>
      <c r="K31" s="158">
        <f t="shared" ref="K31:K34" si="57">M4*$N$10</f>
        <v>2812.5</v>
      </c>
      <c r="L31" s="160">
        <f t="shared" ref="L31:L34" si="58">N4*$N$10</f>
        <v>5390.625</v>
      </c>
      <c r="M31" s="154">
        <f t="shared" si="53"/>
        <v>2812.5</v>
      </c>
      <c r="N31" s="7"/>
      <c r="O31" s="7"/>
      <c r="P31" s="7"/>
      <c r="Q31" s="7"/>
      <c r="R31" s="7"/>
      <c r="S31" s="7"/>
      <c r="T31" s="7"/>
      <c r="U31" s="7"/>
      <c r="V31" s="147">
        <v>6</v>
      </c>
      <c r="W31" s="158">
        <f t="shared" ref="W31:X34" si="59">X4*$Z$10</f>
        <v>0</v>
      </c>
      <c r="X31" s="160">
        <f t="shared" si="59"/>
        <v>2343.75</v>
      </c>
      <c r="Y31" s="154">
        <f t="shared" si="54"/>
        <v>0</v>
      </c>
      <c r="Z31" s="7"/>
      <c r="AA31" s="7"/>
      <c r="AB31" s="7"/>
      <c r="AC31" s="7"/>
      <c r="AD31" s="7"/>
      <c r="AE31" s="7"/>
      <c r="AF31" s="7"/>
      <c r="AG31" s="7"/>
      <c r="AH31" s="147">
        <v>11</v>
      </c>
      <c r="AI31" s="158">
        <f t="shared" ref="AI31:AI34" si="60">AK4*$AL$10</f>
        <v>1406.25</v>
      </c>
      <c r="AJ31" s="160">
        <f t="shared" ref="AJ31:AJ34" si="61">AL4*$AL$10</f>
        <v>1406.25</v>
      </c>
      <c r="AK31" s="154">
        <f t="shared" si="55"/>
        <v>1406.25</v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CG31" s="153">
        <v>36</v>
      </c>
      <c r="CH31" s="158">
        <f t="shared" ref="CH31:CH35" si="62">CK4*$CK$10</f>
        <v>8671.875</v>
      </c>
      <c r="CI31" s="160">
        <f t="shared" ref="CI31:CI34" si="63">CM4*$CK$10</f>
        <v>9140.625</v>
      </c>
      <c r="CJ31" s="154">
        <f t="shared" si="56"/>
        <v>8671.875</v>
      </c>
      <c r="CS31" s="222" t="s">
        <v>261</v>
      </c>
      <c r="CT31" s="222"/>
      <c r="CU31" s="223">
        <f>CT27+CT28+CT29</f>
        <v>18873281.25</v>
      </c>
      <c r="CV31" s="223"/>
      <c r="DG31" s="222" t="s">
        <v>261</v>
      </c>
      <c r="DH31" s="222"/>
      <c r="DI31" s="223">
        <f>DH27+DH28+DH29</f>
        <v>17872500</v>
      </c>
      <c r="DJ31" s="223"/>
    </row>
    <row r="32" spans="1:129" ht="15.75" x14ac:dyDescent="0.25">
      <c r="A32" s="7"/>
      <c r="B32" s="7"/>
      <c r="C32" s="7"/>
      <c r="D32" s="7"/>
      <c r="E32" s="7"/>
      <c r="F32" s="7"/>
      <c r="G32" s="7"/>
      <c r="H32" s="7"/>
      <c r="I32" s="7"/>
      <c r="J32" s="132">
        <v>3</v>
      </c>
      <c r="K32" s="158">
        <f t="shared" si="57"/>
        <v>0</v>
      </c>
      <c r="L32" s="160">
        <f t="shared" si="58"/>
        <v>3515.625</v>
      </c>
      <c r="M32" s="154">
        <f t="shared" si="53"/>
        <v>0</v>
      </c>
      <c r="N32" s="7"/>
      <c r="O32" s="7"/>
      <c r="P32" s="7"/>
      <c r="Q32" s="7"/>
      <c r="R32" s="7"/>
      <c r="S32" s="7"/>
      <c r="T32" s="7"/>
      <c r="U32" s="7"/>
      <c r="V32" s="147">
        <v>7</v>
      </c>
      <c r="W32" s="160">
        <f t="shared" si="59"/>
        <v>2343.75</v>
      </c>
      <c r="X32" s="158">
        <f t="shared" si="59"/>
        <v>0</v>
      </c>
      <c r="Y32" s="154">
        <f t="shared" si="54"/>
        <v>0</v>
      </c>
      <c r="Z32" s="7"/>
      <c r="AA32" s="7"/>
      <c r="AB32" s="7"/>
      <c r="AC32" s="7"/>
      <c r="AD32" s="7"/>
      <c r="AE32" s="7"/>
      <c r="AF32" s="7"/>
      <c r="AG32" s="7"/>
      <c r="AH32" s="147">
        <v>14</v>
      </c>
      <c r="AI32" s="158">
        <f t="shared" si="60"/>
        <v>0</v>
      </c>
      <c r="AJ32" s="160">
        <f t="shared" si="61"/>
        <v>1289.0625</v>
      </c>
      <c r="AK32" s="154">
        <f t="shared" si="55"/>
        <v>0</v>
      </c>
      <c r="AL32" s="7"/>
      <c r="AM32" s="7"/>
      <c r="AN32" s="7"/>
      <c r="AO32" s="7"/>
      <c r="AP32" s="7"/>
      <c r="AQ32" s="7"/>
      <c r="AR32" s="7"/>
      <c r="AS32" s="7"/>
      <c r="AT32" s="152" t="s">
        <v>260</v>
      </c>
      <c r="AU32" s="152">
        <v>21</v>
      </c>
      <c r="AV32" s="152">
        <v>32</v>
      </c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152" t="s">
        <v>260</v>
      </c>
      <c r="BH32" s="152">
        <v>26</v>
      </c>
      <c r="BI32" s="152">
        <v>29</v>
      </c>
      <c r="BJ32" s="7"/>
      <c r="BT32" s="153" t="s">
        <v>260</v>
      </c>
      <c r="BU32" s="153">
        <v>30</v>
      </c>
      <c r="BV32" s="153">
        <v>33</v>
      </c>
      <c r="BW32" s="7"/>
      <c r="CG32" s="153">
        <v>41</v>
      </c>
      <c r="CH32" s="160">
        <f t="shared" si="62"/>
        <v>10781.25</v>
      </c>
      <c r="CI32" s="158">
        <f t="shared" si="63"/>
        <v>8906.25</v>
      </c>
      <c r="CJ32" s="154">
        <f t="shared" si="56"/>
        <v>8906.25</v>
      </c>
      <c r="CS32" s="222" t="s">
        <v>262</v>
      </c>
      <c r="CT32" s="222"/>
      <c r="CU32" s="7"/>
      <c r="CV32" s="7"/>
      <c r="DG32" s="222" t="s">
        <v>262</v>
      </c>
      <c r="DH32" s="222"/>
      <c r="DI32" s="7"/>
      <c r="DJ32" s="7"/>
      <c r="DU32" s="153" t="s">
        <v>260</v>
      </c>
      <c r="DV32" s="153">
        <v>55</v>
      </c>
      <c r="DW32" s="153">
        <v>56</v>
      </c>
      <c r="DX32" s="7"/>
    </row>
    <row r="33" spans="1:129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132">
        <v>4</v>
      </c>
      <c r="K33" s="160">
        <f t="shared" si="57"/>
        <v>3515.625</v>
      </c>
      <c r="L33" s="158">
        <f t="shared" si="58"/>
        <v>0</v>
      </c>
      <c r="M33" s="154">
        <f t="shared" si="53"/>
        <v>0</v>
      </c>
      <c r="N33" s="7"/>
      <c r="O33" s="7"/>
      <c r="P33" s="7"/>
      <c r="Q33" s="7"/>
      <c r="R33" s="7"/>
      <c r="S33" s="7"/>
      <c r="T33" s="7"/>
      <c r="U33" s="7"/>
      <c r="V33" s="147">
        <v>12</v>
      </c>
      <c r="W33" s="160">
        <f t="shared" si="59"/>
        <v>9140.625</v>
      </c>
      <c r="X33" s="158">
        <f t="shared" si="59"/>
        <v>7968.75</v>
      </c>
      <c r="Y33" s="154">
        <f t="shared" si="54"/>
        <v>7968.75</v>
      </c>
      <c r="Z33" s="7"/>
      <c r="AA33" s="7"/>
      <c r="AB33" s="7"/>
      <c r="AC33" s="7"/>
      <c r="AD33" s="7"/>
      <c r="AE33" s="7"/>
      <c r="AF33" s="7"/>
      <c r="AG33" s="7"/>
      <c r="AH33" s="147">
        <v>15</v>
      </c>
      <c r="AI33" s="160">
        <f t="shared" si="60"/>
        <v>1289.0625</v>
      </c>
      <c r="AJ33" s="158">
        <f t="shared" si="61"/>
        <v>0</v>
      </c>
      <c r="AK33" s="154">
        <f t="shared" si="55"/>
        <v>0</v>
      </c>
      <c r="AL33" s="7"/>
      <c r="AM33" s="7"/>
      <c r="AN33" s="7"/>
      <c r="AO33" s="7"/>
      <c r="AP33" s="7"/>
      <c r="AQ33" s="7"/>
      <c r="AR33" s="7"/>
      <c r="AS33" s="7"/>
      <c r="AT33" s="152">
        <v>13</v>
      </c>
      <c r="AU33" s="158">
        <f>AX3*$AX$12</f>
        <v>4453.125</v>
      </c>
      <c r="AV33" s="160">
        <f>BA3*$AX$12</f>
        <v>7734.375</v>
      </c>
      <c r="AW33" s="154">
        <f>MIN(AU33:AV33)</f>
        <v>4453.125</v>
      </c>
      <c r="AX33" s="7"/>
      <c r="AY33" s="7"/>
      <c r="AZ33" s="7"/>
      <c r="BA33" s="7"/>
      <c r="BB33" s="7"/>
      <c r="BC33" s="7"/>
      <c r="BD33" s="7"/>
      <c r="BE33" s="7"/>
      <c r="BF33" s="7"/>
      <c r="BG33" s="152">
        <v>22</v>
      </c>
      <c r="BH33" s="160">
        <f>BJ3*$BK$12</f>
        <v>3515.625</v>
      </c>
      <c r="BI33" s="158">
        <f>BL3*$BK$12</f>
        <v>2578.125</v>
      </c>
      <c r="BJ33" s="154">
        <f t="shared" ref="BJ33:BJ39" si="64">MIN(BH33:BI33)</f>
        <v>2578.125</v>
      </c>
      <c r="BT33" s="153">
        <v>23</v>
      </c>
      <c r="BU33" s="160">
        <f>BV3*$BX$12</f>
        <v>2812.5</v>
      </c>
      <c r="BV33" s="158">
        <f>BW3*$BX$12</f>
        <v>2343.75</v>
      </c>
      <c r="BW33" s="154">
        <f t="shared" ref="BW33:BW39" si="65">MIN(BU33:BV33)</f>
        <v>2343.75</v>
      </c>
      <c r="CG33" s="153">
        <v>43</v>
      </c>
      <c r="CH33" s="158">
        <f t="shared" si="62"/>
        <v>0</v>
      </c>
      <c r="CI33" s="160">
        <f t="shared" si="63"/>
        <v>6562.5</v>
      </c>
      <c r="CJ33" s="154">
        <f t="shared" si="56"/>
        <v>0</v>
      </c>
      <c r="DU33" s="153">
        <v>52</v>
      </c>
      <c r="DV33" s="158">
        <f>DX3*$DY$12</f>
        <v>5390.625</v>
      </c>
      <c r="DW33" s="160">
        <f>DY3*$DY$12</f>
        <v>6093.75</v>
      </c>
      <c r="DX33" s="154">
        <f t="shared" ref="DX33:DX39" si="66">MIN(DV33:DW33)</f>
        <v>5390.625</v>
      </c>
    </row>
    <row r="34" spans="1:129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132">
        <v>8</v>
      </c>
      <c r="K34" s="160">
        <f t="shared" si="57"/>
        <v>5625</v>
      </c>
      <c r="L34" s="158">
        <f t="shared" si="58"/>
        <v>3515.625</v>
      </c>
      <c r="M34" s="154">
        <f t="shared" si="53"/>
        <v>3515.625</v>
      </c>
      <c r="N34" s="7"/>
      <c r="O34" s="7"/>
      <c r="P34" s="7"/>
      <c r="Q34" s="7"/>
      <c r="R34" s="7"/>
      <c r="S34" s="7"/>
      <c r="T34" s="7"/>
      <c r="U34" s="7"/>
      <c r="V34" s="147">
        <v>17</v>
      </c>
      <c r="W34" s="160">
        <f t="shared" si="59"/>
        <v>8671.875</v>
      </c>
      <c r="X34" s="158">
        <f t="shared" si="59"/>
        <v>6562.5</v>
      </c>
      <c r="Y34" s="154">
        <f t="shared" si="54"/>
        <v>6562.5</v>
      </c>
      <c r="Z34" s="7"/>
      <c r="AA34" s="7"/>
      <c r="AB34" s="7"/>
      <c r="AC34" s="7"/>
      <c r="AD34" s="7"/>
      <c r="AE34" s="7"/>
      <c r="AF34" s="7"/>
      <c r="AG34" s="7"/>
      <c r="AH34" s="147">
        <v>19</v>
      </c>
      <c r="AI34" s="160">
        <f t="shared" si="60"/>
        <v>6093.75</v>
      </c>
      <c r="AJ34" s="158">
        <f t="shared" si="61"/>
        <v>1757.8125</v>
      </c>
      <c r="AK34" s="154">
        <f t="shared" si="55"/>
        <v>1757.8125</v>
      </c>
      <c r="AL34" s="7"/>
      <c r="AM34" s="7"/>
      <c r="AN34" s="7"/>
      <c r="AO34" s="7"/>
      <c r="AP34" s="7"/>
      <c r="AQ34" s="7"/>
      <c r="AR34" s="7"/>
      <c r="AS34" s="7"/>
      <c r="AT34" s="152">
        <v>16</v>
      </c>
      <c r="AU34" s="158">
        <f t="shared" ref="AU34:AU39" si="67">AX4*$AX$12</f>
        <v>7734.375</v>
      </c>
      <c r="AV34" s="160">
        <f t="shared" ref="AV34:AV39" si="68">BA4*$AX$12</f>
        <v>8906.25</v>
      </c>
      <c r="AW34" s="154">
        <f t="shared" ref="AW34:AW39" si="69">MIN(AU34:AV34)</f>
        <v>7734.375</v>
      </c>
      <c r="AX34" s="7"/>
      <c r="AY34" s="7"/>
      <c r="AZ34" s="7"/>
      <c r="BA34" s="7"/>
      <c r="BB34" s="7"/>
      <c r="BC34" s="7"/>
      <c r="BD34" s="7"/>
      <c r="BE34" s="7"/>
      <c r="BF34" s="7"/>
      <c r="BG34" s="152">
        <v>25</v>
      </c>
      <c r="BH34" s="158">
        <f t="shared" ref="BH34:BH39" si="70">BJ4*$BK$12</f>
        <v>3281.25</v>
      </c>
      <c r="BI34" s="160">
        <f t="shared" ref="BI34:BI39" si="71">BL4*$BK$12</f>
        <v>3515.625</v>
      </c>
      <c r="BJ34" s="154">
        <f t="shared" si="64"/>
        <v>3281.25</v>
      </c>
      <c r="BT34" s="153">
        <v>30</v>
      </c>
      <c r="BU34" s="158">
        <f t="shared" ref="BU34:BV39" si="72">BV4*$BX$12</f>
        <v>0</v>
      </c>
      <c r="BV34" s="160">
        <f t="shared" si="72"/>
        <v>1757.8125</v>
      </c>
      <c r="BW34" s="154">
        <f t="shared" si="65"/>
        <v>0</v>
      </c>
      <c r="CG34" s="153">
        <v>44</v>
      </c>
      <c r="CH34" s="160">
        <f t="shared" si="62"/>
        <v>10546.875</v>
      </c>
      <c r="CI34" s="158">
        <f t="shared" si="63"/>
        <v>9843.75</v>
      </c>
      <c r="CJ34" s="154">
        <f t="shared" si="56"/>
        <v>9843.75</v>
      </c>
      <c r="CS34" s="153" t="s">
        <v>260</v>
      </c>
      <c r="CT34" s="153">
        <v>38</v>
      </c>
      <c r="CU34" s="153">
        <v>42</v>
      </c>
      <c r="CV34" s="7"/>
      <c r="DG34" s="153" t="s">
        <v>260</v>
      </c>
      <c r="DH34" s="153">
        <v>51</v>
      </c>
      <c r="DI34" s="153">
        <v>59</v>
      </c>
      <c r="DJ34" s="7"/>
      <c r="DU34" s="153">
        <v>54</v>
      </c>
      <c r="DV34" s="158">
        <f t="shared" ref="DV34:DW38" si="73">DX4*$DY$12</f>
        <v>152.34375</v>
      </c>
      <c r="DW34" s="160">
        <f t="shared" si="73"/>
        <v>820.3125</v>
      </c>
      <c r="DX34" s="154">
        <f t="shared" si="66"/>
        <v>152.34375</v>
      </c>
    </row>
    <row r="35" spans="1:129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132">
        <v>9</v>
      </c>
      <c r="K35" s="160">
        <f>M8*$N$10</f>
        <v>7031.25</v>
      </c>
      <c r="L35" s="158">
        <f>N8*$N$10</f>
        <v>5156.25</v>
      </c>
      <c r="M35" s="154">
        <f t="shared" si="53"/>
        <v>5156.25</v>
      </c>
      <c r="N35" s="7"/>
      <c r="O35" s="7"/>
      <c r="P35" s="7"/>
      <c r="Q35" s="7"/>
      <c r="R35" s="7"/>
      <c r="S35" s="7"/>
      <c r="T35" s="7"/>
      <c r="U35" s="7"/>
      <c r="V35" s="147">
        <v>18</v>
      </c>
      <c r="W35" s="160">
        <f>X8*$Z$10</f>
        <v>12421.875</v>
      </c>
      <c r="X35" s="158">
        <f>Y8*$Z$10</f>
        <v>11250</v>
      </c>
      <c r="Y35" s="154">
        <f t="shared" si="54"/>
        <v>11250</v>
      </c>
      <c r="Z35" s="7"/>
      <c r="AA35" s="7"/>
      <c r="AB35" s="7"/>
      <c r="AC35" s="7"/>
      <c r="AD35" s="7"/>
      <c r="AE35" s="7"/>
      <c r="AF35" s="7"/>
      <c r="AG35" s="7"/>
      <c r="AH35" s="147">
        <v>28</v>
      </c>
      <c r="AI35" s="160">
        <f>AK8*$AL$10</f>
        <v>5625</v>
      </c>
      <c r="AJ35" s="158">
        <f>AL8*$AL$10</f>
        <v>5390.625</v>
      </c>
      <c r="AK35" s="154">
        <f t="shared" si="55"/>
        <v>5390.625</v>
      </c>
      <c r="AL35" s="7"/>
      <c r="AM35" s="7"/>
      <c r="AN35" s="7"/>
      <c r="AO35" s="7"/>
      <c r="AP35" s="7"/>
      <c r="AQ35" s="7"/>
      <c r="AR35" s="7"/>
      <c r="AS35" s="7"/>
      <c r="AT35" s="152">
        <v>20</v>
      </c>
      <c r="AU35" s="158">
        <f t="shared" si="67"/>
        <v>2578.125</v>
      </c>
      <c r="AV35" s="160">
        <f t="shared" si="68"/>
        <v>4453.125</v>
      </c>
      <c r="AW35" s="154">
        <f t="shared" si="69"/>
        <v>2578.125</v>
      </c>
      <c r="AX35" s="7"/>
      <c r="AY35" s="7"/>
      <c r="AZ35" s="7"/>
      <c r="BA35" s="7"/>
      <c r="BB35" s="7"/>
      <c r="BC35" s="7"/>
      <c r="BD35" s="7"/>
      <c r="BE35" s="7"/>
      <c r="BF35" s="7"/>
      <c r="BG35" s="152">
        <v>26</v>
      </c>
      <c r="BH35" s="158">
        <f t="shared" si="70"/>
        <v>0</v>
      </c>
      <c r="BI35" s="160">
        <f t="shared" si="71"/>
        <v>1171.875</v>
      </c>
      <c r="BJ35" s="154">
        <f t="shared" si="64"/>
        <v>0</v>
      </c>
      <c r="BT35" s="153">
        <v>33</v>
      </c>
      <c r="BU35" s="160">
        <f t="shared" si="72"/>
        <v>1757.8125</v>
      </c>
      <c r="BV35" s="158">
        <f t="shared" si="72"/>
        <v>0</v>
      </c>
      <c r="BW35" s="154">
        <f t="shared" si="65"/>
        <v>0</v>
      </c>
      <c r="CG35" s="153">
        <v>48</v>
      </c>
      <c r="CH35" s="160">
        <f t="shared" si="62"/>
        <v>6562.5</v>
      </c>
      <c r="CI35" s="158">
        <f>CM8*$CK$10</f>
        <v>0</v>
      </c>
      <c r="CJ35" s="154">
        <f t="shared" si="56"/>
        <v>0</v>
      </c>
      <c r="CS35" s="153">
        <v>34</v>
      </c>
      <c r="CT35" s="158">
        <f>CV3*$CW$13</f>
        <v>3515.625</v>
      </c>
      <c r="CU35" s="160">
        <f>CW3*$CW$13</f>
        <v>4453.125</v>
      </c>
      <c r="CV35" s="154">
        <f>MIN(CT35:CU35)</f>
        <v>3515.625</v>
      </c>
      <c r="DG35" s="153">
        <v>50</v>
      </c>
      <c r="DH35" s="158">
        <f>DI3*$DK$13</f>
        <v>1757.8125</v>
      </c>
      <c r="DI35" s="160">
        <f>DK3*$DK$13</f>
        <v>3281.25</v>
      </c>
      <c r="DJ35" s="154">
        <f>MIN(DH35:DI35)</f>
        <v>1757.8125</v>
      </c>
      <c r="DU35" s="153">
        <v>55</v>
      </c>
      <c r="DV35" s="158">
        <f t="shared" si="73"/>
        <v>0</v>
      </c>
      <c r="DW35" s="160">
        <f t="shared" si="73"/>
        <v>1054.6875</v>
      </c>
      <c r="DX35" s="154">
        <f t="shared" si="66"/>
        <v>0</v>
      </c>
    </row>
    <row r="36" spans="1:129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2">
        <v>21</v>
      </c>
      <c r="AU36" s="158">
        <f t="shared" si="67"/>
        <v>0</v>
      </c>
      <c r="AV36" s="160">
        <f t="shared" si="68"/>
        <v>3281.25</v>
      </c>
      <c r="AW36" s="154">
        <f t="shared" si="69"/>
        <v>0</v>
      </c>
      <c r="AX36" s="7"/>
      <c r="AY36" s="7"/>
      <c r="AZ36" s="7"/>
      <c r="BA36" s="7"/>
      <c r="BB36" s="7"/>
      <c r="BC36" s="7"/>
      <c r="BD36" s="7"/>
      <c r="BE36" s="7"/>
      <c r="BF36" s="7"/>
      <c r="BG36" s="152">
        <v>27</v>
      </c>
      <c r="BH36" s="158">
        <f t="shared" si="70"/>
        <v>3515.625</v>
      </c>
      <c r="BI36" s="160">
        <f t="shared" si="71"/>
        <v>4687.5</v>
      </c>
      <c r="BJ36" s="154">
        <f t="shared" si="64"/>
        <v>3515.625</v>
      </c>
      <c r="BT36" s="153">
        <v>40</v>
      </c>
      <c r="BU36" s="160">
        <f t="shared" si="72"/>
        <v>5859.375</v>
      </c>
      <c r="BV36" s="158">
        <f t="shared" si="72"/>
        <v>5390.625</v>
      </c>
      <c r="BW36" s="154">
        <f t="shared" si="65"/>
        <v>5390.625</v>
      </c>
      <c r="CG36" s="7"/>
      <c r="CH36" s="7"/>
      <c r="CI36" s="7"/>
      <c r="CJ36" s="7"/>
      <c r="CS36" s="153">
        <v>37</v>
      </c>
      <c r="CT36" s="158">
        <f t="shared" ref="CT36:CU41" si="74">CV4*$CW$13</f>
        <v>2343.75</v>
      </c>
      <c r="CU36" s="160">
        <f t="shared" si="74"/>
        <v>19218.75</v>
      </c>
      <c r="CV36" s="154">
        <f t="shared" ref="CV36:CV42" si="75">MIN(CT36:CU36)</f>
        <v>2343.75</v>
      </c>
      <c r="DG36" s="153">
        <v>51</v>
      </c>
      <c r="DH36" s="158">
        <f t="shared" ref="DH36:DH41" si="76">DI4*$DK$13</f>
        <v>0</v>
      </c>
      <c r="DI36" s="160">
        <f t="shared" ref="DI36:DI41" si="77">DK4*$DK$13</f>
        <v>3281.25</v>
      </c>
      <c r="DJ36" s="154">
        <f t="shared" ref="DJ36:DJ42" si="78">MIN(DH36:DI36)</f>
        <v>0</v>
      </c>
      <c r="DU36" s="153">
        <v>56</v>
      </c>
      <c r="DV36" s="160">
        <f t="shared" si="73"/>
        <v>1054.6875</v>
      </c>
      <c r="DW36" s="158">
        <f t="shared" si="73"/>
        <v>0</v>
      </c>
      <c r="DX36" s="154">
        <f t="shared" si="66"/>
        <v>0</v>
      </c>
    </row>
    <row r="37" spans="1:129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113">
        <v>3</v>
      </c>
      <c r="K37" s="223">
        <f>(H4*K31)+(H5*K32)</f>
        <v>2309062.5</v>
      </c>
      <c r="L37" s="223"/>
      <c r="M37" s="7"/>
      <c r="N37" s="7"/>
      <c r="O37" s="7"/>
      <c r="P37" s="7"/>
      <c r="Q37" s="7"/>
      <c r="R37" s="7"/>
      <c r="S37" s="7"/>
      <c r="T37" s="7"/>
      <c r="U37" s="7"/>
      <c r="V37" s="113">
        <v>6</v>
      </c>
      <c r="W37" s="223">
        <f>(T4*W31)</f>
        <v>0</v>
      </c>
      <c r="X37" s="223"/>
      <c r="Y37" s="7"/>
      <c r="Z37" s="7"/>
      <c r="AA37" s="7"/>
      <c r="AB37" s="7"/>
      <c r="AC37" s="7"/>
      <c r="AD37" s="7"/>
      <c r="AE37" s="7"/>
      <c r="AF37" s="7"/>
      <c r="AG37" s="7"/>
      <c r="AH37" s="113">
        <v>14</v>
      </c>
      <c r="AI37" s="223">
        <f>(AF3*AI30)+(AF4*AI31)+(AF5*AI32)</f>
        <v>10060781.25</v>
      </c>
      <c r="AJ37" s="223"/>
      <c r="AK37" s="7"/>
      <c r="AL37" s="7"/>
      <c r="AM37" s="7"/>
      <c r="AN37" s="7"/>
      <c r="AO37" s="7"/>
      <c r="AP37" s="7"/>
      <c r="AQ37" s="7"/>
      <c r="AR37" s="7"/>
      <c r="AS37" s="7"/>
      <c r="AT37" s="152">
        <v>24</v>
      </c>
      <c r="AU37" s="158">
        <f t="shared" si="67"/>
        <v>6796.875</v>
      </c>
      <c r="AV37" s="160">
        <f t="shared" si="68"/>
        <v>7265.625</v>
      </c>
      <c r="AW37" s="154">
        <f t="shared" si="69"/>
        <v>6796.875</v>
      </c>
      <c r="AX37" s="7"/>
      <c r="AY37" s="7"/>
      <c r="AZ37" s="7"/>
      <c r="BA37" s="7"/>
      <c r="BB37" s="7"/>
      <c r="BC37" s="7"/>
      <c r="BD37" s="7"/>
      <c r="BE37" s="7"/>
      <c r="BF37" s="7"/>
      <c r="BG37" s="152">
        <v>29</v>
      </c>
      <c r="BH37" s="160">
        <f t="shared" si="70"/>
        <v>1171.875</v>
      </c>
      <c r="BI37" s="158">
        <f t="shared" si="71"/>
        <v>0</v>
      </c>
      <c r="BJ37" s="154">
        <f t="shared" si="64"/>
        <v>0</v>
      </c>
      <c r="BT37" s="153">
        <v>53</v>
      </c>
      <c r="BU37" s="160">
        <f t="shared" si="72"/>
        <v>8203.125</v>
      </c>
      <c r="BV37" s="158">
        <f t="shared" si="72"/>
        <v>7734.375</v>
      </c>
      <c r="BW37" s="154">
        <f t="shared" si="65"/>
        <v>7734.375</v>
      </c>
      <c r="CG37" s="113">
        <v>43</v>
      </c>
      <c r="CH37" s="223">
        <f>(CE3*CH30)+(CE4*CH31)+(CE6*CH33)</f>
        <v>9658359.375</v>
      </c>
      <c r="CI37" s="223"/>
      <c r="CJ37" s="7"/>
      <c r="CS37" s="153">
        <v>38</v>
      </c>
      <c r="CT37" s="158">
        <f t="shared" si="74"/>
        <v>0</v>
      </c>
      <c r="CU37" s="160">
        <f t="shared" si="74"/>
        <v>5156.25</v>
      </c>
      <c r="CV37" s="154">
        <f t="shared" si="75"/>
        <v>0</v>
      </c>
      <c r="DG37" s="153">
        <v>57</v>
      </c>
      <c r="DH37" s="158">
        <f t="shared" si="76"/>
        <v>15234.375</v>
      </c>
      <c r="DI37" s="160">
        <f t="shared" si="77"/>
        <v>15937.5</v>
      </c>
      <c r="DJ37" s="154">
        <f t="shared" si="78"/>
        <v>15234.375</v>
      </c>
      <c r="DU37" s="153">
        <v>63</v>
      </c>
      <c r="DV37" s="158">
        <f t="shared" si="73"/>
        <v>2343.75</v>
      </c>
      <c r="DW37" s="160">
        <f t="shared" si="73"/>
        <v>2578.125</v>
      </c>
      <c r="DX37" s="154">
        <f t="shared" si="66"/>
        <v>2343.75</v>
      </c>
    </row>
    <row r="38" spans="1:129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113">
        <v>4</v>
      </c>
      <c r="K38" s="223">
        <f>(H3*L30)+(H6*L33)+(H7*L34)+(H8*L35)</f>
        <v>10623046.875</v>
      </c>
      <c r="L38" s="223"/>
      <c r="M38" s="7"/>
      <c r="N38" s="7"/>
      <c r="O38" s="7"/>
      <c r="P38" s="7"/>
      <c r="Q38" s="7"/>
      <c r="R38" s="7"/>
      <c r="S38" s="7"/>
      <c r="T38" s="7"/>
      <c r="U38" s="7"/>
      <c r="V38" s="113">
        <v>7</v>
      </c>
      <c r="W38" s="223">
        <f>(T3*X30)+(T5*X32)+(T6*X33)+(T7*X34)+(T8*X35)</f>
        <v>27466406.25</v>
      </c>
      <c r="X38" s="223"/>
      <c r="Y38" s="7"/>
      <c r="Z38" s="7"/>
      <c r="AA38" s="7"/>
      <c r="AB38" s="7"/>
      <c r="AC38" s="7"/>
      <c r="AD38" s="7"/>
      <c r="AE38" s="7"/>
      <c r="AF38" s="7"/>
      <c r="AG38" s="7"/>
      <c r="AH38" s="113">
        <v>15</v>
      </c>
      <c r="AI38" s="223">
        <f>(AF6*AJ33)+(AF7*AJ34)+(AF8*AJ35)</f>
        <v>6177304.6875</v>
      </c>
      <c r="AJ38" s="223"/>
      <c r="AK38" s="7"/>
      <c r="AL38" s="7"/>
      <c r="AM38" s="7"/>
      <c r="AN38" s="7"/>
      <c r="AO38" s="7"/>
      <c r="AP38" s="7"/>
      <c r="AQ38" s="7"/>
      <c r="AR38" s="7"/>
      <c r="AS38" s="7"/>
      <c r="AT38" s="152">
        <v>31</v>
      </c>
      <c r="AU38" s="160">
        <f t="shared" si="67"/>
        <v>7500</v>
      </c>
      <c r="AV38" s="158">
        <f t="shared" si="68"/>
        <v>4453.125</v>
      </c>
      <c r="AW38" s="154">
        <f t="shared" si="69"/>
        <v>4453.125</v>
      </c>
      <c r="AX38" s="7"/>
      <c r="AY38" s="7"/>
      <c r="AZ38" s="7"/>
      <c r="BA38" s="7"/>
      <c r="BB38" s="7"/>
      <c r="BC38" s="7"/>
      <c r="BD38" s="7"/>
      <c r="BE38" s="7"/>
      <c r="BF38" s="7"/>
      <c r="BG38" s="152">
        <v>39</v>
      </c>
      <c r="BH38" s="160">
        <f t="shared" si="70"/>
        <v>4687.5</v>
      </c>
      <c r="BI38" s="158">
        <f t="shared" si="71"/>
        <v>3515.625</v>
      </c>
      <c r="BJ38" s="154">
        <f t="shared" si="64"/>
        <v>3515.625</v>
      </c>
      <c r="BT38" s="153">
        <v>64</v>
      </c>
      <c r="BU38" s="160">
        <f t="shared" si="72"/>
        <v>11015.625</v>
      </c>
      <c r="BV38" s="158">
        <f t="shared" si="72"/>
        <v>10546.875</v>
      </c>
      <c r="BW38" s="154">
        <f t="shared" si="65"/>
        <v>10546.875</v>
      </c>
      <c r="CG38" s="113">
        <v>48</v>
      </c>
      <c r="CH38" s="223">
        <f>(CE5*CI32)+(CE7*CI34)+(CE8*CI35)</f>
        <v>21447656.25</v>
      </c>
      <c r="CI38" s="223"/>
      <c r="CJ38" s="7"/>
      <c r="CS38" s="153">
        <v>42</v>
      </c>
      <c r="CT38" s="160">
        <f t="shared" si="74"/>
        <v>5156.25</v>
      </c>
      <c r="CU38" s="158">
        <f t="shared" si="74"/>
        <v>0</v>
      </c>
      <c r="CV38" s="154">
        <f t="shared" si="75"/>
        <v>0</v>
      </c>
      <c r="DG38" s="153">
        <v>59</v>
      </c>
      <c r="DH38" s="160">
        <f t="shared" si="76"/>
        <v>3281.25</v>
      </c>
      <c r="DI38" s="158">
        <f t="shared" si="77"/>
        <v>0</v>
      </c>
      <c r="DJ38" s="154">
        <f t="shared" si="78"/>
        <v>0</v>
      </c>
      <c r="DU38" s="153">
        <v>66</v>
      </c>
      <c r="DV38" s="158">
        <f t="shared" si="73"/>
        <v>2343.75</v>
      </c>
      <c r="DW38" s="160">
        <f t="shared" si="73"/>
        <v>3984.375</v>
      </c>
      <c r="DX38" s="154">
        <f t="shared" si="66"/>
        <v>2343.75</v>
      </c>
    </row>
    <row r="39" spans="1:129" ht="15.7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2">
        <v>32</v>
      </c>
      <c r="AU39" s="160">
        <f t="shared" si="67"/>
        <v>3281.25</v>
      </c>
      <c r="AV39" s="158">
        <f t="shared" si="68"/>
        <v>0</v>
      </c>
      <c r="AW39" s="154">
        <f t="shared" si="69"/>
        <v>0</v>
      </c>
      <c r="AX39" s="7"/>
      <c r="AY39" s="7"/>
      <c r="AZ39" s="7"/>
      <c r="BA39" s="7"/>
      <c r="BB39" s="7"/>
      <c r="BC39" s="7"/>
      <c r="BD39" s="7"/>
      <c r="BE39" s="7"/>
      <c r="BF39" s="7"/>
      <c r="BG39" s="152">
        <v>47</v>
      </c>
      <c r="BH39" s="160">
        <f t="shared" si="70"/>
        <v>3046.875</v>
      </c>
      <c r="BI39" s="158">
        <f t="shared" si="71"/>
        <v>1640.625</v>
      </c>
      <c r="BJ39" s="154">
        <f t="shared" si="64"/>
        <v>1640.625</v>
      </c>
      <c r="BT39" s="153">
        <v>67</v>
      </c>
      <c r="BU39" s="160">
        <f t="shared" si="72"/>
        <v>14062.5</v>
      </c>
      <c r="BV39" s="158">
        <f t="shared" si="72"/>
        <v>13593.75</v>
      </c>
      <c r="BW39" s="154">
        <f t="shared" si="65"/>
        <v>13593.75</v>
      </c>
      <c r="CG39" s="7"/>
      <c r="CH39" s="7"/>
      <c r="CI39" s="7"/>
      <c r="CJ39" s="7"/>
      <c r="CS39" s="153">
        <v>45</v>
      </c>
      <c r="CT39" s="158">
        <f t="shared" si="74"/>
        <v>1523.4375</v>
      </c>
      <c r="CU39" s="160">
        <f t="shared" si="74"/>
        <v>7734.375</v>
      </c>
      <c r="CV39" s="154">
        <f t="shared" si="75"/>
        <v>1523.4375</v>
      </c>
      <c r="DG39" s="153">
        <v>60</v>
      </c>
      <c r="DH39" s="160">
        <f t="shared" si="76"/>
        <v>4218.75</v>
      </c>
      <c r="DI39" s="158">
        <f t="shared" si="77"/>
        <v>1171.875</v>
      </c>
      <c r="DJ39" s="154">
        <f t="shared" si="78"/>
        <v>1171.875</v>
      </c>
      <c r="DU39" s="153">
        <v>68</v>
      </c>
      <c r="DV39" s="158">
        <f>DX9*$DY$12</f>
        <v>2812.5</v>
      </c>
      <c r="DW39" s="160">
        <f>DY9*$DY$12</f>
        <v>3750</v>
      </c>
      <c r="DX39" s="154">
        <f t="shared" si="66"/>
        <v>2812.5</v>
      </c>
    </row>
    <row r="40" spans="1:129" ht="15.75" x14ac:dyDescent="0.25">
      <c r="A40" s="7"/>
      <c r="B40" s="7"/>
      <c r="C40" s="7"/>
      <c r="D40" s="7"/>
      <c r="E40" s="7"/>
      <c r="F40" s="7"/>
      <c r="G40" s="7"/>
      <c r="H40" s="7"/>
      <c r="I40" s="7"/>
      <c r="J40" s="222" t="s">
        <v>261</v>
      </c>
      <c r="K40" s="222"/>
      <c r="L40" s="223">
        <f>K37+K38</f>
        <v>12932109.375</v>
      </c>
      <c r="M40" s="223"/>
      <c r="N40" s="150" t="s">
        <v>322</v>
      </c>
      <c r="O40" s="7"/>
      <c r="P40" s="7"/>
      <c r="Q40" s="7"/>
      <c r="R40" s="7"/>
      <c r="S40" s="7"/>
      <c r="T40" s="7"/>
      <c r="U40" s="7"/>
      <c r="V40" s="222" t="s">
        <v>261</v>
      </c>
      <c r="W40" s="222"/>
      <c r="X40" s="223">
        <f>W37+W38</f>
        <v>27466406.25</v>
      </c>
      <c r="Y40" s="223"/>
      <c r="Z40" s="7"/>
      <c r="AA40" s="7"/>
      <c r="AB40" s="7"/>
      <c r="AC40" s="7"/>
      <c r="AD40" s="7"/>
      <c r="AE40" s="7"/>
      <c r="AF40" s="7"/>
      <c r="AG40" s="7"/>
      <c r="AH40" s="222" t="s">
        <v>261</v>
      </c>
      <c r="AI40" s="222"/>
      <c r="AJ40" s="223">
        <f>AI37+AI38</f>
        <v>16238085.9375</v>
      </c>
      <c r="AK40" s="223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T40" s="7"/>
      <c r="BU40" s="7"/>
      <c r="BV40" s="7"/>
      <c r="BW40" s="7"/>
      <c r="CG40" s="222" t="s">
        <v>261</v>
      </c>
      <c r="CH40" s="222"/>
      <c r="CI40" s="223">
        <f>CH37+CH38</f>
        <v>31106015.625</v>
      </c>
      <c r="CJ40" s="223"/>
      <c r="CS40" s="153">
        <v>46</v>
      </c>
      <c r="CT40" s="160">
        <f t="shared" si="74"/>
        <v>8437.5</v>
      </c>
      <c r="CU40" s="158">
        <f t="shared" si="74"/>
        <v>3281.25</v>
      </c>
      <c r="CV40" s="154">
        <f t="shared" si="75"/>
        <v>3281.25</v>
      </c>
      <c r="DG40" s="153">
        <v>61</v>
      </c>
      <c r="DH40" s="160">
        <f t="shared" si="76"/>
        <v>3515.625</v>
      </c>
      <c r="DI40" s="158">
        <f t="shared" si="77"/>
        <v>1289.0625</v>
      </c>
      <c r="DJ40" s="154">
        <f t="shared" si="78"/>
        <v>1289.0625</v>
      </c>
      <c r="DU40" s="7"/>
      <c r="DV40" s="7"/>
      <c r="DW40" s="7"/>
      <c r="DX40" s="7"/>
    </row>
    <row r="41" spans="1:129" ht="15.75" x14ac:dyDescent="0.25">
      <c r="A41" s="7"/>
      <c r="B41" s="7"/>
      <c r="C41" s="7"/>
      <c r="D41" s="7"/>
      <c r="E41" s="7"/>
      <c r="F41" s="7"/>
      <c r="G41" s="7"/>
      <c r="H41" s="7"/>
      <c r="I41" s="7"/>
      <c r="J41" s="222" t="s">
        <v>263</v>
      </c>
      <c r="K41" s="222"/>
      <c r="L41" s="7"/>
      <c r="M41" s="7"/>
      <c r="N41" s="7"/>
      <c r="O41" s="7"/>
      <c r="P41" s="7"/>
      <c r="Q41" s="7"/>
      <c r="R41" s="7"/>
      <c r="S41" s="7"/>
      <c r="T41" s="7"/>
      <c r="U41" s="7"/>
      <c r="V41" s="222" t="s">
        <v>263</v>
      </c>
      <c r="W41" s="222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222" t="s">
        <v>263</v>
      </c>
      <c r="AI41" s="222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13">
        <v>21</v>
      </c>
      <c r="AU41" s="223">
        <f>(AR3*AU33)+(AR4*AU34)+(AR5*AU35)+(AR6*AU36)+(AR7*AU37)</f>
        <v>18104531.25</v>
      </c>
      <c r="AV41" s="223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113">
        <v>26</v>
      </c>
      <c r="BH41" s="223">
        <f>(BE4*BH34)+(BE5*BH35)+(BE6*BH36)</f>
        <v>6043359.375</v>
      </c>
      <c r="BI41" s="223"/>
      <c r="BJ41" s="7"/>
      <c r="BT41" s="113">
        <v>30</v>
      </c>
      <c r="BU41" s="223">
        <f>(BR4*BU34)</f>
        <v>0</v>
      </c>
      <c r="BV41" s="223"/>
      <c r="BW41" s="7"/>
      <c r="CG41" s="222" t="s">
        <v>263</v>
      </c>
      <c r="CH41" s="222"/>
      <c r="CI41" s="7"/>
      <c r="CJ41" s="7"/>
      <c r="CS41" s="153">
        <v>49</v>
      </c>
      <c r="CT41" s="160">
        <f t="shared" si="74"/>
        <v>6562.5</v>
      </c>
      <c r="CU41" s="158">
        <f t="shared" si="74"/>
        <v>5390.625</v>
      </c>
      <c r="CV41" s="154">
        <f t="shared" si="75"/>
        <v>5390.625</v>
      </c>
      <c r="DG41" s="153">
        <v>62</v>
      </c>
      <c r="DH41" s="158">
        <f t="shared" si="76"/>
        <v>5859.375</v>
      </c>
      <c r="DI41" s="160">
        <f t="shared" si="77"/>
        <v>9375</v>
      </c>
      <c r="DJ41" s="154">
        <f t="shared" si="78"/>
        <v>5859.375</v>
      </c>
      <c r="DU41" s="113">
        <v>55</v>
      </c>
      <c r="DV41" s="223">
        <f>(DS3*DV33)+(DS4*DV34)+(DS5*DV35)+(DS7*DV37)+(DS8*DV38)+(DS9*DV39)</f>
        <v>12155578.125</v>
      </c>
      <c r="DW41" s="223"/>
      <c r="DX41" s="7"/>
    </row>
    <row r="42" spans="1:129" ht="15.7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13">
        <v>32</v>
      </c>
      <c r="AU42" s="223">
        <f>(AR8*AV38)+(AR9*AV39)</f>
        <v>4337343.75</v>
      </c>
      <c r="AV42" s="223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113">
        <v>29</v>
      </c>
      <c r="BH42" s="223">
        <f>(BE3*BI33)+(BE7*BI37)+(BE8*BI38)+(BE9*BI39)</f>
        <v>6771562.5</v>
      </c>
      <c r="BI42" s="223"/>
      <c r="BJ42" s="7"/>
      <c r="BT42" s="113">
        <v>33</v>
      </c>
      <c r="BU42" s="223">
        <f>(BR3*BV33)+(BR5*BV35)+(BR6*BV36)+(BR7*BV37)+(BR8*BV38)+(BR9*BV39)</f>
        <v>33536250</v>
      </c>
      <c r="BV42" s="223"/>
      <c r="BW42" s="7"/>
      <c r="CS42" s="153">
        <v>58</v>
      </c>
      <c r="CT42" s="160">
        <f>CV10*$CW$13</f>
        <v>10781.25</v>
      </c>
      <c r="CU42" s="158">
        <f>CW10*$CW$13</f>
        <v>8437.5</v>
      </c>
      <c r="CV42" s="154">
        <f t="shared" si="75"/>
        <v>8437.5</v>
      </c>
      <c r="DG42" s="153">
        <v>65</v>
      </c>
      <c r="DH42" s="158">
        <f>DI10*$DK$13</f>
        <v>6093.75</v>
      </c>
      <c r="DI42" s="160">
        <f>DK10*$DK$13</f>
        <v>7500</v>
      </c>
      <c r="DJ42" s="154">
        <f t="shared" si="78"/>
        <v>6093.75</v>
      </c>
      <c r="DU42" s="113">
        <v>56</v>
      </c>
      <c r="DV42" s="223">
        <f>(DS6*DW36)</f>
        <v>0</v>
      </c>
      <c r="DW42" s="223"/>
      <c r="DX42" s="7"/>
    </row>
    <row r="43" spans="1:129" ht="15.75" x14ac:dyDescent="0.25">
      <c r="A43" s="7"/>
      <c r="B43" s="7"/>
      <c r="C43" s="7"/>
      <c r="D43" s="7"/>
      <c r="E43" s="7"/>
      <c r="F43" s="7"/>
      <c r="G43" s="7"/>
      <c r="H43" s="7"/>
      <c r="I43" s="7"/>
      <c r="J43" s="140" t="s">
        <v>260</v>
      </c>
      <c r="K43" s="140">
        <v>1</v>
      </c>
      <c r="L43" s="140">
        <v>4</v>
      </c>
      <c r="M43" s="7"/>
      <c r="N43" s="7"/>
      <c r="O43" s="7"/>
      <c r="P43" s="7"/>
      <c r="Q43" s="7"/>
      <c r="R43" s="7"/>
      <c r="S43" s="7"/>
      <c r="T43" s="7"/>
      <c r="U43" s="7"/>
      <c r="V43" s="147" t="s">
        <v>260</v>
      </c>
      <c r="W43" s="147">
        <v>5</v>
      </c>
      <c r="X43" s="147">
        <v>7</v>
      </c>
      <c r="Y43" s="7"/>
      <c r="Z43" s="7"/>
      <c r="AA43" s="7"/>
      <c r="AB43" s="7"/>
      <c r="AC43" s="7"/>
      <c r="AD43" s="7"/>
      <c r="AE43" s="7"/>
      <c r="AF43" s="7"/>
      <c r="AG43" s="7"/>
      <c r="AH43" s="147" t="s">
        <v>260</v>
      </c>
      <c r="AI43" s="147">
        <v>11</v>
      </c>
      <c r="AJ43" s="147">
        <v>15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T43" s="7"/>
      <c r="BU43" s="7"/>
      <c r="BV43" s="7"/>
      <c r="BW43" s="7"/>
      <c r="CG43" s="153" t="s">
        <v>260</v>
      </c>
      <c r="CH43" s="153">
        <v>35</v>
      </c>
      <c r="CI43" s="153">
        <v>48</v>
      </c>
      <c r="CJ43" s="7"/>
      <c r="CS43" s="7"/>
      <c r="CT43" s="7"/>
      <c r="CU43" s="7"/>
      <c r="CV43" s="7"/>
      <c r="DG43" s="7"/>
      <c r="DH43" s="7"/>
      <c r="DI43" s="7"/>
      <c r="DJ43" s="7"/>
      <c r="DU43" s="7"/>
      <c r="DV43" s="7"/>
      <c r="DW43" s="7"/>
      <c r="DX43" s="7"/>
    </row>
    <row r="44" spans="1:129" ht="15.75" x14ac:dyDescent="0.25">
      <c r="A44" s="7"/>
      <c r="B44" s="7"/>
      <c r="C44" s="7"/>
      <c r="D44" s="7"/>
      <c r="E44" s="7"/>
      <c r="F44" s="7"/>
      <c r="G44" s="7"/>
      <c r="H44" s="7"/>
      <c r="I44" s="7"/>
      <c r="J44" s="140">
        <v>1</v>
      </c>
      <c r="K44" s="158">
        <f>K3*$N$10</f>
        <v>0</v>
      </c>
      <c r="L44" s="159">
        <f>N3*$N$10</f>
        <v>1640.625</v>
      </c>
      <c r="M44" s="154">
        <f t="shared" ref="M44:M49" si="79">MIN(K44:L44)</f>
        <v>0</v>
      </c>
      <c r="N44" s="7"/>
      <c r="O44" s="7"/>
      <c r="P44" s="7"/>
      <c r="Q44" s="7"/>
      <c r="R44" s="7"/>
      <c r="S44" s="7"/>
      <c r="T44" s="7"/>
      <c r="U44" s="7"/>
      <c r="V44" s="147">
        <v>5</v>
      </c>
      <c r="W44" s="158">
        <f>W3*$Z$10</f>
        <v>0</v>
      </c>
      <c r="X44" s="160">
        <f>Y3*$Z$10</f>
        <v>1406.25</v>
      </c>
      <c r="Y44" s="154">
        <f t="shared" ref="Y44:Y49" si="80">MIN(W44:X44)</f>
        <v>0</v>
      </c>
      <c r="Z44" s="7"/>
      <c r="AA44" s="7"/>
      <c r="AB44" s="7"/>
      <c r="AC44" s="7"/>
      <c r="AD44" s="7"/>
      <c r="AE44" s="7"/>
      <c r="AF44" s="7"/>
      <c r="AG44" s="7"/>
      <c r="AH44" s="147">
        <v>10</v>
      </c>
      <c r="AI44" s="158">
        <f>AJ3*$AL$10</f>
        <v>6796.875</v>
      </c>
      <c r="AJ44" s="160">
        <f>AL3*$AL$10</f>
        <v>7968.75</v>
      </c>
      <c r="AK44" s="154">
        <f t="shared" ref="AK44:AK49" si="81">MIN(AI44:AJ44)</f>
        <v>6796.875</v>
      </c>
      <c r="AL44" s="7"/>
      <c r="AM44" s="7"/>
      <c r="AN44" s="7"/>
      <c r="AO44" s="7"/>
      <c r="AP44" s="7"/>
      <c r="AQ44" s="7"/>
      <c r="AR44" s="7"/>
      <c r="AS44" s="7"/>
      <c r="AT44" s="222" t="s">
        <v>261</v>
      </c>
      <c r="AU44" s="222"/>
      <c r="AV44" s="223">
        <f>AU41+AU42</f>
        <v>22441875</v>
      </c>
      <c r="AW44" s="223"/>
      <c r="AY44" s="7"/>
      <c r="AZ44" s="7"/>
      <c r="BA44" s="7"/>
      <c r="BB44" s="7"/>
      <c r="BC44" s="7"/>
      <c r="BD44" s="7"/>
      <c r="BE44" s="7"/>
      <c r="BF44" s="7"/>
      <c r="BG44" s="222" t="s">
        <v>261</v>
      </c>
      <c r="BH44" s="222"/>
      <c r="BI44" s="223">
        <f>BH41+BH42</f>
        <v>12814921.875</v>
      </c>
      <c r="BJ44" s="223"/>
      <c r="BT44" s="222" t="s">
        <v>261</v>
      </c>
      <c r="BU44" s="222"/>
      <c r="BV44" s="223">
        <f>BU41+BU42</f>
        <v>33536250</v>
      </c>
      <c r="BW44" s="223"/>
      <c r="CG44" s="153">
        <v>35</v>
      </c>
      <c r="CH44" s="158">
        <f>CH3*$CK$10</f>
        <v>0</v>
      </c>
      <c r="CI44" s="160">
        <f>CM3*$CK$10</f>
        <v>4687.5</v>
      </c>
      <c r="CJ44" s="154">
        <f t="shared" ref="CJ44:CJ49" si="82">MIN(CH44:CI44)</f>
        <v>0</v>
      </c>
      <c r="CS44" s="113">
        <v>38</v>
      </c>
      <c r="CT44" s="223">
        <f>(CQ3*CT35)+(CQ4*CT36)+(CQ5*CT37)+(CQ7*CT39)</f>
        <v>5474062.5</v>
      </c>
      <c r="CU44" s="223"/>
      <c r="CV44" s="7"/>
      <c r="DG44" s="113">
        <v>51</v>
      </c>
      <c r="DH44" s="223">
        <f>(DE3*DH35)+(DE4*DH36)+(DE5*DH37)+(DE9*DH41)+(DE10*DH42)</f>
        <v>20111718.75</v>
      </c>
      <c r="DI44" s="223"/>
      <c r="DJ44" s="7"/>
      <c r="DU44" s="222" t="s">
        <v>261</v>
      </c>
      <c r="DV44" s="222"/>
      <c r="DW44" s="223">
        <f>DV41+DV42</f>
        <v>12155578.125</v>
      </c>
      <c r="DX44" s="223"/>
      <c r="DY44" s="150" t="s">
        <v>322</v>
      </c>
    </row>
    <row r="45" spans="1:129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140">
        <v>2</v>
      </c>
      <c r="K45" s="158">
        <f t="shared" ref="K45:K48" si="83">K4*$N$10</f>
        <v>4218.75</v>
      </c>
      <c r="L45" s="159">
        <f t="shared" ref="L45:L48" si="84">N4*$N$10</f>
        <v>5390.625</v>
      </c>
      <c r="M45" s="154">
        <f t="shared" si="79"/>
        <v>4218.75</v>
      </c>
      <c r="N45" s="7"/>
      <c r="O45" s="7"/>
      <c r="P45" s="7"/>
      <c r="Q45" s="7"/>
      <c r="R45" s="7"/>
      <c r="S45" s="7"/>
      <c r="T45" s="7"/>
      <c r="U45" s="7"/>
      <c r="V45" s="147">
        <v>6</v>
      </c>
      <c r="W45" s="160">
        <f t="shared" ref="W45:W48" si="85">W4*$Z$10</f>
        <v>2343.75</v>
      </c>
      <c r="X45" s="158">
        <f t="shared" ref="X45:X48" si="86">Y4*$Z$10</f>
        <v>2343.75</v>
      </c>
      <c r="Y45" s="154">
        <f t="shared" si="80"/>
        <v>2343.75</v>
      </c>
      <c r="Z45" s="7"/>
      <c r="AA45" s="7"/>
      <c r="AB45" s="7"/>
      <c r="AC45" s="7"/>
      <c r="AD45" s="7"/>
      <c r="AE45" s="7"/>
      <c r="AF45" s="7"/>
      <c r="AG45" s="7"/>
      <c r="AH45" s="147">
        <v>11</v>
      </c>
      <c r="AI45" s="158">
        <f t="shared" ref="AI45:AI48" si="87">AJ4*$AL$10</f>
        <v>0</v>
      </c>
      <c r="AJ45" s="160">
        <f t="shared" ref="AJ45:AJ48" si="88">AL4*$AL$10</f>
        <v>1406.25</v>
      </c>
      <c r="AK45" s="154">
        <f t="shared" si="81"/>
        <v>0</v>
      </c>
      <c r="AL45" s="7"/>
      <c r="AM45" s="7"/>
      <c r="AN45" s="7"/>
      <c r="AO45" s="7"/>
      <c r="AP45" s="7"/>
      <c r="AQ45" s="7"/>
      <c r="AR45" s="7"/>
      <c r="AS45" s="7"/>
      <c r="AT45" s="222" t="s">
        <v>263</v>
      </c>
      <c r="AU45" s="222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222" t="s">
        <v>263</v>
      </c>
      <c r="BH45" s="222"/>
      <c r="BI45" s="7"/>
      <c r="BJ45" s="7"/>
      <c r="BT45" s="222" t="s">
        <v>263</v>
      </c>
      <c r="BU45" s="222"/>
      <c r="BV45" s="7"/>
      <c r="BW45" s="7"/>
      <c r="CG45" s="153">
        <v>36</v>
      </c>
      <c r="CH45" s="158">
        <f t="shared" ref="CH45:CH49" si="89">CH4*$CK$10</f>
        <v>5156.25</v>
      </c>
      <c r="CI45" s="160">
        <f t="shared" ref="CI45:CI48" si="90">CM4*$CK$10</f>
        <v>9140.625</v>
      </c>
      <c r="CJ45" s="154">
        <f t="shared" si="82"/>
        <v>5156.25</v>
      </c>
      <c r="CS45" s="113">
        <v>42</v>
      </c>
      <c r="CT45" s="223">
        <f>(CQ6*CU38)+(CQ8*CU40)+(CQ9*CU41)+(CQ10*CU42)</f>
        <v>16500000</v>
      </c>
      <c r="CU45" s="223"/>
      <c r="CV45" s="7"/>
      <c r="DG45" s="113">
        <v>59</v>
      </c>
      <c r="DH45" s="223">
        <f>(DE6*DI38)+(DE7*DI39)+(DE8*DI40)</f>
        <v>1364062.5</v>
      </c>
      <c r="DI45" s="223"/>
      <c r="DJ45" s="7"/>
      <c r="DU45" s="222" t="s">
        <v>263</v>
      </c>
      <c r="DV45" s="222"/>
      <c r="DW45" s="7"/>
      <c r="DX45" s="7"/>
    </row>
    <row r="46" spans="1:129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140">
        <v>3</v>
      </c>
      <c r="K46" s="158">
        <f t="shared" si="83"/>
        <v>2578.125</v>
      </c>
      <c r="L46" s="159">
        <f t="shared" si="84"/>
        <v>3515.625</v>
      </c>
      <c r="M46" s="154">
        <f t="shared" si="79"/>
        <v>2578.125</v>
      </c>
      <c r="N46" s="7"/>
      <c r="O46" s="7"/>
      <c r="P46" s="7"/>
      <c r="Q46" s="7"/>
      <c r="R46" s="7"/>
      <c r="S46" s="7"/>
      <c r="T46" s="7"/>
      <c r="U46" s="7"/>
      <c r="V46" s="147">
        <v>7</v>
      </c>
      <c r="W46" s="160">
        <f t="shared" si="85"/>
        <v>1406.25</v>
      </c>
      <c r="X46" s="158">
        <f t="shared" si="86"/>
        <v>0</v>
      </c>
      <c r="Y46" s="154">
        <f t="shared" si="80"/>
        <v>0</v>
      </c>
      <c r="Z46" s="7"/>
      <c r="AA46" s="7"/>
      <c r="AB46" s="7"/>
      <c r="AC46" s="7"/>
      <c r="AD46" s="7"/>
      <c r="AE46" s="7"/>
      <c r="AF46" s="7"/>
      <c r="AG46" s="7"/>
      <c r="AH46" s="147">
        <v>14</v>
      </c>
      <c r="AI46" s="160">
        <f t="shared" si="87"/>
        <v>1406.25</v>
      </c>
      <c r="AJ46" s="158">
        <f t="shared" si="88"/>
        <v>1289.0625</v>
      </c>
      <c r="AK46" s="154">
        <f t="shared" si="81"/>
        <v>1289.0625</v>
      </c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CG46" s="153">
        <v>41</v>
      </c>
      <c r="CH46" s="158">
        <f t="shared" si="89"/>
        <v>6093.75</v>
      </c>
      <c r="CI46" s="160">
        <f t="shared" si="90"/>
        <v>8906.25</v>
      </c>
      <c r="CJ46" s="154">
        <f t="shared" si="82"/>
        <v>6093.75</v>
      </c>
      <c r="CS46" s="7"/>
      <c r="CT46" s="7"/>
      <c r="CU46" s="7"/>
      <c r="CV46" s="127"/>
      <c r="DG46" s="7"/>
      <c r="DH46" s="7"/>
      <c r="DI46" s="7"/>
      <c r="DJ46" s="127"/>
    </row>
    <row r="47" spans="1:129" ht="15.75" x14ac:dyDescent="0.25">
      <c r="A47" s="7"/>
      <c r="B47" s="7"/>
      <c r="C47" s="7"/>
      <c r="D47" s="7"/>
      <c r="E47" s="7"/>
      <c r="F47" s="7"/>
      <c r="G47" s="7"/>
      <c r="H47" s="7"/>
      <c r="I47" s="7"/>
      <c r="J47" s="140">
        <v>4</v>
      </c>
      <c r="K47" s="160">
        <f t="shared" si="83"/>
        <v>1640.625</v>
      </c>
      <c r="L47" s="158">
        <f t="shared" si="84"/>
        <v>0</v>
      </c>
      <c r="M47" s="154">
        <f t="shared" si="79"/>
        <v>0</v>
      </c>
      <c r="N47" s="7"/>
      <c r="O47" s="7"/>
      <c r="P47" s="7"/>
      <c r="Q47" s="7"/>
      <c r="R47" s="7"/>
      <c r="S47" s="7"/>
      <c r="T47" s="7"/>
      <c r="U47" s="7"/>
      <c r="V47" s="147">
        <v>12</v>
      </c>
      <c r="W47" s="158">
        <f t="shared" si="85"/>
        <v>6562.5</v>
      </c>
      <c r="X47" s="160">
        <f t="shared" si="86"/>
        <v>7968.75</v>
      </c>
      <c r="Y47" s="154">
        <f t="shared" si="80"/>
        <v>6562.5</v>
      </c>
      <c r="Z47" s="7"/>
      <c r="AA47" s="7"/>
      <c r="AB47" s="7"/>
      <c r="AC47" s="7"/>
      <c r="AD47" s="7"/>
      <c r="AE47" s="7"/>
      <c r="AF47" s="7"/>
      <c r="AG47" s="7"/>
      <c r="AH47" s="147">
        <v>15</v>
      </c>
      <c r="AI47" s="160">
        <f t="shared" si="87"/>
        <v>1406.25</v>
      </c>
      <c r="AJ47" s="158">
        <f t="shared" si="88"/>
        <v>0</v>
      </c>
      <c r="AK47" s="154">
        <f t="shared" si="81"/>
        <v>0</v>
      </c>
      <c r="AL47" s="7"/>
      <c r="AM47" s="7"/>
      <c r="AN47" s="7"/>
      <c r="AO47" s="7"/>
      <c r="AP47" s="7"/>
      <c r="AQ47" s="7"/>
      <c r="AR47" s="7"/>
      <c r="AS47" s="7"/>
      <c r="AT47" s="152" t="s">
        <v>260</v>
      </c>
      <c r="AU47" s="152">
        <v>20</v>
      </c>
      <c r="AV47" s="152">
        <v>32</v>
      </c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152" t="s">
        <v>260</v>
      </c>
      <c r="BH47" s="152">
        <v>22</v>
      </c>
      <c r="BI47" s="152">
        <v>29</v>
      </c>
      <c r="BJ47" s="7"/>
      <c r="BT47" s="153" t="s">
        <v>260</v>
      </c>
      <c r="BU47" s="153">
        <v>23</v>
      </c>
      <c r="BV47" s="153">
        <v>33</v>
      </c>
      <c r="BW47" s="7"/>
      <c r="CG47" s="153">
        <v>43</v>
      </c>
      <c r="CH47" s="158">
        <f t="shared" si="89"/>
        <v>2343.75</v>
      </c>
      <c r="CI47" s="160">
        <f t="shared" si="90"/>
        <v>6562.5</v>
      </c>
      <c r="CJ47" s="154">
        <f t="shared" si="82"/>
        <v>2343.75</v>
      </c>
      <c r="CS47" s="222" t="s">
        <v>261</v>
      </c>
      <c r="CT47" s="222"/>
      <c r="CU47" s="223">
        <f>CT44+CT45</f>
        <v>21974062.5</v>
      </c>
      <c r="CV47" s="223"/>
      <c r="CW47" s="150" t="s">
        <v>322</v>
      </c>
      <c r="DG47" s="222" t="s">
        <v>261</v>
      </c>
      <c r="DH47" s="222"/>
      <c r="DI47" s="223">
        <f>DH44+DH45</f>
        <v>21475781.25</v>
      </c>
      <c r="DJ47" s="223"/>
      <c r="DU47" s="153" t="s">
        <v>260</v>
      </c>
      <c r="DV47" s="153">
        <v>54</v>
      </c>
      <c r="DW47" s="153">
        <v>56</v>
      </c>
      <c r="DX47" s="7"/>
    </row>
    <row r="48" spans="1:129" ht="15.75" x14ac:dyDescent="0.25">
      <c r="A48" s="7"/>
      <c r="B48" s="7"/>
      <c r="C48" s="7"/>
      <c r="D48" s="7"/>
      <c r="E48" s="7"/>
      <c r="F48" s="7"/>
      <c r="G48" s="7"/>
      <c r="H48" s="7"/>
      <c r="I48" s="7"/>
      <c r="J48" s="140">
        <v>8</v>
      </c>
      <c r="K48" s="159">
        <f t="shared" si="83"/>
        <v>4921.875</v>
      </c>
      <c r="L48" s="158">
        <f t="shared" si="84"/>
        <v>3515.625</v>
      </c>
      <c r="M48" s="154">
        <f t="shared" si="79"/>
        <v>3515.625</v>
      </c>
      <c r="N48" s="7"/>
      <c r="O48" s="7"/>
      <c r="P48" s="7"/>
      <c r="Q48" s="7"/>
      <c r="R48" s="7"/>
      <c r="S48" s="7"/>
      <c r="T48" s="7"/>
      <c r="U48" s="7"/>
      <c r="V48" s="147">
        <v>17</v>
      </c>
      <c r="W48" s="160">
        <f t="shared" si="85"/>
        <v>7968.75</v>
      </c>
      <c r="X48" s="158">
        <f t="shared" si="86"/>
        <v>6562.5</v>
      </c>
      <c r="Y48" s="154">
        <f t="shared" si="80"/>
        <v>6562.5</v>
      </c>
      <c r="Z48" s="7"/>
      <c r="AA48" s="7"/>
      <c r="AB48" s="7"/>
      <c r="AC48" s="7"/>
      <c r="AD48" s="7"/>
      <c r="AE48" s="7"/>
      <c r="AF48" s="7"/>
      <c r="AG48" s="7"/>
      <c r="AH48" s="147">
        <v>19</v>
      </c>
      <c r="AI48" s="160">
        <f t="shared" si="87"/>
        <v>3984.375</v>
      </c>
      <c r="AJ48" s="158">
        <f t="shared" si="88"/>
        <v>1757.8125</v>
      </c>
      <c r="AK48" s="154">
        <f t="shared" si="81"/>
        <v>1757.8125</v>
      </c>
      <c r="AL48" s="7"/>
      <c r="AM48" s="7"/>
      <c r="AN48" s="7"/>
      <c r="AO48" s="7"/>
      <c r="AP48" s="7"/>
      <c r="AQ48" s="7"/>
      <c r="AR48" s="7"/>
      <c r="AS48" s="7"/>
      <c r="AT48" s="107">
        <v>13</v>
      </c>
      <c r="AU48" s="158">
        <f>AW3*$AX$12</f>
        <v>6562.5</v>
      </c>
      <c r="AV48" s="160">
        <f>BA3*$AX$12</f>
        <v>7734.375</v>
      </c>
      <c r="AW48" s="154">
        <f>MIN(AU48:AV48)</f>
        <v>6562.5</v>
      </c>
      <c r="AX48" s="7"/>
      <c r="AY48" s="7"/>
      <c r="AZ48" s="7"/>
      <c r="BA48" s="7"/>
      <c r="BB48" s="7"/>
      <c r="BC48" s="7"/>
      <c r="BD48" s="7"/>
      <c r="BE48" s="7"/>
      <c r="BF48" s="7"/>
      <c r="BG48" s="107">
        <v>22</v>
      </c>
      <c r="BH48" s="158">
        <f>BH3*$BK$12</f>
        <v>0</v>
      </c>
      <c r="BI48" s="160">
        <f>BL3*$BK$12</f>
        <v>2578.125</v>
      </c>
      <c r="BJ48" s="154">
        <f>MIN(BH48:BI48)</f>
        <v>0</v>
      </c>
      <c r="BT48" s="107">
        <v>23</v>
      </c>
      <c r="BU48" s="158">
        <f>BU3*$BX$12</f>
        <v>0</v>
      </c>
      <c r="BV48" s="160">
        <f>BW3*$BX$12</f>
        <v>2343.75</v>
      </c>
      <c r="BW48" s="154">
        <f>MIN(BU48:BV48)</f>
        <v>0</v>
      </c>
      <c r="CG48" s="153">
        <v>44</v>
      </c>
      <c r="CH48" s="158">
        <f t="shared" si="89"/>
        <v>8437.5</v>
      </c>
      <c r="CI48" s="160">
        <f t="shared" si="90"/>
        <v>9843.75</v>
      </c>
      <c r="CJ48" s="154">
        <f t="shared" si="82"/>
        <v>8437.5</v>
      </c>
      <c r="CS48" s="222" t="s">
        <v>263</v>
      </c>
      <c r="CT48" s="222"/>
      <c r="CU48" s="7"/>
      <c r="DG48" s="222" t="s">
        <v>263</v>
      </c>
      <c r="DH48" s="222"/>
      <c r="DI48" s="7"/>
      <c r="DU48" s="107">
        <v>52</v>
      </c>
      <c r="DV48" s="158">
        <f>DW3*$DY$12</f>
        <v>5390.625</v>
      </c>
      <c r="DW48" s="160">
        <f>DY3*$DY$12</f>
        <v>6093.75</v>
      </c>
      <c r="DX48" s="154">
        <f>MIN(DV48:DW48)</f>
        <v>5390.625</v>
      </c>
    </row>
    <row r="49" spans="1:128" ht="15.75" x14ac:dyDescent="0.25">
      <c r="A49" s="7"/>
      <c r="B49" s="7"/>
      <c r="C49" s="7"/>
      <c r="D49" s="7"/>
      <c r="E49" s="7"/>
      <c r="F49" s="7"/>
      <c r="G49" s="7"/>
      <c r="H49" s="7"/>
      <c r="I49" s="7"/>
      <c r="J49" s="140">
        <v>9</v>
      </c>
      <c r="K49" s="159">
        <f>K8*$N$10</f>
        <v>6328.125</v>
      </c>
      <c r="L49" s="158">
        <f>N8*$N$10</f>
        <v>5156.25</v>
      </c>
      <c r="M49" s="154">
        <f t="shared" si="79"/>
        <v>5156.25</v>
      </c>
      <c r="N49" s="7"/>
      <c r="O49" s="7"/>
      <c r="P49" s="7"/>
      <c r="Q49" s="7"/>
      <c r="R49" s="7"/>
      <c r="S49" s="7"/>
      <c r="T49" s="7"/>
      <c r="U49" s="7"/>
      <c r="V49" s="147">
        <v>18</v>
      </c>
      <c r="W49" s="158">
        <f>W8*$Z$10</f>
        <v>9843.75</v>
      </c>
      <c r="X49" s="160">
        <f>Y8*$Z$10</f>
        <v>11250</v>
      </c>
      <c r="Y49" s="154">
        <f t="shared" si="80"/>
        <v>9843.75</v>
      </c>
      <c r="Z49" s="7"/>
      <c r="AA49" s="7"/>
      <c r="AB49" s="7"/>
      <c r="AC49" s="7"/>
      <c r="AD49" s="7"/>
      <c r="AE49" s="7"/>
      <c r="AF49" s="7"/>
      <c r="AG49" s="7"/>
      <c r="AH49" s="147">
        <v>28</v>
      </c>
      <c r="AI49" s="160">
        <f>AJ8*$AL$10</f>
        <v>7031.25</v>
      </c>
      <c r="AJ49" s="158">
        <f>AL8*$AL$10</f>
        <v>5390.625</v>
      </c>
      <c r="AK49" s="154">
        <f t="shared" si="81"/>
        <v>5390.625</v>
      </c>
      <c r="AL49" s="7"/>
      <c r="AM49" s="7"/>
      <c r="AN49" s="7"/>
      <c r="AO49" s="7"/>
      <c r="AP49" s="7"/>
      <c r="AQ49" s="7"/>
      <c r="AR49" s="7"/>
      <c r="AS49" s="7"/>
      <c r="AT49" s="107">
        <v>16</v>
      </c>
      <c r="AU49" s="158">
        <f t="shared" ref="AU49:AU54" si="91">AW4*$AX$12</f>
        <v>3984.375</v>
      </c>
      <c r="AV49" s="160">
        <f t="shared" ref="AV49:AV54" si="92">BA4*$AX$12</f>
        <v>8906.25</v>
      </c>
      <c r="AW49" s="154">
        <f t="shared" ref="AW49:AW54" si="93">MIN(AU49:AV49)</f>
        <v>3984.375</v>
      </c>
      <c r="AX49" s="7"/>
      <c r="AY49" s="7"/>
      <c r="AZ49" s="7"/>
      <c r="BA49" s="7"/>
      <c r="BB49" s="7"/>
      <c r="BC49" s="7"/>
      <c r="BD49" s="7"/>
      <c r="BE49" s="7"/>
      <c r="BF49" s="7"/>
      <c r="BG49" s="107">
        <v>25</v>
      </c>
      <c r="BH49" s="158">
        <f t="shared" ref="BH49:BH54" si="94">BH4*$BK$12</f>
        <v>1171.875</v>
      </c>
      <c r="BI49" s="160">
        <f t="shared" ref="BI49:BI54" si="95">BL4*$BK$12</f>
        <v>3515.625</v>
      </c>
      <c r="BJ49" s="154">
        <f t="shared" ref="BJ49:BJ54" si="96">MIN(BH49:BI49)</f>
        <v>1171.875</v>
      </c>
      <c r="BT49" s="107">
        <v>30</v>
      </c>
      <c r="BU49" s="160">
        <f t="shared" ref="BU49:BU54" si="97">BU4*$BX$12</f>
        <v>2812.5</v>
      </c>
      <c r="BV49" s="158">
        <f t="shared" ref="BV49:BV54" si="98">BW4*$BX$12</f>
        <v>1757.8125</v>
      </c>
      <c r="BW49" s="154">
        <f t="shared" ref="BW49:BW54" si="99">MIN(BU49:BV49)</f>
        <v>1757.8125</v>
      </c>
      <c r="CG49" s="153">
        <v>48</v>
      </c>
      <c r="CH49" s="160">
        <f t="shared" si="89"/>
        <v>4687.5</v>
      </c>
      <c r="CI49" s="158">
        <f>CM8*$CK$10</f>
        <v>0</v>
      </c>
      <c r="CJ49" s="154">
        <f t="shared" si="82"/>
        <v>0</v>
      </c>
      <c r="DU49" s="107">
        <v>54</v>
      </c>
      <c r="DV49" s="158">
        <f t="shared" ref="DV49:DV54" si="100">DW4*$DY$12</f>
        <v>0</v>
      </c>
      <c r="DW49" s="160">
        <f t="shared" ref="DW49:DW54" si="101">DY4*$DY$12</f>
        <v>820.3125</v>
      </c>
      <c r="DX49" s="154">
        <f t="shared" ref="DX49:DX54" si="102">MIN(DV49:DW49)</f>
        <v>0</v>
      </c>
    </row>
    <row r="50" spans="1:128" ht="15.7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107">
        <v>20</v>
      </c>
      <c r="AU50" s="158">
        <f t="shared" si="91"/>
        <v>0</v>
      </c>
      <c r="AV50" s="160">
        <f t="shared" si="92"/>
        <v>4453.125</v>
      </c>
      <c r="AW50" s="154">
        <f t="shared" si="93"/>
        <v>0</v>
      </c>
      <c r="AX50" s="7"/>
      <c r="AY50" s="7"/>
      <c r="AZ50" s="7"/>
      <c r="BA50" s="7"/>
      <c r="BB50" s="7"/>
      <c r="BC50" s="7"/>
      <c r="BD50" s="7"/>
      <c r="BE50" s="7"/>
      <c r="BF50" s="7"/>
      <c r="BG50" s="107">
        <v>26</v>
      </c>
      <c r="BH50" s="160">
        <f t="shared" si="94"/>
        <v>3515.625</v>
      </c>
      <c r="BI50" s="158">
        <f t="shared" si="95"/>
        <v>1171.875</v>
      </c>
      <c r="BJ50" s="154">
        <f t="shared" si="96"/>
        <v>1171.875</v>
      </c>
      <c r="BT50" s="107">
        <v>33</v>
      </c>
      <c r="BU50" s="160">
        <f t="shared" si="97"/>
        <v>2343.75</v>
      </c>
      <c r="BV50" s="158">
        <f t="shared" si="98"/>
        <v>0</v>
      </c>
      <c r="BW50" s="154">
        <f t="shared" si="99"/>
        <v>0</v>
      </c>
      <c r="CG50" s="7"/>
      <c r="CH50" s="7"/>
      <c r="CI50" s="7"/>
      <c r="CJ50" s="7"/>
      <c r="CS50" s="153" t="s">
        <v>260</v>
      </c>
      <c r="CT50" s="153">
        <v>34</v>
      </c>
      <c r="CU50" s="153">
        <v>42</v>
      </c>
      <c r="CV50" s="7"/>
      <c r="DG50" s="153" t="s">
        <v>260</v>
      </c>
      <c r="DH50" s="153">
        <v>50</v>
      </c>
      <c r="DI50" s="153">
        <v>59</v>
      </c>
      <c r="DJ50" s="7"/>
      <c r="DU50" s="107">
        <v>55</v>
      </c>
      <c r="DV50" s="158">
        <f t="shared" si="100"/>
        <v>152.34375</v>
      </c>
      <c r="DW50" s="160">
        <f t="shared" si="101"/>
        <v>1054.6875</v>
      </c>
      <c r="DX50" s="154">
        <f t="shared" si="102"/>
        <v>152.34375</v>
      </c>
    </row>
    <row r="51" spans="1:128" ht="15.75" x14ac:dyDescent="0.25">
      <c r="A51" s="7"/>
      <c r="B51" s="7"/>
      <c r="C51" s="7"/>
      <c r="D51" s="7"/>
      <c r="E51" s="7"/>
      <c r="F51" s="7"/>
      <c r="G51" s="7"/>
      <c r="H51" s="7"/>
      <c r="I51" s="7"/>
      <c r="J51" s="113">
        <v>1</v>
      </c>
      <c r="K51" s="223">
        <f>(H3*K44)+(H4*K45)+(H5*K46)</f>
        <v>6108750</v>
      </c>
      <c r="L51" s="223"/>
      <c r="M51" s="7"/>
      <c r="N51" s="7"/>
      <c r="O51" s="7"/>
      <c r="P51" s="7"/>
      <c r="Q51" s="7"/>
      <c r="R51" s="7"/>
      <c r="S51" s="7"/>
      <c r="T51" s="7"/>
      <c r="U51" s="7"/>
      <c r="V51" s="113">
        <v>5</v>
      </c>
      <c r="W51" s="223">
        <f>(T3*W44)+(T6*W47)+(T8*W49)</f>
        <v>16580156.25</v>
      </c>
      <c r="X51" s="223"/>
      <c r="Y51" s="7"/>
      <c r="Z51" s="7"/>
      <c r="AA51" s="7"/>
      <c r="AB51" s="7"/>
      <c r="AC51" s="7"/>
      <c r="AD51" s="7"/>
      <c r="AE51" s="7"/>
      <c r="AF51" s="7"/>
      <c r="AG51" s="7"/>
      <c r="AH51" s="113">
        <v>11</v>
      </c>
      <c r="AI51" s="223">
        <f>(AF3*AI44)+(AF4*AI45)</f>
        <v>7150312.5</v>
      </c>
      <c r="AJ51" s="223"/>
      <c r="AK51" s="7"/>
      <c r="AL51" s="7"/>
      <c r="AM51" s="7"/>
      <c r="AN51" s="7"/>
      <c r="AO51" s="7"/>
      <c r="AP51" s="7"/>
      <c r="AQ51" s="7"/>
      <c r="AR51" s="7"/>
      <c r="AS51" s="7"/>
      <c r="AT51" s="107">
        <v>21</v>
      </c>
      <c r="AU51" s="158">
        <f t="shared" si="91"/>
        <v>2578.125</v>
      </c>
      <c r="AV51" s="160">
        <f t="shared" si="92"/>
        <v>3281.25</v>
      </c>
      <c r="AW51" s="154">
        <f t="shared" si="93"/>
        <v>2578.125</v>
      </c>
      <c r="AX51" s="7"/>
      <c r="AY51" s="7"/>
      <c r="AZ51" s="7"/>
      <c r="BA51" s="7"/>
      <c r="BB51" s="7"/>
      <c r="BC51" s="7"/>
      <c r="BD51" s="7"/>
      <c r="BE51" s="7"/>
      <c r="BF51" s="7"/>
      <c r="BG51" s="107">
        <v>27</v>
      </c>
      <c r="BH51" s="158">
        <f t="shared" si="94"/>
        <v>3046.875</v>
      </c>
      <c r="BI51" s="160">
        <f t="shared" si="95"/>
        <v>4687.5</v>
      </c>
      <c r="BJ51" s="154">
        <f t="shared" si="96"/>
        <v>3046.875</v>
      </c>
      <c r="BT51" s="107">
        <v>40</v>
      </c>
      <c r="BU51" s="160">
        <f t="shared" si="97"/>
        <v>5625</v>
      </c>
      <c r="BV51" s="158">
        <f t="shared" si="98"/>
        <v>5390.625</v>
      </c>
      <c r="BW51" s="154">
        <f t="shared" si="99"/>
        <v>5390.625</v>
      </c>
      <c r="CG51" s="113">
        <v>35</v>
      </c>
      <c r="CH51" s="223">
        <f>(CE3*CH44)+(CE4*CH45)+(CE5*CH46)+(CE6*CH47)+(CE7*CH48)</f>
        <v>23280468.75</v>
      </c>
      <c r="CI51" s="223"/>
      <c r="CJ51" s="7"/>
      <c r="CS51" s="107">
        <v>34</v>
      </c>
      <c r="CT51" s="158">
        <f>CT3*$CW$13</f>
        <v>0</v>
      </c>
      <c r="CU51" s="160">
        <f>CW3*$CW$13</f>
        <v>4453.125</v>
      </c>
      <c r="CV51" s="154">
        <f>MIN(CT51:CU51)</f>
        <v>0</v>
      </c>
      <c r="DG51" s="107">
        <v>50</v>
      </c>
      <c r="DH51" s="158">
        <f>DH3*$DK$13</f>
        <v>0</v>
      </c>
      <c r="DI51" s="160">
        <f>DK3*$DK$13</f>
        <v>3281.25</v>
      </c>
      <c r="DJ51" s="154">
        <f>MIN(DH51:DI51)</f>
        <v>0</v>
      </c>
      <c r="DU51" s="107">
        <v>56</v>
      </c>
      <c r="DV51" s="160">
        <f t="shared" si="100"/>
        <v>820.3125</v>
      </c>
      <c r="DW51" s="158">
        <f t="shared" si="101"/>
        <v>0</v>
      </c>
      <c r="DX51" s="154">
        <f t="shared" si="102"/>
        <v>0</v>
      </c>
    </row>
    <row r="52" spans="1:128" ht="15.75" x14ac:dyDescent="0.25">
      <c r="A52" s="7"/>
      <c r="B52" s="7"/>
      <c r="C52" s="7"/>
      <c r="D52" s="7"/>
      <c r="E52" s="7"/>
      <c r="F52" s="7"/>
      <c r="G52" s="7"/>
      <c r="H52" s="7"/>
      <c r="I52" s="7"/>
      <c r="J52" s="113">
        <v>4</v>
      </c>
      <c r="K52" s="223">
        <f>(H6*L47)+(H7*L48)+(H8*L49)</f>
        <v>8872500</v>
      </c>
      <c r="L52" s="223"/>
      <c r="M52" s="7"/>
      <c r="N52" s="7"/>
      <c r="O52" s="7"/>
      <c r="P52" s="7"/>
      <c r="Q52" s="7"/>
      <c r="R52" s="7"/>
      <c r="S52" s="7"/>
      <c r="T52" s="7"/>
      <c r="U52" s="7"/>
      <c r="V52" s="113">
        <v>7</v>
      </c>
      <c r="W52" s="223">
        <f>(T4*X45)+(T5*X46)+(T7*X48)</f>
        <v>9390000</v>
      </c>
      <c r="X52" s="223"/>
      <c r="Y52" s="7"/>
      <c r="Z52" s="7"/>
      <c r="AA52" s="7"/>
      <c r="AB52" s="7"/>
      <c r="AC52" s="7"/>
      <c r="AD52" s="7"/>
      <c r="AE52" s="7"/>
      <c r="AF52" s="7"/>
      <c r="AG52" s="7"/>
      <c r="AH52" s="113">
        <v>15</v>
      </c>
      <c r="AI52" s="223">
        <f>(AF5*AJ46)+(AF6*AJ47)+(AF7*AJ48)+(AF8*AJ49)</f>
        <v>7258828.125</v>
      </c>
      <c r="AJ52" s="223"/>
      <c r="AK52" s="7"/>
      <c r="AL52" s="7"/>
      <c r="AM52" s="7"/>
      <c r="AN52" s="7"/>
      <c r="AO52" s="7"/>
      <c r="AP52" s="7"/>
      <c r="AQ52" s="7"/>
      <c r="AR52" s="7"/>
      <c r="AS52" s="7"/>
      <c r="AT52" s="107">
        <v>24</v>
      </c>
      <c r="AU52" s="158">
        <f t="shared" si="91"/>
        <v>4218.75</v>
      </c>
      <c r="AV52" s="160">
        <f t="shared" si="92"/>
        <v>7265.625</v>
      </c>
      <c r="AW52" s="154">
        <f t="shared" si="93"/>
        <v>4218.75</v>
      </c>
      <c r="AX52" s="7"/>
      <c r="AY52" s="7"/>
      <c r="AZ52" s="7"/>
      <c r="BA52" s="7"/>
      <c r="BB52" s="7"/>
      <c r="BC52" s="7"/>
      <c r="BD52" s="7"/>
      <c r="BE52" s="7"/>
      <c r="BF52" s="7"/>
      <c r="BG52" s="107">
        <v>29</v>
      </c>
      <c r="BH52" s="160">
        <f t="shared" si="94"/>
        <v>2578.125</v>
      </c>
      <c r="BI52" s="158">
        <f t="shared" si="95"/>
        <v>0</v>
      </c>
      <c r="BJ52" s="154">
        <f t="shared" si="96"/>
        <v>0</v>
      </c>
      <c r="BT52" s="107">
        <v>53</v>
      </c>
      <c r="BU52" s="160">
        <f t="shared" si="97"/>
        <v>9609.375</v>
      </c>
      <c r="BV52" s="158">
        <f t="shared" si="98"/>
        <v>7734.375</v>
      </c>
      <c r="BW52" s="154">
        <f t="shared" si="99"/>
        <v>7734.375</v>
      </c>
      <c r="CG52" s="113">
        <v>48</v>
      </c>
      <c r="CH52" s="223">
        <f>(CE8*CI49)</f>
        <v>0</v>
      </c>
      <c r="CI52" s="223"/>
      <c r="CJ52" s="7"/>
      <c r="CS52" s="107">
        <v>37</v>
      </c>
      <c r="CT52" s="158">
        <f t="shared" ref="CT52:CT57" si="103">CT4*$CW$13</f>
        <v>3046.875</v>
      </c>
      <c r="CU52" s="160">
        <f t="shared" ref="CU52:CU58" si="104">CW4*$CW$13</f>
        <v>19218.75</v>
      </c>
      <c r="CV52" s="154">
        <f t="shared" ref="CV52:CV58" si="105">MIN(CT52:CU52)</f>
        <v>3046.875</v>
      </c>
      <c r="DG52" s="107">
        <v>51</v>
      </c>
      <c r="DH52" s="158">
        <f t="shared" ref="DH52:DH57" si="106">DH4*$DK$13</f>
        <v>1757.8125</v>
      </c>
      <c r="DI52" s="160">
        <f t="shared" ref="DI52:DI57" si="107">DK4*$DK$13</f>
        <v>3281.25</v>
      </c>
      <c r="DJ52" s="154">
        <f t="shared" ref="DJ52:DJ58" si="108">MIN(DH52:DI52)</f>
        <v>1757.8125</v>
      </c>
      <c r="DU52" s="107">
        <v>63</v>
      </c>
      <c r="DV52" s="158">
        <f t="shared" si="100"/>
        <v>2226.5625</v>
      </c>
      <c r="DW52" s="160">
        <f t="shared" si="101"/>
        <v>2578.125</v>
      </c>
      <c r="DX52" s="154">
        <f t="shared" si="102"/>
        <v>2226.5625</v>
      </c>
    </row>
    <row r="53" spans="1:128" ht="15.7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107">
        <v>31</v>
      </c>
      <c r="AU53" s="160">
        <f t="shared" si="91"/>
        <v>8671.875</v>
      </c>
      <c r="AV53" s="158">
        <f t="shared" si="92"/>
        <v>4453.125</v>
      </c>
      <c r="AW53" s="154">
        <f t="shared" si="93"/>
        <v>4453.125</v>
      </c>
      <c r="AX53" s="7"/>
      <c r="AY53" s="7"/>
      <c r="AZ53" s="7"/>
      <c r="BA53" s="7"/>
      <c r="BB53" s="7"/>
      <c r="BC53" s="7"/>
      <c r="BD53" s="7"/>
      <c r="BE53" s="7"/>
      <c r="BF53" s="7"/>
      <c r="BG53" s="107">
        <v>39</v>
      </c>
      <c r="BH53" s="160">
        <f t="shared" si="94"/>
        <v>6562.5</v>
      </c>
      <c r="BI53" s="158">
        <f t="shared" si="95"/>
        <v>3515.625</v>
      </c>
      <c r="BJ53" s="154">
        <f t="shared" si="96"/>
        <v>3515.625</v>
      </c>
      <c r="BT53" s="107">
        <v>64</v>
      </c>
      <c r="BU53" s="160">
        <f t="shared" si="97"/>
        <v>11250</v>
      </c>
      <c r="BV53" s="158">
        <f t="shared" si="98"/>
        <v>10546.875</v>
      </c>
      <c r="BW53" s="154">
        <f t="shared" si="99"/>
        <v>10546.875</v>
      </c>
      <c r="CG53" s="7"/>
      <c r="CH53" s="7"/>
      <c r="CI53" s="7"/>
      <c r="CJ53" s="7"/>
      <c r="CS53" s="107">
        <v>38</v>
      </c>
      <c r="CT53" s="158">
        <f t="shared" si="103"/>
        <v>3515.625</v>
      </c>
      <c r="CU53" s="160">
        <f t="shared" si="104"/>
        <v>5156.25</v>
      </c>
      <c r="CV53" s="154">
        <f t="shared" si="105"/>
        <v>3515.625</v>
      </c>
      <c r="DG53" s="107">
        <v>57</v>
      </c>
      <c r="DH53" s="158">
        <f t="shared" si="106"/>
        <v>13359.375</v>
      </c>
      <c r="DI53" s="160">
        <f t="shared" si="107"/>
        <v>15937.5</v>
      </c>
      <c r="DJ53" s="154">
        <f t="shared" si="108"/>
        <v>13359.375</v>
      </c>
      <c r="DU53" s="107">
        <v>66</v>
      </c>
      <c r="DV53" s="158">
        <f t="shared" si="100"/>
        <v>3046.875</v>
      </c>
      <c r="DW53" s="160">
        <f t="shared" si="101"/>
        <v>3984.375</v>
      </c>
      <c r="DX53" s="154">
        <f t="shared" si="102"/>
        <v>3046.875</v>
      </c>
    </row>
    <row r="54" spans="1:128" ht="15.75" x14ac:dyDescent="0.25">
      <c r="A54" s="7"/>
      <c r="B54" s="7"/>
      <c r="C54" s="7"/>
      <c r="D54" s="7"/>
      <c r="E54" s="7"/>
      <c r="F54" s="7"/>
      <c r="G54" s="7"/>
      <c r="H54" s="7"/>
      <c r="I54" s="7"/>
      <c r="J54" s="222" t="s">
        <v>261</v>
      </c>
      <c r="K54" s="222"/>
      <c r="L54" s="223">
        <f>K51+K52</f>
        <v>14981250</v>
      </c>
      <c r="M54" s="223"/>
      <c r="O54" s="7"/>
      <c r="P54" s="7"/>
      <c r="Q54" s="7"/>
      <c r="R54" s="7"/>
      <c r="S54" s="7"/>
      <c r="T54" s="7"/>
      <c r="U54" s="7"/>
      <c r="V54" s="222" t="s">
        <v>261</v>
      </c>
      <c r="W54" s="222"/>
      <c r="X54" s="223">
        <f>W51+W52</f>
        <v>25970156.25</v>
      </c>
      <c r="Y54" s="223"/>
      <c r="Z54" s="150" t="s">
        <v>322</v>
      </c>
      <c r="AA54" s="7"/>
      <c r="AB54" s="7"/>
      <c r="AC54" s="7"/>
      <c r="AD54" s="7"/>
      <c r="AE54" s="7"/>
      <c r="AF54" s="7"/>
      <c r="AG54" s="7"/>
      <c r="AH54" s="222" t="s">
        <v>261</v>
      </c>
      <c r="AI54" s="222"/>
      <c r="AJ54" s="223">
        <f>AI51+AI52</f>
        <v>14409140.625</v>
      </c>
      <c r="AK54" s="223"/>
      <c r="AL54" s="150" t="s">
        <v>322</v>
      </c>
      <c r="AM54" s="7"/>
      <c r="AN54" s="7"/>
      <c r="AO54" s="7"/>
      <c r="AP54" s="7"/>
      <c r="AQ54" s="7"/>
      <c r="AR54" s="7"/>
      <c r="AS54" s="7"/>
      <c r="AT54" s="107">
        <v>32</v>
      </c>
      <c r="AU54" s="160">
        <f t="shared" si="91"/>
        <v>4453.125</v>
      </c>
      <c r="AV54" s="158">
        <f t="shared" si="92"/>
        <v>0</v>
      </c>
      <c r="AW54" s="154">
        <f t="shared" si="93"/>
        <v>0</v>
      </c>
      <c r="AX54" s="7"/>
      <c r="AY54" s="7"/>
      <c r="AZ54" s="7"/>
      <c r="BA54" s="7"/>
      <c r="BB54" s="7"/>
      <c r="BC54" s="7"/>
      <c r="BD54" s="7"/>
      <c r="BE54" s="7"/>
      <c r="BF54" s="7"/>
      <c r="BG54" s="107">
        <v>47</v>
      </c>
      <c r="BH54" s="160">
        <f t="shared" si="94"/>
        <v>3750</v>
      </c>
      <c r="BI54" s="158">
        <f t="shared" si="95"/>
        <v>1640.625</v>
      </c>
      <c r="BJ54" s="154">
        <f t="shared" si="96"/>
        <v>1640.625</v>
      </c>
      <c r="BT54" s="107">
        <v>67</v>
      </c>
      <c r="BU54" s="160">
        <f t="shared" si="97"/>
        <v>14062.5</v>
      </c>
      <c r="BV54" s="158">
        <f t="shared" si="98"/>
        <v>13593.75</v>
      </c>
      <c r="BW54" s="154">
        <f t="shared" si="99"/>
        <v>13593.75</v>
      </c>
      <c r="CG54" s="222" t="s">
        <v>261</v>
      </c>
      <c r="CH54" s="222"/>
      <c r="CI54" s="223">
        <f>CH51+CH52</f>
        <v>23280468.75</v>
      </c>
      <c r="CJ54" s="223"/>
      <c r="CK54" s="150" t="s">
        <v>322</v>
      </c>
      <c r="CS54" s="107">
        <v>42</v>
      </c>
      <c r="CT54" s="160">
        <f t="shared" si="103"/>
        <v>4453.125</v>
      </c>
      <c r="CU54" s="158">
        <f t="shared" si="104"/>
        <v>0</v>
      </c>
      <c r="CV54" s="154">
        <f t="shared" si="105"/>
        <v>0</v>
      </c>
      <c r="DG54" s="107">
        <v>59</v>
      </c>
      <c r="DH54" s="160">
        <f t="shared" si="106"/>
        <v>3281.25</v>
      </c>
      <c r="DI54" s="158">
        <f t="shared" si="107"/>
        <v>0</v>
      </c>
      <c r="DJ54" s="154">
        <f t="shared" si="108"/>
        <v>0</v>
      </c>
      <c r="DU54" s="107">
        <v>68</v>
      </c>
      <c r="DV54" s="158">
        <f t="shared" si="100"/>
        <v>2812.5</v>
      </c>
      <c r="DW54" s="160">
        <f t="shared" si="101"/>
        <v>3750</v>
      </c>
      <c r="DX54" s="154">
        <f t="shared" si="102"/>
        <v>2812.5</v>
      </c>
    </row>
    <row r="55" spans="1:128" ht="15.75" x14ac:dyDescent="0.25">
      <c r="A55" s="7"/>
      <c r="B55" s="7"/>
      <c r="C55" s="7"/>
      <c r="D55" s="7"/>
      <c r="E55" s="7"/>
      <c r="F55" s="7"/>
      <c r="G55" s="7"/>
      <c r="H55" s="7"/>
      <c r="I55" s="7"/>
      <c r="J55" s="222" t="s">
        <v>264</v>
      </c>
      <c r="K55" s="222"/>
      <c r="L55" s="7"/>
      <c r="M55" s="7"/>
      <c r="N55" s="7"/>
      <c r="O55" s="7"/>
      <c r="P55" s="7"/>
      <c r="Q55" s="7"/>
      <c r="R55" s="7"/>
      <c r="S55" s="7"/>
      <c r="T55" s="7"/>
      <c r="U55" s="7"/>
      <c r="V55" s="222" t="s">
        <v>264</v>
      </c>
      <c r="W55" s="222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222" t="s">
        <v>264</v>
      </c>
      <c r="AI55" s="222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T55" s="7"/>
      <c r="BU55" s="7"/>
      <c r="BV55" s="7"/>
      <c r="BW55" s="7"/>
      <c r="CG55" s="222" t="s">
        <v>264</v>
      </c>
      <c r="CH55" s="222"/>
      <c r="CI55" s="7"/>
      <c r="CJ55" s="7"/>
      <c r="CS55" s="107">
        <v>45</v>
      </c>
      <c r="CT55" s="158">
        <f t="shared" si="103"/>
        <v>4921.875</v>
      </c>
      <c r="CU55" s="160">
        <f t="shared" si="104"/>
        <v>7734.375</v>
      </c>
      <c r="CV55" s="154">
        <f t="shared" si="105"/>
        <v>4921.875</v>
      </c>
      <c r="DG55" s="107">
        <v>60</v>
      </c>
      <c r="DH55" s="160">
        <f t="shared" si="106"/>
        <v>4921.875</v>
      </c>
      <c r="DI55" s="158">
        <f t="shared" si="107"/>
        <v>1171.875</v>
      </c>
      <c r="DJ55" s="154">
        <f t="shared" si="108"/>
        <v>1171.875</v>
      </c>
      <c r="DU55" s="7"/>
      <c r="DV55" s="7"/>
      <c r="DW55" s="7"/>
      <c r="DX55" s="7"/>
    </row>
    <row r="56" spans="1:128" ht="15.7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113">
        <v>20</v>
      </c>
      <c r="AU56" s="223">
        <f>(AR3*AU48)+(AR4*AU49)+(AR5*AU50)+(AR6*AU51)+(AR7*AU52)</f>
        <v>15848671.875</v>
      </c>
      <c r="AV56" s="223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113">
        <v>22</v>
      </c>
      <c r="BH56" s="223">
        <f>(BE3*BH48)+(BE4*BH49)+(BE6*BH51)</f>
        <v>3657656.25</v>
      </c>
      <c r="BI56" s="223"/>
      <c r="BJ56" s="7"/>
      <c r="BT56" s="113">
        <v>23</v>
      </c>
      <c r="BU56" s="223">
        <f>(BR3*BU48)</f>
        <v>0</v>
      </c>
      <c r="BV56" s="223"/>
      <c r="BW56" s="7"/>
      <c r="CS56" s="107">
        <v>46</v>
      </c>
      <c r="CT56" s="160">
        <f t="shared" si="103"/>
        <v>7734.375</v>
      </c>
      <c r="CU56" s="158">
        <f t="shared" si="104"/>
        <v>3281.25</v>
      </c>
      <c r="CV56" s="154">
        <f t="shared" si="105"/>
        <v>3281.25</v>
      </c>
      <c r="DG56" s="107">
        <v>61</v>
      </c>
      <c r="DH56" s="160">
        <f t="shared" si="106"/>
        <v>2578.125</v>
      </c>
      <c r="DI56" s="158">
        <f t="shared" si="107"/>
        <v>1289.0625</v>
      </c>
      <c r="DJ56" s="154">
        <f t="shared" si="108"/>
        <v>1289.0625</v>
      </c>
      <c r="DU56" s="113">
        <v>54</v>
      </c>
      <c r="DV56" s="223">
        <f>(DS3*DV48)+(DS4*DV49)+(DS5*DV50)+(DS7*DV52)+(DS8*DV53)+(DS9*DV54)</f>
        <v>12673605.46875</v>
      </c>
      <c r="DW56" s="223"/>
      <c r="DX56" s="7"/>
    </row>
    <row r="57" spans="1:128" ht="15.75" x14ac:dyDescent="0.25">
      <c r="A57" s="7"/>
      <c r="B57" s="7"/>
      <c r="C57" s="7"/>
      <c r="D57" s="7"/>
      <c r="E57" s="7"/>
      <c r="F57" s="7"/>
      <c r="G57" s="7"/>
      <c r="H57" s="7"/>
      <c r="I57" s="7"/>
      <c r="J57" s="145" t="s">
        <v>260</v>
      </c>
      <c r="K57" s="145">
        <v>1</v>
      </c>
      <c r="L57" s="145">
        <v>3</v>
      </c>
      <c r="M57" s="7"/>
      <c r="N57" s="7"/>
      <c r="O57" s="7"/>
      <c r="P57" s="7"/>
      <c r="Q57" s="7"/>
      <c r="R57" s="7"/>
      <c r="S57" s="7"/>
      <c r="T57" s="7"/>
      <c r="U57" s="7"/>
      <c r="V57" s="147" t="s">
        <v>260</v>
      </c>
      <c r="W57" s="147">
        <v>5</v>
      </c>
      <c r="X57" s="147">
        <v>6</v>
      </c>
      <c r="Y57" s="7"/>
      <c r="Z57" s="7"/>
      <c r="AA57" s="7"/>
      <c r="AB57" s="7"/>
      <c r="AC57" s="7"/>
      <c r="AD57" s="7"/>
      <c r="AE57" s="7"/>
      <c r="AF57" s="7"/>
      <c r="AG57" s="7"/>
      <c r="AH57" s="147" t="s">
        <v>260</v>
      </c>
      <c r="AI57" s="147">
        <v>11</v>
      </c>
      <c r="AJ57" s="147">
        <v>14</v>
      </c>
      <c r="AK57" s="7"/>
      <c r="AL57" s="7"/>
      <c r="AM57" s="7"/>
      <c r="AN57" s="7"/>
      <c r="AO57" s="7"/>
      <c r="AP57" s="7"/>
      <c r="AQ57" s="7"/>
      <c r="AR57" s="7"/>
      <c r="AS57" s="7"/>
      <c r="AT57" s="113">
        <v>32</v>
      </c>
      <c r="AU57" s="223">
        <f>(AR8*AV53)+(AR9*AV54)</f>
        <v>4337343.75</v>
      </c>
      <c r="AV57" s="223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113">
        <v>29</v>
      </c>
      <c r="BH57" s="223">
        <f>(BE5*BI50)+(BE7*BI52)+(BE8*BI53)+(BE9*BI54)</f>
        <v>5987109.375</v>
      </c>
      <c r="BI57" s="223"/>
      <c r="BJ57" s="7"/>
      <c r="BT57" s="113">
        <v>33</v>
      </c>
      <c r="BU57" s="223">
        <f>(BR4*BV49)+(BR5*BV50)+(BR6*BV51)+(BR7*BV52)+(BR8*BV53)+(BR9*BV54)</f>
        <v>33469453.125</v>
      </c>
      <c r="BV57" s="223"/>
      <c r="BW57" s="7"/>
      <c r="CG57" s="153" t="s">
        <v>260</v>
      </c>
      <c r="CH57" s="153">
        <v>35</v>
      </c>
      <c r="CI57" s="153">
        <v>43</v>
      </c>
      <c r="CJ57" s="7"/>
      <c r="CS57" s="107">
        <v>49</v>
      </c>
      <c r="CT57" s="160">
        <f t="shared" si="103"/>
        <v>7500</v>
      </c>
      <c r="CU57" s="158">
        <f t="shared" si="104"/>
        <v>5390.625</v>
      </c>
      <c r="CV57" s="154">
        <f t="shared" si="105"/>
        <v>5390.625</v>
      </c>
      <c r="DG57" s="107">
        <v>62</v>
      </c>
      <c r="DH57" s="158">
        <f t="shared" si="106"/>
        <v>5156.25</v>
      </c>
      <c r="DI57" s="160">
        <f t="shared" si="107"/>
        <v>9375</v>
      </c>
      <c r="DJ57" s="154">
        <f t="shared" si="108"/>
        <v>5156.25</v>
      </c>
      <c r="DU57" s="113">
        <v>56</v>
      </c>
      <c r="DV57" s="223">
        <f>(DS6*DW51)</f>
        <v>0</v>
      </c>
      <c r="DW57" s="223"/>
      <c r="DX57" s="7"/>
    </row>
    <row r="58" spans="1:128" ht="15.75" x14ac:dyDescent="0.25">
      <c r="A58" s="7"/>
      <c r="B58" s="7"/>
      <c r="C58" s="7"/>
      <c r="D58" s="7"/>
      <c r="E58" s="7"/>
      <c r="F58" s="7"/>
      <c r="G58" s="7"/>
      <c r="H58" s="7"/>
      <c r="I58" s="7"/>
      <c r="J58" s="145">
        <v>1</v>
      </c>
      <c r="K58" s="158">
        <f>K3*$N$10</f>
        <v>0</v>
      </c>
      <c r="L58" s="159">
        <f>M3*$N$10</f>
        <v>2578.125</v>
      </c>
      <c r="M58" s="154">
        <f t="shared" ref="M58:M63" si="109">MIN(K58:L58)</f>
        <v>0</v>
      </c>
      <c r="N58" s="7"/>
      <c r="O58" s="7"/>
      <c r="P58" s="7"/>
      <c r="Q58" s="7"/>
      <c r="R58" s="7"/>
      <c r="S58" s="7"/>
      <c r="T58" s="7"/>
      <c r="U58" s="7"/>
      <c r="V58" s="147">
        <v>5</v>
      </c>
      <c r="W58" s="158">
        <f>W3*$Z$10</f>
        <v>0</v>
      </c>
      <c r="X58" s="160">
        <f>X3*$Z$10</f>
        <v>2343.75</v>
      </c>
      <c r="Y58" s="154">
        <f t="shared" ref="Y58:Y63" si="110">MIN(W58:X58)</f>
        <v>0</v>
      </c>
      <c r="Z58" s="7"/>
      <c r="AA58" s="7"/>
      <c r="AB58" s="7"/>
      <c r="AC58" s="7"/>
      <c r="AD58" s="7"/>
      <c r="AE58" s="7"/>
      <c r="AF58" s="7"/>
      <c r="AG58" s="7"/>
      <c r="AH58" s="147">
        <v>10</v>
      </c>
      <c r="AI58" s="158">
        <f>AJ3*$AL$10</f>
        <v>6796.875</v>
      </c>
      <c r="AJ58" s="160">
        <f>AK3*$AL$10</f>
        <v>7968.75</v>
      </c>
      <c r="AK58" s="154">
        <f t="shared" ref="AK58:AK63" si="111">MIN(AI58:AJ58)</f>
        <v>6796.875</v>
      </c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T58" s="7"/>
      <c r="BU58" s="7"/>
      <c r="BV58" s="7"/>
      <c r="BW58" s="7"/>
      <c r="CG58" s="153">
        <v>35</v>
      </c>
      <c r="CH58" s="158">
        <f>CH3*$CK$10</f>
        <v>0</v>
      </c>
      <c r="CI58" s="160">
        <f>CK3*$CK$10</f>
        <v>2343.75</v>
      </c>
      <c r="CJ58" s="154">
        <f t="shared" ref="CJ58:CJ63" si="112">MIN(CH58:CI58)</f>
        <v>0</v>
      </c>
      <c r="CS58" s="107">
        <v>58</v>
      </c>
      <c r="CT58" s="160">
        <f>CT10*$CW$13</f>
        <v>11484.375</v>
      </c>
      <c r="CU58" s="158">
        <f t="shared" si="104"/>
        <v>8437.5</v>
      </c>
      <c r="CV58" s="154">
        <f t="shared" si="105"/>
        <v>8437.5</v>
      </c>
      <c r="DG58" s="107">
        <v>65</v>
      </c>
      <c r="DH58" s="158">
        <f>DH10*$DK$13</f>
        <v>5625</v>
      </c>
      <c r="DI58" s="160">
        <f>DK10*$DK$13</f>
        <v>7500</v>
      </c>
      <c r="DJ58" s="154">
        <f t="shared" si="108"/>
        <v>5625</v>
      </c>
      <c r="DU58" s="7"/>
      <c r="DV58" s="7"/>
      <c r="DW58" s="7"/>
      <c r="DX58" s="7"/>
    </row>
    <row r="59" spans="1:128" ht="15.75" x14ac:dyDescent="0.25">
      <c r="A59" s="7"/>
      <c r="B59" s="7"/>
      <c r="C59" s="7"/>
      <c r="D59" s="7"/>
      <c r="E59" s="7"/>
      <c r="F59" s="7"/>
      <c r="G59" s="7"/>
      <c r="H59" s="7"/>
      <c r="I59" s="7"/>
      <c r="J59" s="145">
        <v>2</v>
      </c>
      <c r="K59" s="160">
        <f t="shared" ref="K59:K62" si="113">K4*$N$10</f>
        <v>4218.75</v>
      </c>
      <c r="L59" s="158">
        <f t="shared" ref="L59:L62" si="114">M4*$N$10</f>
        <v>2812.5</v>
      </c>
      <c r="M59" s="154">
        <f t="shared" si="109"/>
        <v>2812.5</v>
      </c>
      <c r="N59" s="7"/>
      <c r="O59" s="7"/>
      <c r="P59" s="7"/>
      <c r="Q59" s="7"/>
      <c r="R59" s="7"/>
      <c r="S59" s="7"/>
      <c r="T59" s="7"/>
      <c r="U59" s="7"/>
      <c r="V59" s="147">
        <v>6</v>
      </c>
      <c r="W59" s="160">
        <f t="shared" ref="W59:X62" si="115">W4*$Z$10</f>
        <v>2343.75</v>
      </c>
      <c r="X59" s="158">
        <f t="shared" si="115"/>
        <v>0</v>
      </c>
      <c r="Y59" s="154">
        <f t="shared" si="110"/>
        <v>0</v>
      </c>
      <c r="Z59" s="7"/>
      <c r="AA59" s="7"/>
      <c r="AB59" s="7"/>
      <c r="AC59" s="7"/>
      <c r="AD59" s="7"/>
      <c r="AE59" s="7"/>
      <c r="AF59" s="7"/>
      <c r="AG59" s="7"/>
      <c r="AH59" s="147">
        <v>11</v>
      </c>
      <c r="AI59" s="158">
        <f t="shared" ref="AI59:AJ62" si="116">AJ4*$AL$10</f>
        <v>0</v>
      </c>
      <c r="AJ59" s="160">
        <f t="shared" si="116"/>
        <v>1406.25</v>
      </c>
      <c r="AK59" s="154">
        <f t="shared" si="111"/>
        <v>0</v>
      </c>
      <c r="AL59" s="7"/>
      <c r="AM59" s="7"/>
      <c r="AN59" s="7"/>
      <c r="AO59" s="7"/>
      <c r="AP59" s="7"/>
      <c r="AQ59" s="7"/>
      <c r="AR59" s="7"/>
      <c r="AS59" s="7"/>
      <c r="AT59" s="222" t="s">
        <v>261</v>
      </c>
      <c r="AU59" s="222"/>
      <c r="AV59" s="223">
        <f>AU56+AU57</f>
        <v>20186015.625</v>
      </c>
      <c r="AW59" s="223"/>
      <c r="AX59" s="150" t="s">
        <v>322</v>
      </c>
      <c r="AY59" s="7"/>
      <c r="AZ59" s="7"/>
      <c r="BA59" s="7"/>
      <c r="BB59" s="7"/>
      <c r="BC59" s="7"/>
      <c r="BD59" s="7"/>
      <c r="BE59" s="7"/>
      <c r="BF59" s="7"/>
      <c r="BG59" s="222" t="s">
        <v>261</v>
      </c>
      <c r="BH59" s="222"/>
      <c r="BI59" s="223">
        <f>BH56+BH57</f>
        <v>9644765.625</v>
      </c>
      <c r="BJ59" s="223"/>
      <c r="BK59" s="150" t="s">
        <v>322</v>
      </c>
      <c r="BT59" s="222" t="s">
        <v>261</v>
      </c>
      <c r="BU59" s="222"/>
      <c r="BV59" s="223">
        <f>BU56+BU57</f>
        <v>33469453.125</v>
      </c>
      <c r="BW59" s="223"/>
      <c r="BX59" s="150" t="s">
        <v>322</v>
      </c>
      <c r="CG59" s="153">
        <v>36</v>
      </c>
      <c r="CH59" s="158">
        <f t="shared" ref="CH59:CH62" si="117">CH4*$CK$10</f>
        <v>5156.25</v>
      </c>
      <c r="CI59" s="160">
        <f t="shared" ref="CI59:CI62" si="118">CK4*$CK$10</f>
        <v>8671.875</v>
      </c>
      <c r="CJ59" s="154">
        <f t="shared" si="112"/>
        <v>5156.25</v>
      </c>
      <c r="CS59" s="7"/>
      <c r="CT59" s="7"/>
      <c r="CU59" s="7"/>
      <c r="CV59" s="7"/>
      <c r="DG59" s="7"/>
      <c r="DH59" s="7"/>
      <c r="DI59" s="7"/>
      <c r="DJ59" s="7"/>
      <c r="DU59" s="222" t="s">
        <v>261</v>
      </c>
      <c r="DV59" s="222"/>
      <c r="DW59" s="223">
        <f>DV56+DV57</f>
        <v>12673605.46875</v>
      </c>
      <c r="DX59" s="223"/>
    </row>
    <row r="60" spans="1:128" ht="15.75" x14ac:dyDescent="0.25">
      <c r="A60" s="7"/>
      <c r="B60" s="7"/>
      <c r="C60" s="7"/>
      <c r="D60" s="7"/>
      <c r="E60" s="7"/>
      <c r="F60" s="7"/>
      <c r="G60" s="7"/>
      <c r="H60" s="7"/>
      <c r="I60" s="7"/>
      <c r="J60" s="145">
        <v>3</v>
      </c>
      <c r="K60" s="160">
        <f t="shared" si="113"/>
        <v>2578.125</v>
      </c>
      <c r="L60" s="158">
        <f t="shared" si="114"/>
        <v>0</v>
      </c>
      <c r="M60" s="154">
        <f t="shared" si="109"/>
        <v>0</v>
      </c>
      <c r="N60" s="7"/>
      <c r="O60" s="7"/>
      <c r="P60" s="7"/>
      <c r="Q60" s="7"/>
      <c r="R60" s="7"/>
      <c r="S60" s="7"/>
      <c r="T60" s="7"/>
      <c r="U60" s="7"/>
      <c r="V60" s="147">
        <v>7</v>
      </c>
      <c r="W60" s="158">
        <f t="shared" si="115"/>
        <v>1406.25</v>
      </c>
      <c r="X60" s="160">
        <f t="shared" si="115"/>
        <v>2343.75</v>
      </c>
      <c r="Y60" s="154">
        <f t="shared" si="110"/>
        <v>1406.25</v>
      </c>
      <c r="Z60" s="7"/>
      <c r="AA60" s="7"/>
      <c r="AB60" s="7"/>
      <c r="AC60" s="7"/>
      <c r="AD60" s="7"/>
      <c r="AE60" s="7"/>
      <c r="AF60" s="7"/>
      <c r="AG60" s="7"/>
      <c r="AH60" s="147">
        <v>14</v>
      </c>
      <c r="AI60" s="160">
        <f t="shared" si="116"/>
        <v>1406.25</v>
      </c>
      <c r="AJ60" s="158">
        <f t="shared" si="116"/>
        <v>0</v>
      </c>
      <c r="AK60" s="154">
        <f t="shared" si="111"/>
        <v>0</v>
      </c>
      <c r="AL60" s="7"/>
      <c r="AM60" s="7"/>
      <c r="AN60" s="7"/>
      <c r="AO60" s="7"/>
      <c r="AP60" s="7"/>
      <c r="AQ60" s="7"/>
      <c r="AR60" s="7"/>
      <c r="AS60" s="7"/>
      <c r="AT60" s="222" t="s">
        <v>264</v>
      </c>
      <c r="AU60" s="222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222" t="s">
        <v>264</v>
      </c>
      <c r="BH60" s="222"/>
      <c r="BI60" s="7"/>
      <c r="BJ60" s="7"/>
      <c r="BT60" s="222" t="s">
        <v>264</v>
      </c>
      <c r="BU60" s="222"/>
      <c r="BV60" s="7"/>
      <c r="BW60" s="7"/>
      <c r="CG60" s="153">
        <v>41</v>
      </c>
      <c r="CH60" s="158">
        <f t="shared" si="117"/>
        <v>6093.75</v>
      </c>
      <c r="CI60" s="160">
        <f t="shared" si="118"/>
        <v>10781.25</v>
      </c>
      <c r="CJ60" s="154">
        <f t="shared" si="112"/>
        <v>6093.75</v>
      </c>
      <c r="CS60" s="113">
        <v>34</v>
      </c>
      <c r="CT60" s="223">
        <f>(CQ3*CT51)+(CQ4*CT52)+(CQ5*CT53)+(CQ7*CT55)</f>
        <v>6825234.375</v>
      </c>
      <c r="CU60" s="223"/>
      <c r="CV60" s="7"/>
      <c r="DG60" s="113">
        <v>50</v>
      </c>
      <c r="DH60" s="223">
        <f>(DE3*DH51)+(DE4*DH52)+(DE5*DH53)+(DE9*DH57)+(DE10*DH58)</f>
        <v>18253945.3125</v>
      </c>
      <c r="DI60" s="223"/>
      <c r="DJ60" s="7"/>
      <c r="DU60" s="222" t="s">
        <v>264</v>
      </c>
      <c r="DV60" s="222"/>
      <c r="DW60" s="7"/>
      <c r="DX60" s="7"/>
    </row>
    <row r="61" spans="1:128" ht="15.75" x14ac:dyDescent="0.25">
      <c r="A61" s="7"/>
      <c r="B61" s="7"/>
      <c r="C61" s="7"/>
      <c r="D61" s="7"/>
      <c r="E61" s="7"/>
      <c r="F61" s="7"/>
      <c r="G61" s="7"/>
      <c r="H61" s="7"/>
      <c r="I61" s="7"/>
      <c r="J61" s="145">
        <v>4</v>
      </c>
      <c r="K61" s="158">
        <f t="shared" si="113"/>
        <v>1640.625</v>
      </c>
      <c r="L61" s="159">
        <f t="shared" si="114"/>
        <v>3515.625</v>
      </c>
      <c r="M61" s="154">
        <f t="shared" si="109"/>
        <v>1640.625</v>
      </c>
      <c r="N61" s="7"/>
      <c r="O61" s="7"/>
      <c r="P61" s="7"/>
      <c r="Q61" s="7"/>
      <c r="R61" s="7"/>
      <c r="S61" s="7"/>
      <c r="T61" s="7"/>
      <c r="U61" s="7"/>
      <c r="V61" s="147">
        <v>12</v>
      </c>
      <c r="W61" s="158">
        <f t="shared" si="115"/>
        <v>6562.5</v>
      </c>
      <c r="X61" s="160">
        <f t="shared" si="115"/>
        <v>9140.625</v>
      </c>
      <c r="Y61" s="154">
        <f t="shared" si="110"/>
        <v>6562.5</v>
      </c>
      <c r="Z61" s="7"/>
      <c r="AA61" s="7"/>
      <c r="AB61" s="7"/>
      <c r="AC61" s="7"/>
      <c r="AD61" s="7"/>
      <c r="AE61" s="7"/>
      <c r="AF61" s="7"/>
      <c r="AG61" s="7"/>
      <c r="AH61" s="147">
        <v>15</v>
      </c>
      <c r="AI61" s="160">
        <f t="shared" si="116"/>
        <v>1406.25</v>
      </c>
      <c r="AJ61" s="158">
        <f t="shared" si="116"/>
        <v>1289.0625</v>
      </c>
      <c r="AK61" s="154">
        <f t="shared" si="111"/>
        <v>1289.0625</v>
      </c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CG61" s="153">
        <v>43</v>
      </c>
      <c r="CH61" s="160">
        <f t="shared" si="117"/>
        <v>2343.75</v>
      </c>
      <c r="CI61" s="158">
        <f t="shared" si="118"/>
        <v>0</v>
      </c>
      <c r="CJ61" s="154">
        <f t="shared" si="112"/>
        <v>0</v>
      </c>
      <c r="CS61" s="113">
        <v>42</v>
      </c>
      <c r="CT61" s="223">
        <f>(CQ6*CU54)+(CQ8*CU56)+(CQ9*CU57)+(CQ10*CU58)</f>
        <v>16500000</v>
      </c>
      <c r="CU61" s="223"/>
      <c r="CV61" s="7"/>
      <c r="DG61" s="113">
        <v>59</v>
      </c>
      <c r="DH61" s="223">
        <f>(DE6*DI54)+(DE7*DI55)+(DE8*DI56)</f>
        <v>1364062.5</v>
      </c>
      <c r="DI61" s="223"/>
      <c r="DJ61" s="7"/>
    </row>
    <row r="62" spans="1:128" ht="15.75" x14ac:dyDescent="0.25">
      <c r="A62" s="7"/>
      <c r="B62" s="7"/>
      <c r="C62" s="7"/>
      <c r="D62" s="7"/>
      <c r="E62" s="7"/>
      <c r="F62" s="7"/>
      <c r="G62" s="7"/>
      <c r="H62" s="7"/>
      <c r="I62" s="7"/>
      <c r="J62" s="145">
        <v>8</v>
      </c>
      <c r="K62" s="158">
        <f t="shared" si="113"/>
        <v>4921.875</v>
      </c>
      <c r="L62" s="159">
        <f t="shared" si="114"/>
        <v>5625</v>
      </c>
      <c r="M62" s="154">
        <f t="shared" si="109"/>
        <v>4921.875</v>
      </c>
      <c r="N62" s="7"/>
      <c r="O62" s="7"/>
      <c r="P62" s="7"/>
      <c r="Q62" s="7"/>
      <c r="R62" s="7"/>
      <c r="S62" s="7"/>
      <c r="T62" s="7"/>
      <c r="U62" s="7"/>
      <c r="V62" s="147">
        <v>17</v>
      </c>
      <c r="W62" s="158">
        <f t="shared" si="115"/>
        <v>7968.75</v>
      </c>
      <c r="X62" s="160">
        <f t="shared" si="115"/>
        <v>8671.875</v>
      </c>
      <c r="Y62" s="154">
        <f t="shared" si="110"/>
        <v>7968.75</v>
      </c>
      <c r="Z62" s="7"/>
      <c r="AA62" s="7"/>
      <c r="AB62" s="7"/>
      <c r="AC62" s="7"/>
      <c r="AD62" s="7"/>
      <c r="AE62" s="7"/>
      <c r="AF62" s="7"/>
      <c r="AG62" s="7"/>
      <c r="AH62" s="147">
        <v>19</v>
      </c>
      <c r="AI62" s="158">
        <f t="shared" si="116"/>
        <v>3984.375</v>
      </c>
      <c r="AJ62" s="160">
        <f t="shared" si="116"/>
        <v>6093.75</v>
      </c>
      <c r="AK62" s="154">
        <f t="shared" si="111"/>
        <v>3984.375</v>
      </c>
      <c r="AL62" s="7"/>
      <c r="AM62" s="7"/>
      <c r="AN62" s="7"/>
      <c r="AO62" s="7"/>
      <c r="AP62" s="7"/>
      <c r="AQ62" s="7"/>
      <c r="AR62" s="7"/>
      <c r="AS62" s="7"/>
      <c r="AT62" s="152" t="s">
        <v>260</v>
      </c>
      <c r="AU62" s="152">
        <v>20</v>
      </c>
      <c r="AV62" s="152">
        <v>21</v>
      </c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152" t="s">
        <v>260</v>
      </c>
      <c r="BH62" s="152">
        <v>22</v>
      </c>
      <c r="BI62" s="152">
        <v>26</v>
      </c>
      <c r="BJ62" s="7"/>
      <c r="BT62" s="153" t="s">
        <v>260</v>
      </c>
      <c r="BU62" s="153">
        <v>23</v>
      </c>
      <c r="BV62" s="153">
        <v>30</v>
      </c>
      <c r="BW62" s="7"/>
      <c r="CG62" s="153">
        <v>44</v>
      </c>
      <c r="CH62" s="158">
        <f t="shared" si="117"/>
        <v>8437.5</v>
      </c>
      <c r="CI62" s="160">
        <f t="shared" si="118"/>
        <v>10546.875</v>
      </c>
      <c r="CJ62" s="154">
        <f t="shared" si="112"/>
        <v>8437.5</v>
      </c>
      <c r="CS62" s="7"/>
      <c r="CT62" s="7"/>
      <c r="CU62" s="7"/>
      <c r="CV62" s="7"/>
      <c r="DG62" s="7"/>
      <c r="DH62" s="7"/>
      <c r="DI62" s="7"/>
      <c r="DJ62" s="7"/>
      <c r="DU62" s="153" t="s">
        <v>260</v>
      </c>
      <c r="DV62" s="153">
        <v>54</v>
      </c>
      <c r="DW62" s="153">
        <v>55</v>
      </c>
      <c r="DX62" s="7"/>
    </row>
    <row r="63" spans="1:128" ht="15.75" x14ac:dyDescent="0.25">
      <c r="A63" s="7"/>
      <c r="B63" s="7"/>
      <c r="C63" s="7"/>
      <c r="D63" s="7"/>
      <c r="E63" s="7"/>
      <c r="F63" s="7"/>
      <c r="G63" s="7"/>
      <c r="H63" s="7"/>
      <c r="I63" s="7"/>
      <c r="J63" s="145">
        <v>9</v>
      </c>
      <c r="K63" s="158">
        <f>K8*$N$10</f>
        <v>6328.125</v>
      </c>
      <c r="L63" s="159">
        <f>M8*$N$10</f>
        <v>7031.25</v>
      </c>
      <c r="M63" s="154">
        <f t="shared" si="109"/>
        <v>6328.125</v>
      </c>
      <c r="N63" s="7"/>
      <c r="O63" s="7"/>
      <c r="P63" s="7"/>
      <c r="Q63" s="7"/>
      <c r="R63" s="7"/>
      <c r="S63" s="7"/>
      <c r="T63" s="7"/>
      <c r="U63" s="7"/>
      <c r="V63" s="147">
        <v>18</v>
      </c>
      <c r="W63" s="158">
        <f>W8*$Z$10</f>
        <v>9843.75</v>
      </c>
      <c r="X63" s="160">
        <f>X8*$Z$10</f>
        <v>12421.875</v>
      </c>
      <c r="Y63" s="154">
        <f t="shared" si="110"/>
        <v>9843.75</v>
      </c>
      <c r="Z63" s="7"/>
      <c r="AA63" s="7"/>
      <c r="AB63" s="7"/>
      <c r="AC63" s="7"/>
      <c r="AD63" s="7"/>
      <c r="AE63" s="7"/>
      <c r="AF63" s="7"/>
      <c r="AG63" s="7"/>
      <c r="AH63" s="147">
        <v>28</v>
      </c>
      <c r="AI63" s="160">
        <f>AJ8*$AL$10</f>
        <v>7031.25</v>
      </c>
      <c r="AJ63" s="158">
        <f>AK8*$AL$10</f>
        <v>5625</v>
      </c>
      <c r="AK63" s="154">
        <f t="shared" si="111"/>
        <v>5625</v>
      </c>
      <c r="AL63" s="7"/>
      <c r="AM63" s="7"/>
      <c r="AN63" s="7"/>
      <c r="AO63" s="7"/>
      <c r="AP63" s="7"/>
      <c r="AQ63" s="7"/>
      <c r="AR63" s="7"/>
      <c r="AS63" s="7"/>
      <c r="AT63" s="107">
        <v>13</v>
      </c>
      <c r="AU63" s="160">
        <f>AW3*$AX$12</f>
        <v>6562.5</v>
      </c>
      <c r="AV63" s="158">
        <f>AX3*$AX$12</f>
        <v>4453.125</v>
      </c>
      <c r="AW63" s="154">
        <f>MIN(AU63:AV63)</f>
        <v>4453.125</v>
      </c>
      <c r="AX63" s="7"/>
      <c r="AY63" s="7"/>
      <c r="AZ63" s="7"/>
      <c r="BA63" s="7"/>
      <c r="BB63" s="7"/>
      <c r="BC63" s="7"/>
      <c r="BD63" s="7"/>
      <c r="BE63" s="7"/>
      <c r="BF63" s="7"/>
      <c r="BG63" s="107">
        <v>22</v>
      </c>
      <c r="BH63" s="158">
        <f>BH3*$BK$12</f>
        <v>0</v>
      </c>
      <c r="BI63" s="160">
        <f>BJ3*$BK$12</f>
        <v>3515.625</v>
      </c>
      <c r="BJ63" s="154">
        <f>MIN(BH63:BI63)</f>
        <v>0</v>
      </c>
      <c r="BT63" s="107">
        <v>23</v>
      </c>
      <c r="BU63" s="158">
        <f>BU3*$BX$12</f>
        <v>0</v>
      </c>
      <c r="BV63" s="160">
        <f>BV3*$BX$12</f>
        <v>2812.5</v>
      </c>
      <c r="BW63" s="154">
        <f>MIN(BU63:BV63)</f>
        <v>0</v>
      </c>
      <c r="CG63" s="153">
        <v>48</v>
      </c>
      <c r="CH63" s="158">
        <f>CH8*$CK$10</f>
        <v>4687.5</v>
      </c>
      <c r="CI63" s="160">
        <f>CK8*$CK$10</f>
        <v>6562.5</v>
      </c>
      <c r="CJ63" s="154">
        <f t="shared" si="112"/>
        <v>4687.5</v>
      </c>
      <c r="CS63" s="222" t="s">
        <v>261</v>
      </c>
      <c r="CT63" s="222"/>
      <c r="CU63" s="223">
        <f>CT60+CT61</f>
        <v>23325234.375</v>
      </c>
      <c r="CV63" s="223"/>
      <c r="DG63" s="222" t="s">
        <v>261</v>
      </c>
      <c r="DH63" s="222"/>
      <c r="DI63" s="223">
        <f>DH60+DH61</f>
        <v>19618007.8125</v>
      </c>
      <c r="DJ63" s="223"/>
      <c r="DK63" s="150" t="s">
        <v>322</v>
      </c>
      <c r="DU63" s="107">
        <v>52</v>
      </c>
      <c r="DV63" s="158">
        <f>DW3*$DY$12</f>
        <v>5390.625</v>
      </c>
      <c r="DW63" s="160">
        <f>DX3*$DY$12</f>
        <v>5390.625</v>
      </c>
      <c r="DX63" s="154">
        <f>MIN(DV63:DW63)</f>
        <v>5390.625</v>
      </c>
    </row>
    <row r="64" spans="1:128" ht="15.7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107">
        <v>16</v>
      </c>
      <c r="AU64" s="158">
        <f t="shared" ref="AU64:AV69" si="119">AW4*$AX$12</f>
        <v>3984.375</v>
      </c>
      <c r="AV64" s="160">
        <f t="shared" si="119"/>
        <v>7734.375</v>
      </c>
      <c r="AW64" s="154">
        <f t="shared" ref="AW64:AW69" si="120">MIN(AU64:AV64)</f>
        <v>3984.375</v>
      </c>
      <c r="AX64" s="7"/>
      <c r="AY64" s="7"/>
      <c r="AZ64" s="7"/>
      <c r="BA64" s="7"/>
      <c r="BB64" s="7"/>
      <c r="BC64" s="7"/>
      <c r="BD64" s="7"/>
      <c r="BE64" s="7"/>
      <c r="BF64" s="7"/>
      <c r="BG64" s="107">
        <v>25</v>
      </c>
      <c r="BH64" s="158">
        <f t="shared" ref="BH64:BH69" si="121">BH4*$BK$12</f>
        <v>1171.875</v>
      </c>
      <c r="BI64" s="160">
        <f t="shared" ref="BI64:BI69" si="122">BJ4*$BK$12</f>
        <v>3281.25</v>
      </c>
      <c r="BJ64" s="154">
        <f t="shared" ref="BJ64:BJ69" si="123">MIN(BH64:BI64)</f>
        <v>1171.875</v>
      </c>
      <c r="BT64" s="107">
        <v>30</v>
      </c>
      <c r="BU64" s="160">
        <f t="shared" ref="BU64:BV69" si="124">BU4*$BX$12</f>
        <v>2812.5</v>
      </c>
      <c r="BV64" s="158">
        <f t="shared" si="124"/>
        <v>0</v>
      </c>
      <c r="BW64" s="154">
        <f t="shared" ref="BW64:BW69" si="125">MIN(BU64:BV64)</f>
        <v>0</v>
      </c>
      <c r="CG64" s="7"/>
      <c r="CH64" s="7"/>
      <c r="CI64" s="7"/>
      <c r="CJ64" s="7"/>
      <c r="CS64" s="222" t="s">
        <v>264</v>
      </c>
      <c r="CT64" s="222"/>
      <c r="CU64" s="7"/>
      <c r="CV64" s="7"/>
      <c r="DG64" s="222" t="s">
        <v>264</v>
      </c>
      <c r="DH64" s="222"/>
      <c r="DI64" s="7"/>
      <c r="DJ64" s="7"/>
      <c r="DU64" s="107">
        <v>54</v>
      </c>
      <c r="DV64" s="158">
        <f t="shared" ref="DV64:DW69" si="126">DW4*$DY$12</f>
        <v>0</v>
      </c>
      <c r="DW64" s="160">
        <f t="shared" si="126"/>
        <v>152.34375</v>
      </c>
      <c r="DX64" s="154">
        <f t="shared" ref="DX64:DX69" si="127">MIN(DV64:DW64)</f>
        <v>0</v>
      </c>
    </row>
    <row r="65" spans="1:128" ht="15.75" x14ac:dyDescent="0.25">
      <c r="A65" s="7"/>
      <c r="B65" s="7"/>
      <c r="C65" s="7"/>
      <c r="D65" s="7"/>
      <c r="E65" s="7"/>
      <c r="F65" s="7"/>
      <c r="G65" s="7"/>
      <c r="H65" s="7"/>
      <c r="I65" s="7"/>
      <c r="J65" s="113">
        <v>1</v>
      </c>
      <c r="K65" s="223">
        <f>(H3*K58)+(H6*K61)+(H7*K62)+(H8*K63)</f>
        <v>13187812.5</v>
      </c>
      <c r="L65" s="223"/>
      <c r="M65" s="7"/>
      <c r="N65" s="7"/>
      <c r="O65" s="7"/>
      <c r="P65" s="7"/>
      <c r="Q65" s="7"/>
      <c r="R65" s="7"/>
      <c r="S65" s="7"/>
      <c r="T65" s="7"/>
      <c r="U65" s="7"/>
      <c r="V65" s="113">
        <v>5</v>
      </c>
      <c r="W65" s="223">
        <f>(T3*W58)+(T5*W60)+(T6*W61)+(T7*W62)+(T8*W63)</f>
        <v>26216250</v>
      </c>
      <c r="X65" s="223"/>
      <c r="Y65" s="7"/>
      <c r="Z65" s="7"/>
      <c r="AA65" s="7"/>
      <c r="AB65" s="7"/>
      <c r="AC65" s="7"/>
      <c r="AD65" s="7"/>
      <c r="AE65" s="7"/>
      <c r="AF65" s="7"/>
      <c r="AG65" s="7"/>
      <c r="AH65" s="113">
        <v>11</v>
      </c>
      <c r="AI65" s="223">
        <f>(AF3*AI58)+(AF4*AI59)+(AF7*AI62)</f>
        <v>10851796.875</v>
      </c>
      <c r="AJ65" s="223"/>
      <c r="AK65" s="7"/>
      <c r="AL65" s="7"/>
      <c r="AM65" s="7"/>
      <c r="AN65" s="7"/>
      <c r="AO65" s="7"/>
      <c r="AP65" s="7"/>
      <c r="AQ65" s="7"/>
      <c r="AR65" s="7"/>
      <c r="AS65" s="7"/>
      <c r="AT65" s="107">
        <v>20</v>
      </c>
      <c r="AU65" s="158">
        <f t="shared" si="119"/>
        <v>0</v>
      </c>
      <c r="AV65" s="160">
        <f t="shared" si="119"/>
        <v>2578.125</v>
      </c>
      <c r="AW65" s="154">
        <f t="shared" si="120"/>
        <v>0</v>
      </c>
      <c r="AX65" s="7"/>
      <c r="AY65" s="7"/>
      <c r="AZ65" s="7"/>
      <c r="BA65" s="7"/>
      <c r="BB65" s="7"/>
      <c r="BC65" s="7"/>
      <c r="BD65" s="7"/>
      <c r="BE65" s="7"/>
      <c r="BF65" s="7"/>
      <c r="BG65" s="107">
        <v>26</v>
      </c>
      <c r="BH65" s="160">
        <f t="shared" si="121"/>
        <v>3515.625</v>
      </c>
      <c r="BI65" s="158">
        <f t="shared" si="122"/>
        <v>0</v>
      </c>
      <c r="BJ65" s="154">
        <f t="shared" si="123"/>
        <v>0</v>
      </c>
      <c r="BT65" s="107">
        <v>33</v>
      </c>
      <c r="BU65" s="160">
        <f t="shared" si="124"/>
        <v>2343.75</v>
      </c>
      <c r="BV65" s="158">
        <f t="shared" si="124"/>
        <v>1757.8125</v>
      </c>
      <c r="BW65" s="154">
        <f t="shared" si="125"/>
        <v>1757.8125</v>
      </c>
      <c r="CG65" s="113">
        <v>35</v>
      </c>
      <c r="CH65" s="223">
        <f>(CE3*CH58)+(CE4*CH59)+(CE5*CH60)+(CE7*CH62)+(CE8*CH63)</f>
        <v>26149218.75</v>
      </c>
      <c r="CI65" s="223"/>
      <c r="CJ65" s="7"/>
      <c r="DU65" s="107">
        <v>55</v>
      </c>
      <c r="DV65" s="160">
        <f t="shared" si="126"/>
        <v>152.34375</v>
      </c>
      <c r="DW65" s="158">
        <f t="shared" si="126"/>
        <v>0</v>
      </c>
      <c r="DX65" s="154">
        <f t="shared" si="127"/>
        <v>0</v>
      </c>
    </row>
    <row r="66" spans="1:128" ht="15.75" x14ac:dyDescent="0.25">
      <c r="A66" s="7"/>
      <c r="B66" s="7"/>
      <c r="C66" s="7"/>
      <c r="D66" s="7"/>
      <c r="E66" s="7"/>
      <c r="F66" s="7"/>
      <c r="G66" s="7"/>
      <c r="H66" s="7"/>
      <c r="I66" s="7"/>
      <c r="J66" s="113">
        <v>3</v>
      </c>
      <c r="K66" s="223">
        <f>(H4*L59)+(H5*L60)</f>
        <v>2309062.5</v>
      </c>
      <c r="L66" s="223"/>
      <c r="M66" s="7"/>
      <c r="N66" s="7"/>
      <c r="O66" s="7"/>
      <c r="P66" s="7"/>
      <c r="Q66" s="7"/>
      <c r="R66" s="7"/>
      <c r="S66" s="7"/>
      <c r="T66" s="7"/>
      <c r="U66" s="7"/>
      <c r="V66" s="113">
        <v>6</v>
      </c>
      <c r="W66" s="223">
        <f>(T4*X59)</f>
        <v>0</v>
      </c>
      <c r="X66" s="223"/>
      <c r="Y66" s="7"/>
      <c r="Z66" s="7"/>
      <c r="AA66" s="7"/>
      <c r="AB66" s="7"/>
      <c r="AC66" s="7"/>
      <c r="AD66" s="7"/>
      <c r="AE66" s="7"/>
      <c r="AF66" s="7"/>
      <c r="AG66" s="7"/>
      <c r="AH66" s="113">
        <v>14</v>
      </c>
      <c r="AI66" s="223">
        <f>(AF5*AJ60)+(AF6*AJ61)+(AF8*AJ63)</f>
        <v>6175312.5</v>
      </c>
      <c r="AJ66" s="223"/>
      <c r="AK66" s="7"/>
      <c r="AL66" s="7"/>
      <c r="AM66" s="7"/>
      <c r="AN66" s="7"/>
      <c r="AO66" s="7"/>
      <c r="AP66" s="7"/>
      <c r="AQ66" s="7"/>
      <c r="AR66" s="7"/>
      <c r="AS66" s="7"/>
      <c r="AT66" s="107">
        <v>21</v>
      </c>
      <c r="AU66" s="160">
        <f t="shared" si="119"/>
        <v>2578.125</v>
      </c>
      <c r="AV66" s="158">
        <f t="shared" si="119"/>
        <v>0</v>
      </c>
      <c r="AW66" s="154">
        <f t="shared" si="120"/>
        <v>0</v>
      </c>
      <c r="AX66" s="7"/>
      <c r="AY66" s="7"/>
      <c r="AZ66" s="7"/>
      <c r="BA66" s="7"/>
      <c r="BB66" s="7"/>
      <c r="BC66" s="7"/>
      <c r="BD66" s="7"/>
      <c r="BE66" s="7"/>
      <c r="BF66" s="7"/>
      <c r="BG66" s="107">
        <v>27</v>
      </c>
      <c r="BH66" s="158">
        <f t="shared" si="121"/>
        <v>3046.875</v>
      </c>
      <c r="BI66" s="160">
        <f t="shared" si="122"/>
        <v>3515.625</v>
      </c>
      <c r="BJ66" s="154">
        <f t="shared" si="123"/>
        <v>3046.875</v>
      </c>
      <c r="BT66" s="107">
        <v>40</v>
      </c>
      <c r="BU66" s="158">
        <f t="shared" si="124"/>
        <v>5625</v>
      </c>
      <c r="BV66" s="160">
        <f t="shared" si="124"/>
        <v>5859.375</v>
      </c>
      <c r="BW66" s="154">
        <f t="shared" si="125"/>
        <v>5625</v>
      </c>
      <c r="CG66" s="113">
        <v>43</v>
      </c>
      <c r="CH66" s="223">
        <f>(CE6*CI61)</f>
        <v>0</v>
      </c>
      <c r="CI66" s="223"/>
      <c r="CJ66" s="7"/>
      <c r="CS66" s="153" t="s">
        <v>260</v>
      </c>
      <c r="CT66" s="153">
        <v>34</v>
      </c>
      <c r="CU66" s="153">
        <v>38</v>
      </c>
      <c r="CV66" s="7"/>
      <c r="DG66" s="153" t="s">
        <v>260</v>
      </c>
      <c r="DH66" s="153">
        <v>50</v>
      </c>
      <c r="DI66" s="153">
        <v>51</v>
      </c>
      <c r="DJ66" s="7"/>
      <c r="DU66" s="107">
        <v>56</v>
      </c>
      <c r="DV66" s="158">
        <f t="shared" si="126"/>
        <v>820.3125</v>
      </c>
      <c r="DW66" s="160">
        <f t="shared" si="126"/>
        <v>1054.6875</v>
      </c>
      <c r="DX66" s="154">
        <f t="shared" si="127"/>
        <v>820.3125</v>
      </c>
    </row>
    <row r="67" spans="1:128" ht="15.7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107">
        <v>24</v>
      </c>
      <c r="AU67" s="158">
        <f t="shared" si="119"/>
        <v>4218.75</v>
      </c>
      <c r="AV67" s="160">
        <f t="shared" si="119"/>
        <v>6796.875</v>
      </c>
      <c r="AW67" s="154">
        <f t="shared" si="120"/>
        <v>4218.75</v>
      </c>
      <c r="AX67" s="7"/>
      <c r="AY67" s="7"/>
      <c r="AZ67" s="7"/>
      <c r="BA67" s="7"/>
      <c r="BB67" s="7"/>
      <c r="BC67" s="7"/>
      <c r="BD67" s="7"/>
      <c r="BE67" s="7"/>
      <c r="BF67" s="7"/>
      <c r="BG67" s="107">
        <v>29</v>
      </c>
      <c r="BH67" s="160">
        <f t="shared" si="121"/>
        <v>2578.125</v>
      </c>
      <c r="BI67" s="158">
        <f t="shared" si="122"/>
        <v>1171.875</v>
      </c>
      <c r="BJ67" s="154">
        <f t="shared" si="123"/>
        <v>1171.875</v>
      </c>
      <c r="BT67" s="107">
        <v>53</v>
      </c>
      <c r="BU67" s="160">
        <f t="shared" si="124"/>
        <v>9609.375</v>
      </c>
      <c r="BV67" s="158">
        <f t="shared" si="124"/>
        <v>8203.125</v>
      </c>
      <c r="BW67" s="154">
        <f t="shared" si="125"/>
        <v>8203.125</v>
      </c>
      <c r="CG67" s="7"/>
      <c r="CH67" s="7"/>
      <c r="CI67" s="7"/>
      <c r="CJ67" s="7"/>
      <c r="CS67" s="107">
        <v>34</v>
      </c>
      <c r="CT67" s="158">
        <f>CT3*$CW$13</f>
        <v>0</v>
      </c>
      <c r="CU67" s="160">
        <f>CV3*$CW$13</f>
        <v>3515.625</v>
      </c>
      <c r="CV67" s="154">
        <f>MIN(CT67:CU67)</f>
        <v>0</v>
      </c>
      <c r="DG67" s="107">
        <v>50</v>
      </c>
      <c r="DH67" s="158">
        <f>DH3*$DK$13</f>
        <v>0</v>
      </c>
      <c r="DI67" s="160">
        <f>DI3*$DK$13</f>
        <v>1757.8125</v>
      </c>
      <c r="DJ67" s="154">
        <f>MIN(DH67:DI67)</f>
        <v>0</v>
      </c>
      <c r="DU67" s="107">
        <v>63</v>
      </c>
      <c r="DV67" s="158">
        <f t="shared" si="126"/>
        <v>2226.5625</v>
      </c>
      <c r="DW67" s="160">
        <f t="shared" si="126"/>
        <v>2343.75</v>
      </c>
      <c r="DX67" s="154">
        <f t="shared" si="127"/>
        <v>2226.5625</v>
      </c>
    </row>
    <row r="68" spans="1:128" ht="15.75" x14ac:dyDescent="0.25">
      <c r="A68" s="7"/>
      <c r="B68" s="7"/>
      <c r="C68" s="7"/>
      <c r="D68" s="7"/>
      <c r="E68" s="7"/>
      <c r="F68" s="7"/>
      <c r="G68" s="7"/>
      <c r="H68" s="7"/>
      <c r="I68" s="7"/>
      <c r="J68" s="222" t="s">
        <v>261</v>
      </c>
      <c r="K68" s="222"/>
      <c r="L68" s="223">
        <f>K65+K66</f>
        <v>15496875</v>
      </c>
      <c r="M68" s="223"/>
      <c r="N68" s="7"/>
      <c r="O68" s="7"/>
      <c r="P68" s="7"/>
      <c r="Q68" s="7"/>
      <c r="R68" s="7"/>
      <c r="S68" s="7"/>
      <c r="T68" s="7"/>
      <c r="U68" s="7"/>
      <c r="V68" s="222" t="s">
        <v>261</v>
      </c>
      <c r="W68" s="222"/>
      <c r="X68" s="223">
        <f>W65+W66</f>
        <v>26216250</v>
      </c>
      <c r="Y68" s="223"/>
      <c r="AA68" s="7"/>
      <c r="AB68" s="7"/>
      <c r="AC68" s="7"/>
      <c r="AD68" s="7"/>
      <c r="AE68" s="7"/>
      <c r="AF68" s="7"/>
      <c r="AG68" s="7"/>
      <c r="AH68" s="222" t="s">
        <v>261</v>
      </c>
      <c r="AI68" s="222"/>
      <c r="AJ68" s="223">
        <f>AI65+AI66</f>
        <v>17027109.375</v>
      </c>
      <c r="AK68" s="223"/>
      <c r="AL68" s="7"/>
      <c r="AM68" s="7"/>
      <c r="AN68" s="7"/>
      <c r="AO68" s="7"/>
      <c r="AP68" s="7"/>
      <c r="AQ68" s="7"/>
      <c r="AR68" s="7"/>
      <c r="AS68" s="7"/>
      <c r="AT68" s="107">
        <v>31</v>
      </c>
      <c r="AU68" s="160">
        <f t="shared" si="119"/>
        <v>8671.875</v>
      </c>
      <c r="AV68" s="158">
        <f t="shared" si="119"/>
        <v>7500</v>
      </c>
      <c r="AW68" s="154">
        <f t="shared" si="120"/>
        <v>7500</v>
      </c>
      <c r="AX68" s="7"/>
      <c r="AY68" s="7"/>
      <c r="AZ68" s="7"/>
      <c r="BA68" s="7"/>
      <c r="BB68" s="7"/>
      <c r="BC68" s="7"/>
      <c r="BD68" s="7"/>
      <c r="BE68" s="7"/>
      <c r="BF68" s="7"/>
      <c r="BG68" s="107">
        <v>39</v>
      </c>
      <c r="BH68" s="160">
        <f t="shared" si="121"/>
        <v>6562.5</v>
      </c>
      <c r="BI68" s="158">
        <f t="shared" si="122"/>
        <v>4687.5</v>
      </c>
      <c r="BJ68" s="154">
        <f t="shared" si="123"/>
        <v>4687.5</v>
      </c>
      <c r="BT68" s="107">
        <v>64</v>
      </c>
      <c r="BU68" s="160">
        <f t="shared" si="124"/>
        <v>11250</v>
      </c>
      <c r="BV68" s="158">
        <f t="shared" si="124"/>
        <v>11015.625</v>
      </c>
      <c r="BW68" s="154">
        <f t="shared" si="125"/>
        <v>11015.625</v>
      </c>
      <c r="CG68" s="222" t="s">
        <v>261</v>
      </c>
      <c r="CH68" s="222"/>
      <c r="CI68" s="223">
        <f>CH65+CH66</f>
        <v>26149218.75</v>
      </c>
      <c r="CJ68" s="223"/>
      <c r="CS68" s="107">
        <v>37</v>
      </c>
      <c r="CT68" s="160">
        <f t="shared" ref="CT68:CT73" si="128">CT4*$CW$13</f>
        <v>3046.875</v>
      </c>
      <c r="CU68" s="158">
        <f t="shared" ref="CU68:CU74" si="129">CV4*$CW$13</f>
        <v>2343.75</v>
      </c>
      <c r="CV68" s="154">
        <f t="shared" ref="CV68:CV74" si="130">MIN(CT68:CU68)</f>
        <v>2343.75</v>
      </c>
      <c r="DG68" s="107">
        <v>51</v>
      </c>
      <c r="DH68" s="160">
        <f t="shared" ref="DH68:DI73" si="131">DH4*$DK$13</f>
        <v>1757.8125</v>
      </c>
      <c r="DI68" s="158">
        <f t="shared" si="131"/>
        <v>0</v>
      </c>
      <c r="DJ68" s="154">
        <f t="shared" ref="DJ68:DJ74" si="132">MIN(DH68:DI68)</f>
        <v>0</v>
      </c>
      <c r="DU68" s="107">
        <v>66</v>
      </c>
      <c r="DV68" s="160">
        <f t="shared" si="126"/>
        <v>3046.875</v>
      </c>
      <c r="DW68" s="158">
        <f t="shared" si="126"/>
        <v>2343.75</v>
      </c>
      <c r="DX68" s="154">
        <f t="shared" si="127"/>
        <v>2343.75</v>
      </c>
    </row>
    <row r="69" spans="1:128" ht="15.75" x14ac:dyDescent="0.25">
      <c r="A69" s="7"/>
      <c r="B69" s="7"/>
      <c r="C69" s="7"/>
      <c r="D69" s="7"/>
      <c r="E69" s="7"/>
      <c r="F69" s="7"/>
      <c r="G69" s="7"/>
      <c r="H69" s="7"/>
      <c r="I69" s="7"/>
      <c r="J69" s="222" t="s">
        <v>265</v>
      </c>
      <c r="K69" s="222"/>
      <c r="L69" s="7"/>
      <c r="M69" s="7"/>
      <c r="N69" s="7"/>
      <c r="O69" s="7"/>
      <c r="P69" s="7"/>
      <c r="Q69" s="7"/>
      <c r="R69" s="7"/>
      <c r="S69" s="7"/>
      <c r="T69" s="7"/>
      <c r="U69" s="7"/>
      <c r="V69" s="222" t="s">
        <v>265</v>
      </c>
      <c r="W69" s="222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222" t="s">
        <v>265</v>
      </c>
      <c r="AI69" s="222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107">
        <v>32</v>
      </c>
      <c r="AU69" s="160">
        <f t="shared" si="119"/>
        <v>4453.125</v>
      </c>
      <c r="AV69" s="158">
        <f t="shared" si="119"/>
        <v>3281.25</v>
      </c>
      <c r="AW69" s="154">
        <f t="shared" si="120"/>
        <v>3281.25</v>
      </c>
      <c r="AX69" s="7"/>
      <c r="AY69" s="7"/>
      <c r="AZ69" s="7"/>
      <c r="BA69" s="7"/>
      <c r="BB69" s="7"/>
      <c r="BC69" s="7"/>
      <c r="BD69" s="7"/>
      <c r="BE69" s="7"/>
      <c r="BF69" s="7"/>
      <c r="BG69" s="107">
        <v>47</v>
      </c>
      <c r="BH69" s="160">
        <f t="shared" si="121"/>
        <v>3750</v>
      </c>
      <c r="BI69" s="158">
        <f t="shared" si="122"/>
        <v>3046.875</v>
      </c>
      <c r="BJ69" s="154">
        <f t="shared" si="123"/>
        <v>3046.875</v>
      </c>
      <c r="BT69" s="107">
        <v>67</v>
      </c>
      <c r="BU69" s="160">
        <f t="shared" si="124"/>
        <v>14062.5</v>
      </c>
      <c r="BV69" s="158">
        <f t="shared" si="124"/>
        <v>14062.5</v>
      </c>
      <c r="BW69" s="154">
        <f t="shared" si="125"/>
        <v>14062.5</v>
      </c>
      <c r="CG69" s="222" t="s">
        <v>265</v>
      </c>
      <c r="CH69" s="222"/>
      <c r="CI69" s="7"/>
      <c r="CJ69" s="7"/>
      <c r="CS69" s="107">
        <v>38</v>
      </c>
      <c r="CT69" s="160">
        <f t="shared" si="128"/>
        <v>3515.625</v>
      </c>
      <c r="CU69" s="158">
        <f t="shared" si="129"/>
        <v>0</v>
      </c>
      <c r="CV69" s="154">
        <f t="shared" si="130"/>
        <v>0</v>
      </c>
      <c r="DG69" s="107">
        <v>57</v>
      </c>
      <c r="DH69" s="158">
        <f t="shared" si="131"/>
        <v>13359.375</v>
      </c>
      <c r="DI69" s="160">
        <f t="shared" si="131"/>
        <v>15234.375</v>
      </c>
      <c r="DJ69" s="154">
        <f t="shared" si="132"/>
        <v>13359.375</v>
      </c>
      <c r="DU69" s="107">
        <v>68</v>
      </c>
      <c r="DV69" s="160">
        <f t="shared" si="126"/>
        <v>2812.5</v>
      </c>
      <c r="DW69" s="158">
        <f t="shared" si="126"/>
        <v>2812.5</v>
      </c>
      <c r="DX69" s="154">
        <f t="shared" si="127"/>
        <v>2812.5</v>
      </c>
    </row>
    <row r="70" spans="1:128" ht="15.7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T70" s="7"/>
      <c r="BU70" s="7"/>
      <c r="BV70" s="7"/>
      <c r="BW70" s="7"/>
      <c r="CS70" s="107">
        <v>42</v>
      </c>
      <c r="CT70" s="158">
        <f t="shared" si="128"/>
        <v>4453.125</v>
      </c>
      <c r="CU70" s="160">
        <f t="shared" si="129"/>
        <v>5156.25</v>
      </c>
      <c r="CV70" s="154">
        <f t="shared" si="130"/>
        <v>4453.125</v>
      </c>
      <c r="DG70" s="107">
        <v>59</v>
      </c>
      <c r="DH70" s="158">
        <f t="shared" si="131"/>
        <v>3281.25</v>
      </c>
      <c r="DI70" s="160">
        <f t="shared" si="131"/>
        <v>3281.25</v>
      </c>
      <c r="DJ70" s="154">
        <f t="shared" si="132"/>
        <v>3281.25</v>
      </c>
      <c r="DU70" s="7"/>
      <c r="DV70" s="7"/>
      <c r="DW70" s="7"/>
      <c r="DX70" s="7"/>
    </row>
    <row r="71" spans="1:128" ht="15.75" x14ac:dyDescent="0.25">
      <c r="A71" s="7"/>
      <c r="B71" s="7"/>
      <c r="C71" s="7"/>
      <c r="D71" s="7"/>
      <c r="E71" s="7"/>
      <c r="F71" s="7"/>
      <c r="G71" s="7"/>
      <c r="H71" s="7"/>
      <c r="I71" s="7"/>
      <c r="J71" s="145" t="s">
        <v>260</v>
      </c>
      <c r="K71" s="145">
        <v>3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147" t="s">
        <v>260</v>
      </c>
      <c r="W71" s="192">
        <v>7</v>
      </c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147" t="s">
        <v>260</v>
      </c>
      <c r="AI71" s="147">
        <v>11</v>
      </c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113">
        <v>20</v>
      </c>
      <c r="AU71" s="223">
        <f>(AR4*AU64)+(AR5*AU65)+(AR7*AU67)</f>
        <v>7304296.875</v>
      </c>
      <c r="AV71" s="223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113">
        <v>22</v>
      </c>
      <c r="BH71" s="223">
        <f>(BE3*BH63)+(BE4*BH64)+(BE6*BH66)</f>
        <v>3657656.25</v>
      </c>
      <c r="BI71" s="223"/>
      <c r="BJ71" s="7"/>
      <c r="BT71" s="113">
        <v>23</v>
      </c>
      <c r="BU71" s="223">
        <f>(BR3*BU63)+(BR6*BU66)</f>
        <v>2413125</v>
      </c>
      <c r="BV71" s="223"/>
      <c r="BW71" s="7"/>
      <c r="CG71" s="153" t="s">
        <v>260</v>
      </c>
      <c r="CH71" s="153">
        <v>48</v>
      </c>
      <c r="CI71" s="7"/>
      <c r="CJ71" s="7"/>
      <c r="CS71" s="107">
        <v>45</v>
      </c>
      <c r="CT71" s="160">
        <f t="shared" si="128"/>
        <v>4921.875</v>
      </c>
      <c r="CU71" s="158">
        <f t="shared" si="129"/>
        <v>1523.4375</v>
      </c>
      <c r="CV71" s="154">
        <f t="shared" si="130"/>
        <v>1523.4375</v>
      </c>
      <c r="DG71" s="107">
        <v>60</v>
      </c>
      <c r="DH71" s="160">
        <f t="shared" si="131"/>
        <v>4921.875</v>
      </c>
      <c r="DI71" s="158">
        <f t="shared" si="131"/>
        <v>4218.75</v>
      </c>
      <c r="DJ71" s="154">
        <f t="shared" si="132"/>
        <v>4218.75</v>
      </c>
      <c r="DU71" s="113">
        <v>54</v>
      </c>
      <c r="DV71" s="223">
        <f>(DS3*DV63)+(DS4*DV64)+(DS6*DV66)+(DS7*DV67)</f>
        <v>7922695.3125</v>
      </c>
      <c r="DW71" s="223"/>
      <c r="DX71" s="7"/>
    </row>
    <row r="72" spans="1:128" ht="15.75" x14ac:dyDescent="0.25">
      <c r="A72" s="7"/>
      <c r="B72" s="7"/>
      <c r="C72" s="7"/>
      <c r="D72" s="7"/>
      <c r="E72" s="7"/>
      <c r="F72" s="7"/>
      <c r="G72" s="7"/>
      <c r="H72" s="7"/>
      <c r="I72" s="7"/>
      <c r="J72" s="145">
        <v>1</v>
      </c>
      <c r="K72" s="159">
        <f>M3*$N$10</f>
        <v>2578.125</v>
      </c>
      <c r="L72" s="7"/>
      <c r="M72" s="8"/>
      <c r="N72" s="7"/>
      <c r="O72" s="7"/>
      <c r="P72" s="7"/>
      <c r="Q72" s="7"/>
      <c r="R72" s="7"/>
      <c r="S72" s="7"/>
      <c r="T72" s="7"/>
      <c r="U72" s="7"/>
      <c r="V72" s="147">
        <v>5</v>
      </c>
      <c r="W72" s="159">
        <f>Y3*$Z$10</f>
        <v>1406.25</v>
      </c>
      <c r="X72" s="7"/>
      <c r="Y72" s="8"/>
      <c r="Z72" s="7"/>
      <c r="AA72" s="7"/>
      <c r="AB72" s="7"/>
      <c r="AC72" s="7"/>
      <c r="AD72" s="7"/>
      <c r="AE72" s="7"/>
      <c r="AF72" s="7"/>
      <c r="AG72" s="7"/>
      <c r="AH72" s="147">
        <v>10</v>
      </c>
      <c r="AI72" s="159">
        <f>AJ3*$AL$10</f>
        <v>6796.875</v>
      </c>
      <c r="AJ72" s="7"/>
      <c r="AK72" s="8"/>
      <c r="AL72" s="7"/>
      <c r="AM72" s="7"/>
      <c r="AN72" s="7"/>
      <c r="AO72" s="7"/>
      <c r="AP72" s="7"/>
      <c r="AQ72" s="7"/>
      <c r="AR72" s="7"/>
      <c r="AS72" s="7"/>
      <c r="AT72" s="113">
        <v>21</v>
      </c>
      <c r="AU72" s="223">
        <f>(AR3*AV63)+(AR6*AV66)+(AR8*AV68)+(AR9*AV69)</f>
        <v>13778203.125</v>
      </c>
      <c r="AV72" s="223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113">
        <v>26</v>
      </c>
      <c r="BH72" s="223">
        <f>(BE5*BI65)+(BE7*BI67)+(BE8*BI68)+(BE9*BI69)</f>
        <v>8970703.125</v>
      </c>
      <c r="BI72" s="223"/>
      <c r="BJ72" s="7"/>
      <c r="BT72" s="113">
        <v>30</v>
      </c>
      <c r="BU72" s="223">
        <f>(BR4*BV64)+(BR5*BV65)+(BR7*BV67)+(BR8*BV68)+(BR9*BV69)</f>
        <v>32070117.1875</v>
      </c>
      <c r="BV72" s="223"/>
      <c r="BW72" s="7"/>
      <c r="CG72" s="153">
        <v>35</v>
      </c>
      <c r="CH72" s="159">
        <f>CM3*$CK$10</f>
        <v>4687.5</v>
      </c>
      <c r="CI72" s="7"/>
      <c r="CJ72" s="126"/>
      <c r="CS72" s="107">
        <v>46</v>
      </c>
      <c r="CT72" s="158">
        <f t="shared" si="128"/>
        <v>7734.375</v>
      </c>
      <c r="CU72" s="160">
        <f t="shared" si="129"/>
        <v>8437.5</v>
      </c>
      <c r="CV72" s="154">
        <f t="shared" si="130"/>
        <v>7734.375</v>
      </c>
      <c r="DG72" s="107">
        <v>61</v>
      </c>
      <c r="DH72" s="158">
        <f t="shared" si="131"/>
        <v>2578.125</v>
      </c>
      <c r="DI72" s="160">
        <f t="shared" si="131"/>
        <v>3515.625</v>
      </c>
      <c r="DJ72" s="154">
        <f t="shared" si="132"/>
        <v>2578.125</v>
      </c>
      <c r="DU72" s="113">
        <v>55</v>
      </c>
      <c r="DV72" s="223">
        <f>(DS5*DW65)+(DS8*DW68)+(DS9*DW69)</f>
        <v>4680468.75</v>
      </c>
      <c r="DW72" s="223"/>
      <c r="DX72" s="7"/>
    </row>
    <row r="73" spans="1:128" ht="15.75" x14ac:dyDescent="0.25">
      <c r="A73" s="7"/>
      <c r="B73" s="7"/>
      <c r="C73" s="7"/>
      <c r="D73" s="7"/>
      <c r="E73" s="7"/>
      <c r="F73" s="7"/>
      <c r="G73" s="7"/>
      <c r="H73" s="7"/>
      <c r="I73" s="7"/>
      <c r="J73" s="145">
        <v>2</v>
      </c>
      <c r="K73" s="159">
        <f t="shared" ref="K73:K76" si="133">M4*$N$10</f>
        <v>2812.5</v>
      </c>
      <c r="L73" s="7"/>
      <c r="M73" s="8"/>
      <c r="N73" s="7"/>
      <c r="O73" s="7"/>
      <c r="P73" s="7"/>
      <c r="Q73" s="7"/>
      <c r="R73" s="7"/>
      <c r="S73" s="7"/>
      <c r="T73" s="7"/>
      <c r="U73" s="7"/>
      <c r="V73" s="147">
        <v>6</v>
      </c>
      <c r="W73" s="159">
        <f t="shared" ref="W73:W77" si="134">Y4*$Z$10</f>
        <v>2343.75</v>
      </c>
      <c r="X73" s="7"/>
      <c r="Y73" s="8"/>
      <c r="Z73" s="7"/>
      <c r="AA73" s="7"/>
      <c r="AB73" s="7"/>
      <c r="AC73" s="7"/>
      <c r="AD73" s="7"/>
      <c r="AE73" s="7"/>
      <c r="AF73" s="7"/>
      <c r="AG73" s="7"/>
      <c r="AH73" s="147">
        <v>11</v>
      </c>
      <c r="AI73" s="159">
        <f t="shared" ref="AI73:AI77" si="135">AJ4*$AL$10</f>
        <v>0</v>
      </c>
      <c r="AJ73" s="7"/>
      <c r="AK73" s="8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T73" s="7"/>
      <c r="BU73" s="7"/>
      <c r="BV73" s="7"/>
      <c r="BW73" s="7"/>
      <c r="CG73" s="153">
        <v>36</v>
      </c>
      <c r="CH73" s="159">
        <f t="shared" ref="CH73:CH77" si="136">CM4*$CK$10</f>
        <v>9140.625</v>
      </c>
      <c r="CI73" s="7"/>
      <c r="CJ73" s="126"/>
      <c r="CS73" s="107">
        <v>49</v>
      </c>
      <c r="CT73" s="160">
        <f t="shared" si="128"/>
        <v>7500</v>
      </c>
      <c r="CU73" s="158">
        <f t="shared" si="129"/>
        <v>6562.5</v>
      </c>
      <c r="CV73" s="154">
        <f t="shared" si="130"/>
        <v>6562.5</v>
      </c>
      <c r="DG73" s="107">
        <v>62</v>
      </c>
      <c r="DH73" s="158">
        <f t="shared" si="131"/>
        <v>5156.25</v>
      </c>
      <c r="DI73" s="160">
        <f t="shared" si="131"/>
        <v>5859.375</v>
      </c>
      <c r="DJ73" s="154">
        <f t="shared" si="132"/>
        <v>5156.25</v>
      </c>
      <c r="DU73" s="7"/>
      <c r="DV73" s="7"/>
      <c r="DW73" s="7"/>
      <c r="DX73" s="7"/>
    </row>
    <row r="74" spans="1:128" ht="15.75" x14ac:dyDescent="0.25">
      <c r="A74" s="7"/>
      <c r="B74" s="7"/>
      <c r="C74" s="7"/>
      <c r="D74" s="7"/>
      <c r="E74" s="7"/>
      <c r="F74" s="7"/>
      <c r="G74" s="7"/>
      <c r="H74" s="7"/>
      <c r="I74" s="7"/>
      <c r="J74" s="145">
        <v>3</v>
      </c>
      <c r="K74" s="159">
        <f t="shared" si="133"/>
        <v>0</v>
      </c>
      <c r="L74" s="7"/>
      <c r="M74" s="8"/>
      <c r="N74" s="7"/>
      <c r="O74" s="7"/>
      <c r="P74" s="7"/>
      <c r="Q74" s="7"/>
      <c r="R74" s="7"/>
      <c r="S74" s="7"/>
      <c r="T74" s="7"/>
      <c r="U74" s="7"/>
      <c r="V74" s="147">
        <v>7</v>
      </c>
      <c r="W74" s="159">
        <f t="shared" si="134"/>
        <v>0</v>
      </c>
      <c r="X74" s="7"/>
      <c r="Y74" s="8"/>
      <c r="Z74" s="7"/>
      <c r="AA74" s="7"/>
      <c r="AB74" s="7"/>
      <c r="AC74" s="7"/>
      <c r="AD74" s="7"/>
      <c r="AE74" s="7"/>
      <c r="AF74" s="7"/>
      <c r="AG74" s="7"/>
      <c r="AH74" s="147">
        <v>14</v>
      </c>
      <c r="AI74" s="159">
        <f t="shared" si="135"/>
        <v>1406.25</v>
      </c>
      <c r="AJ74" s="7"/>
      <c r="AK74" s="8"/>
      <c r="AL74" s="7"/>
      <c r="AM74" s="7"/>
      <c r="AN74" s="7"/>
      <c r="AO74" s="7"/>
      <c r="AP74" s="7"/>
      <c r="AQ74" s="7"/>
      <c r="AR74" s="7"/>
      <c r="AS74" s="7"/>
      <c r="AT74" s="222" t="s">
        <v>261</v>
      </c>
      <c r="AU74" s="222"/>
      <c r="AV74" s="223">
        <f>AU71+AU72</f>
        <v>21082500</v>
      </c>
      <c r="AW74" s="223"/>
      <c r="AY74" s="7"/>
      <c r="AZ74" s="7"/>
      <c r="BA74" s="7"/>
      <c r="BB74" s="7"/>
      <c r="BC74" s="7"/>
      <c r="BD74" s="7"/>
      <c r="BE74" s="7"/>
      <c r="BF74" s="7"/>
      <c r="BG74" s="222" t="s">
        <v>261</v>
      </c>
      <c r="BH74" s="222"/>
      <c r="BI74" s="223">
        <f>BH71+BH72</f>
        <v>12628359.375</v>
      </c>
      <c r="BJ74" s="223"/>
      <c r="BT74" s="222" t="s">
        <v>261</v>
      </c>
      <c r="BU74" s="222"/>
      <c r="BV74" s="223">
        <f>BU71+BU72</f>
        <v>34483242.1875</v>
      </c>
      <c r="BW74" s="223"/>
      <c r="CG74" s="153">
        <v>41</v>
      </c>
      <c r="CH74" s="159">
        <f t="shared" si="136"/>
        <v>8906.25</v>
      </c>
      <c r="CI74" s="7"/>
      <c r="CJ74" s="126"/>
      <c r="CS74" s="107">
        <v>58</v>
      </c>
      <c r="CT74" s="160">
        <f>CT10*$CW$13</f>
        <v>11484.375</v>
      </c>
      <c r="CU74" s="158">
        <f t="shared" si="129"/>
        <v>10781.25</v>
      </c>
      <c r="CV74" s="154">
        <f t="shared" si="130"/>
        <v>10781.25</v>
      </c>
      <c r="DG74" s="107">
        <v>65</v>
      </c>
      <c r="DH74" s="158">
        <f>DH10*$DK$13</f>
        <v>5625</v>
      </c>
      <c r="DI74" s="160">
        <f>DI10*$DK$13</f>
        <v>6093.75</v>
      </c>
      <c r="DJ74" s="154">
        <f t="shared" si="132"/>
        <v>5625</v>
      </c>
      <c r="DU74" s="222" t="s">
        <v>261</v>
      </c>
      <c r="DV74" s="222"/>
      <c r="DW74" s="223">
        <f>DV71+DV72</f>
        <v>12603164.0625</v>
      </c>
      <c r="DX74" s="223"/>
    </row>
    <row r="75" spans="1:128" ht="15.75" x14ac:dyDescent="0.25">
      <c r="A75" s="7"/>
      <c r="B75" s="7"/>
      <c r="C75" s="7"/>
      <c r="D75" s="7"/>
      <c r="E75" s="7"/>
      <c r="F75" s="7"/>
      <c r="G75" s="7"/>
      <c r="H75" s="7"/>
      <c r="I75" s="7"/>
      <c r="J75" s="145">
        <v>4</v>
      </c>
      <c r="K75" s="159">
        <f t="shared" si="133"/>
        <v>3515.625</v>
      </c>
      <c r="L75" s="7"/>
      <c r="M75" s="8"/>
      <c r="N75" s="7"/>
      <c r="O75" s="7"/>
      <c r="P75" s="7"/>
      <c r="Q75" s="7"/>
      <c r="R75" s="7"/>
      <c r="S75" s="7"/>
      <c r="T75" s="7"/>
      <c r="U75" s="7"/>
      <c r="V75" s="147">
        <v>12</v>
      </c>
      <c r="W75" s="159">
        <f t="shared" si="134"/>
        <v>7968.75</v>
      </c>
      <c r="X75" s="7"/>
      <c r="Y75" s="8"/>
      <c r="Z75" s="7"/>
      <c r="AA75" s="7"/>
      <c r="AB75" s="7"/>
      <c r="AC75" s="7"/>
      <c r="AD75" s="7"/>
      <c r="AE75" s="7"/>
      <c r="AF75" s="7"/>
      <c r="AG75" s="7"/>
      <c r="AH75" s="147">
        <v>15</v>
      </c>
      <c r="AI75" s="159">
        <f t="shared" si="135"/>
        <v>1406.25</v>
      </c>
      <c r="AJ75" s="7"/>
      <c r="AK75" s="8"/>
      <c r="AL75" s="7"/>
      <c r="AM75" s="7"/>
      <c r="AN75" s="7"/>
      <c r="AO75" s="7"/>
      <c r="AP75" s="7"/>
      <c r="AQ75" s="7"/>
      <c r="AR75" s="7"/>
      <c r="AS75" s="7"/>
      <c r="AT75" s="222" t="s">
        <v>265</v>
      </c>
      <c r="AU75" s="222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222" t="s">
        <v>265</v>
      </c>
      <c r="BH75" s="222"/>
      <c r="BI75" s="7"/>
      <c r="BJ75" s="7"/>
      <c r="BT75" s="222" t="s">
        <v>265</v>
      </c>
      <c r="BU75" s="222"/>
      <c r="BV75" s="7"/>
      <c r="BW75" s="7"/>
      <c r="CG75" s="153">
        <v>43</v>
      </c>
      <c r="CH75" s="159">
        <f t="shared" si="136"/>
        <v>6562.5</v>
      </c>
      <c r="CI75" s="7"/>
      <c r="CJ75" s="126"/>
      <c r="CS75" s="7"/>
      <c r="CT75" s="7"/>
      <c r="CU75" s="7"/>
      <c r="CV75" s="7"/>
      <c r="DG75" s="7"/>
      <c r="DH75" s="7"/>
      <c r="DI75" s="7"/>
      <c r="DJ75" s="7"/>
      <c r="DU75" s="222" t="s">
        <v>265</v>
      </c>
      <c r="DV75" s="222"/>
      <c r="DW75" s="7"/>
      <c r="DX75" s="7"/>
    </row>
    <row r="76" spans="1:128" ht="15.75" x14ac:dyDescent="0.25">
      <c r="A76" s="7"/>
      <c r="B76" s="7"/>
      <c r="C76" s="7"/>
      <c r="D76" s="7"/>
      <c r="E76" s="7"/>
      <c r="F76" s="7"/>
      <c r="G76" s="7"/>
      <c r="H76" s="7"/>
      <c r="I76" s="7"/>
      <c r="J76" s="145">
        <v>8</v>
      </c>
      <c r="K76" s="159">
        <f t="shared" si="133"/>
        <v>5625</v>
      </c>
      <c r="L76" s="7"/>
      <c r="M76" s="8"/>
      <c r="N76" s="7"/>
      <c r="O76" s="7"/>
      <c r="P76" s="7"/>
      <c r="Q76" s="7"/>
      <c r="R76" s="7"/>
      <c r="S76" s="7"/>
      <c r="T76" s="7"/>
      <c r="U76" s="7"/>
      <c r="V76" s="147">
        <v>17</v>
      </c>
      <c r="W76" s="159">
        <f t="shared" si="134"/>
        <v>6562.5</v>
      </c>
      <c r="X76" s="7"/>
      <c r="Y76" s="8"/>
      <c r="Z76" s="7"/>
      <c r="AA76" s="7"/>
      <c r="AB76" s="7"/>
      <c r="AC76" s="7"/>
      <c r="AD76" s="7"/>
      <c r="AE76" s="7"/>
      <c r="AF76" s="7"/>
      <c r="AG76" s="7"/>
      <c r="AH76" s="147">
        <v>19</v>
      </c>
      <c r="AI76" s="159">
        <f t="shared" si="135"/>
        <v>3984.375</v>
      </c>
      <c r="AJ76" s="7"/>
      <c r="AK76" s="8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CG76" s="153">
        <v>44</v>
      </c>
      <c r="CH76" s="159">
        <f t="shared" si="136"/>
        <v>9843.75</v>
      </c>
      <c r="CI76" s="7"/>
      <c r="CJ76" s="126"/>
      <c r="CS76" s="113">
        <v>34</v>
      </c>
      <c r="CT76" s="223">
        <f>(CQ3*CT67)+(CQ6*CT70)+(CQ8*CT72)</f>
        <v>8861250</v>
      </c>
      <c r="CU76" s="223"/>
      <c r="CV76" s="7"/>
      <c r="DG76" s="113">
        <v>50</v>
      </c>
      <c r="DH76" s="223">
        <f>(DE3*DH67)+(DE5*DH69)+(DE6*DH70)+(DE8*DH72)+(DE9*DH73)+(DE10*DH74)</f>
        <v>21420468.75</v>
      </c>
      <c r="DI76" s="223"/>
      <c r="DJ76" s="7"/>
    </row>
    <row r="77" spans="1:128" ht="15.75" x14ac:dyDescent="0.25">
      <c r="A77" s="7"/>
      <c r="B77" s="7"/>
      <c r="C77" s="7"/>
      <c r="D77" s="7"/>
      <c r="E77" s="7"/>
      <c r="F77" s="7"/>
      <c r="G77" s="7"/>
      <c r="H77" s="7"/>
      <c r="I77" s="7"/>
      <c r="J77" s="145">
        <v>9</v>
      </c>
      <c r="K77" s="159">
        <f>M8*$N$10</f>
        <v>7031.25</v>
      </c>
      <c r="L77" s="7"/>
      <c r="M77" s="8"/>
      <c r="N77" s="7"/>
      <c r="O77" s="7"/>
      <c r="P77" s="7"/>
      <c r="Q77" s="7"/>
      <c r="R77" s="7"/>
      <c r="S77" s="7"/>
      <c r="T77" s="7"/>
      <c r="U77" s="7"/>
      <c r="V77" s="147">
        <v>18</v>
      </c>
      <c r="W77" s="159">
        <f t="shared" si="134"/>
        <v>11250</v>
      </c>
      <c r="X77" s="7"/>
      <c r="Y77" s="8"/>
      <c r="Z77" s="7"/>
      <c r="AA77" s="7"/>
      <c r="AB77" s="7"/>
      <c r="AC77" s="7"/>
      <c r="AD77" s="7"/>
      <c r="AE77" s="7"/>
      <c r="AF77" s="7"/>
      <c r="AG77" s="7"/>
      <c r="AH77" s="147">
        <v>28</v>
      </c>
      <c r="AI77" s="159">
        <f t="shared" si="135"/>
        <v>7031.25</v>
      </c>
      <c r="AJ77" s="7"/>
      <c r="AK77" s="8"/>
      <c r="AL77" s="7"/>
      <c r="AM77" s="7"/>
      <c r="AN77" s="7"/>
      <c r="AO77" s="7"/>
      <c r="AP77" s="7"/>
      <c r="AQ77" s="7"/>
      <c r="AR77" s="7"/>
      <c r="AS77" s="7"/>
      <c r="AT77" s="152" t="s">
        <v>260</v>
      </c>
      <c r="AU77" s="152">
        <v>32</v>
      </c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152" t="s">
        <v>260</v>
      </c>
      <c r="BH77" s="152">
        <v>22</v>
      </c>
      <c r="BI77" s="7"/>
      <c r="BJ77" s="7"/>
      <c r="BT77" s="153" t="s">
        <v>260</v>
      </c>
      <c r="BU77" s="153">
        <v>23</v>
      </c>
      <c r="BV77" s="7"/>
      <c r="BW77" s="7"/>
      <c r="CG77" s="153">
        <v>48</v>
      </c>
      <c r="CH77" s="159">
        <f t="shared" si="136"/>
        <v>0</v>
      </c>
      <c r="CI77" s="7"/>
      <c r="CJ77" s="126"/>
      <c r="CS77" s="113">
        <v>38</v>
      </c>
      <c r="CT77" s="223">
        <f>(CQ4*CU68)+(CQ5*CU69)+(CQ7*CU71)+(CQ9*CU73)+(CQ10*CU74)</f>
        <v>19828593.75</v>
      </c>
      <c r="CU77" s="223"/>
      <c r="CV77" s="7"/>
      <c r="DG77" s="113">
        <v>51</v>
      </c>
      <c r="DH77" s="223">
        <f>(DE4*DI68)+(DE7*DI71)</f>
        <v>1987031.25</v>
      </c>
      <c r="DI77" s="223"/>
      <c r="DJ77" s="7"/>
      <c r="DU77" s="153" t="s">
        <v>260</v>
      </c>
      <c r="DV77" s="153">
        <v>56</v>
      </c>
      <c r="DW77" s="7"/>
      <c r="DX77" s="7"/>
    </row>
    <row r="78" spans="1:128" ht="15.7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152">
        <v>13</v>
      </c>
      <c r="AU78" s="159">
        <f>BA3*$AX$12</f>
        <v>7734.375</v>
      </c>
      <c r="AV78" s="7"/>
      <c r="AW78" s="8"/>
      <c r="AX78" s="7"/>
      <c r="AY78" s="7"/>
      <c r="AZ78" s="7"/>
      <c r="BA78" s="7"/>
      <c r="BB78" s="7"/>
      <c r="BC78" s="7"/>
      <c r="BD78" s="7"/>
      <c r="BE78" s="7"/>
      <c r="BF78" s="7"/>
      <c r="BG78" s="152">
        <v>22</v>
      </c>
      <c r="BH78" s="159">
        <f>BH3*$BK$12</f>
        <v>0</v>
      </c>
      <c r="BI78" s="7"/>
      <c r="BJ78" s="120"/>
      <c r="BT78" s="153">
        <v>23</v>
      </c>
      <c r="BU78" s="159">
        <f>BU3*$BX$12</f>
        <v>0</v>
      </c>
      <c r="BV78" s="7"/>
      <c r="BW78" s="126"/>
      <c r="CG78" s="7"/>
      <c r="CH78" s="7"/>
      <c r="CI78" s="7"/>
      <c r="CJ78" s="7"/>
      <c r="CS78" s="7"/>
      <c r="CT78" s="7"/>
      <c r="CU78" s="7"/>
      <c r="CV78" s="7"/>
      <c r="DG78" s="7"/>
      <c r="DH78" s="7"/>
      <c r="DI78" s="7"/>
      <c r="DJ78" s="7"/>
      <c r="DU78" s="153">
        <v>52</v>
      </c>
      <c r="DV78" s="159">
        <f>DY3*$DY$12</f>
        <v>6093.75</v>
      </c>
      <c r="DW78" s="7"/>
      <c r="DX78" s="126"/>
    </row>
    <row r="79" spans="1:128" ht="15.75" x14ac:dyDescent="0.25">
      <c r="A79" s="7"/>
      <c r="B79" s="7"/>
      <c r="C79" s="7"/>
      <c r="D79" s="7"/>
      <c r="E79" s="7"/>
      <c r="F79" s="7"/>
      <c r="G79" s="7"/>
      <c r="H79" s="7"/>
      <c r="I79" s="7"/>
      <c r="J79" s="113">
        <v>3</v>
      </c>
      <c r="K79" s="223">
        <f>(H3*K72)+(H4*K73)+(H5*K74)+(H6*K75)+(H7*K76)+(H8*K77)</f>
        <v>21669140.625</v>
      </c>
      <c r="L79" s="223"/>
      <c r="M79" s="7"/>
      <c r="N79" s="7"/>
      <c r="O79" s="7"/>
      <c r="P79" s="7"/>
      <c r="Q79" s="7"/>
      <c r="R79" s="7"/>
      <c r="S79" s="7"/>
      <c r="T79" s="7"/>
      <c r="U79" s="7"/>
      <c r="V79" s="113">
        <v>7</v>
      </c>
      <c r="W79" s="223">
        <f>(T3*W72)+(T4*W73)+(T5*W74)+(T6*W75)+(T7*W76)+(T8*W77)</f>
        <v>30011718.75</v>
      </c>
      <c r="X79" s="223"/>
      <c r="Y79" s="7"/>
      <c r="Z79" s="7"/>
      <c r="AA79" s="7"/>
      <c r="AB79" s="7"/>
      <c r="AC79" s="7"/>
      <c r="AD79" s="7"/>
      <c r="AE79" s="7"/>
      <c r="AF79" s="7"/>
      <c r="AG79" s="7"/>
      <c r="AH79" s="113">
        <v>11</v>
      </c>
      <c r="AI79" s="223">
        <f>(AF3*AI72)+(AF4*AI73)+(AF5*AI74)+(AF6*AI75)+(AF7*AI76)+(AF8*AI77)</f>
        <v>19522734.375</v>
      </c>
      <c r="AJ79" s="223"/>
      <c r="AK79" s="7"/>
      <c r="AL79" s="7"/>
      <c r="AM79" s="7"/>
      <c r="AN79" s="7"/>
      <c r="AO79" s="7"/>
      <c r="AP79" s="7"/>
      <c r="AQ79" s="7"/>
      <c r="AR79" s="7"/>
      <c r="AS79" s="7"/>
      <c r="AT79" s="152">
        <v>16</v>
      </c>
      <c r="AU79" s="159">
        <f t="shared" ref="AU79:AU84" si="137">BA4*$AX$12</f>
        <v>8906.25</v>
      </c>
      <c r="AV79" s="7"/>
      <c r="AW79" s="8"/>
      <c r="AX79" s="7"/>
      <c r="AY79" s="7"/>
      <c r="AZ79" s="7"/>
      <c r="BA79" s="7"/>
      <c r="BB79" s="7"/>
      <c r="BC79" s="7"/>
      <c r="BD79" s="7"/>
      <c r="BE79" s="7"/>
      <c r="BF79" s="7"/>
      <c r="BG79" s="152">
        <v>25</v>
      </c>
      <c r="BH79" s="159">
        <f t="shared" ref="BH79:BH84" si="138">BH4*$BK$12</f>
        <v>1171.875</v>
      </c>
      <c r="BI79" s="7"/>
      <c r="BJ79" s="120"/>
      <c r="BT79" s="153">
        <v>30</v>
      </c>
      <c r="BU79" s="159">
        <f t="shared" ref="BU79:BU84" si="139">BU4*$BX$12</f>
        <v>2812.5</v>
      </c>
      <c r="BV79" s="7"/>
      <c r="BW79" s="126"/>
      <c r="CG79" s="113">
        <v>48</v>
      </c>
      <c r="CH79" s="223">
        <f>(CE3*CH72)+(CE4*CH73)+(CE5*CH74)+(CE6*CH75)+(CE7*CH76)+(CE8*CH77)</f>
        <v>39473203.125</v>
      </c>
      <c r="CI79" s="223"/>
      <c r="CJ79" s="7"/>
      <c r="CS79" s="222" t="s">
        <v>261</v>
      </c>
      <c r="CT79" s="222"/>
      <c r="CU79" s="223">
        <f>CT76+CT77</f>
        <v>28689843.75</v>
      </c>
      <c r="CV79" s="223"/>
      <c r="DG79" s="222" t="s">
        <v>261</v>
      </c>
      <c r="DH79" s="222"/>
      <c r="DI79" s="223">
        <f>DH76+DH77</f>
        <v>23407500</v>
      </c>
      <c r="DJ79" s="223"/>
      <c r="DU79" s="153">
        <v>54</v>
      </c>
      <c r="DV79" s="159">
        <f t="shared" ref="DV79:DV84" si="140">DY4*$DY$12</f>
        <v>820.3125</v>
      </c>
      <c r="DW79" s="7"/>
      <c r="DX79" s="126"/>
    </row>
    <row r="80" spans="1:128" ht="15.7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152">
        <v>20</v>
      </c>
      <c r="AU80" s="159">
        <f t="shared" si="137"/>
        <v>4453.125</v>
      </c>
      <c r="AV80" s="7"/>
      <c r="AW80" s="8"/>
      <c r="AX80" s="7"/>
      <c r="AY80" s="7"/>
      <c r="AZ80" s="7"/>
      <c r="BA80" s="7"/>
      <c r="BB80" s="7"/>
      <c r="BC80" s="7"/>
      <c r="BD80" s="7"/>
      <c r="BE80" s="7"/>
      <c r="BF80" s="7"/>
      <c r="BG80" s="152">
        <v>26</v>
      </c>
      <c r="BH80" s="159">
        <f t="shared" si="138"/>
        <v>3515.625</v>
      </c>
      <c r="BI80" s="7"/>
      <c r="BJ80" s="120"/>
      <c r="BT80" s="153">
        <v>33</v>
      </c>
      <c r="BU80" s="159">
        <f t="shared" si="139"/>
        <v>2343.75</v>
      </c>
      <c r="BV80" s="7"/>
      <c r="BW80" s="126"/>
      <c r="CG80" s="7"/>
      <c r="CH80" s="7"/>
      <c r="CI80" s="7"/>
      <c r="CJ80" s="7"/>
      <c r="CS80" s="222" t="s">
        <v>265</v>
      </c>
      <c r="CT80" s="222"/>
      <c r="CU80" s="7"/>
      <c r="CV80" s="7"/>
      <c r="DG80" s="222" t="s">
        <v>265</v>
      </c>
      <c r="DH80" s="222"/>
      <c r="DI80" s="7"/>
      <c r="DJ80" s="7"/>
      <c r="DU80" s="153">
        <v>55</v>
      </c>
      <c r="DV80" s="159">
        <f t="shared" si="140"/>
        <v>1054.6875</v>
      </c>
      <c r="DW80" s="7"/>
      <c r="DX80" s="126"/>
    </row>
    <row r="81" spans="1:128" ht="15.75" x14ac:dyDescent="0.25">
      <c r="A81" s="7"/>
      <c r="B81" s="7"/>
      <c r="C81" s="7"/>
      <c r="D81" s="7"/>
      <c r="E81" s="7"/>
      <c r="F81" s="7"/>
      <c r="G81" s="7"/>
      <c r="H81" s="7"/>
      <c r="I81" s="7"/>
      <c r="J81" s="222" t="s">
        <v>261</v>
      </c>
      <c r="K81" s="222"/>
      <c r="L81" s="223">
        <f>K79</f>
        <v>21669140.625</v>
      </c>
      <c r="M81" s="223"/>
      <c r="O81" s="7"/>
      <c r="P81" s="7"/>
      <c r="Q81" s="7"/>
      <c r="R81" s="7"/>
      <c r="S81" s="7"/>
      <c r="T81" s="7"/>
      <c r="U81" s="7"/>
      <c r="V81" s="222" t="s">
        <v>261</v>
      </c>
      <c r="W81" s="222"/>
      <c r="X81" s="223">
        <f>W79</f>
        <v>30011718.75</v>
      </c>
      <c r="Y81" s="223"/>
      <c r="AA81" s="7"/>
      <c r="AB81" s="7"/>
      <c r="AC81" s="7"/>
      <c r="AD81" s="7"/>
      <c r="AE81" s="7"/>
      <c r="AF81" s="7"/>
      <c r="AG81" s="7"/>
      <c r="AH81" s="222" t="s">
        <v>261</v>
      </c>
      <c r="AI81" s="222"/>
      <c r="AJ81" s="223">
        <f>AI79</f>
        <v>19522734.375</v>
      </c>
      <c r="AK81" s="223"/>
      <c r="AL81" s="7"/>
      <c r="AM81" s="7"/>
      <c r="AN81" s="7"/>
      <c r="AO81" s="7"/>
      <c r="AP81" s="7"/>
      <c r="AQ81" s="7"/>
      <c r="AR81" s="7"/>
      <c r="AS81" s="7"/>
      <c r="AT81" s="152">
        <v>21</v>
      </c>
      <c r="AU81" s="159">
        <f t="shared" si="137"/>
        <v>3281.25</v>
      </c>
      <c r="AV81" s="7"/>
      <c r="AW81" s="8"/>
      <c r="AX81" s="7"/>
      <c r="AY81" s="7"/>
      <c r="AZ81" s="7"/>
      <c r="BA81" s="7"/>
      <c r="BB81" s="7"/>
      <c r="BC81" s="7"/>
      <c r="BD81" s="7"/>
      <c r="BE81" s="7"/>
      <c r="BF81" s="7"/>
      <c r="BG81" s="152">
        <v>27</v>
      </c>
      <c r="BH81" s="159">
        <f t="shared" si="138"/>
        <v>3046.875</v>
      </c>
      <c r="BI81" s="7"/>
      <c r="BJ81" s="120"/>
      <c r="BT81" s="153">
        <v>40</v>
      </c>
      <c r="BU81" s="159">
        <f t="shared" si="139"/>
        <v>5625</v>
      </c>
      <c r="BV81" s="7"/>
      <c r="BW81" s="126"/>
      <c r="CG81" s="222" t="s">
        <v>261</v>
      </c>
      <c r="CH81" s="222"/>
      <c r="CI81" s="223">
        <f>CH79</f>
        <v>39473203.125</v>
      </c>
      <c r="CJ81" s="223"/>
      <c r="DU81" s="153">
        <v>56</v>
      </c>
      <c r="DV81" s="159">
        <f t="shared" si="140"/>
        <v>0</v>
      </c>
      <c r="DW81" s="7"/>
      <c r="DX81" s="126"/>
    </row>
    <row r="82" spans="1:128" ht="15.75" x14ac:dyDescent="0.25">
      <c r="A82" s="7"/>
      <c r="B82" s="7"/>
      <c r="C82" s="7"/>
      <c r="D82" s="7"/>
      <c r="E82" s="7"/>
      <c r="F82" s="7"/>
      <c r="G82" s="7"/>
      <c r="H82" s="7"/>
      <c r="I82" s="7"/>
      <c r="J82" s="222" t="s">
        <v>266</v>
      </c>
      <c r="K82" s="222"/>
      <c r="L82" s="7"/>
      <c r="M82" s="8"/>
      <c r="N82" s="7"/>
      <c r="O82" s="7"/>
      <c r="P82" s="7"/>
      <c r="Q82" s="7"/>
      <c r="R82" s="7"/>
      <c r="S82" s="7"/>
      <c r="T82" s="7"/>
      <c r="U82" s="7"/>
      <c r="V82" s="222" t="s">
        <v>266</v>
      </c>
      <c r="W82" s="222"/>
      <c r="X82" s="7"/>
      <c r="Y82" s="8"/>
      <c r="Z82" s="7"/>
      <c r="AA82" s="7"/>
      <c r="AB82" s="7"/>
      <c r="AC82" s="7"/>
      <c r="AD82" s="7"/>
      <c r="AE82" s="7"/>
      <c r="AF82" s="7"/>
      <c r="AG82" s="7"/>
      <c r="AH82" s="222" t="s">
        <v>266</v>
      </c>
      <c r="AI82" s="222"/>
      <c r="AJ82" s="7"/>
      <c r="AK82" s="8"/>
      <c r="AL82" s="7"/>
      <c r="AM82" s="7"/>
      <c r="AN82" s="7"/>
      <c r="AO82" s="7"/>
      <c r="AP82" s="7"/>
      <c r="AQ82" s="7"/>
      <c r="AR82" s="7"/>
      <c r="AS82" s="7"/>
      <c r="AT82" s="152">
        <v>24</v>
      </c>
      <c r="AU82" s="159">
        <f t="shared" si="137"/>
        <v>7265.625</v>
      </c>
      <c r="AV82" s="7"/>
      <c r="AW82" s="8"/>
      <c r="AX82" s="7"/>
      <c r="AY82" s="7"/>
      <c r="AZ82" s="7"/>
      <c r="BA82" s="7"/>
      <c r="BB82" s="7"/>
      <c r="BC82" s="7"/>
      <c r="BD82" s="7"/>
      <c r="BE82" s="7"/>
      <c r="BF82" s="7"/>
      <c r="BG82" s="152">
        <v>29</v>
      </c>
      <c r="BH82" s="159">
        <f t="shared" si="138"/>
        <v>2578.125</v>
      </c>
      <c r="BI82" s="7"/>
      <c r="BJ82" s="120"/>
      <c r="BT82" s="153">
        <v>53</v>
      </c>
      <c r="BU82" s="159">
        <f t="shared" si="139"/>
        <v>9609.375</v>
      </c>
      <c r="BV82" s="7"/>
      <c r="BW82" s="126"/>
      <c r="CG82" s="222" t="s">
        <v>266</v>
      </c>
      <c r="CH82" s="222"/>
      <c r="CI82" s="7"/>
      <c r="CJ82" s="126"/>
      <c r="CS82" s="153" t="s">
        <v>260</v>
      </c>
      <c r="CT82" s="153">
        <v>38</v>
      </c>
      <c r="CU82" s="7"/>
      <c r="CV82" s="7"/>
      <c r="DG82" s="153" t="s">
        <v>260</v>
      </c>
      <c r="DH82" s="153">
        <v>59</v>
      </c>
      <c r="DI82" s="7"/>
      <c r="DJ82" s="7"/>
      <c r="DU82" s="153">
        <v>63</v>
      </c>
      <c r="DV82" s="159">
        <f t="shared" si="140"/>
        <v>2578.125</v>
      </c>
      <c r="DW82" s="7"/>
      <c r="DX82" s="126"/>
    </row>
    <row r="83" spans="1:128" ht="15.7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152">
        <v>31</v>
      </c>
      <c r="AU83" s="159">
        <f t="shared" si="137"/>
        <v>4453.125</v>
      </c>
      <c r="AV83" s="7"/>
      <c r="AW83" s="8"/>
      <c r="AX83" s="7"/>
      <c r="AY83" s="7"/>
      <c r="AZ83" s="7"/>
      <c r="BA83" s="7"/>
      <c r="BB83" s="7"/>
      <c r="BC83" s="7"/>
      <c r="BD83" s="7"/>
      <c r="BE83" s="7"/>
      <c r="BF83" s="7"/>
      <c r="BG83" s="152">
        <v>39</v>
      </c>
      <c r="BH83" s="159">
        <f t="shared" si="138"/>
        <v>6562.5</v>
      </c>
      <c r="BI83" s="7"/>
      <c r="BJ83" s="120"/>
      <c r="BT83" s="153">
        <v>64</v>
      </c>
      <c r="BU83" s="159">
        <f t="shared" si="139"/>
        <v>11250</v>
      </c>
      <c r="BV83" s="7"/>
      <c r="BW83" s="126"/>
      <c r="CS83" s="153">
        <v>34</v>
      </c>
      <c r="CT83" s="159">
        <f>CV3*$CW$13</f>
        <v>3515.625</v>
      </c>
      <c r="CU83" s="7"/>
      <c r="CV83" s="126"/>
      <c r="DG83" s="153">
        <v>50</v>
      </c>
      <c r="DH83" s="159">
        <f>DK3*$DK$13</f>
        <v>3281.25</v>
      </c>
      <c r="DI83" s="7"/>
      <c r="DJ83" s="126"/>
      <c r="DU83" s="153">
        <v>66</v>
      </c>
      <c r="DV83" s="159">
        <f t="shared" si="140"/>
        <v>3984.375</v>
      </c>
      <c r="DW83" s="7"/>
      <c r="DX83" s="126"/>
    </row>
    <row r="84" spans="1:128" ht="15.75" x14ac:dyDescent="0.25">
      <c r="A84" s="7"/>
      <c r="B84" s="7"/>
      <c r="C84" s="7"/>
      <c r="D84" s="7"/>
      <c r="E84" s="7"/>
      <c r="F84" s="7"/>
      <c r="G84" s="7"/>
      <c r="H84" s="7"/>
      <c r="I84" s="7"/>
      <c r="J84" s="145" t="s">
        <v>260</v>
      </c>
      <c r="K84" s="145">
        <v>4</v>
      </c>
      <c r="L84" s="7"/>
      <c r="M84" s="7"/>
      <c r="N84" s="7"/>
      <c r="S84" s="7"/>
      <c r="T84" s="7"/>
      <c r="U84" s="7"/>
      <c r="V84" s="147" t="s">
        <v>260</v>
      </c>
      <c r="W84" s="147">
        <v>5</v>
      </c>
      <c r="X84" s="7"/>
      <c r="Y84" s="7"/>
      <c r="Z84" s="7"/>
      <c r="AE84" s="7"/>
      <c r="AF84" s="7"/>
      <c r="AG84" s="7"/>
      <c r="AH84" s="147" t="s">
        <v>260</v>
      </c>
      <c r="AI84" s="147">
        <v>15</v>
      </c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152">
        <v>32</v>
      </c>
      <c r="AU84" s="159">
        <f t="shared" si="137"/>
        <v>0</v>
      </c>
      <c r="AV84" s="7"/>
      <c r="AW84" s="8"/>
      <c r="AX84" s="7"/>
      <c r="AY84" s="7"/>
      <c r="AZ84" s="7"/>
      <c r="BA84" s="7"/>
      <c r="BB84" s="7"/>
      <c r="BC84" s="7"/>
      <c r="BD84" s="7"/>
      <c r="BE84" s="7"/>
      <c r="BF84" s="7"/>
      <c r="BG84" s="152">
        <v>47</v>
      </c>
      <c r="BH84" s="159">
        <f t="shared" si="138"/>
        <v>3750</v>
      </c>
      <c r="BI84" s="7"/>
      <c r="BJ84" s="120"/>
      <c r="BT84" s="153">
        <v>67</v>
      </c>
      <c r="BU84" s="159">
        <f t="shared" si="139"/>
        <v>14062.5</v>
      </c>
      <c r="BV84" s="7"/>
      <c r="BW84" s="126"/>
      <c r="CG84" s="153" t="s">
        <v>260</v>
      </c>
      <c r="CH84" s="153">
        <v>35</v>
      </c>
      <c r="CI84" s="7"/>
      <c r="CJ84" s="7"/>
      <c r="CS84" s="153">
        <v>37</v>
      </c>
      <c r="CT84" s="159">
        <f t="shared" ref="CT84:CT90" si="141">CV4*$CW$13</f>
        <v>2343.75</v>
      </c>
      <c r="CU84" s="7"/>
      <c r="CV84" s="126"/>
      <c r="DG84" s="153">
        <v>51</v>
      </c>
      <c r="DH84" s="159">
        <f t="shared" ref="DH84:DH89" si="142">DK4*$DK$13</f>
        <v>3281.25</v>
      </c>
      <c r="DI84" s="7"/>
      <c r="DJ84" s="126"/>
      <c r="DU84" s="153">
        <v>68</v>
      </c>
      <c r="DV84" s="159">
        <f t="shared" si="140"/>
        <v>3750</v>
      </c>
      <c r="DW84" s="7"/>
      <c r="DX84" s="126"/>
    </row>
    <row r="85" spans="1:128" ht="15.75" x14ac:dyDescent="0.25">
      <c r="A85" s="7"/>
      <c r="B85" s="7"/>
      <c r="C85" s="7"/>
      <c r="D85" s="7"/>
      <c r="E85" s="7"/>
      <c r="F85" s="7"/>
      <c r="G85" s="7"/>
      <c r="H85" s="7"/>
      <c r="I85" s="7"/>
      <c r="J85" s="145">
        <v>1</v>
      </c>
      <c r="K85" s="159">
        <f>N3*$N$10</f>
        <v>1640.625</v>
      </c>
      <c r="L85" s="7"/>
      <c r="M85" s="7"/>
      <c r="N85" s="7"/>
      <c r="S85" s="7"/>
      <c r="T85" s="7"/>
      <c r="U85" s="7"/>
      <c r="V85" s="147">
        <v>5</v>
      </c>
      <c r="W85" s="159">
        <f>W3*$Z$10</f>
        <v>0</v>
      </c>
      <c r="X85" s="7"/>
      <c r="Y85" s="7"/>
      <c r="Z85" s="7"/>
      <c r="AE85" s="7"/>
      <c r="AF85" s="7"/>
      <c r="AG85" s="7"/>
      <c r="AH85" s="147">
        <v>10</v>
      </c>
      <c r="AI85" s="159">
        <f>AL3*$AL$10</f>
        <v>7968.75</v>
      </c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T85" s="7"/>
      <c r="BU85" s="7"/>
      <c r="BV85" s="7"/>
      <c r="BW85" s="7"/>
      <c r="CG85" s="153">
        <v>35</v>
      </c>
      <c r="CH85" s="159">
        <f>CH3*$CK$10</f>
        <v>0</v>
      </c>
      <c r="CI85" s="7"/>
      <c r="CJ85" s="7"/>
      <c r="CS85" s="153">
        <v>38</v>
      </c>
      <c r="CT85" s="159">
        <f t="shared" si="141"/>
        <v>0</v>
      </c>
      <c r="CU85" s="7"/>
      <c r="CV85" s="126"/>
      <c r="DG85" s="153">
        <v>57</v>
      </c>
      <c r="DH85" s="159">
        <f t="shared" si="142"/>
        <v>15937.5</v>
      </c>
      <c r="DI85" s="7"/>
      <c r="DJ85" s="126"/>
      <c r="DU85" s="7"/>
      <c r="DV85" s="7"/>
      <c r="DW85" s="7"/>
      <c r="DX85" s="7"/>
    </row>
    <row r="86" spans="1:128" ht="15.75" x14ac:dyDescent="0.25">
      <c r="A86" s="7"/>
      <c r="B86" s="7"/>
      <c r="C86" s="7"/>
      <c r="D86" s="7"/>
      <c r="E86" s="7"/>
      <c r="F86" s="7"/>
      <c r="G86" s="7"/>
      <c r="H86" s="7"/>
      <c r="I86" s="7"/>
      <c r="J86" s="145">
        <v>2</v>
      </c>
      <c r="K86" s="159">
        <f t="shared" ref="K86:K89" si="143">N4*$N$10</f>
        <v>5390.625</v>
      </c>
      <c r="L86" s="7"/>
      <c r="M86" s="7"/>
      <c r="N86" s="7"/>
      <c r="S86" s="7"/>
      <c r="T86" s="7"/>
      <c r="U86" s="7"/>
      <c r="V86" s="147">
        <v>6</v>
      </c>
      <c r="W86" s="159">
        <f t="shared" ref="W86:W90" si="144">W4*$Z$10</f>
        <v>2343.75</v>
      </c>
      <c r="X86" s="7"/>
      <c r="Y86" s="7"/>
      <c r="Z86" s="7"/>
      <c r="AE86" s="7"/>
      <c r="AF86" s="7"/>
      <c r="AG86" s="7"/>
      <c r="AH86" s="147">
        <v>11</v>
      </c>
      <c r="AI86" s="159">
        <f t="shared" ref="AI86:AI89" si="145">AL4*$AL$10</f>
        <v>1406.25</v>
      </c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113">
        <v>32</v>
      </c>
      <c r="AU86" s="223">
        <f>(AR3*AU78)+(AR4*AU79)+(AR5*AU80)+(AR6*AU81)+(AR7*AU82)+(AR8*AU83)+(AR9*AU84)</f>
        <v>31271015.625</v>
      </c>
      <c r="AV86" s="223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113">
        <v>22</v>
      </c>
      <c r="BH86" s="223">
        <f>(BE3*BH78)+(BE4*BH79)+(BE5*BH80)+(BE6*BH81)+(BE7*BH82)+(BE8*BH83)+(BE9*BH84)</f>
        <v>19028437.5</v>
      </c>
      <c r="BI86" s="223"/>
      <c r="BJ86" s="7"/>
      <c r="BT86" s="113">
        <v>23</v>
      </c>
      <c r="BU86" s="223">
        <f>(BR3*BU78)+(BR4*BU79)+(BR5*BU80)+(BR6*BU81)+(BR7*BU82)+(BR8*BU83)+(BR9*BU84)</f>
        <v>39603515.625</v>
      </c>
      <c r="BV86" s="223"/>
      <c r="BW86" s="7"/>
      <c r="CG86" s="153">
        <v>36</v>
      </c>
      <c r="CH86" s="159">
        <f t="shared" ref="CH86:CH90" si="146">CH4*$CK$10</f>
        <v>5156.25</v>
      </c>
      <c r="CI86" s="7"/>
      <c r="CJ86" s="7"/>
      <c r="CS86" s="153">
        <v>42</v>
      </c>
      <c r="CT86" s="159">
        <f t="shared" si="141"/>
        <v>5156.25</v>
      </c>
      <c r="CU86" s="7"/>
      <c r="CV86" s="126"/>
      <c r="DG86" s="153">
        <v>59</v>
      </c>
      <c r="DH86" s="159">
        <f t="shared" si="142"/>
        <v>0</v>
      </c>
      <c r="DI86" s="7"/>
      <c r="DJ86" s="126"/>
      <c r="DU86" s="113">
        <v>56</v>
      </c>
      <c r="DV86" s="223">
        <f>(DS3*DV78)+(DS4*DV79)+(DS5*DV80)+(DS6*DV81)+(DS7*DV82)+(DS8*DV83)+(DS9*DV84)</f>
        <v>16513007.8125</v>
      </c>
      <c r="DW86" s="223"/>
      <c r="DX86" s="7"/>
    </row>
    <row r="87" spans="1:128" ht="15.75" x14ac:dyDescent="0.25">
      <c r="A87" s="7"/>
      <c r="B87" s="7"/>
      <c r="C87" s="7"/>
      <c r="D87" s="7"/>
      <c r="E87" s="7"/>
      <c r="F87" s="7"/>
      <c r="G87" s="7"/>
      <c r="H87" s="7"/>
      <c r="I87" s="7"/>
      <c r="J87" s="145">
        <v>3</v>
      </c>
      <c r="K87" s="159">
        <f t="shared" si="143"/>
        <v>3515.625</v>
      </c>
      <c r="L87" s="7"/>
      <c r="M87" s="7"/>
      <c r="N87" s="7"/>
      <c r="S87" s="7"/>
      <c r="T87" s="7"/>
      <c r="U87" s="7"/>
      <c r="V87" s="147">
        <v>7</v>
      </c>
      <c r="W87" s="159">
        <f t="shared" si="144"/>
        <v>1406.25</v>
      </c>
      <c r="X87" s="7"/>
      <c r="Y87" s="7"/>
      <c r="Z87" s="7"/>
      <c r="AE87" s="7"/>
      <c r="AF87" s="7"/>
      <c r="AG87" s="7"/>
      <c r="AH87" s="147">
        <v>14</v>
      </c>
      <c r="AI87" s="159">
        <f t="shared" si="145"/>
        <v>1289.0625</v>
      </c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T87" s="7"/>
      <c r="BU87" s="7"/>
      <c r="BV87" s="7"/>
      <c r="BW87" s="7"/>
      <c r="CG87" s="153">
        <v>41</v>
      </c>
      <c r="CH87" s="159">
        <f t="shared" si="146"/>
        <v>6093.75</v>
      </c>
      <c r="CI87" s="7"/>
      <c r="CJ87" s="7"/>
      <c r="CS87" s="153">
        <v>45</v>
      </c>
      <c r="CT87" s="159">
        <f t="shared" si="141"/>
        <v>1523.4375</v>
      </c>
      <c r="CU87" s="7"/>
      <c r="CV87" s="126"/>
      <c r="DG87" s="153">
        <v>60</v>
      </c>
      <c r="DH87" s="159">
        <f t="shared" si="142"/>
        <v>1171.875</v>
      </c>
      <c r="DI87" s="7"/>
      <c r="DJ87" s="126"/>
      <c r="DU87" s="7"/>
      <c r="DV87" s="7"/>
      <c r="DW87" s="7"/>
      <c r="DX87" s="7"/>
    </row>
    <row r="88" spans="1:128" ht="15.75" x14ac:dyDescent="0.25">
      <c r="A88" s="7"/>
      <c r="B88" s="7"/>
      <c r="C88" s="7"/>
      <c r="D88" s="7"/>
      <c r="E88" s="7"/>
      <c r="F88" s="7"/>
      <c r="G88" s="7"/>
      <c r="H88" s="7"/>
      <c r="I88" s="7"/>
      <c r="J88" s="145">
        <v>4</v>
      </c>
      <c r="K88" s="159">
        <f t="shared" si="143"/>
        <v>0</v>
      </c>
      <c r="L88" s="7"/>
      <c r="M88" s="7"/>
      <c r="N88" s="7"/>
      <c r="S88" s="7"/>
      <c r="T88" s="7"/>
      <c r="U88" s="7"/>
      <c r="V88" s="147">
        <v>12</v>
      </c>
      <c r="W88" s="159">
        <f t="shared" si="144"/>
        <v>6562.5</v>
      </c>
      <c r="X88" s="7"/>
      <c r="Y88" s="7"/>
      <c r="Z88" s="7"/>
      <c r="AE88" s="7"/>
      <c r="AF88" s="7"/>
      <c r="AG88" s="7"/>
      <c r="AH88" s="147">
        <v>15</v>
      </c>
      <c r="AI88" s="159">
        <f t="shared" si="145"/>
        <v>0</v>
      </c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222" t="s">
        <v>261</v>
      </c>
      <c r="AU88" s="222"/>
      <c r="AV88" s="223">
        <f>AU86</f>
        <v>31271015.625</v>
      </c>
      <c r="AW88" s="223"/>
      <c r="AX88" s="7"/>
      <c r="AY88" s="7"/>
      <c r="AZ88" s="7"/>
      <c r="BA88" s="7"/>
      <c r="BB88" s="7"/>
      <c r="BC88" s="7"/>
      <c r="BD88" s="7"/>
      <c r="BE88" s="7"/>
      <c r="BF88" s="7"/>
      <c r="BG88" s="222" t="s">
        <v>261</v>
      </c>
      <c r="BH88" s="222"/>
      <c r="BI88" s="223">
        <f>BH86</f>
        <v>19028437.5</v>
      </c>
      <c r="BJ88" s="223"/>
      <c r="BT88" s="222" t="s">
        <v>261</v>
      </c>
      <c r="BU88" s="222"/>
      <c r="BV88" s="223">
        <f>BU86</f>
        <v>39603515.625</v>
      </c>
      <c r="BW88" s="223"/>
      <c r="CG88" s="153">
        <v>43</v>
      </c>
      <c r="CH88" s="159">
        <f t="shared" si="146"/>
        <v>2343.75</v>
      </c>
      <c r="CI88" s="7"/>
      <c r="CJ88" s="7"/>
      <c r="CS88" s="153">
        <v>46</v>
      </c>
      <c r="CT88" s="159">
        <f t="shared" si="141"/>
        <v>8437.5</v>
      </c>
      <c r="CU88" s="7"/>
      <c r="CV88" s="126"/>
      <c r="DG88" s="153">
        <v>61</v>
      </c>
      <c r="DH88" s="159">
        <f t="shared" si="142"/>
        <v>1289.0625</v>
      </c>
      <c r="DI88" s="7"/>
      <c r="DJ88" s="126"/>
      <c r="DU88" s="222" t="s">
        <v>261</v>
      </c>
      <c r="DV88" s="222"/>
      <c r="DW88" s="223">
        <f>DV86</f>
        <v>16513007.8125</v>
      </c>
      <c r="DX88" s="223"/>
    </row>
    <row r="89" spans="1:128" ht="15.75" x14ac:dyDescent="0.25">
      <c r="A89" s="7"/>
      <c r="B89" s="7"/>
      <c r="C89" s="7"/>
      <c r="D89" s="7"/>
      <c r="E89" s="7"/>
      <c r="F89" s="7"/>
      <c r="G89" s="7"/>
      <c r="H89" s="7"/>
      <c r="I89" s="7"/>
      <c r="J89" s="145">
        <v>8</v>
      </c>
      <c r="K89" s="159">
        <f t="shared" si="143"/>
        <v>3515.625</v>
      </c>
      <c r="L89" s="7"/>
      <c r="M89" s="7"/>
      <c r="N89" s="7"/>
      <c r="S89" s="7"/>
      <c r="T89" s="7"/>
      <c r="U89" s="7"/>
      <c r="V89" s="147">
        <v>17</v>
      </c>
      <c r="W89" s="159">
        <f t="shared" si="144"/>
        <v>7968.75</v>
      </c>
      <c r="X89" s="7"/>
      <c r="Y89" s="7"/>
      <c r="Z89" s="7"/>
      <c r="AE89" s="7"/>
      <c r="AF89" s="7"/>
      <c r="AG89" s="7"/>
      <c r="AH89" s="147">
        <v>19</v>
      </c>
      <c r="AI89" s="159">
        <f t="shared" si="145"/>
        <v>1757.8125</v>
      </c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222" t="s">
        <v>266</v>
      </c>
      <c r="AU89" s="222"/>
      <c r="AV89" s="7"/>
      <c r="AW89" s="8"/>
      <c r="AX89" s="7"/>
      <c r="AY89" s="7"/>
      <c r="AZ89" s="7"/>
      <c r="BA89" s="7"/>
      <c r="BB89" s="7"/>
      <c r="BC89" s="7"/>
      <c r="BD89" s="7"/>
      <c r="BE89" s="7"/>
      <c r="BF89" s="7"/>
      <c r="BG89" s="222" t="s">
        <v>266</v>
      </c>
      <c r="BH89" s="222"/>
      <c r="BI89" s="7"/>
      <c r="BJ89" s="120"/>
      <c r="BT89" s="222" t="s">
        <v>266</v>
      </c>
      <c r="BU89" s="222"/>
      <c r="BV89" s="7"/>
      <c r="BW89" s="126"/>
      <c r="CG89" s="153">
        <v>44</v>
      </c>
      <c r="CH89" s="159">
        <f t="shared" si="146"/>
        <v>8437.5</v>
      </c>
      <c r="CI89" s="7"/>
      <c r="CJ89" s="7"/>
      <c r="CS89" s="153">
        <v>49</v>
      </c>
      <c r="CT89" s="159">
        <f t="shared" si="141"/>
        <v>6562.5</v>
      </c>
      <c r="CU89" s="7"/>
      <c r="CV89" s="126"/>
      <c r="DG89" s="153">
        <v>62</v>
      </c>
      <c r="DH89" s="159">
        <f t="shared" si="142"/>
        <v>9375</v>
      </c>
      <c r="DI89" s="7"/>
      <c r="DJ89" s="126"/>
      <c r="DU89" s="222" t="s">
        <v>266</v>
      </c>
      <c r="DV89" s="222"/>
      <c r="DW89" s="7"/>
      <c r="DX89" s="126"/>
    </row>
    <row r="90" spans="1:128" ht="15.75" x14ac:dyDescent="0.25">
      <c r="A90" s="7"/>
      <c r="B90" s="7"/>
      <c r="C90" s="7"/>
      <c r="D90" s="7"/>
      <c r="E90" s="7"/>
      <c r="F90" s="7"/>
      <c r="G90" s="7"/>
      <c r="H90" s="7"/>
      <c r="I90" s="7"/>
      <c r="J90" s="145">
        <v>9</v>
      </c>
      <c r="K90" s="159">
        <f>N8*$N$10</f>
        <v>5156.25</v>
      </c>
      <c r="L90" s="7"/>
      <c r="M90" s="7"/>
      <c r="N90" s="7"/>
      <c r="S90" s="7"/>
      <c r="T90" s="7"/>
      <c r="U90" s="7"/>
      <c r="V90" s="147">
        <v>18</v>
      </c>
      <c r="W90" s="159">
        <f t="shared" si="144"/>
        <v>9843.75</v>
      </c>
      <c r="X90" s="7"/>
      <c r="Y90" s="7"/>
      <c r="Z90" s="7"/>
      <c r="AE90" s="7"/>
      <c r="AF90" s="7"/>
      <c r="AG90" s="7"/>
      <c r="AH90" s="147">
        <v>28</v>
      </c>
      <c r="AI90" s="159">
        <f>AL8*$AL$10</f>
        <v>5390.625</v>
      </c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CG90" s="153">
        <v>48</v>
      </c>
      <c r="CH90" s="159">
        <f t="shared" si="146"/>
        <v>4687.5</v>
      </c>
      <c r="CI90" s="7"/>
      <c r="CJ90" s="7"/>
      <c r="CS90" s="153">
        <v>58</v>
      </c>
      <c r="CT90" s="159">
        <f t="shared" si="141"/>
        <v>10781.25</v>
      </c>
      <c r="CU90" s="7"/>
      <c r="CV90" s="126"/>
      <c r="DG90" s="153">
        <v>65</v>
      </c>
      <c r="DH90" s="159">
        <f>DK10*$DK$13</f>
        <v>7500</v>
      </c>
      <c r="DI90" s="7"/>
      <c r="DJ90" s="126"/>
    </row>
    <row r="91" spans="1:128" ht="15.7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S91" s="7"/>
      <c r="T91" s="7"/>
      <c r="U91" s="7"/>
      <c r="V91" s="7"/>
      <c r="W91" s="7"/>
      <c r="X91" s="7"/>
      <c r="Y91" s="7"/>
      <c r="Z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152" t="s">
        <v>260</v>
      </c>
      <c r="AU91" s="152">
        <v>20</v>
      </c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152" t="s">
        <v>260</v>
      </c>
      <c r="BH91" s="152">
        <v>29</v>
      </c>
      <c r="BI91" s="7"/>
      <c r="BJ91" s="7"/>
      <c r="BT91" s="153" t="s">
        <v>260</v>
      </c>
      <c r="BU91" s="153">
        <v>33</v>
      </c>
      <c r="BV91" s="7"/>
      <c r="BW91" s="7"/>
      <c r="CG91" s="7"/>
      <c r="CH91" s="7"/>
      <c r="CI91" s="7"/>
      <c r="CJ91" s="7"/>
      <c r="CS91" s="7"/>
      <c r="CT91" s="7"/>
      <c r="CU91" s="7"/>
      <c r="CV91" s="7"/>
      <c r="DG91" s="7"/>
      <c r="DH91" s="7"/>
      <c r="DI91" s="7"/>
      <c r="DJ91" s="7"/>
      <c r="DU91" s="153" t="s">
        <v>260</v>
      </c>
      <c r="DV91" s="153">
        <v>55</v>
      </c>
      <c r="DW91" s="7"/>
      <c r="DX91" s="7"/>
    </row>
    <row r="92" spans="1:128" ht="15.75" x14ac:dyDescent="0.25">
      <c r="A92" s="7"/>
      <c r="B92" s="7"/>
      <c r="C92" s="7"/>
      <c r="D92" s="7"/>
      <c r="E92" s="7"/>
      <c r="F92" s="7"/>
      <c r="G92" s="7"/>
      <c r="H92" s="7"/>
      <c r="I92" s="7"/>
      <c r="J92" s="113">
        <v>4</v>
      </c>
      <c r="K92" s="223">
        <f>(H3*K85)+(H4*K86)+(H5*K87)+(H6*K88)+(H7*K89)+(H8*K90)</f>
        <v>18655781.25</v>
      </c>
      <c r="L92" s="223"/>
      <c r="M92" s="7"/>
      <c r="N92" s="7"/>
      <c r="S92" s="7"/>
      <c r="T92" s="7"/>
      <c r="U92" s="7"/>
      <c r="V92" s="113">
        <v>5</v>
      </c>
      <c r="W92" s="223">
        <f>(T3*W85)+(T4*W86)+(T5*W87)+(T6*W88)+(T7*W89)+(T8*W90)</f>
        <v>28761562.5</v>
      </c>
      <c r="X92" s="223"/>
      <c r="Y92" s="7"/>
      <c r="Z92" s="7"/>
      <c r="AE92" s="7"/>
      <c r="AF92" s="7"/>
      <c r="AG92" s="7"/>
      <c r="AH92" s="113">
        <v>15</v>
      </c>
      <c r="AI92" s="223">
        <f>(AF3*AI85)+(AF4*AI86)+(AF5*AI87)+(AF6*AI88)+(AF7*AI89)+(AF8*AI90)</f>
        <v>17319609.375</v>
      </c>
      <c r="AJ92" s="223"/>
      <c r="AK92" s="7"/>
      <c r="AL92" s="7"/>
      <c r="AM92" s="7"/>
      <c r="AN92" s="7"/>
      <c r="AO92" s="7"/>
      <c r="AP92" s="7"/>
      <c r="AQ92" s="7"/>
      <c r="AR92" s="7"/>
      <c r="AS92" s="7"/>
      <c r="AT92" s="152">
        <v>13</v>
      </c>
      <c r="AU92" s="159">
        <f>AW3*$AX$12</f>
        <v>6562.5</v>
      </c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152">
        <v>22</v>
      </c>
      <c r="BH92" s="159">
        <f>BL3*$BK$12</f>
        <v>2578.125</v>
      </c>
      <c r="BI92" s="7"/>
      <c r="BJ92" s="7"/>
      <c r="BT92" s="153">
        <v>23</v>
      </c>
      <c r="BU92" s="159">
        <f>BW3*$BX$12</f>
        <v>2343.75</v>
      </c>
      <c r="BV92" s="7"/>
      <c r="BW92" s="7"/>
      <c r="CG92" s="113">
        <v>35</v>
      </c>
      <c r="CH92" s="223">
        <f>(CE3*CH85)+(CE4*CH86)+(CE5*CH87)+(CE6*CH88)+(CE7*CH89)+(CE8*CH90)</f>
        <v>28286718.75</v>
      </c>
      <c r="CI92" s="223"/>
      <c r="CJ92" s="7"/>
      <c r="CS92" s="113">
        <v>38</v>
      </c>
      <c r="CT92" s="223">
        <f>(CQ3*CT83)+(CQ4*CT84)+(CQ5*CT85)+(CQ6*CT86)+(CQ7*CT87)+(CQ8*CT88)+(CQ9*CT89)+(CQ10*CT90)</f>
        <v>32772187.5</v>
      </c>
      <c r="CU92" s="223"/>
      <c r="CV92" s="7"/>
      <c r="DG92" s="113">
        <v>59</v>
      </c>
      <c r="DH92" s="223">
        <f>(DE3*DH83)+(DE4*DH84)+(DE5*DH85)+(DE6*DH86)+(DE7*DH87)+(DE8*DH88)+(DE9*DH89)+(DE10*DH90)</f>
        <v>29384531.25</v>
      </c>
      <c r="DI92" s="223"/>
      <c r="DJ92" s="7"/>
      <c r="DU92" s="153">
        <v>52</v>
      </c>
      <c r="DV92" s="159">
        <f>DX3*$DY$12</f>
        <v>5390.625</v>
      </c>
      <c r="DW92" s="7"/>
      <c r="DX92" s="7"/>
    </row>
    <row r="93" spans="1:128" ht="15.7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S93" s="7"/>
      <c r="T93" s="7"/>
      <c r="U93" s="7"/>
      <c r="V93" s="7"/>
      <c r="W93" s="7"/>
      <c r="X93" s="7"/>
      <c r="Y93" s="7"/>
      <c r="Z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152">
        <v>16</v>
      </c>
      <c r="AU93" s="159">
        <f t="shared" ref="AU93:AU98" si="147">AW4*$AX$12</f>
        <v>3984.375</v>
      </c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152">
        <v>25</v>
      </c>
      <c r="BH93" s="159">
        <f t="shared" ref="BH93:BH97" si="148">BL4*$BK$12</f>
        <v>3515.625</v>
      </c>
      <c r="BI93" s="7"/>
      <c r="BJ93" s="7"/>
      <c r="BT93" s="153">
        <v>30</v>
      </c>
      <c r="BU93" s="159">
        <f t="shared" ref="BU93:BU98" si="149">BW4*$BX$12</f>
        <v>1757.8125</v>
      </c>
      <c r="BV93" s="7"/>
      <c r="BW93" s="7"/>
      <c r="CG93" s="7"/>
      <c r="CH93" s="7"/>
      <c r="CI93" s="7"/>
      <c r="CJ93" s="7"/>
      <c r="CS93" s="7"/>
      <c r="CT93" s="7"/>
      <c r="CU93" s="7"/>
      <c r="CV93" s="7"/>
      <c r="DG93" s="7"/>
      <c r="DH93" s="7"/>
      <c r="DI93" s="7"/>
      <c r="DJ93" s="7"/>
      <c r="DU93" s="153">
        <v>54</v>
      </c>
      <c r="DV93" s="159">
        <f t="shared" ref="DV93:DV98" si="150">DX4*$DY$12</f>
        <v>152.34375</v>
      </c>
      <c r="DW93" s="7"/>
      <c r="DX93" s="7"/>
    </row>
    <row r="94" spans="1:128" ht="15.75" x14ac:dyDescent="0.25">
      <c r="A94" s="7"/>
      <c r="B94" s="7"/>
      <c r="C94" s="7"/>
      <c r="D94" s="7"/>
      <c r="E94" s="7"/>
      <c r="F94" s="7"/>
      <c r="G94" s="7"/>
      <c r="H94" s="7"/>
      <c r="I94" s="7"/>
      <c r="J94" s="222" t="s">
        <v>261</v>
      </c>
      <c r="K94" s="222"/>
      <c r="L94" s="223">
        <f>K92</f>
        <v>18655781.25</v>
      </c>
      <c r="M94" s="223"/>
      <c r="N94" s="151" t="s">
        <v>322</v>
      </c>
      <c r="O94" s="162"/>
      <c r="S94" s="7"/>
      <c r="T94" s="7"/>
      <c r="U94" s="7"/>
      <c r="V94" s="222" t="s">
        <v>261</v>
      </c>
      <c r="W94" s="222"/>
      <c r="X94" s="223">
        <f>W92</f>
        <v>28761562.5</v>
      </c>
      <c r="Y94" s="223"/>
      <c r="Z94" s="151" t="s">
        <v>322</v>
      </c>
      <c r="AE94" s="7"/>
      <c r="AF94" s="7"/>
      <c r="AG94" s="7"/>
      <c r="AH94" s="222" t="s">
        <v>261</v>
      </c>
      <c r="AI94" s="222"/>
      <c r="AJ94" s="223">
        <f>AI92</f>
        <v>17319609.375</v>
      </c>
      <c r="AK94" s="223"/>
      <c r="AL94" s="151" t="s">
        <v>322</v>
      </c>
      <c r="AM94" s="7"/>
      <c r="AN94" s="7"/>
      <c r="AO94" s="7"/>
      <c r="AP94" s="7"/>
      <c r="AQ94" s="7"/>
      <c r="AR94" s="7"/>
      <c r="AS94" s="7"/>
      <c r="AT94" s="152">
        <v>20</v>
      </c>
      <c r="AU94" s="159">
        <f t="shared" si="147"/>
        <v>0</v>
      </c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152">
        <v>26</v>
      </c>
      <c r="BH94" s="159">
        <f t="shared" si="148"/>
        <v>1171.875</v>
      </c>
      <c r="BI94" s="7"/>
      <c r="BJ94" s="7"/>
      <c r="BT94" s="153">
        <v>33</v>
      </c>
      <c r="BU94" s="159">
        <f t="shared" si="149"/>
        <v>0</v>
      </c>
      <c r="BV94" s="7"/>
      <c r="BW94" s="7"/>
      <c r="CG94" s="222" t="s">
        <v>261</v>
      </c>
      <c r="CH94" s="222"/>
      <c r="CI94" s="223">
        <f>CH92</f>
        <v>28286718.75</v>
      </c>
      <c r="CJ94" s="223"/>
      <c r="CK94" s="151" t="s">
        <v>322</v>
      </c>
      <c r="CS94" s="222" t="s">
        <v>261</v>
      </c>
      <c r="CT94" s="222"/>
      <c r="CU94" s="223">
        <f>CT92</f>
        <v>32772187.5</v>
      </c>
      <c r="CV94" s="223"/>
      <c r="CW94" s="151" t="s">
        <v>322</v>
      </c>
      <c r="DG94" s="222" t="s">
        <v>261</v>
      </c>
      <c r="DH94" s="222"/>
      <c r="DI94" s="223">
        <f>DH92</f>
        <v>29384531.25</v>
      </c>
      <c r="DJ94" s="223"/>
      <c r="DU94" s="153">
        <v>55</v>
      </c>
      <c r="DV94" s="159">
        <f t="shared" si="150"/>
        <v>0</v>
      </c>
      <c r="DW94" s="7"/>
      <c r="DX94" s="7"/>
    </row>
    <row r="95" spans="1:128" ht="15.75" x14ac:dyDescent="0.25">
      <c r="A95" s="7"/>
      <c r="B95" s="7"/>
      <c r="C95" s="7"/>
      <c r="D95" s="7"/>
      <c r="E95" s="7"/>
      <c r="F95" s="7"/>
      <c r="G95" s="7"/>
      <c r="H95" s="7"/>
      <c r="I95" s="7"/>
      <c r="J95" s="222" t="s">
        <v>267</v>
      </c>
      <c r="K95" s="222"/>
      <c r="L95" s="7"/>
      <c r="M95" s="8"/>
      <c r="N95" s="7"/>
      <c r="S95" s="7"/>
      <c r="T95" s="7"/>
      <c r="U95" s="7"/>
      <c r="V95" s="222" t="s">
        <v>267</v>
      </c>
      <c r="W95" s="222"/>
      <c r="X95" s="7"/>
      <c r="Y95" s="8"/>
      <c r="Z95" s="7"/>
      <c r="AE95" s="7"/>
      <c r="AF95" s="7"/>
      <c r="AG95" s="7"/>
      <c r="AH95" s="222" t="s">
        <v>267</v>
      </c>
      <c r="AI95" s="222"/>
      <c r="AJ95" s="7"/>
      <c r="AK95" s="8"/>
      <c r="AL95" s="7"/>
      <c r="AM95" s="7"/>
      <c r="AN95" s="7"/>
      <c r="AO95" s="7"/>
      <c r="AP95" s="7"/>
      <c r="AQ95" s="7"/>
      <c r="AR95" s="7"/>
      <c r="AS95" s="7"/>
      <c r="AT95" s="152">
        <v>21</v>
      </c>
      <c r="AU95" s="159">
        <f t="shared" si="147"/>
        <v>2578.125</v>
      </c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152">
        <v>27</v>
      </c>
      <c r="BH95" s="159">
        <f t="shared" si="148"/>
        <v>4687.5</v>
      </c>
      <c r="BI95" s="7"/>
      <c r="BJ95" s="7"/>
      <c r="BT95" s="153">
        <v>40</v>
      </c>
      <c r="BU95" s="159">
        <f t="shared" si="149"/>
        <v>5390.625</v>
      </c>
      <c r="BV95" s="7"/>
      <c r="BW95" s="7"/>
      <c r="CG95" s="222" t="s">
        <v>267</v>
      </c>
      <c r="CH95" s="222"/>
      <c r="CI95" s="7"/>
      <c r="CJ95" s="126"/>
      <c r="CS95" s="222" t="s">
        <v>266</v>
      </c>
      <c r="CT95" s="222"/>
      <c r="CU95" s="7"/>
      <c r="CV95" s="126"/>
      <c r="DG95" s="222" t="s">
        <v>266</v>
      </c>
      <c r="DH95" s="222"/>
      <c r="DI95" s="7"/>
      <c r="DJ95" s="126"/>
      <c r="DU95" s="153">
        <v>56</v>
      </c>
      <c r="DV95" s="159">
        <f t="shared" si="150"/>
        <v>1054.6875</v>
      </c>
      <c r="DW95" s="7"/>
      <c r="DX95" s="7"/>
    </row>
    <row r="96" spans="1:128" ht="15.75" x14ac:dyDescent="0.25">
      <c r="A96" s="7"/>
      <c r="B96" s="7"/>
      <c r="C96" s="7"/>
      <c r="D96" s="7"/>
      <c r="E96" s="7"/>
      <c r="F96" s="7"/>
      <c r="G96" s="7"/>
      <c r="H96" s="7"/>
      <c r="I96" s="148"/>
      <c r="J96" s="149"/>
      <c r="K96" s="149"/>
      <c r="L96" s="148"/>
      <c r="M96" s="149"/>
      <c r="N96" s="7"/>
      <c r="O96" s="8"/>
      <c r="P96" s="8"/>
      <c r="Q96" s="7"/>
      <c r="R96" s="8"/>
      <c r="S96" s="7"/>
      <c r="T96" s="7"/>
      <c r="U96" s="148"/>
      <c r="V96" s="149"/>
      <c r="W96" s="149"/>
      <c r="X96" s="148"/>
      <c r="Y96" s="149"/>
      <c r="Z96" s="7"/>
      <c r="AA96" s="8"/>
      <c r="AB96" s="8"/>
      <c r="AC96" s="7"/>
      <c r="AD96" s="8"/>
      <c r="AE96" s="7"/>
      <c r="AF96" s="7"/>
      <c r="AG96" s="148"/>
      <c r="AH96" s="149"/>
      <c r="AI96" s="149"/>
      <c r="AJ96" s="148"/>
      <c r="AK96" s="149"/>
      <c r="AL96" s="7"/>
      <c r="AM96" s="7"/>
      <c r="AN96" s="7"/>
      <c r="AO96" s="7"/>
      <c r="AP96" s="7"/>
      <c r="AQ96" s="7"/>
      <c r="AR96" s="7"/>
      <c r="AS96" s="7"/>
      <c r="AT96" s="152">
        <v>24</v>
      </c>
      <c r="AU96" s="159">
        <f t="shared" si="147"/>
        <v>4218.75</v>
      </c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152">
        <v>29</v>
      </c>
      <c r="BH96" s="159">
        <f t="shared" si="148"/>
        <v>0</v>
      </c>
      <c r="BI96" s="7"/>
      <c r="BJ96" s="7"/>
      <c r="BT96" s="153">
        <v>53</v>
      </c>
      <c r="BU96" s="159">
        <f t="shared" si="149"/>
        <v>7734.375</v>
      </c>
      <c r="BV96" s="7"/>
      <c r="BW96" s="7"/>
      <c r="CF96" s="148"/>
      <c r="CG96" s="149"/>
      <c r="CH96" s="149"/>
      <c r="CI96" s="148"/>
      <c r="CJ96" s="149"/>
      <c r="DU96" s="153">
        <v>63</v>
      </c>
      <c r="DV96" s="159">
        <f t="shared" si="150"/>
        <v>2343.75</v>
      </c>
      <c r="DW96" s="7"/>
      <c r="DX96" s="7"/>
    </row>
    <row r="97" spans="1:129" ht="15.75" x14ac:dyDescent="0.25">
      <c r="A97" s="7"/>
      <c r="B97" s="7"/>
      <c r="C97" s="7"/>
      <c r="D97" s="7"/>
      <c r="E97" s="7"/>
      <c r="F97" s="7"/>
      <c r="G97" s="7"/>
      <c r="H97" s="7"/>
      <c r="I97" s="7"/>
      <c r="J97" s="11" t="s">
        <v>260</v>
      </c>
      <c r="K97" s="11">
        <v>1</v>
      </c>
      <c r="L97" s="7"/>
      <c r="M97" s="7"/>
      <c r="N97" s="7"/>
      <c r="O97" s="8"/>
      <c r="P97" s="8"/>
      <c r="Q97" s="7"/>
      <c r="R97" s="8"/>
      <c r="S97" s="7"/>
      <c r="T97" s="7"/>
      <c r="U97" s="7"/>
      <c r="V97" s="11" t="s">
        <v>260</v>
      </c>
      <c r="W97" s="11">
        <v>6</v>
      </c>
      <c r="X97" s="7"/>
      <c r="Y97" s="7"/>
      <c r="Z97" s="7"/>
      <c r="AA97" s="8"/>
      <c r="AB97" s="8"/>
      <c r="AC97" s="7"/>
      <c r="AD97" s="8"/>
      <c r="AE97" s="7"/>
      <c r="AF97" s="7"/>
      <c r="AG97" s="7"/>
      <c r="AH97" s="11" t="s">
        <v>260</v>
      </c>
      <c r="AI97" s="11">
        <v>14</v>
      </c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152">
        <v>31</v>
      </c>
      <c r="AU97" s="159">
        <f t="shared" si="147"/>
        <v>8671.875</v>
      </c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152">
        <v>39</v>
      </c>
      <c r="BH97" s="159">
        <f t="shared" si="148"/>
        <v>3515.625</v>
      </c>
      <c r="BI97" s="7"/>
      <c r="BJ97" s="7"/>
      <c r="BT97" s="153">
        <v>64</v>
      </c>
      <c r="BU97" s="159">
        <f t="shared" si="149"/>
        <v>10546.875</v>
      </c>
      <c r="BV97" s="7"/>
      <c r="BW97" s="7"/>
      <c r="CG97" s="153" t="s">
        <v>260</v>
      </c>
      <c r="CH97" s="153">
        <v>43</v>
      </c>
      <c r="CI97" s="7"/>
      <c r="CJ97" s="7"/>
      <c r="CS97" s="153" t="s">
        <v>260</v>
      </c>
      <c r="CT97" s="153">
        <v>42</v>
      </c>
      <c r="CU97" s="7"/>
      <c r="CV97" s="7"/>
      <c r="DG97" s="153" t="s">
        <v>260</v>
      </c>
      <c r="DH97" s="153">
        <v>50</v>
      </c>
      <c r="DI97" s="7"/>
      <c r="DJ97" s="7"/>
      <c r="DU97" s="153">
        <v>66</v>
      </c>
      <c r="DV97" s="159">
        <f t="shared" si="150"/>
        <v>2343.75</v>
      </c>
      <c r="DW97" s="7"/>
      <c r="DX97" s="7"/>
    </row>
    <row r="98" spans="1:129" ht="15.75" x14ac:dyDescent="0.25">
      <c r="A98" s="7"/>
      <c r="B98" s="7"/>
      <c r="C98" s="7"/>
      <c r="D98" s="7"/>
      <c r="E98" s="7"/>
      <c r="F98" s="7"/>
      <c r="G98" s="7"/>
      <c r="H98" s="7"/>
      <c r="I98" s="7"/>
      <c r="J98" s="11">
        <v>1</v>
      </c>
      <c r="K98" s="159">
        <f>K3*$N$10</f>
        <v>0</v>
      </c>
      <c r="L98" s="7"/>
      <c r="M98" s="7"/>
      <c r="N98" s="7"/>
      <c r="O98" s="8"/>
      <c r="P98" s="8"/>
      <c r="Q98" s="7"/>
      <c r="R98" s="8"/>
      <c r="S98" s="7"/>
      <c r="T98" s="7"/>
      <c r="U98" s="7"/>
      <c r="V98" s="11">
        <v>5</v>
      </c>
      <c r="W98" s="159">
        <f>X3*$Z$10</f>
        <v>2343.75</v>
      </c>
      <c r="X98" s="7"/>
      <c r="Y98" s="7"/>
      <c r="Z98" s="7"/>
      <c r="AA98" s="8"/>
      <c r="AB98" s="8"/>
      <c r="AC98" s="7"/>
      <c r="AD98" s="8"/>
      <c r="AE98" s="7"/>
      <c r="AF98" s="7"/>
      <c r="AG98" s="7"/>
      <c r="AH98" s="11">
        <v>10</v>
      </c>
      <c r="AI98" s="159">
        <f>AK3*$AL$10</f>
        <v>7968.75</v>
      </c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152">
        <v>32</v>
      </c>
      <c r="AU98" s="159">
        <f t="shared" si="147"/>
        <v>4453.125</v>
      </c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152">
        <v>47</v>
      </c>
      <c r="BH98" s="159">
        <f>BL9*$BK$12</f>
        <v>1640.625</v>
      </c>
      <c r="BI98" s="7"/>
      <c r="BJ98" s="7"/>
      <c r="BT98" s="153">
        <v>67</v>
      </c>
      <c r="BU98" s="159">
        <f t="shared" si="149"/>
        <v>13593.75</v>
      </c>
      <c r="BV98" s="7"/>
      <c r="BW98" s="7"/>
      <c r="CG98" s="153">
        <v>35</v>
      </c>
      <c r="CH98" s="159">
        <f>CK3*$CK$10</f>
        <v>2343.75</v>
      </c>
      <c r="CI98" s="7"/>
      <c r="CJ98" s="7"/>
      <c r="CS98" s="153">
        <v>34</v>
      </c>
      <c r="CT98" s="159">
        <f>CW3*$CW$13</f>
        <v>4453.125</v>
      </c>
      <c r="CU98" s="7"/>
      <c r="CV98" s="7"/>
      <c r="DG98" s="153">
        <v>50</v>
      </c>
      <c r="DH98" s="159">
        <f>DH3*$DK$13</f>
        <v>0</v>
      </c>
      <c r="DI98" s="7"/>
      <c r="DJ98" s="7"/>
      <c r="DU98" s="153">
        <v>68</v>
      </c>
      <c r="DV98" s="159">
        <f t="shared" si="150"/>
        <v>2812.5</v>
      </c>
      <c r="DW98" s="7"/>
      <c r="DX98" s="7"/>
    </row>
    <row r="99" spans="1:129" ht="15.75" x14ac:dyDescent="0.25">
      <c r="A99" s="7"/>
      <c r="B99" s="7"/>
      <c r="C99" s="7"/>
      <c r="D99" s="7"/>
      <c r="E99" s="7"/>
      <c r="F99" s="7"/>
      <c r="G99" s="7"/>
      <c r="H99" s="7"/>
      <c r="I99" s="7"/>
      <c r="J99" s="11">
        <v>2</v>
      </c>
      <c r="K99" s="159">
        <f t="shared" ref="K99:K102" si="151">K4*$N$10</f>
        <v>4218.75</v>
      </c>
      <c r="L99" s="7"/>
      <c r="M99" s="7"/>
      <c r="N99" s="7"/>
      <c r="O99" s="8"/>
      <c r="P99" s="8"/>
      <c r="Q99" s="7"/>
      <c r="R99" s="8"/>
      <c r="S99" s="7"/>
      <c r="T99" s="7"/>
      <c r="U99" s="7"/>
      <c r="V99" s="11">
        <v>6</v>
      </c>
      <c r="W99" s="159">
        <f t="shared" ref="W99:W103" si="152">X4*$Z$10</f>
        <v>0</v>
      </c>
      <c r="X99" s="7"/>
      <c r="Y99" s="7"/>
      <c r="Z99" s="7"/>
      <c r="AA99" s="8"/>
      <c r="AB99" s="8"/>
      <c r="AC99" s="7"/>
      <c r="AD99" s="8"/>
      <c r="AE99" s="7"/>
      <c r="AF99" s="7"/>
      <c r="AG99" s="7"/>
      <c r="AH99" s="11">
        <v>11</v>
      </c>
      <c r="AI99" s="159">
        <f t="shared" ref="AI99:AI103" si="153">AK4*$AL$10</f>
        <v>1406.25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T99" s="7"/>
      <c r="BU99" s="7"/>
      <c r="BV99" s="7"/>
      <c r="BW99" s="7"/>
      <c r="CG99" s="153">
        <v>36</v>
      </c>
      <c r="CH99" s="159">
        <f t="shared" ref="CH99:CH103" si="154">CK4*$CK$10</f>
        <v>8671.875</v>
      </c>
      <c r="CI99" s="7"/>
      <c r="CJ99" s="7"/>
      <c r="CS99" s="153">
        <v>37</v>
      </c>
      <c r="CT99" s="159">
        <f t="shared" ref="CT99:CT105" si="155">CW4*$CW$13</f>
        <v>19218.75</v>
      </c>
      <c r="CU99" s="7"/>
      <c r="CV99" s="7"/>
      <c r="DG99" s="153">
        <v>51</v>
      </c>
      <c r="DH99" s="159">
        <f t="shared" ref="DH99:DH104" si="156">DH4*$DK$13</f>
        <v>1757.8125</v>
      </c>
      <c r="DI99" s="7"/>
      <c r="DJ99" s="7"/>
      <c r="DU99" s="7"/>
      <c r="DV99" s="7"/>
      <c r="DW99" s="7"/>
      <c r="DX99" s="7"/>
    </row>
    <row r="100" spans="1:129" ht="15.7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11">
        <v>3</v>
      </c>
      <c r="K100" s="159">
        <f t="shared" si="151"/>
        <v>2578.125</v>
      </c>
      <c r="L100" s="7"/>
      <c r="M100" s="7"/>
      <c r="N100" s="7"/>
      <c r="O100" s="8"/>
      <c r="P100" s="8"/>
      <c r="Q100" s="7"/>
      <c r="R100" s="8"/>
      <c r="S100" s="7"/>
      <c r="T100" s="7"/>
      <c r="U100" s="7"/>
      <c r="V100" s="11">
        <v>7</v>
      </c>
      <c r="W100" s="159">
        <f t="shared" si="152"/>
        <v>2343.75</v>
      </c>
      <c r="X100" s="7"/>
      <c r="Y100" s="7"/>
      <c r="Z100" s="7"/>
      <c r="AA100" s="8"/>
      <c r="AB100" s="8"/>
      <c r="AC100" s="7"/>
      <c r="AD100" s="8"/>
      <c r="AE100" s="7"/>
      <c r="AF100" s="7"/>
      <c r="AG100" s="7"/>
      <c r="AH100" s="11">
        <v>14</v>
      </c>
      <c r="AI100" s="159">
        <f t="shared" si="153"/>
        <v>0</v>
      </c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113">
        <v>20</v>
      </c>
      <c r="AU100" s="223">
        <f>(AR3*AU92)+(AR4*AU93)+(AR5*AU94)+(AR6*AU95)+(AR7*AU96)+(AR8*AU97)+(AR9*AU98)</f>
        <v>27804140.625</v>
      </c>
      <c r="AV100" s="223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113">
        <v>29</v>
      </c>
      <c r="BH100" s="223">
        <f>(BE3*BH92)+(BE4*BH93)+(BE5*BH94)+(BE6*BH95)+(BE7*BH96)+(BE8*BH97)+(BE9*BH98)</f>
        <v>14733281.25</v>
      </c>
      <c r="BI100" s="223"/>
      <c r="BJ100" s="7"/>
      <c r="BT100" s="113">
        <v>33</v>
      </c>
      <c r="BU100" s="223">
        <f>(BR3*BU92)+(BR4*BU93)+(BR5*BU94)+(BR6*BU95)+(BR7*BU96)+(BR8*BU97)+(BR9*BU98)</f>
        <v>35480390.625</v>
      </c>
      <c r="BV100" s="223"/>
      <c r="BW100" s="7"/>
      <c r="CG100" s="153">
        <v>41</v>
      </c>
      <c r="CH100" s="159">
        <f t="shared" si="154"/>
        <v>10781.25</v>
      </c>
      <c r="CI100" s="7"/>
      <c r="CJ100" s="7"/>
      <c r="CS100" s="153">
        <v>38</v>
      </c>
      <c r="CT100" s="159">
        <f t="shared" si="155"/>
        <v>5156.25</v>
      </c>
      <c r="CU100" s="7"/>
      <c r="CV100" s="7"/>
      <c r="DG100" s="153">
        <v>57</v>
      </c>
      <c r="DH100" s="159">
        <f t="shared" si="156"/>
        <v>13359.375</v>
      </c>
      <c r="DI100" s="7"/>
      <c r="DJ100" s="7"/>
      <c r="DU100" s="113">
        <v>55</v>
      </c>
      <c r="DV100" s="223">
        <f>(DS3*DV92)+(DS4*DV93)+(DS5*DV94)+(DS6*DV95)+(DS7*DV96)+(DS8*DV97)+(DS9*DV98)</f>
        <v>13025695.3125</v>
      </c>
      <c r="DW100" s="223"/>
      <c r="DX100" s="7"/>
    </row>
    <row r="101" spans="1:129" ht="15.7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11">
        <v>4</v>
      </c>
      <c r="K101" s="159">
        <f t="shared" si="151"/>
        <v>1640.625</v>
      </c>
      <c r="L101" s="7"/>
      <c r="M101" s="7"/>
      <c r="N101" s="7"/>
      <c r="O101" s="8"/>
      <c r="P101" s="8"/>
      <c r="Q101" s="7"/>
      <c r="R101" s="8"/>
      <c r="S101" s="7"/>
      <c r="T101" s="7"/>
      <c r="U101" s="7"/>
      <c r="V101" s="11">
        <v>12</v>
      </c>
      <c r="W101" s="159">
        <f t="shared" si="152"/>
        <v>9140.625</v>
      </c>
      <c r="X101" s="7"/>
      <c r="Y101" s="7"/>
      <c r="Z101" s="7"/>
      <c r="AA101" s="8"/>
      <c r="AB101" s="8"/>
      <c r="AC101" s="7"/>
      <c r="AD101" s="8"/>
      <c r="AE101" s="7"/>
      <c r="AF101" s="7"/>
      <c r="AG101" s="7"/>
      <c r="AH101" s="11">
        <v>15</v>
      </c>
      <c r="AI101" s="159">
        <f t="shared" si="153"/>
        <v>1289.0625</v>
      </c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T101" s="7"/>
      <c r="BU101" s="7"/>
      <c r="BV101" s="7"/>
      <c r="BW101" s="7"/>
      <c r="CG101" s="153">
        <v>43</v>
      </c>
      <c r="CH101" s="159">
        <f t="shared" si="154"/>
        <v>0</v>
      </c>
      <c r="CI101" s="7"/>
      <c r="CJ101" s="7"/>
      <c r="CS101" s="153">
        <v>42</v>
      </c>
      <c r="CT101" s="159">
        <f t="shared" si="155"/>
        <v>0</v>
      </c>
      <c r="CU101" s="7"/>
      <c r="CV101" s="7"/>
      <c r="DG101" s="153">
        <v>59</v>
      </c>
      <c r="DH101" s="159">
        <f t="shared" si="156"/>
        <v>3281.25</v>
      </c>
      <c r="DI101" s="7"/>
      <c r="DJ101" s="7"/>
      <c r="DU101" s="7"/>
      <c r="DV101" s="7"/>
      <c r="DW101" s="7"/>
      <c r="DX101" s="7"/>
    </row>
    <row r="102" spans="1:129" ht="15.7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11">
        <v>8</v>
      </c>
      <c r="K102" s="159">
        <f t="shared" si="151"/>
        <v>4921.875</v>
      </c>
      <c r="L102" s="7"/>
      <c r="M102" s="7"/>
      <c r="N102" s="7"/>
      <c r="O102" s="8"/>
      <c r="P102" s="8"/>
      <c r="Q102" s="7"/>
      <c r="R102" s="8"/>
      <c r="S102" s="7"/>
      <c r="T102" s="7"/>
      <c r="U102" s="7"/>
      <c r="V102" s="11">
        <v>17</v>
      </c>
      <c r="W102" s="159">
        <f t="shared" si="152"/>
        <v>8671.875</v>
      </c>
      <c r="X102" s="7"/>
      <c r="Y102" s="7"/>
      <c r="Z102" s="7"/>
      <c r="AA102" s="8"/>
      <c r="AB102" s="8"/>
      <c r="AC102" s="7"/>
      <c r="AD102" s="8"/>
      <c r="AE102" s="7"/>
      <c r="AF102" s="7"/>
      <c r="AG102" s="7"/>
      <c r="AH102" s="11">
        <v>19</v>
      </c>
      <c r="AI102" s="159">
        <f t="shared" si="153"/>
        <v>6093.75</v>
      </c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222" t="s">
        <v>261</v>
      </c>
      <c r="AU102" s="222"/>
      <c r="AV102" s="223">
        <f>AU100</f>
        <v>27804140.625</v>
      </c>
      <c r="AW102" s="223"/>
      <c r="AX102" s="151" t="s">
        <v>322</v>
      </c>
      <c r="AY102" s="7"/>
      <c r="AZ102" s="7"/>
      <c r="BA102" s="7"/>
      <c r="BB102" s="7"/>
      <c r="BC102" s="7"/>
      <c r="BD102" s="7"/>
      <c r="BE102" s="7"/>
      <c r="BF102" s="7"/>
      <c r="BG102" s="222" t="s">
        <v>261</v>
      </c>
      <c r="BH102" s="222"/>
      <c r="BI102" s="223">
        <f>BH100</f>
        <v>14733281.25</v>
      </c>
      <c r="BJ102" s="223"/>
      <c r="BK102" s="151" t="s">
        <v>322</v>
      </c>
      <c r="BT102" s="222" t="s">
        <v>261</v>
      </c>
      <c r="BU102" s="222"/>
      <c r="BV102" s="223">
        <f>BU100</f>
        <v>35480390.625</v>
      </c>
      <c r="BW102" s="223"/>
      <c r="BX102" s="151" t="s">
        <v>322</v>
      </c>
      <c r="CG102" s="153">
        <v>44</v>
      </c>
      <c r="CH102" s="159">
        <f t="shared" si="154"/>
        <v>10546.875</v>
      </c>
      <c r="CI102" s="7"/>
      <c r="CJ102" s="7"/>
      <c r="CS102" s="153">
        <v>45</v>
      </c>
      <c r="CT102" s="159">
        <f t="shared" si="155"/>
        <v>7734.375</v>
      </c>
      <c r="CU102" s="7"/>
      <c r="CV102" s="7"/>
      <c r="DG102" s="153">
        <v>60</v>
      </c>
      <c r="DH102" s="159">
        <f t="shared" si="156"/>
        <v>4921.875</v>
      </c>
      <c r="DI102" s="7"/>
      <c r="DJ102" s="7"/>
      <c r="DU102" s="222" t="s">
        <v>261</v>
      </c>
      <c r="DV102" s="222"/>
      <c r="DW102" s="223">
        <f>DV100</f>
        <v>13025695.3125</v>
      </c>
      <c r="DX102" s="223"/>
      <c r="DY102" s="151" t="s">
        <v>322</v>
      </c>
    </row>
    <row r="103" spans="1:129" ht="15.7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11">
        <v>9</v>
      </c>
      <c r="K103" s="159">
        <f>K8*$N$10</f>
        <v>6328.125</v>
      </c>
      <c r="L103" s="7"/>
      <c r="M103" s="7"/>
      <c r="N103" s="7"/>
      <c r="O103" s="8"/>
      <c r="P103" s="8"/>
      <c r="Q103" s="7"/>
      <c r="R103" s="8"/>
      <c r="S103" s="7"/>
      <c r="T103" s="7"/>
      <c r="U103" s="7"/>
      <c r="V103" s="11">
        <v>18</v>
      </c>
      <c r="W103" s="159">
        <f t="shared" si="152"/>
        <v>12421.875</v>
      </c>
      <c r="X103" s="7"/>
      <c r="Y103" s="7"/>
      <c r="Z103" s="7"/>
      <c r="AA103" s="8"/>
      <c r="AB103" s="8"/>
      <c r="AC103" s="7"/>
      <c r="AD103" s="8"/>
      <c r="AE103" s="7"/>
      <c r="AF103" s="7"/>
      <c r="AG103" s="7"/>
      <c r="AH103" s="11">
        <v>28</v>
      </c>
      <c r="AI103" s="159">
        <f t="shared" si="153"/>
        <v>5625</v>
      </c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222" t="s">
        <v>267</v>
      </c>
      <c r="AU103" s="222"/>
      <c r="AV103" s="7"/>
      <c r="AW103" s="8"/>
      <c r="AX103" s="7"/>
      <c r="AY103" s="7"/>
      <c r="AZ103" s="7"/>
      <c r="BA103" s="7"/>
      <c r="BB103" s="7"/>
      <c r="BC103" s="7"/>
      <c r="BD103" s="7"/>
      <c r="BE103" s="7"/>
      <c r="BF103" s="7"/>
      <c r="BG103" s="222" t="s">
        <v>267</v>
      </c>
      <c r="BH103" s="222"/>
      <c r="BI103" s="7"/>
      <c r="BJ103" s="120"/>
      <c r="BT103" s="222" t="s">
        <v>267</v>
      </c>
      <c r="BU103" s="222"/>
      <c r="BV103" s="7"/>
      <c r="BW103" s="126"/>
      <c r="CG103" s="153">
        <v>48</v>
      </c>
      <c r="CH103" s="159">
        <f t="shared" si="154"/>
        <v>6562.5</v>
      </c>
      <c r="CI103" s="7"/>
      <c r="CJ103" s="7"/>
      <c r="CS103" s="153">
        <v>46</v>
      </c>
      <c r="CT103" s="159">
        <f t="shared" si="155"/>
        <v>3281.25</v>
      </c>
      <c r="CU103" s="7"/>
      <c r="CV103" s="7"/>
      <c r="DG103" s="153">
        <v>61</v>
      </c>
      <c r="DH103" s="159">
        <f t="shared" si="156"/>
        <v>2578.125</v>
      </c>
      <c r="DI103" s="7"/>
      <c r="DJ103" s="7"/>
      <c r="DU103" s="222" t="s">
        <v>267</v>
      </c>
      <c r="DV103" s="222"/>
      <c r="DW103" s="7"/>
      <c r="DX103" s="126"/>
    </row>
    <row r="104" spans="1:129" ht="15.7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8"/>
      <c r="P104" s="8"/>
      <c r="Q104" s="7"/>
      <c r="R104" s="8"/>
      <c r="S104" s="7"/>
      <c r="T104" s="7"/>
      <c r="U104" s="7"/>
      <c r="V104" s="7"/>
      <c r="W104" s="7"/>
      <c r="X104" s="7"/>
      <c r="Y104" s="7"/>
      <c r="Z104" s="7"/>
      <c r="AA104" s="8"/>
      <c r="AB104" s="8"/>
      <c r="AC104" s="7"/>
      <c r="AD104" s="8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148"/>
      <c r="AT104" s="149"/>
      <c r="AU104" s="149"/>
      <c r="AV104" s="148"/>
      <c r="AW104" s="149"/>
      <c r="AX104" s="7"/>
      <c r="AY104" s="7"/>
      <c r="AZ104" s="7"/>
      <c r="BA104" s="7"/>
      <c r="BB104" s="7"/>
      <c r="BC104" s="7"/>
      <c r="BD104" s="7"/>
      <c r="BE104" s="7"/>
      <c r="BF104" s="148"/>
      <c r="BG104" s="149"/>
      <c r="BH104" s="149"/>
      <c r="BI104" s="148"/>
      <c r="BJ104" s="149"/>
      <c r="BS104" s="148"/>
      <c r="BT104" s="149"/>
      <c r="BU104" s="149"/>
      <c r="BV104" s="148"/>
      <c r="BW104" s="149"/>
      <c r="CG104" s="7"/>
      <c r="CH104" s="7"/>
      <c r="CI104" s="7"/>
      <c r="CJ104" s="7"/>
      <c r="CS104" s="153">
        <v>49</v>
      </c>
      <c r="CT104" s="159">
        <f t="shared" si="155"/>
        <v>5390.625</v>
      </c>
      <c r="CU104" s="7"/>
      <c r="CV104" s="7"/>
      <c r="DG104" s="153">
        <v>62</v>
      </c>
      <c r="DH104" s="159">
        <f t="shared" si="156"/>
        <v>5156.25</v>
      </c>
      <c r="DI104" s="7"/>
      <c r="DJ104" s="7"/>
      <c r="DT104" s="148"/>
      <c r="DU104" s="149"/>
      <c r="DV104" s="149"/>
      <c r="DW104" s="148"/>
      <c r="DX104" s="149"/>
    </row>
    <row r="105" spans="1:129" ht="15.7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113">
        <v>1</v>
      </c>
      <c r="K105" s="223">
        <f>(H3*K98)+(H4*K99)+(H5*K100)+(H6*K101)+(H7*K102)+(H8*K103)</f>
        <v>19296562.5</v>
      </c>
      <c r="L105" s="223"/>
      <c r="M105" s="7"/>
      <c r="N105" s="7"/>
      <c r="O105" s="8"/>
      <c r="P105" s="8"/>
      <c r="Q105" s="7"/>
      <c r="R105" s="8"/>
      <c r="S105" s="7"/>
      <c r="T105" s="7"/>
      <c r="U105" s="7"/>
      <c r="V105" s="113">
        <v>6</v>
      </c>
      <c r="W105" s="223">
        <f>(T3*W98)+(T4*W99)+(T5*W100)+(T6*W101)+(T7*W102)+(T8*W103)</f>
        <v>35035781.25</v>
      </c>
      <c r="X105" s="223"/>
      <c r="Y105" s="7"/>
      <c r="Z105" s="7"/>
      <c r="AA105" s="8"/>
      <c r="AB105" s="8"/>
      <c r="AC105" s="7"/>
      <c r="AD105" s="8"/>
      <c r="AE105" s="7"/>
      <c r="AF105" s="7"/>
      <c r="AG105" s="7"/>
      <c r="AH105" s="113">
        <v>14</v>
      </c>
      <c r="AI105" s="223">
        <f>(AF3*AI98)+(AF4*AI99)+(AF5*AI100)+(AF6*AI101)+(AF7*AI102)+(AF8*AI103)</f>
        <v>21897187.5</v>
      </c>
      <c r="AJ105" s="223"/>
      <c r="AK105" s="7"/>
      <c r="AL105" s="7"/>
      <c r="AM105" s="7"/>
      <c r="AN105" s="7"/>
      <c r="AO105" s="7"/>
      <c r="AP105" s="7"/>
      <c r="AQ105" s="7"/>
      <c r="AR105" s="7"/>
      <c r="AS105" s="7"/>
      <c r="AT105" s="11" t="s">
        <v>260</v>
      </c>
      <c r="AU105" s="11">
        <v>21</v>
      </c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11" t="s">
        <v>260</v>
      </c>
      <c r="BH105" s="11">
        <v>26</v>
      </c>
      <c r="BI105" s="7"/>
      <c r="BJ105" s="7"/>
      <c r="BT105" s="11" t="s">
        <v>260</v>
      </c>
      <c r="BU105" s="11">
        <v>30</v>
      </c>
      <c r="BV105" s="7"/>
      <c r="BW105" s="7"/>
      <c r="CG105" s="113">
        <v>43</v>
      </c>
      <c r="CH105" s="223">
        <f>(CE3*CH98)+(CE4*CH99)+(CE5*CH100)+(CE6*CH101)+(CE7*CH102)+(CE8*CH103)</f>
        <v>41106093.75</v>
      </c>
      <c r="CI105" s="223"/>
      <c r="CJ105" s="7"/>
      <c r="CS105" s="153">
        <v>58</v>
      </c>
      <c r="CT105" s="159">
        <f t="shared" si="155"/>
        <v>8437.5</v>
      </c>
      <c r="CU105" s="7"/>
      <c r="CV105" s="7"/>
      <c r="DG105" s="153">
        <v>65</v>
      </c>
      <c r="DH105" s="159">
        <f>DH10*$DK$13</f>
        <v>5625</v>
      </c>
      <c r="DI105" s="7"/>
      <c r="DJ105" s="7"/>
      <c r="DU105" s="11" t="s">
        <v>260</v>
      </c>
      <c r="DV105" s="11">
        <v>54</v>
      </c>
      <c r="DW105" s="7"/>
      <c r="DX105" s="7"/>
    </row>
    <row r="106" spans="1:129" ht="15.7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8"/>
      <c r="P106" s="8"/>
      <c r="Q106" s="7"/>
      <c r="R106" s="8"/>
      <c r="S106" s="7"/>
      <c r="T106" s="7"/>
      <c r="U106" s="7"/>
      <c r="V106" s="7"/>
      <c r="W106" s="7"/>
      <c r="X106" s="7"/>
      <c r="Y106" s="7"/>
      <c r="Z106" s="7"/>
      <c r="AA106" s="8"/>
      <c r="AB106" s="8"/>
      <c r="AC106" s="7"/>
      <c r="AD106" s="8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11">
        <v>13</v>
      </c>
      <c r="AU106" s="159">
        <f>AX3*$AX$12</f>
        <v>4453.125</v>
      </c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11">
        <v>22</v>
      </c>
      <c r="BH106" s="159">
        <f>BJ3*$BK$12</f>
        <v>3515.625</v>
      </c>
      <c r="BI106" s="7"/>
      <c r="BJ106" s="7"/>
      <c r="BT106" s="11">
        <v>23</v>
      </c>
      <c r="BU106" s="159">
        <f>BV3*$BX$12</f>
        <v>2812.5</v>
      </c>
      <c r="BV106" s="7"/>
      <c r="BW106" s="7"/>
      <c r="CG106" s="7"/>
      <c r="CH106" s="7"/>
      <c r="CI106" s="7"/>
      <c r="CJ106" s="7"/>
      <c r="CS106" s="7"/>
      <c r="CT106" s="7"/>
      <c r="CU106" s="7"/>
      <c r="CV106" s="7"/>
      <c r="DG106" s="7"/>
      <c r="DH106" s="7"/>
      <c r="DI106" s="7"/>
      <c r="DJ106" s="7"/>
      <c r="DU106" s="11">
        <v>52</v>
      </c>
      <c r="DV106" s="159">
        <f>DW3*$DY$12</f>
        <v>5390.625</v>
      </c>
      <c r="DW106" s="7"/>
      <c r="DX106" s="7"/>
    </row>
    <row r="107" spans="1:129" ht="15.7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225" t="s">
        <v>261</v>
      </c>
      <c r="K107" s="225"/>
      <c r="L107" s="223">
        <f>K105</f>
        <v>19296562.5</v>
      </c>
      <c r="M107" s="223"/>
      <c r="N107" s="7"/>
      <c r="O107" s="8"/>
      <c r="P107" s="8"/>
      <c r="Q107" s="7"/>
      <c r="R107" s="8"/>
      <c r="S107" s="7"/>
      <c r="T107" s="7"/>
      <c r="U107" s="7"/>
      <c r="V107" s="225" t="s">
        <v>261</v>
      </c>
      <c r="W107" s="225"/>
      <c r="X107" s="223">
        <f>W105</f>
        <v>35035781.25</v>
      </c>
      <c r="Y107" s="223"/>
      <c r="Z107" s="7"/>
      <c r="AA107" s="8"/>
      <c r="AB107" s="8"/>
      <c r="AC107" s="7"/>
      <c r="AD107" s="8"/>
      <c r="AE107" s="7"/>
      <c r="AF107" s="7"/>
      <c r="AG107" s="7"/>
      <c r="AH107" s="225" t="s">
        <v>261</v>
      </c>
      <c r="AI107" s="225"/>
      <c r="AJ107" s="223">
        <f>AI105</f>
        <v>21897187.5</v>
      </c>
      <c r="AK107" s="223"/>
      <c r="AL107" s="7"/>
      <c r="AM107" s="7"/>
      <c r="AN107" s="7"/>
      <c r="AO107" s="7"/>
      <c r="AP107" s="7"/>
      <c r="AQ107" s="7"/>
      <c r="AR107" s="7"/>
      <c r="AS107" s="7"/>
      <c r="AT107" s="11">
        <v>16</v>
      </c>
      <c r="AU107" s="159">
        <f t="shared" ref="AU107:AU112" si="157">AX4*$AX$12</f>
        <v>7734.375</v>
      </c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11">
        <v>25</v>
      </c>
      <c r="BH107" s="159">
        <f t="shared" ref="BH107:BH112" si="158">BJ4*$BK$12</f>
        <v>3281.25</v>
      </c>
      <c r="BI107" s="7"/>
      <c r="BJ107" s="7"/>
      <c r="BT107" s="11">
        <v>30</v>
      </c>
      <c r="BU107" s="159">
        <f t="shared" ref="BU107:BU112" si="159">BV4*$BX$12</f>
        <v>0</v>
      </c>
      <c r="BV107" s="7"/>
      <c r="BW107" s="7"/>
      <c r="CG107" s="225" t="s">
        <v>261</v>
      </c>
      <c r="CH107" s="225"/>
      <c r="CI107" s="223">
        <f>CH105</f>
        <v>41106093.75</v>
      </c>
      <c r="CJ107" s="223"/>
      <c r="CS107" s="113">
        <v>42</v>
      </c>
      <c r="CT107" s="223">
        <f>(CQ3*CT98)+(CQ4*CT99)+(CQ5*CT100)+(CQ6*CT101)+(CQ7*CT102)+(CQ8*CT103)+(CQ9*CT104)+(CQ10*CT105)</f>
        <v>39531562.5</v>
      </c>
      <c r="CU107" s="223"/>
      <c r="CV107" s="7"/>
      <c r="DG107" s="113">
        <v>50</v>
      </c>
      <c r="DH107" s="223">
        <f>(DE3*DH98)+(DE4*DH99)+(DE5*DH100)+(DE6*DH101)+(DE7*DH102)+(DE8*DH103)+(DE9*DH104)+(DE10*DH105)</f>
        <v>25484179.6875</v>
      </c>
      <c r="DI107" s="223"/>
      <c r="DJ107" s="7"/>
      <c r="DU107" s="11">
        <v>54</v>
      </c>
      <c r="DV107" s="159">
        <f t="shared" ref="DV107:DV112" si="160">DW4*$DY$12</f>
        <v>0</v>
      </c>
      <c r="DW107" s="7"/>
      <c r="DX107" s="7"/>
    </row>
    <row r="108" spans="1:129" ht="15.7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225" t="s">
        <v>291</v>
      </c>
      <c r="K108" s="225"/>
      <c r="L108" s="7"/>
      <c r="M108" s="8"/>
      <c r="N108" s="7"/>
      <c r="O108" s="8"/>
      <c r="P108" s="8"/>
      <c r="Q108" s="7"/>
      <c r="R108" s="8"/>
      <c r="S108" s="7"/>
      <c r="T108" s="7"/>
      <c r="U108" s="7"/>
      <c r="V108" s="225" t="s">
        <v>291</v>
      </c>
      <c r="W108" s="225"/>
      <c r="X108" s="7"/>
      <c r="Y108" s="8"/>
      <c r="Z108" s="7"/>
      <c r="AA108" s="8"/>
      <c r="AB108" s="8"/>
      <c r="AC108" s="7"/>
      <c r="AD108" s="8"/>
      <c r="AE108" s="7"/>
      <c r="AF108" s="7"/>
      <c r="AG108" s="7"/>
      <c r="AH108" s="225" t="s">
        <v>291</v>
      </c>
      <c r="AI108" s="225"/>
      <c r="AJ108" s="7"/>
      <c r="AK108" s="8"/>
      <c r="AL108" s="7"/>
      <c r="AM108" s="7"/>
      <c r="AN108" s="7"/>
      <c r="AO108" s="7"/>
      <c r="AP108" s="7"/>
      <c r="AQ108" s="7"/>
      <c r="AR108" s="7"/>
      <c r="AS108" s="7"/>
      <c r="AT108" s="11">
        <v>20</v>
      </c>
      <c r="AU108" s="159">
        <f t="shared" si="157"/>
        <v>2578.125</v>
      </c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11">
        <v>26</v>
      </c>
      <c r="BH108" s="159">
        <f t="shared" si="158"/>
        <v>0</v>
      </c>
      <c r="BI108" s="7"/>
      <c r="BJ108" s="7"/>
      <c r="BT108" s="11">
        <v>33</v>
      </c>
      <c r="BU108" s="159">
        <f t="shared" si="159"/>
        <v>1757.8125</v>
      </c>
      <c r="BV108" s="7"/>
      <c r="BW108" s="7"/>
      <c r="CG108" s="225" t="s">
        <v>291</v>
      </c>
      <c r="CH108" s="225"/>
      <c r="CI108" s="7"/>
      <c r="CJ108" s="126"/>
      <c r="CS108" s="7"/>
      <c r="CT108" s="7"/>
      <c r="CU108" s="7"/>
      <c r="CV108" s="7"/>
      <c r="DG108" s="7"/>
      <c r="DH108" s="7"/>
      <c r="DI108" s="7"/>
      <c r="DJ108" s="7"/>
      <c r="DU108" s="11">
        <v>55</v>
      </c>
      <c r="DV108" s="159">
        <f t="shared" si="160"/>
        <v>152.34375</v>
      </c>
      <c r="DW108" s="7"/>
      <c r="DX108" s="7"/>
    </row>
    <row r="109" spans="1:129" ht="15.7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7"/>
      <c r="M109" s="8"/>
      <c r="N109" s="7"/>
      <c r="O109" s="8"/>
      <c r="P109" s="8"/>
      <c r="Q109" s="7"/>
      <c r="R109" s="8"/>
      <c r="S109" s="7"/>
      <c r="T109" s="7"/>
      <c r="U109" s="7"/>
      <c r="V109" s="8"/>
      <c r="W109" s="8"/>
      <c r="X109" s="7"/>
      <c r="Y109" s="8"/>
      <c r="Z109" s="7"/>
      <c r="AA109" s="8"/>
      <c r="AB109" s="8"/>
      <c r="AC109" s="7"/>
      <c r="AD109" s="8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11">
        <v>21</v>
      </c>
      <c r="AU109" s="159">
        <f t="shared" si="157"/>
        <v>0</v>
      </c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11">
        <v>27</v>
      </c>
      <c r="BH109" s="159">
        <f t="shared" si="158"/>
        <v>3515.625</v>
      </c>
      <c r="BI109" s="7"/>
      <c r="BJ109" s="7"/>
      <c r="BT109" s="11">
        <v>40</v>
      </c>
      <c r="BU109" s="159">
        <f t="shared" si="159"/>
        <v>5859.375</v>
      </c>
      <c r="BV109" s="7"/>
      <c r="BW109" s="7"/>
      <c r="CS109" s="222" t="s">
        <v>261</v>
      </c>
      <c r="CT109" s="222"/>
      <c r="CU109" s="223">
        <f>CT107</f>
        <v>39531562.5</v>
      </c>
      <c r="CV109" s="223"/>
      <c r="DG109" s="222" t="s">
        <v>261</v>
      </c>
      <c r="DH109" s="222"/>
      <c r="DI109" s="223">
        <f>DH107</f>
        <v>25484179.6875</v>
      </c>
      <c r="DJ109" s="223"/>
      <c r="DK109" s="151" t="s">
        <v>322</v>
      </c>
      <c r="DU109" s="11">
        <v>56</v>
      </c>
      <c r="DV109" s="159">
        <f t="shared" si="160"/>
        <v>820.3125</v>
      </c>
      <c r="DW109" s="7"/>
      <c r="DX109" s="7"/>
    </row>
    <row r="110" spans="1:129" ht="15.75" x14ac:dyDescent="0.25">
      <c r="A110" s="7"/>
      <c r="B110" s="7"/>
      <c r="C110" s="7"/>
      <c r="D110" s="7"/>
      <c r="E110" s="7"/>
      <c r="F110" s="7"/>
      <c r="G110" s="7"/>
      <c r="H110" s="7"/>
      <c r="I110" s="7">
        <v>1</v>
      </c>
      <c r="J110" s="8"/>
      <c r="K110" s="154">
        <f>L3*$N$10</f>
        <v>4218.75</v>
      </c>
      <c r="L110" s="154"/>
      <c r="M110" s="8"/>
      <c r="N110" s="154">
        <f>O3*$N$10</f>
        <v>4921.875</v>
      </c>
      <c r="O110" s="180">
        <f>P3*$N$10</f>
        <v>6328.125</v>
      </c>
      <c r="P110" s="8"/>
      <c r="Q110" s="7"/>
      <c r="R110" s="8"/>
      <c r="S110" s="7"/>
      <c r="T110" s="7"/>
      <c r="U110" s="7">
        <v>5</v>
      </c>
      <c r="V110" s="154"/>
      <c r="W110" s="9"/>
      <c r="X110" s="154"/>
      <c r="Y110" s="154">
        <f t="shared" ref="Y110:Y115" si="161">Z3*$Z$10</f>
        <v>6562.5</v>
      </c>
      <c r="Z110" s="186">
        <f>AA3*$Z$10</f>
        <v>7968.75</v>
      </c>
      <c r="AA110" s="186">
        <f>AB3*$Z$10</f>
        <v>9843.75</v>
      </c>
      <c r="AB110" s="8"/>
      <c r="AC110" s="7"/>
      <c r="AD110" s="8"/>
      <c r="AE110" s="7"/>
      <c r="AF110" s="7"/>
      <c r="AG110" s="7">
        <v>10</v>
      </c>
      <c r="AH110" s="186">
        <f>AI3*$AL$10</f>
        <v>0</v>
      </c>
      <c r="AI110" s="186"/>
      <c r="AJ110" s="154"/>
      <c r="AK110" s="8"/>
      <c r="AL110" s="154">
        <f>AM3*$AL$10</f>
        <v>10781.25</v>
      </c>
      <c r="AM110" s="154">
        <f>AN3*$AL$10</f>
        <v>13359.375</v>
      </c>
      <c r="AN110" s="7"/>
      <c r="AO110" s="7"/>
      <c r="AP110" s="7"/>
      <c r="AQ110" s="7"/>
      <c r="AR110" s="7"/>
      <c r="AS110" s="7"/>
      <c r="AT110" s="11">
        <v>24</v>
      </c>
      <c r="AU110" s="159">
        <f t="shared" si="157"/>
        <v>6796.875</v>
      </c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11">
        <v>29</v>
      </c>
      <c r="BH110" s="159">
        <f t="shared" si="158"/>
        <v>1171.875</v>
      </c>
      <c r="BI110" s="7"/>
      <c r="BJ110" s="7"/>
      <c r="BT110" s="11">
        <v>53</v>
      </c>
      <c r="BU110" s="159">
        <f t="shared" si="159"/>
        <v>8203.125</v>
      </c>
      <c r="BV110" s="7"/>
      <c r="BW110" s="7"/>
      <c r="CF110" s="7">
        <v>35</v>
      </c>
      <c r="CG110" s="154"/>
      <c r="CH110" s="154">
        <f>CI3*$CK$10</f>
        <v>5156.25</v>
      </c>
      <c r="CI110" s="186">
        <f>CJ3*$CK$10</f>
        <v>6093.75</v>
      </c>
      <c r="CJ110" s="154"/>
      <c r="CK110" s="186">
        <f>CL3*$CK$10</f>
        <v>8437.5</v>
      </c>
      <c r="CL110" s="9"/>
      <c r="CS110" s="222" t="s">
        <v>267</v>
      </c>
      <c r="CT110" s="222"/>
      <c r="CU110" s="7"/>
      <c r="CV110" s="126"/>
      <c r="DG110" s="222" t="s">
        <v>267</v>
      </c>
      <c r="DH110" s="222"/>
      <c r="DI110" s="7"/>
      <c r="DJ110" s="126"/>
      <c r="DU110" s="11">
        <v>63</v>
      </c>
      <c r="DV110" s="159">
        <f t="shared" si="160"/>
        <v>2226.5625</v>
      </c>
      <c r="DW110" s="7"/>
      <c r="DX110" s="7"/>
    </row>
    <row r="111" spans="1:129" ht="15.75" x14ac:dyDescent="0.25">
      <c r="A111" s="7"/>
      <c r="B111" s="7"/>
      <c r="C111" s="7"/>
      <c r="D111" s="7"/>
      <c r="E111" s="7"/>
      <c r="F111" s="7"/>
      <c r="G111" s="7"/>
      <c r="H111" s="7"/>
      <c r="I111" s="7">
        <v>2</v>
      </c>
      <c r="J111" s="8"/>
      <c r="K111" s="154">
        <f t="shared" ref="K111:K114" si="162">L4*$N$10</f>
        <v>0</v>
      </c>
      <c r="L111" s="154"/>
      <c r="M111" s="8"/>
      <c r="N111" s="154">
        <f t="shared" ref="N111:N114" si="163">O4*$N$10</f>
        <v>8906.25</v>
      </c>
      <c r="O111" s="180">
        <f t="shared" ref="O111:O114" si="164">P4*$N$10</f>
        <v>7968.75</v>
      </c>
      <c r="P111" s="8"/>
      <c r="Q111" s="7"/>
      <c r="R111" s="8"/>
      <c r="S111" s="7"/>
      <c r="T111" s="7"/>
      <c r="U111" s="7">
        <v>6</v>
      </c>
      <c r="V111" s="154"/>
      <c r="W111" s="129"/>
      <c r="X111" s="154"/>
      <c r="Y111" s="154">
        <f t="shared" si="161"/>
        <v>9140.625</v>
      </c>
      <c r="Z111" s="186">
        <f t="shared" ref="Z111:Z115" si="165">AA4*$Z$10</f>
        <v>8671.875</v>
      </c>
      <c r="AA111" s="186">
        <f t="shared" ref="AA111:AA115" si="166">AB4*$Z$10</f>
        <v>12421.875</v>
      </c>
      <c r="AB111" s="8"/>
      <c r="AC111" s="7"/>
      <c r="AD111" s="8"/>
      <c r="AE111" s="7"/>
      <c r="AF111" s="7"/>
      <c r="AG111" s="7">
        <v>11</v>
      </c>
      <c r="AH111" s="186">
        <f t="shared" ref="AH111:AH114" si="167">AI4*$AL$10</f>
        <v>6796.875</v>
      </c>
      <c r="AI111" s="186"/>
      <c r="AJ111" s="154"/>
      <c r="AK111" s="8"/>
      <c r="AL111" s="154">
        <f t="shared" ref="AL111:AM114" si="168">AM4*$AL$10</f>
        <v>3984.375</v>
      </c>
      <c r="AM111" s="154">
        <f t="shared" si="168"/>
        <v>7031.25</v>
      </c>
      <c r="AN111" s="7"/>
      <c r="AO111" s="7"/>
      <c r="AP111" s="7"/>
      <c r="AQ111" s="7"/>
      <c r="AR111" s="7"/>
      <c r="AS111" s="7"/>
      <c r="AT111" s="11">
        <v>31</v>
      </c>
      <c r="AU111" s="159">
        <f t="shared" si="157"/>
        <v>7500</v>
      </c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11">
        <v>39</v>
      </c>
      <c r="BH111" s="159">
        <f t="shared" si="158"/>
        <v>4687.5</v>
      </c>
      <c r="BI111" s="7"/>
      <c r="BJ111" s="7"/>
      <c r="BT111" s="11">
        <v>64</v>
      </c>
      <c r="BU111" s="159">
        <f t="shared" si="159"/>
        <v>11015.625</v>
      </c>
      <c r="BV111" s="7"/>
      <c r="BW111" s="7"/>
      <c r="CF111" s="7">
        <v>36</v>
      </c>
      <c r="CG111" s="154"/>
      <c r="CH111" s="154">
        <f t="shared" ref="CH111:CH114" si="169">CI4*$CK$10</f>
        <v>0</v>
      </c>
      <c r="CI111" s="186">
        <f t="shared" ref="CI111:CK114" si="170">CJ4*$CK$10</f>
        <v>11484.375</v>
      </c>
      <c r="CJ111" s="154"/>
      <c r="CK111" s="186">
        <f t="shared" si="170"/>
        <v>5625</v>
      </c>
      <c r="CL111" s="9"/>
      <c r="CR111" s="148"/>
      <c r="CS111" s="149"/>
      <c r="CT111" s="149"/>
      <c r="CU111" s="148"/>
      <c r="CV111" s="149"/>
      <c r="DF111" s="148"/>
      <c r="DG111" s="149"/>
      <c r="DH111" s="149"/>
      <c r="DI111" s="148"/>
      <c r="DJ111" s="149"/>
      <c r="DU111" s="11">
        <v>66</v>
      </c>
      <c r="DV111" s="159">
        <f t="shared" si="160"/>
        <v>3046.875</v>
      </c>
      <c r="DW111" s="7"/>
      <c r="DX111" s="7"/>
    </row>
    <row r="112" spans="1:129" ht="15.75" x14ac:dyDescent="0.25">
      <c r="A112" s="7"/>
      <c r="B112" s="7"/>
      <c r="C112" s="7"/>
      <c r="D112" s="7"/>
      <c r="E112" s="7"/>
      <c r="F112" s="7"/>
      <c r="G112" s="7"/>
      <c r="H112" s="7"/>
      <c r="I112" s="7">
        <v>3</v>
      </c>
      <c r="J112" s="8"/>
      <c r="K112" s="154">
        <f t="shared" si="162"/>
        <v>2812.5</v>
      </c>
      <c r="L112" s="154"/>
      <c r="M112" s="8"/>
      <c r="N112" s="154">
        <f t="shared" si="163"/>
        <v>5625</v>
      </c>
      <c r="O112" s="180">
        <f t="shared" si="164"/>
        <v>7031.25</v>
      </c>
      <c r="P112" s="8"/>
      <c r="Q112" s="7"/>
      <c r="R112" s="8"/>
      <c r="S112" s="7"/>
      <c r="T112" s="7"/>
      <c r="U112" s="7">
        <v>7</v>
      </c>
      <c r="V112" s="154"/>
      <c r="W112" s="9"/>
      <c r="X112" s="154"/>
      <c r="Y112" s="154">
        <f t="shared" si="161"/>
        <v>7968.75</v>
      </c>
      <c r="Z112" s="186">
        <f t="shared" si="165"/>
        <v>6562.5</v>
      </c>
      <c r="AA112" s="186">
        <f t="shared" si="166"/>
        <v>11250</v>
      </c>
      <c r="AB112" s="8"/>
      <c r="AC112" s="7"/>
      <c r="AD112" s="8"/>
      <c r="AE112" s="7"/>
      <c r="AF112" s="7"/>
      <c r="AG112" s="7">
        <v>14</v>
      </c>
      <c r="AH112" s="186">
        <f t="shared" si="167"/>
        <v>7968.75</v>
      </c>
      <c r="AI112" s="186"/>
      <c r="AJ112" s="154"/>
      <c r="AK112" s="8"/>
      <c r="AL112" s="154">
        <f t="shared" si="168"/>
        <v>6093.75</v>
      </c>
      <c r="AM112" s="154">
        <f t="shared" si="168"/>
        <v>5625</v>
      </c>
      <c r="AN112" s="7"/>
      <c r="AO112" s="7"/>
      <c r="AP112" s="7"/>
      <c r="AQ112" s="7"/>
      <c r="AR112" s="7"/>
      <c r="AS112" s="7"/>
      <c r="AT112" s="11">
        <v>32</v>
      </c>
      <c r="AU112" s="159">
        <f t="shared" si="157"/>
        <v>3281.25</v>
      </c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11">
        <v>47</v>
      </c>
      <c r="BH112" s="159">
        <f t="shared" si="158"/>
        <v>3046.875</v>
      </c>
      <c r="BI112" s="7"/>
      <c r="BJ112" s="7"/>
      <c r="BT112" s="11">
        <v>67</v>
      </c>
      <c r="BU112" s="159">
        <f t="shared" si="159"/>
        <v>14062.5</v>
      </c>
      <c r="BV112" s="7"/>
      <c r="BW112" s="7"/>
      <c r="CF112" s="7">
        <v>41</v>
      </c>
      <c r="CG112" s="154"/>
      <c r="CH112" s="154">
        <f t="shared" si="169"/>
        <v>11484.375</v>
      </c>
      <c r="CI112" s="186">
        <f t="shared" si="170"/>
        <v>0</v>
      </c>
      <c r="CJ112" s="154"/>
      <c r="CK112" s="186">
        <f t="shared" si="170"/>
        <v>17343.75</v>
      </c>
      <c r="CL112" s="9"/>
      <c r="CS112" s="11" t="s">
        <v>260</v>
      </c>
      <c r="CT112" s="11">
        <v>34</v>
      </c>
      <c r="CU112" s="7"/>
      <c r="CV112" s="7"/>
      <c r="DG112" s="153" t="s">
        <v>260</v>
      </c>
      <c r="DH112" s="153">
        <v>51</v>
      </c>
      <c r="DI112" s="7"/>
      <c r="DJ112" s="7"/>
      <c r="DU112" s="11">
        <v>68</v>
      </c>
      <c r="DV112" s="159">
        <f t="shared" si="160"/>
        <v>2812.5</v>
      </c>
      <c r="DW112" s="7"/>
      <c r="DX112" s="7"/>
    </row>
    <row r="113" spans="1:131" ht="15.75" x14ac:dyDescent="0.25">
      <c r="A113" s="7"/>
      <c r="B113" s="7"/>
      <c r="C113" s="7"/>
      <c r="D113" s="7"/>
      <c r="E113" s="7"/>
      <c r="F113" s="7"/>
      <c r="G113" s="7"/>
      <c r="H113" s="7"/>
      <c r="I113" s="7">
        <v>4</v>
      </c>
      <c r="J113" s="8"/>
      <c r="K113" s="154">
        <f t="shared" si="162"/>
        <v>5390.625</v>
      </c>
      <c r="L113" s="154"/>
      <c r="M113" s="8"/>
      <c r="N113" s="154">
        <f t="shared" si="163"/>
        <v>3515.625</v>
      </c>
      <c r="O113" s="180">
        <f t="shared" si="164"/>
        <v>5156.25</v>
      </c>
      <c r="P113" s="8"/>
      <c r="Q113" s="7"/>
      <c r="R113" s="8"/>
      <c r="S113" s="7"/>
      <c r="T113" s="7"/>
      <c r="U113" s="7">
        <v>12</v>
      </c>
      <c r="V113" s="154"/>
      <c r="W113" s="9"/>
      <c r="X113" s="154"/>
      <c r="Y113" s="154">
        <f t="shared" si="161"/>
        <v>0</v>
      </c>
      <c r="Z113" s="186">
        <f t="shared" si="165"/>
        <v>8437.5</v>
      </c>
      <c r="AA113" s="186">
        <f t="shared" si="166"/>
        <v>3281.25</v>
      </c>
      <c r="AB113" s="8"/>
      <c r="AC113" s="7"/>
      <c r="AD113" s="8"/>
      <c r="AE113" s="7"/>
      <c r="AF113" s="7"/>
      <c r="AG113" s="7">
        <v>15</v>
      </c>
      <c r="AH113" s="186">
        <f t="shared" si="167"/>
        <v>7968.75</v>
      </c>
      <c r="AI113" s="186"/>
      <c r="AJ113" s="154"/>
      <c r="AK113" s="8"/>
      <c r="AL113" s="154">
        <f t="shared" si="168"/>
        <v>1757.8125</v>
      </c>
      <c r="AM113" s="154">
        <f t="shared" si="168"/>
        <v>5390.625</v>
      </c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T113" s="7"/>
      <c r="BU113" s="7"/>
      <c r="BV113" s="7"/>
      <c r="BW113" s="7"/>
      <c r="CF113" s="7">
        <v>43</v>
      </c>
      <c r="CG113" s="154"/>
      <c r="CH113" s="154">
        <f t="shared" si="169"/>
        <v>8671.875</v>
      </c>
      <c r="CI113" s="186">
        <f t="shared" si="170"/>
        <v>10781.25</v>
      </c>
      <c r="CJ113" s="154"/>
      <c r="CK113" s="186">
        <f t="shared" si="170"/>
        <v>10546.875</v>
      </c>
      <c r="CL113" s="9"/>
      <c r="CS113" s="11">
        <v>34</v>
      </c>
      <c r="CT113" s="159">
        <f>CT3*$CW$13</f>
        <v>0</v>
      </c>
      <c r="CU113" s="7"/>
      <c r="CV113" s="7"/>
      <c r="DG113" s="153">
        <v>50</v>
      </c>
      <c r="DH113" s="159">
        <f>DI3*$DK$13</f>
        <v>1757.8125</v>
      </c>
      <c r="DI113" s="7"/>
      <c r="DJ113" s="7"/>
      <c r="DU113" s="7"/>
      <c r="DV113" s="7"/>
      <c r="DW113" s="7"/>
      <c r="DX113" s="7"/>
    </row>
    <row r="114" spans="1:131" ht="15.75" x14ac:dyDescent="0.25">
      <c r="A114" s="7"/>
      <c r="B114" s="7"/>
      <c r="C114" s="7"/>
      <c r="D114" s="7"/>
      <c r="E114" s="7"/>
      <c r="F114" s="7"/>
      <c r="G114" s="7"/>
      <c r="H114" s="7"/>
      <c r="I114" s="7">
        <v>8</v>
      </c>
      <c r="J114" s="8"/>
      <c r="K114" s="154">
        <f t="shared" si="162"/>
        <v>8906.25</v>
      </c>
      <c r="L114" s="154"/>
      <c r="M114" s="8"/>
      <c r="N114" s="154">
        <f t="shared" si="163"/>
        <v>0</v>
      </c>
      <c r="O114" s="180">
        <f t="shared" si="164"/>
        <v>2109.375</v>
      </c>
      <c r="P114" s="8"/>
      <c r="Q114" s="7"/>
      <c r="R114" s="8"/>
      <c r="S114" s="7"/>
      <c r="T114" s="7"/>
      <c r="U114" s="7">
        <v>17</v>
      </c>
      <c r="V114" s="154"/>
      <c r="W114" s="9"/>
      <c r="X114" s="154"/>
      <c r="Y114" s="154">
        <f t="shared" si="161"/>
        <v>8437.5</v>
      </c>
      <c r="Z114" s="186">
        <f t="shared" si="165"/>
        <v>0</v>
      </c>
      <c r="AA114" s="186">
        <f t="shared" si="166"/>
        <v>12656.25</v>
      </c>
      <c r="AB114" s="8"/>
      <c r="AC114" s="7"/>
      <c r="AD114" s="8"/>
      <c r="AE114" s="7"/>
      <c r="AF114" s="7"/>
      <c r="AG114" s="7">
        <v>19</v>
      </c>
      <c r="AH114" s="186">
        <f t="shared" si="167"/>
        <v>10781.25</v>
      </c>
      <c r="AI114" s="186"/>
      <c r="AJ114" s="154"/>
      <c r="AK114" s="8"/>
      <c r="AL114" s="154">
        <f t="shared" si="168"/>
        <v>0</v>
      </c>
      <c r="AM114" s="154">
        <f t="shared" si="168"/>
        <v>13359.375</v>
      </c>
      <c r="AN114" s="7"/>
      <c r="AO114" s="7"/>
      <c r="AP114" s="7"/>
      <c r="AQ114" s="7"/>
      <c r="AR114" s="7"/>
      <c r="AS114" s="7"/>
      <c r="AT114" s="113">
        <v>21</v>
      </c>
      <c r="AU114" s="223">
        <f>(AR3*AU106)+(AR4*AU107)+(AR5*AU108)+(AR6*AU109)+(AR7*AU110)+(AR8*AU111)+(AR9*AU112)</f>
        <v>27995156.25</v>
      </c>
      <c r="AV114" s="223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113">
        <v>26</v>
      </c>
      <c r="BH114" s="223">
        <f>(BE3*BH106)+(BE4*BH107)+(BE5*BH108)+(BE6*BH109)+(BE7*BH110)+(BE8*BH111)+(BE9*BH112)</f>
        <v>17060156.25</v>
      </c>
      <c r="BI114" s="223"/>
      <c r="BJ114" s="7"/>
      <c r="BT114" s="113">
        <v>30</v>
      </c>
      <c r="BU114" s="223">
        <f>(BR3*BU106)+(BR4*BU107)+(BR5*BU108)+(BR6*BU109)+(BR7*BU110)+(BR8*BU111)+(BR9*BU112)</f>
        <v>36996914.0625</v>
      </c>
      <c r="BV114" s="223"/>
      <c r="BW114" s="7"/>
      <c r="CF114" s="7">
        <v>44</v>
      </c>
      <c r="CG114" s="154"/>
      <c r="CH114" s="154">
        <f t="shared" si="169"/>
        <v>5625</v>
      </c>
      <c r="CI114" s="186">
        <f t="shared" si="170"/>
        <v>17343.75</v>
      </c>
      <c r="CJ114" s="154"/>
      <c r="CK114" s="186">
        <f t="shared" si="170"/>
        <v>0</v>
      </c>
      <c r="CL114" s="9"/>
      <c r="CS114" s="11">
        <v>37</v>
      </c>
      <c r="CT114" s="159">
        <f t="shared" ref="CT114:CT120" si="171">CT4*$CW$13</f>
        <v>3046.875</v>
      </c>
      <c r="CU114" s="7"/>
      <c r="CV114" s="7"/>
      <c r="DG114" s="153">
        <v>51</v>
      </c>
      <c r="DH114" s="159">
        <f t="shared" ref="DH114:DH119" si="172">DI4*$DK$13</f>
        <v>0</v>
      </c>
      <c r="DI114" s="7"/>
      <c r="DJ114" s="7"/>
      <c r="DU114" s="113">
        <v>54</v>
      </c>
      <c r="DV114" s="223">
        <f>(DS3*DV106)+(DS4*DV107)+(DS5*DV108)+(DS6*DV109)+(DS7*DV110)+(DS8*DV111)+(DS9*DV112)</f>
        <v>13350363.28125</v>
      </c>
      <c r="DW114" s="223"/>
      <c r="DX114" s="7"/>
    </row>
    <row r="115" spans="1:131" ht="15.75" x14ac:dyDescent="0.25">
      <c r="A115" s="7"/>
      <c r="B115" s="7"/>
      <c r="C115" s="7"/>
      <c r="D115" s="7"/>
      <c r="E115" s="7"/>
      <c r="F115" s="7"/>
      <c r="G115" s="7"/>
      <c r="H115" s="7"/>
      <c r="I115" s="7">
        <v>9</v>
      </c>
      <c r="J115" s="8"/>
      <c r="K115" s="154">
        <f>L8*$N$10</f>
        <v>7968.75</v>
      </c>
      <c r="L115" s="154"/>
      <c r="M115" s="8"/>
      <c r="N115" s="154">
        <f>O8*$N$10</f>
        <v>2109.375</v>
      </c>
      <c r="O115" s="180">
        <f>P8*$N$10</f>
        <v>0</v>
      </c>
      <c r="P115" s="8"/>
      <c r="Q115" s="7"/>
      <c r="R115" s="8"/>
      <c r="S115" s="7"/>
      <c r="T115" s="7"/>
      <c r="U115" s="7">
        <v>18</v>
      </c>
      <c r="V115" s="154"/>
      <c r="W115" s="9"/>
      <c r="X115" s="154"/>
      <c r="Y115" s="154">
        <f t="shared" si="161"/>
        <v>3281.25</v>
      </c>
      <c r="Z115" s="186">
        <f t="shared" si="165"/>
        <v>12656.25</v>
      </c>
      <c r="AA115" s="186">
        <f t="shared" si="166"/>
        <v>0</v>
      </c>
      <c r="AB115" s="8"/>
      <c r="AC115" s="7"/>
      <c r="AD115" s="8"/>
      <c r="AE115" s="7"/>
      <c r="AF115" s="7"/>
      <c r="AG115" s="7">
        <v>28</v>
      </c>
      <c r="AH115" s="186">
        <f t="shared" ref="AH115" si="173">AI8*$AL$10</f>
        <v>13359.375</v>
      </c>
      <c r="AI115" s="186"/>
      <c r="AJ115" s="154"/>
      <c r="AK115" s="8"/>
      <c r="AL115" s="154">
        <f>AM8*$AL$10</f>
        <v>13359.375</v>
      </c>
      <c r="AM115" s="154">
        <f>AN8*$AL$10</f>
        <v>0</v>
      </c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T115" s="7"/>
      <c r="BU115" s="7"/>
      <c r="BV115" s="7"/>
      <c r="BW115" s="7"/>
      <c r="CF115" s="7">
        <v>48</v>
      </c>
      <c r="CG115" s="154"/>
      <c r="CH115" s="154">
        <f>CI8*$CK$10</f>
        <v>9140.625</v>
      </c>
      <c r="CI115" s="186">
        <f>CJ8*$CK$10</f>
        <v>8906.25</v>
      </c>
      <c r="CJ115" s="154"/>
      <c r="CK115" s="186">
        <f>CL8*$CK$10</f>
        <v>9843.75</v>
      </c>
      <c r="CL115" s="129"/>
      <c r="CS115" s="11">
        <v>38</v>
      </c>
      <c r="CT115" s="159">
        <f t="shared" si="171"/>
        <v>3515.625</v>
      </c>
      <c r="CU115" s="7"/>
      <c r="CV115" s="7"/>
      <c r="DG115" s="153">
        <v>57</v>
      </c>
      <c r="DH115" s="159">
        <f t="shared" si="172"/>
        <v>15234.375</v>
      </c>
      <c r="DI115" s="7"/>
      <c r="DJ115" s="7"/>
      <c r="DU115" s="7"/>
      <c r="DV115" s="7"/>
      <c r="DW115" s="7"/>
      <c r="DX115" s="7"/>
    </row>
    <row r="116" spans="1:131" ht="15.7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122">
        <f>L107</f>
        <v>19296562.5</v>
      </c>
      <c r="K116" s="122">
        <f>(H3*K110)+(H4*K111)+(H5*K112)+(H6*K113)+(H7*K114)+(H8*K115)</f>
        <v>29958750</v>
      </c>
      <c r="L116" s="122">
        <f>L81</f>
        <v>21669140.625</v>
      </c>
      <c r="M116" s="128">
        <f>L94</f>
        <v>18655781.25</v>
      </c>
      <c r="N116" s="122">
        <f>(H3*N110)+(H4*N111)+(H5*N112)+(H6*N113)+(H7*N114)+(H8*N115)</f>
        <v>24468984.375</v>
      </c>
      <c r="O116" s="122">
        <f>(H3*O110)+(H4*O111)+(H5*O112)+(H6*O113)+(H7*O114)+(H8*O115)</f>
        <v>27911015.625</v>
      </c>
      <c r="P116" s="8"/>
      <c r="Q116" s="7"/>
      <c r="R116" s="8"/>
      <c r="S116" s="7"/>
      <c r="T116" s="7"/>
      <c r="U116" s="7"/>
      <c r="V116" s="128">
        <f>X94</f>
        <v>28761562.5</v>
      </c>
      <c r="W116" s="131">
        <f>X107</f>
        <v>35035781.25</v>
      </c>
      <c r="X116" s="122">
        <f>X81</f>
        <v>30011718.75</v>
      </c>
      <c r="Y116" s="131">
        <f>(T3*Y110)+(T4*Y111)+(T5*Y112)+(T6*Y113)+(T7*Y114)+(T8*Y115)</f>
        <v>35516250</v>
      </c>
      <c r="Z116" s="131">
        <f>(T3*Z110)+(T4*Z111)+(T5*Z112)+(T6*Z113)+(T7*Z114)+(T8*Z115)</f>
        <v>43937343.75</v>
      </c>
      <c r="AA116" s="131">
        <f>(T3*AA110)+(T4*AA111)+(T5*AA112)+(T6*AA113)+(T7*AA114)+(T8*AA115)</f>
        <v>48998906.25</v>
      </c>
      <c r="AB116" s="8"/>
      <c r="AC116" s="7"/>
      <c r="AD116" s="8"/>
      <c r="AE116" s="7"/>
      <c r="AF116" s="7"/>
      <c r="AG116" s="7"/>
      <c r="AH116" s="186">
        <f>(AF3*AH110)+(AF4*AH111)+(AF5*AH112)+(AF6*AH113)+(AF7*AH114)+(AF8*AH115)</f>
        <v>44933437.5</v>
      </c>
      <c r="AI116" s="131">
        <f>AJ81</f>
        <v>19522734.375</v>
      </c>
      <c r="AJ116" s="122">
        <f>AJ107</f>
        <v>21897187.5</v>
      </c>
      <c r="AK116" s="128">
        <f>AJ94</f>
        <v>17319609.375</v>
      </c>
      <c r="AL116" s="122">
        <f>(AF3*AL110)+(AF4*AL111)+(AF5*AL112)+(AF6*AL113)+(AF7*AL114)+(AF8*AL115)</f>
        <v>34424531.25</v>
      </c>
      <c r="AM116" s="122">
        <f>(AF3*AM110)+(AF4*AM111)+(AF5*AM112)+(AF6*AM113)+(AF7*AM114)+(AF8*AM115)</f>
        <v>45566953.125</v>
      </c>
      <c r="AN116" s="7"/>
      <c r="AO116" s="7"/>
      <c r="AP116" s="7"/>
      <c r="AQ116" s="7"/>
      <c r="AR116" s="7"/>
      <c r="AS116" s="7"/>
      <c r="AT116" s="225" t="s">
        <v>261</v>
      </c>
      <c r="AU116" s="225"/>
      <c r="AV116" s="223">
        <f>AU114</f>
        <v>27995156.25</v>
      </c>
      <c r="AW116" s="223"/>
      <c r="AX116" s="7"/>
      <c r="AY116" s="7"/>
      <c r="AZ116" s="7"/>
      <c r="BA116" s="7"/>
      <c r="BB116" s="7"/>
      <c r="BC116" s="7"/>
      <c r="BD116" s="7"/>
      <c r="BE116" s="7"/>
      <c r="BF116" s="7"/>
      <c r="BG116" s="225" t="s">
        <v>261</v>
      </c>
      <c r="BH116" s="225"/>
      <c r="BI116" s="223">
        <f>BH114</f>
        <v>17060156.25</v>
      </c>
      <c r="BJ116" s="223"/>
      <c r="BT116" s="225" t="s">
        <v>261</v>
      </c>
      <c r="BU116" s="225"/>
      <c r="BV116" s="223">
        <f>BU114</f>
        <v>36996914.0625</v>
      </c>
      <c r="BW116" s="223"/>
      <c r="CF116" s="7"/>
      <c r="CG116" s="128">
        <f>CI94</f>
        <v>28286718.75</v>
      </c>
      <c r="CH116" s="131">
        <f>(CE3*CH110)+(CE4*CH111)+(CE5*CH112)+(CE6*CH113)+(CE7*CH114)+(CE8*CH115)</f>
        <v>41786250</v>
      </c>
      <c r="CI116" s="131">
        <f>(CE3*CI110)+(CE4*CI111)+(CE5*CI112)+(CE6*CI113)+(CE7*CI114)+(CE8*CI115)</f>
        <v>53947265.625</v>
      </c>
      <c r="CJ116" s="131">
        <f>CI107</f>
        <v>41106093.75</v>
      </c>
      <c r="CK116" s="131">
        <f>(CE3*CK110)+(CE4*CK111)+(CE5*CK112)+(CE6*CK113)+(CE7*CK114)+(CE8*CK115)</f>
        <v>52631250</v>
      </c>
      <c r="CL116" s="131">
        <f>CI81</f>
        <v>39473203.125</v>
      </c>
      <c r="CS116" s="11">
        <v>42</v>
      </c>
      <c r="CT116" s="159">
        <f t="shared" si="171"/>
        <v>4453.125</v>
      </c>
      <c r="CU116" s="7"/>
      <c r="CV116" s="7"/>
      <c r="DG116" s="153">
        <v>59</v>
      </c>
      <c r="DH116" s="159">
        <f t="shared" si="172"/>
        <v>3281.25</v>
      </c>
      <c r="DI116" s="7"/>
      <c r="DJ116" s="7"/>
      <c r="DU116" s="225" t="s">
        <v>261</v>
      </c>
      <c r="DV116" s="225"/>
      <c r="DW116" s="223">
        <f>DV114</f>
        <v>13350363.28125</v>
      </c>
      <c r="DX116" s="223"/>
    </row>
    <row r="117" spans="1:131" ht="15.7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8">
        <v>1</v>
      </c>
      <c r="K117" s="8">
        <v>2</v>
      </c>
      <c r="L117" s="8">
        <v>3</v>
      </c>
      <c r="M117" s="110">
        <v>4</v>
      </c>
      <c r="N117" s="8">
        <v>8</v>
      </c>
      <c r="O117" s="8">
        <v>9</v>
      </c>
      <c r="P117" s="8"/>
      <c r="Q117" s="7"/>
      <c r="R117" s="8"/>
      <c r="S117" s="7"/>
      <c r="T117" s="7"/>
      <c r="U117" s="7"/>
      <c r="V117" s="110">
        <v>5</v>
      </c>
      <c r="W117" s="116">
        <v>6</v>
      </c>
      <c r="X117" s="8">
        <v>7</v>
      </c>
      <c r="Y117" s="116">
        <v>12</v>
      </c>
      <c r="Z117" s="8">
        <v>17</v>
      </c>
      <c r="AA117" s="8">
        <v>18</v>
      </c>
      <c r="AB117" s="8"/>
      <c r="AC117" s="7"/>
      <c r="AD117" s="8"/>
      <c r="AE117" s="7"/>
      <c r="AF117" s="7"/>
      <c r="AG117" s="7"/>
      <c r="AH117" s="116">
        <v>10</v>
      </c>
      <c r="AI117" s="116">
        <v>11</v>
      </c>
      <c r="AJ117" s="116">
        <v>14</v>
      </c>
      <c r="AK117" s="110">
        <v>15</v>
      </c>
      <c r="AL117" s="8">
        <v>19</v>
      </c>
      <c r="AM117" s="8">
        <v>28</v>
      </c>
      <c r="AN117" s="7"/>
      <c r="AO117" s="7"/>
      <c r="AP117" s="7"/>
      <c r="AQ117" s="7"/>
      <c r="AR117" s="7"/>
      <c r="AS117" s="7"/>
      <c r="AT117" s="225" t="s">
        <v>291</v>
      </c>
      <c r="AU117" s="225"/>
      <c r="AV117" s="7"/>
      <c r="AW117" s="8"/>
      <c r="AX117" s="7"/>
      <c r="AY117" s="7"/>
      <c r="AZ117" s="7"/>
      <c r="BA117" s="7"/>
      <c r="BB117" s="7"/>
      <c r="BC117" s="7"/>
      <c r="BD117" s="7"/>
      <c r="BE117" s="7"/>
      <c r="BF117" s="7"/>
      <c r="BG117" s="225" t="s">
        <v>291</v>
      </c>
      <c r="BH117" s="225"/>
      <c r="BI117" s="7"/>
      <c r="BJ117" s="120"/>
      <c r="BT117" s="225" t="s">
        <v>291</v>
      </c>
      <c r="BU117" s="225"/>
      <c r="BV117" s="7"/>
      <c r="BW117" s="126"/>
      <c r="CF117" s="7"/>
      <c r="CG117" s="110">
        <v>35</v>
      </c>
      <c r="CH117" s="116">
        <v>36</v>
      </c>
      <c r="CI117" s="116">
        <v>41</v>
      </c>
      <c r="CJ117" s="116">
        <v>43</v>
      </c>
      <c r="CK117" s="126">
        <v>44</v>
      </c>
      <c r="CL117" s="116">
        <v>48</v>
      </c>
      <c r="CS117" s="11">
        <v>45</v>
      </c>
      <c r="CT117" s="159">
        <f t="shared" si="171"/>
        <v>4921.875</v>
      </c>
      <c r="CU117" s="7"/>
      <c r="CV117" s="7"/>
      <c r="DG117" s="153">
        <v>60</v>
      </c>
      <c r="DH117" s="159">
        <f t="shared" si="172"/>
        <v>4218.75</v>
      </c>
      <c r="DI117" s="7"/>
      <c r="DJ117" s="7"/>
      <c r="DU117" s="225" t="s">
        <v>291</v>
      </c>
      <c r="DV117" s="225"/>
      <c r="DW117" s="7"/>
      <c r="DX117" s="126"/>
    </row>
    <row r="118" spans="1:131" ht="15.75" x14ac:dyDescent="0.25">
      <c r="A118" s="7"/>
      <c r="B118" s="7"/>
      <c r="C118" s="7"/>
      <c r="D118" s="7"/>
      <c r="E118" s="7"/>
      <c r="F118" s="7"/>
      <c r="G118" s="7"/>
      <c r="H118" s="7"/>
      <c r="I118" s="111" t="s">
        <v>289</v>
      </c>
      <c r="J118" s="7"/>
      <c r="K118" s="7"/>
      <c r="L118" s="7"/>
      <c r="M118" s="7"/>
      <c r="N118" s="7"/>
      <c r="O118" s="7" t="s">
        <v>289</v>
      </c>
      <c r="P118" s="7"/>
      <c r="Q118" s="7"/>
      <c r="R118" s="7"/>
      <c r="S118" s="7"/>
      <c r="T118" s="7"/>
      <c r="U118" s="7"/>
      <c r="V118" s="8"/>
      <c r="W118" s="8"/>
      <c r="X118" s="7"/>
      <c r="Y118" s="8"/>
      <c r="Z118" s="7"/>
      <c r="AA118" s="8"/>
      <c r="AB118" s="8"/>
      <c r="AC118" s="7"/>
      <c r="AD118" s="8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CS118" s="11">
        <v>46</v>
      </c>
      <c r="CT118" s="159">
        <f t="shared" si="171"/>
        <v>7734.375</v>
      </c>
      <c r="CU118" s="7"/>
      <c r="CV118" s="7"/>
      <c r="DG118" s="153">
        <v>61</v>
      </c>
      <c r="DH118" s="159">
        <f t="shared" si="172"/>
        <v>3515.625</v>
      </c>
      <c r="DI118" s="7"/>
      <c r="DJ118" s="7"/>
    </row>
    <row r="119" spans="1:131" ht="15.75" x14ac:dyDescent="0.25">
      <c r="A119" s="7"/>
      <c r="B119" s="7"/>
      <c r="C119" s="7"/>
      <c r="D119" s="7"/>
      <c r="E119" s="7"/>
      <c r="F119" s="7"/>
      <c r="G119" s="7"/>
      <c r="H119" s="7"/>
      <c r="I119" s="7" t="s">
        <v>268</v>
      </c>
      <c r="J119" s="8" t="s">
        <v>256</v>
      </c>
      <c r="K119" s="8">
        <v>3</v>
      </c>
      <c r="L119" s="8" t="s">
        <v>257</v>
      </c>
      <c r="M119" s="8">
        <v>1</v>
      </c>
      <c r="N119" s="7"/>
      <c r="O119" s="7" t="s">
        <v>268</v>
      </c>
      <c r="P119" s="8" t="s">
        <v>256</v>
      </c>
      <c r="Q119" s="8">
        <v>3</v>
      </c>
      <c r="R119" s="8" t="s">
        <v>257</v>
      </c>
      <c r="S119" s="8">
        <v>1</v>
      </c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>
        <v>13</v>
      </c>
      <c r="AT119" s="154">
        <f>AU3*$AX$12</f>
        <v>0</v>
      </c>
      <c r="AU119" s="191">
        <f>AV3*$AX$12</f>
        <v>3750</v>
      </c>
      <c r="AV119" s="154"/>
      <c r="AW119" s="8"/>
      <c r="AX119" s="154">
        <f>AY3*$AX$12</f>
        <v>4687.5</v>
      </c>
      <c r="AY119" s="191">
        <f>AZ3*$AX$12</f>
        <v>8906.25</v>
      </c>
      <c r="AZ119" s="154"/>
      <c r="BA119" s="7"/>
      <c r="BB119" s="7"/>
      <c r="BC119" s="7"/>
      <c r="BD119" s="7"/>
      <c r="BE119" s="7"/>
      <c r="BF119" s="7">
        <v>22</v>
      </c>
      <c r="BG119" s="154"/>
      <c r="BH119" s="186">
        <f>BI3*$BK$12</f>
        <v>1171.875</v>
      </c>
      <c r="BI119" s="154"/>
      <c r="BJ119" s="154">
        <f>BK3*$BK$12</f>
        <v>3046.875</v>
      </c>
      <c r="BK119" s="120"/>
      <c r="BL119" s="186">
        <f>BM3*$BK$12</f>
        <v>6562.5</v>
      </c>
      <c r="BM119" s="154">
        <f>BN3*$BK$12</f>
        <v>3750</v>
      </c>
      <c r="BS119" s="7">
        <v>23</v>
      </c>
      <c r="BT119" s="154"/>
      <c r="BU119" s="126"/>
      <c r="BV119" s="154"/>
      <c r="BW119" s="154">
        <f>BX3*$BX$12</f>
        <v>5625</v>
      </c>
      <c r="BX119" s="186">
        <f>BY3*$BX$12</f>
        <v>9609.375</v>
      </c>
      <c r="BY119" s="154">
        <f>BZ3*$BX$12</f>
        <v>11250</v>
      </c>
      <c r="BZ119" s="186">
        <f>CA3*$BX$12</f>
        <v>14062.5</v>
      </c>
      <c r="CS119" s="11">
        <v>49</v>
      </c>
      <c r="CT119" s="159">
        <f t="shared" si="171"/>
        <v>7500</v>
      </c>
      <c r="CU119" s="7"/>
      <c r="CV119" s="7"/>
      <c r="DG119" s="153">
        <v>62</v>
      </c>
      <c r="DH119" s="159">
        <f t="shared" si="172"/>
        <v>5859.375</v>
      </c>
      <c r="DI119" s="7"/>
      <c r="DJ119" s="7"/>
      <c r="DT119" s="7">
        <v>52</v>
      </c>
      <c r="DU119" s="186">
        <f>DV3*$DY$12</f>
        <v>0</v>
      </c>
      <c r="DV119" s="154"/>
      <c r="DW119" s="154"/>
      <c r="DX119" s="154"/>
      <c r="DY119" s="186">
        <f t="shared" ref="DY119:DZ124" si="174">DZ3*$DY$12</f>
        <v>6328.125</v>
      </c>
      <c r="DZ119" s="186">
        <f t="shared" si="174"/>
        <v>2812.5</v>
      </c>
      <c r="EA119" s="154">
        <f>EB3*$DY$12</f>
        <v>5625</v>
      </c>
    </row>
    <row r="120" spans="1:131" ht="15.75" x14ac:dyDescent="0.25">
      <c r="A120" s="7"/>
      <c r="B120" s="7"/>
      <c r="C120" s="7"/>
      <c r="D120" s="7"/>
      <c r="E120" s="7"/>
      <c r="F120" s="7"/>
      <c r="G120" s="7"/>
      <c r="H120" s="7">
        <v>3</v>
      </c>
      <c r="I120" s="7">
        <v>1</v>
      </c>
      <c r="J120" s="141" t="s">
        <v>269</v>
      </c>
      <c r="K120" s="7" t="s">
        <v>270</v>
      </c>
      <c r="L120" s="7" t="s">
        <v>271</v>
      </c>
      <c r="M120" s="7" t="s">
        <v>283</v>
      </c>
      <c r="N120" s="7"/>
      <c r="O120" s="7">
        <v>1</v>
      </c>
      <c r="P120" s="7">
        <v>1</v>
      </c>
      <c r="Q120" s="7">
        <v>4</v>
      </c>
      <c r="R120" s="7">
        <v>9</v>
      </c>
      <c r="S120" s="112">
        <f>L26</f>
        <v>11181562.5</v>
      </c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>
        <v>16</v>
      </c>
      <c r="AT120" s="154">
        <f t="shared" ref="AT120:AU124" si="175">AU4*$AX$12</f>
        <v>3750</v>
      </c>
      <c r="AU120" s="191">
        <f t="shared" si="175"/>
        <v>0</v>
      </c>
      <c r="AV120" s="154"/>
      <c r="AW120" s="8"/>
      <c r="AX120" s="154">
        <f t="shared" ref="AX120:AY124" si="176">AY4*$AX$12</f>
        <v>1054.6875</v>
      </c>
      <c r="AY120" s="191">
        <f t="shared" si="176"/>
        <v>12656.25</v>
      </c>
      <c r="AZ120" s="154"/>
      <c r="BA120" s="7"/>
      <c r="BB120" s="7"/>
      <c r="BC120" s="7"/>
      <c r="BD120" s="7"/>
      <c r="BE120" s="7"/>
      <c r="BF120" s="7">
        <v>25</v>
      </c>
      <c r="BG120" s="154"/>
      <c r="BH120" s="186">
        <f t="shared" ref="BH120:BJ124" si="177">BI4*$BK$12</f>
        <v>0</v>
      </c>
      <c r="BI120" s="154"/>
      <c r="BJ120" s="154">
        <f t="shared" si="177"/>
        <v>2226.5625</v>
      </c>
      <c r="BK120" s="120"/>
      <c r="BL120" s="186">
        <f t="shared" ref="BL120:BM124" si="178">BM4*$BK$12</f>
        <v>7265.625</v>
      </c>
      <c r="BM120" s="154">
        <f t="shared" si="178"/>
        <v>5156.25</v>
      </c>
      <c r="BS120" s="7">
        <v>30</v>
      </c>
      <c r="BT120" s="154"/>
      <c r="BU120" s="126"/>
      <c r="BV120" s="154"/>
      <c r="BW120" s="154">
        <f t="shared" ref="BW120:BX124" si="179">BX4*$BX$12</f>
        <v>5859.375</v>
      </c>
      <c r="BX120" s="186">
        <f t="shared" si="179"/>
        <v>8203.125</v>
      </c>
      <c r="BY120" s="154">
        <f t="shared" ref="BY120:BZ124" si="180">BZ4*$BX$12</f>
        <v>11015.625</v>
      </c>
      <c r="BZ120" s="186">
        <f t="shared" si="180"/>
        <v>14062.5</v>
      </c>
      <c r="CS120" s="11">
        <v>58</v>
      </c>
      <c r="CT120" s="159">
        <f t="shared" si="171"/>
        <v>11484.375</v>
      </c>
      <c r="CU120" s="7"/>
      <c r="CV120" s="7"/>
      <c r="DG120" s="153">
        <v>65</v>
      </c>
      <c r="DH120" s="159">
        <f>DI10*$DK$13</f>
        <v>6093.75</v>
      </c>
      <c r="DI120" s="7"/>
      <c r="DJ120" s="7"/>
      <c r="DT120" s="7">
        <v>54</v>
      </c>
      <c r="DU120" s="186">
        <f t="shared" ref="DU120:DU124" si="181">DV4*$DY$12</f>
        <v>5390.625</v>
      </c>
      <c r="DV120" s="154"/>
      <c r="DW120" s="154"/>
      <c r="DX120" s="154"/>
      <c r="DY120" s="186">
        <f t="shared" si="174"/>
        <v>2226.5625</v>
      </c>
      <c r="DZ120" s="186">
        <f t="shared" si="174"/>
        <v>3046.875</v>
      </c>
      <c r="EA120" s="154">
        <f t="shared" ref="EA120:EA124" si="182">EB4*$DY$12</f>
        <v>2812.5</v>
      </c>
    </row>
    <row r="121" spans="1:131" ht="15.75" x14ac:dyDescent="0.25">
      <c r="A121" s="7"/>
      <c r="B121" s="7"/>
      <c r="C121" s="7"/>
      <c r="D121" s="7"/>
      <c r="E121" s="7"/>
      <c r="F121" s="7"/>
      <c r="G121" s="7"/>
      <c r="H121" s="7">
        <v>2</v>
      </c>
      <c r="I121" s="7">
        <v>2</v>
      </c>
      <c r="J121" s="114"/>
      <c r="K121" s="7" t="s">
        <v>270</v>
      </c>
      <c r="L121" s="27" t="s">
        <v>271</v>
      </c>
      <c r="M121" s="7" t="s">
        <v>284</v>
      </c>
      <c r="N121" s="7"/>
      <c r="O121" s="7">
        <v>2</v>
      </c>
      <c r="P121" s="114"/>
      <c r="Q121" s="7">
        <v>4</v>
      </c>
      <c r="R121" s="7">
        <v>9</v>
      </c>
      <c r="S121" s="112">
        <f>L40</f>
        <v>12932109.375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>
        <v>20</v>
      </c>
      <c r="AT121" s="154">
        <f t="shared" si="175"/>
        <v>6562.5</v>
      </c>
      <c r="AU121" s="191">
        <f t="shared" si="175"/>
        <v>3984.375</v>
      </c>
      <c r="AV121" s="154"/>
      <c r="AW121" s="8"/>
      <c r="AX121" s="154">
        <f t="shared" si="176"/>
        <v>4218.75</v>
      </c>
      <c r="AY121" s="191">
        <f t="shared" si="176"/>
        <v>8671.875</v>
      </c>
      <c r="AZ121" s="154"/>
      <c r="BA121" s="7"/>
      <c r="BB121" s="7"/>
      <c r="BC121" s="7"/>
      <c r="BD121" s="7"/>
      <c r="BE121" s="7"/>
      <c r="BF121" s="7">
        <v>26</v>
      </c>
      <c r="BG121" s="154"/>
      <c r="BH121" s="186">
        <f t="shared" si="177"/>
        <v>3281.25</v>
      </c>
      <c r="BI121" s="154"/>
      <c r="BJ121" s="154">
        <f t="shared" si="177"/>
        <v>3515.625</v>
      </c>
      <c r="BK121" s="120"/>
      <c r="BL121" s="186">
        <f t="shared" si="178"/>
        <v>4687.5</v>
      </c>
      <c r="BM121" s="154">
        <f t="shared" si="178"/>
        <v>3046.875</v>
      </c>
      <c r="BS121" s="7">
        <v>33</v>
      </c>
      <c r="BT121" s="154"/>
      <c r="BU121" s="126"/>
      <c r="BV121" s="154"/>
      <c r="BW121" s="154">
        <f t="shared" si="179"/>
        <v>5390.625</v>
      </c>
      <c r="BX121" s="186">
        <f t="shared" si="179"/>
        <v>7734.375</v>
      </c>
      <c r="BY121" s="154">
        <f t="shared" si="180"/>
        <v>10546.875</v>
      </c>
      <c r="BZ121" s="186">
        <f t="shared" si="180"/>
        <v>13593.75</v>
      </c>
      <c r="CS121" s="7"/>
      <c r="CT121" s="7"/>
      <c r="CU121" s="7"/>
      <c r="CV121" s="7"/>
      <c r="DG121" s="7"/>
      <c r="DH121" s="7"/>
      <c r="DI121" s="7"/>
      <c r="DJ121" s="7"/>
      <c r="DT121" s="7">
        <v>55</v>
      </c>
      <c r="DU121" s="186">
        <f t="shared" si="181"/>
        <v>5390.625</v>
      </c>
      <c r="DV121" s="154"/>
      <c r="DW121" s="154"/>
      <c r="DX121" s="154"/>
      <c r="DY121" s="186">
        <f t="shared" si="174"/>
        <v>2343.75</v>
      </c>
      <c r="DZ121" s="186">
        <f t="shared" si="174"/>
        <v>2343.75</v>
      </c>
      <c r="EA121" s="154">
        <f t="shared" si="182"/>
        <v>2812.5</v>
      </c>
    </row>
    <row r="122" spans="1:131" ht="15.75" x14ac:dyDescent="0.25">
      <c r="A122" s="7"/>
      <c r="B122" s="7"/>
      <c r="C122" s="7"/>
      <c r="D122" s="7"/>
      <c r="E122" s="7"/>
      <c r="F122" s="7"/>
      <c r="G122" s="7"/>
      <c r="H122" s="7">
        <v>2</v>
      </c>
      <c r="I122" s="7">
        <v>3</v>
      </c>
      <c r="J122" s="27" t="s">
        <v>269</v>
      </c>
      <c r="K122" s="114"/>
      <c r="L122" s="7" t="s">
        <v>271</v>
      </c>
      <c r="M122" s="141" t="s">
        <v>285</v>
      </c>
      <c r="N122" s="7"/>
      <c r="O122" s="7">
        <v>3</v>
      </c>
      <c r="P122" s="7">
        <v>1</v>
      </c>
      <c r="Q122" s="114"/>
      <c r="R122" s="7">
        <v>9</v>
      </c>
      <c r="S122" s="112">
        <f>L54</f>
        <v>14981250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>
        <v>21</v>
      </c>
      <c r="AT122" s="154">
        <f t="shared" si="175"/>
        <v>4453.125</v>
      </c>
      <c r="AU122" s="191">
        <f t="shared" si="175"/>
        <v>7734.375</v>
      </c>
      <c r="AV122" s="154"/>
      <c r="AW122" s="8"/>
      <c r="AX122" s="154">
        <f t="shared" si="176"/>
        <v>6796.875</v>
      </c>
      <c r="AY122" s="191">
        <f t="shared" si="176"/>
        <v>7500</v>
      </c>
      <c r="AZ122" s="154"/>
      <c r="BA122" s="7"/>
      <c r="BB122" s="7"/>
      <c r="BC122" s="7"/>
      <c r="BD122" s="7"/>
      <c r="BE122" s="7"/>
      <c r="BF122" s="7">
        <v>27</v>
      </c>
      <c r="BG122" s="154"/>
      <c r="BH122" s="186">
        <f t="shared" si="177"/>
        <v>2226.5625</v>
      </c>
      <c r="BI122" s="154"/>
      <c r="BJ122" s="154">
        <f t="shared" si="177"/>
        <v>0</v>
      </c>
      <c r="BK122" s="120"/>
      <c r="BL122" s="186">
        <f t="shared" si="178"/>
        <v>8203.125</v>
      </c>
      <c r="BM122" s="154">
        <f t="shared" si="178"/>
        <v>6328.125</v>
      </c>
      <c r="BS122" s="7">
        <v>40</v>
      </c>
      <c r="BT122" s="154"/>
      <c r="BU122" s="126"/>
      <c r="BV122" s="154"/>
      <c r="BW122" s="154">
        <f t="shared" si="179"/>
        <v>0</v>
      </c>
      <c r="BX122" s="186">
        <f t="shared" si="179"/>
        <v>8906.25</v>
      </c>
      <c r="BY122" s="154">
        <f t="shared" si="180"/>
        <v>5390.625</v>
      </c>
      <c r="BZ122" s="186">
        <f t="shared" si="180"/>
        <v>14765.625</v>
      </c>
      <c r="CS122" s="113">
        <v>34</v>
      </c>
      <c r="CT122" s="223">
        <f>(CQ3*CT113)+(CQ4*CT114)+(CQ5*CT115)+(CQ6*CT116)+(CQ7*CT117)+(CQ8*CT118)+(CQ9*CT119)+(CQ10*CT120)</f>
        <v>34669453.125</v>
      </c>
      <c r="CU122" s="223"/>
      <c r="CV122" s="7"/>
      <c r="DG122" s="113">
        <v>51</v>
      </c>
      <c r="DH122" s="223">
        <f>(DE3*DH113)+(DE4*DH114)+(DE5*DH115)+(DE6*DH116)+(DE7*DH117)+(DE8*DH118)+(DE9*DH119)+(DE10*DH120)</f>
        <v>27601406.25</v>
      </c>
      <c r="DI122" s="223"/>
      <c r="DJ122" s="7"/>
      <c r="DT122" s="7">
        <v>56</v>
      </c>
      <c r="DU122" s="186">
        <f t="shared" si="181"/>
        <v>6093.75</v>
      </c>
      <c r="DV122" s="154"/>
      <c r="DW122" s="154"/>
      <c r="DX122" s="154"/>
      <c r="DY122" s="186">
        <f t="shared" si="174"/>
        <v>2578.125</v>
      </c>
      <c r="DZ122" s="186">
        <f t="shared" si="174"/>
        <v>3984.375</v>
      </c>
      <c r="EA122" s="154">
        <f t="shared" si="182"/>
        <v>3750</v>
      </c>
    </row>
    <row r="123" spans="1:131" ht="15.75" x14ac:dyDescent="0.25">
      <c r="A123" s="7"/>
      <c r="B123" s="7"/>
      <c r="C123" s="7"/>
      <c r="D123" s="7"/>
      <c r="E123" s="7"/>
      <c r="F123" s="7"/>
      <c r="G123" s="7"/>
      <c r="H123" s="7">
        <v>2</v>
      </c>
      <c r="I123" s="7">
        <v>4</v>
      </c>
      <c r="J123" s="27" t="s">
        <v>269</v>
      </c>
      <c r="K123" s="7" t="s">
        <v>270</v>
      </c>
      <c r="L123" s="114"/>
      <c r="M123" s="7" t="s">
        <v>286</v>
      </c>
      <c r="N123" s="7"/>
      <c r="O123" s="7">
        <v>5</v>
      </c>
      <c r="P123" s="7">
        <v>1</v>
      </c>
      <c r="Q123" s="7">
        <v>4</v>
      </c>
      <c r="R123" s="114"/>
      <c r="S123" s="112">
        <f>L68</f>
        <v>15496875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>
        <v>24</v>
      </c>
      <c r="AT123" s="154">
        <f t="shared" si="175"/>
        <v>4687.5</v>
      </c>
      <c r="AU123" s="191">
        <f t="shared" si="175"/>
        <v>1054.6875</v>
      </c>
      <c r="AV123" s="154"/>
      <c r="AW123" s="8"/>
      <c r="AX123" s="154">
        <f t="shared" si="176"/>
        <v>0</v>
      </c>
      <c r="AY123" s="191">
        <f t="shared" si="176"/>
        <v>11718.75</v>
      </c>
      <c r="AZ123" s="154"/>
      <c r="BA123" s="7"/>
      <c r="BB123" s="7"/>
      <c r="BC123" s="7"/>
      <c r="BD123" s="7"/>
      <c r="BE123" s="7"/>
      <c r="BF123" s="7">
        <v>29</v>
      </c>
      <c r="BG123" s="154"/>
      <c r="BH123" s="186">
        <f t="shared" si="177"/>
        <v>3515.625</v>
      </c>
      <c r="BI123" s="154"/>
      <c r="BJ123" s="154">
        <f t="shared" si="177"/>
        <v>4687.5</v>
      </c>
      <c r="BK123" s="120"/>
      <c r="BL123" s="186">
        <f t="shared" si="178"/>
        <v>3515.625</v>
      </c>
      <c r="BM123" s="154">
        <f t="shared" si="178"/>
        <v>1640.625</v>
      </c>
      <c r="BS123" s="7">
        <v>53</v>
      </c>
      <c r="BT123" s="154"/>
      <c r="BU123" s="126"/>
      <c r="BV123" s="154"/>
      <c r="BW123" s="154">
        <f t="shared" si="179"/>
        <v>8906.25</v>
      </c>
      <c r="BX123" s="186">
        <f t="shared" si="179"/>
        <v>0</v>
      </c>
      <c r="BY123" s="154">
        <f t="shared" si="180"/>
        <v>13593.75</v>
      </c>
      <c r="BZ123" s="186">
        <f t="shared" si="180"/>
        <v>8437.5</v>
      </c>
      <c r="CS123" s="7"/>
      <c r="CT123" s="7"/>
      <c r="CU123" s="7"/>
      <c r="CV123" s="7"/>
      <c r="DG123" s="7"/>
      <c r="DH123" s="7"/>
      <c r="DI123" s="7"/>
      <c r="DJ123" s="7"/>
      <c r="DT123" s="7">
        <v>63</v>
      </c>
      <c r="DU123" s="186">
        <f t="shared" si="181"/>
        <v>6328.125</v>
      </c>
      <c r="DV123" s="154"/>
      <c r="DW123" s="154"/>
      <c r="DX123" s="154"/>
      <c r="DY123" s="186">
        <f t="shared" si="174"/>
        <v>0</v>
      </c>
      <c r="DZ123" s="186">
        <f t="shared" si="174"/>
        <v>3750</v>
      </c>
      <c r="EA123" s="154">
        <f t="shared" si="182"/>
        <v>3281.25</v>
      </c>
    </row>
    <row r="124" spans="1:131" ht="15.75" x14ac:dyDescent="0.25">
      <c r="A124" s="7"/>
      <c r="B124" s="7"/>
      <c r="C124" s="7"/>
      <c r="D124" s="7"/>
      <c r="E124" s="7"/>
      <c r="F124" s="7"/>
      <c r="G124" s="7"/>
      <c r="H124" s="7">
        <v>1</v>
      </c>
      <c r="I124" s="7">
        <v>5</v>
      </c>
      <c r="J124" s="114"/>
      <c r="K124" s="114"/>
      <c r="L124" s="7" t="s">
        <v>271</v>
      </c>
      <c r="M124" s="7" t="s">
        <v>287</v>
      </c>
      <c r="N124" s="7"/>
      <c r="O124" s="7">
        <v>6</v>
      </c>
      <c r="P124" s="114"/>
      <c r="Q124" s="114"/>
      <c r="R124" s="7">
        <v>9</v>
      </c>
      <c r="S124" s="112">
        <f>L81</f>
        <v>21669140.625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>
        <v>31</v>
      </c>
      <c r="AT124" s="154">
        <f t="shared" si="175"/>
        <v>8906.25</v>
      </c>
      <c r="AU124" s="191">
        <f t="shared" si="175"/>
        <v>12656.25</v>
      </c>
      <c r="AV124" s="154"/>
      <c r="AW124" s="8"/>
      <c r="AX124" s="154">
        <f t="shared" si="176"/>
        <v>11718.75</v>
      </c>
      <c r="AY124" s="191">
        <f t="shared" si="176"/>
        <v>0</v>
      </c>
      <c r="AZ124" s="154"/>
      <c r="BA124" s="7"/>
      <c r="BB124" s="7"/>
      <c r="BC124" s="7"/>
      <c r="BD124" s="7"/>
      <c r="BE124" s="7"/>
      <c r="BF124" s="7">
        <v>39</v>
      </c>
      <c r="BG124" s="154"/>
      <c r="BH124" s="186">
        <f t="shared" si="177"/>
        <v>7265.625</v>
      </c>
      <c r="BI124" s="154"/>
      <c r="BJ124" s="154">
        <f t="shared" si="177"/>
        <v>8203.125</v>
      </c>
      <c r="BK124" s="120"/>
      <c r="BL124" s="186">
        <f t="shared" si="178"/>
        <v>0</v>
      </c>
      <c r="BM124" s="154">
        <f t="shared" si="178"/>
        <v>1875</v>
      </c>
      <c r="BS124" s="7">
        <v>64</v>
      </c>
      <c r="BT124" s="154"/>
      <c r="BU124" s="126"/>
      <c r="BV124" s="154"/>
      <c r="BW124" s="154">
        <f t="shared" si="179"/>
        <v>5390.625</v>
      </c>
      <c r="BX124" s="186">
        <f t="shared" si="179"/>
        <v>13593.75</v>
      </c>
      <c r="BY124" s="154">
        <f t="shared" si="180"/>
        <v>0</v>
      </c>
      <c r="BZ124" s="186">
        <f t="shared" si="180"/>
        <v>22265.625</v>
      </c>
      <c r="CS124" s="225" t="s">
        <v>261</v>
      </c>
      <c r="CT124" s="225"/>
      <c r="CU124" s="223">
        <f>CT122</f>
        <v>34669453.125</v>
      </c>
      <c r="CV124" s="223"/>
      <c r="DG124" s="225" t="s">
        <v>261</v>
      </c>
      <c r="DH124" s="225"/>
      <c r="DI124" s="223">
        <f>DH122</f>
        <v>27601406.25</v>
      </c>
      <c r="DJ124" s="223"/>
      <c r="DT124" s="7">
        <v>66</v>
      </c>
      <c r="DU124" s="186">
        <f t="shared" si="181"/>
        <v>2812.5</v>
      </c>
      <c r="DV124" s="154"/>
      <c r="DW124" s="154"/>
      <c r="DX124" s="154"/>
      <c r="DY124" s="186">
        <f t="shared" si="174"/>
        <v>3750</v>
      </c>
      <c r="DZ124" s="186">
        <f t="shared" si="174"/>
        <v>0</v>
      </c>
      <c r="EA124" s="154">
        <f t="shared" si="182"/>
        <v>2812.5</v>
      </c>
    </row>
    <row r="125" spans="1:131" ht="15.75" x14ac:dyDescent="0.25">
      <c r="A125" s="7"/>
      <c r="B125" s="7"/>
      <c r="C125" s="7"/>
      <c r="D125" s="7"/>
      <c r="E125" s="7"/>
      <c r="F125" s="7"/>
      <c r="G125" s="7"/>
      <c r="H125" s="7">
        <v>1</v>
      </c>
      <c r="I125" s="7">
        <v>6</v>
      </c>
      <c r="J125" s="141" t="s">
        <v>269</v>
      </c>
      <c r="K125" s="114"/>
      <c r="L125" s="114"/>
      <c r="M125" s="141" t="s">
        <v>288</v>
      </c>
      <c r="N125" s="7"/>
      <c r="O125" s="7">
        <v>7</v>
      </c>
      <c r="P125" s="7">
        <v>1</v>
      </c>
      <c r="Q125" s="114"/>
      <c r="R125" s="114"/>
      <c r="S125" s="112">
        <f>L94</f>
        <v>18655781.25</v>
      </c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>
        <v>32</v>
      </c>
      <c r="AT125" s="154">
        <f>AU9*$AX$12</f>
        <v>7734.375</v>
      </c>
      <c r="AU125" s="191">
        <f>AV9*$AX$12</f>
        <v>8906.25</v>
      </c>
      <c r="AV125" s="154"/>
      <c r="AW125" s="8"/>
      <c r="AX125" s="154">
        <f>AY9*$AX$12</f>
        <v>7265.625</v>
      </c>
      <c r="AY125" s="191">
        <f>AZ9*$AX$12</f>
        <v>4453.125</v>
      </c>
      <c r="AZ125" s="154"/>
      <c r="BA125" s="7"/>
      <c r="BB125" s="7"/>
      <c r="BC125" s="7"/>
      <c r="BD125" s="7"/>
      <c r="BE125" s="7"/>
      <c r="BF125" s="7">
        <v>47</v>
      </c>
      <c r="BG125" s="154"/>
      <c r="BH125" s="186">
        <f>BI9*$BK$12</f>
        <v>5156.25</v>
      </c>
      <c r="BI125" s="154"/>
      <c r="BJ125" s="154">
        <f>BK9*$BK$12</f>
        <v>6328.125</v>
      </c>
      <c r="BK125" s="120"/>
      <c r="BL125" s="186">
        <f>BM9*$BK$12</f>
        <v>1875</v>
      </c>
      <c r="BM125" s="154">
        <f>BN9*$BK$12</f>
        <v>0</v>
      </c>
      <c r="BS125" s="7">
        <v>67</v>
      </c>
      <c r="BT125" s="154"/>
      <c r="BU125" s="126"/>
      <c r="BV125" s="154"/>
      <c r="BW125" s="154">
        <f>BX9*$BX$12</f>
        <v>14765.625</v>
      </c>
      <c r="BX125" s="186">
        <f>BY9*$BX$12</f>
        <v>8437.5</v>
      </c>
      <c r="BY125" s="154">
        <f>BZ9*$BX$12</f>
        <v>22265.625</v>
      </c>
      <c r="BZ125" s="186">
        <f>CA9*$BX$12</f>
        <v>0</v>
      </c>
      <c r="CS125" s="225" t="s">
        <v>291</v>
      </c>
      <c r="CT125" s="225"/>
      <c r="CU125" s="7"/>
      <c r="CV125" s="126"/>
      <c r="DG125" s="225" t="s">
        <v>291</v>
      </c>
      <c r="DH125" s="225"/>
      <c r="DI125" s="7"/>
      <c r="DJ125" s="126"/>
      <c r="DT125" s="7">
        <v>68</v>
      </c>
      <c r="DU125" s="186">
        <f>DV9*$DY$12</f>
        <v>5625</v>
      </c>
      <c r="DV125" s="154"/>
      <c r="DW125" s="154"/>
      <c r="DX125" s="154"/>
      <c r="DY125" s="186">
        <f t="shared" ref="DY125:DZ125" si="183">DZ9*$DY$12</f>
        <v>3281.25</v>
      </c>
      <c r="DZ125" s="186">
        <f t="shared" si="183"/>
        <v>2812.5</v>
      </c>
      <c r="EA125" s="154">
        <f>EB9*$DY$12</f>
        <v>0</v>
      </c>
    </row>
    <row r="126" spans="1:131" ht="15.75" x14ac:dyDescent="0.25">
      <c r="A126" s="7"/>
      <c r="B126" s="7"/>
      <c r="C126" s="7"/>
      <c r="D126" s="7"/>
      <c r="E126" s="7"/>
      <c r="F126" s="7"/>
      <c r="G126" s="7"/>
      <c r="H126" s="7"/>
      <c r="I126" s="115">
        <v>7</v>
      </c>
      <c r="J126" s="115"/>
      <c r="K126" s="115" t="s">
        <v>270</v>
      </c>
      <c r="L126" s="115"/>
      <c r="M126" s="115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131">
        <f>(AR3*AT119)+(AR4*AT120)+(AR5*AT121)+(AR6*AT122)+(AR7*AT123)+(AR8*AT124)+(AR9*AT125)</f>
        <v>30242812.5</v>
      </c>
      <c r="AU126" s="131">
        <f>(AR3*AU119)+(AR4*AU120)+(AR5*AU121)+(AR6*AU122)+(AR7*AU123)+(AR8*AU124)+(AR9*AU125)</f>
        <v>33862265.625</v>
      </c>
      <c r="AV126" s="128">
        <f>AV102</f>
        <v>27804140.625</v>
      </c>
      <c r="AW126" s="131">
        <f>AV116</f>
        <v>27995156.25</v>
      </c>
      <c r="AX126" s="122">
        <f>(AR3*AX119)+(AR4*AX120)+(AR5*AX121)+(AR6*AX122)+(AR7*AX123)+(AR8*AX124)+(AR9*AX125)</f>
        <v>31641679.6875</v>
      </c>
      <c r="AY126" s="191">
        <f>(AR3*AY119)+(AR4*AY120)+(AR5*AY121)+(AR6*AY122)+(AR7*AY123)+(AR8*AY124)+(AR9*AY125)</f>
        <v>45367500</v>
      </c>
      <c r="AZ126" s="122">
        <f>AV88</f>
        <v>31271015.625</v>
      </c>
      <c r="BA126" s="7"/>
      <c r="BB126" s="7"/>
      <c r="BC126" s="7"/>
      <c r="BD126" s="7"/>
      <c r="BE126" s="7"/>
      <c r="BF126" s="7"/>
      <c r="BG126" s="131">
        <f>BI88</f>
        <v>19028437.5</v>
      </c>
      <c r="BH126" s="131">
        <f>(BE3*BH119)+(BE4*BH120)+(BE5*BH121)+(BE6*BH122)+(BE7*BH123)+(BE8*BH124)+(BE9*BH125)</f>
        <v>20670585.9375</v>
      </c>
      <c r="BI126" s="131">
        <f>BI116</f>
        <v>17060156.25</v>
      </c>
      <c r="BJ126" s="131">
        <f>(BE3*BJ119)+(BE4*BJ120)+(BE5*BJ121)+(BE6*BJ122)+(BE7*BJ123)+(BE8*BJ124)+(BE9*BJ125)</f>
        <v>25401210.9375</v>
      </c>
      <c r="BK126" s="128">
        <f>BI102</f>
        <v>14733281.25</v>
      </c>
      <c r="BL126" s="186">
        <f>(BE3*BL119)+(BE4*BL120)+(BE5*BL121)+(BE6*BL122)+(BE7*BL123)+(BE8*BL124)+(BE9*BL125)</f>
        <v>25722890.625</v>
      </c>
      <c r="BM126" s="122">
        <f>(BE3*BM119)+(BE4*BM120)+(BE5*BM121)+(BE6*BM122)+(BE7*BM123)+(BE8*BM124)+(BE9*BM125)</f>
        <v>18206484.375</v>
      </c>
      <c r="BS126" s="7"/>
      <c r="BT126" s="131">
        <f>BV88</f>
        <v>39603515.625</v>
      </c>
      <c r="BU126" s="131">
        <f>BV116</f>
        <v>36996914.0625</v>
      </c>
      <c r="BV126" s="128">
        <f>BV102</f>
        <v>35480390.625</v>
      </c>
      <c r="BW126" s="131">
        <f>(BR3*BW119)+(BR4*BW120)+(BR5*BW121)+(BR6*BW122)+(BR7*BW123)+(BR8*BW124)+(BR9*BW125)</f>
        <v>45024609.375</v>
      </c>
      <c r="BX126" s="131">
        <f>(BR3*BX119)+(BR4*BX120)+(BR5*BX121)+(BR6*BX122)+(BR7*BX123)+(BR8*BX124)+(BR9*BX125)</f>
        <v>45653203.125</v>
      </c>
      <c r="BY126" s="127">
        <f>(BR3*BY119)+(BR4*BY120)+(BR5*BY121)+(BR6*BY122)+(BR7*BY123)+(BR8*BY124)+(BR9*BY125)</f>
        <v>72795468.75</v>
      </c>
      <c r="BZ126" s="186">
        <f>(BR3*BZ119)+(BR4*BZ120)+(BR5*BZ121)+(BR6*BZ122)+(BR7*BZ123)+(BR8*BZ124)+(BR9*BZ125)</f>
        <v>66853359.375</v>
      </c>
      <c r="DT126" s="7"/>
      <c r="DU126" s="186">
        <f>(DS3*DU119)+(DS4*DU120)+(DS5*DU121)+(DS6*DU122)+(DS7*DU123)+(DS8*DU124)+(DS9*DU125)</f>
        <v>26385234.375</v>
      </c>
      <c r="DV126" s="131">
        <f>DW116</f>
        <v>13350363.28125</v>
      </c>
      <c r="DW126" s="128">
        <f>DW102</f>
        <v>13025695.3125</v>
      </c>
      <c r="DX126" s="131">
        <f>DW88</f>
        <v>16513007.8125</v>
      </c>
      <c r="DY126" s="186">
        <f>(DS3*DY119)+(DS4*DY120)+(DS5*DY121)+(DS6*DY122)+(DS7*DY123)+(DS8*DY124)+(DS9*DY125)</f>
        <v>17263828.125</v>
      </c>
      <c r="DZ126" s="186">
        <f>(DS3*DZ119)+(DS4*DZ120)+(DS5*DZ121)+(DS6*DZ122)+(DS7*DZ123)+(DS8*DZ124)+(DS9*DZ125)</f>
        <v>15858515.625</v>
      </c>
      <c r="EA126" s="127">
        <f>(DS3*EA119)+(DS4*EA120)+(DS5*EA121)+(DS6*EA122)+(DS7*EA123)+(DS8*EA124)+(DS9*EA125)</f>
        <v>17960625</v>
      </c>
    </row>
    <row r="127" spans="1:131" ht="15.75" x14ac:dyDescent="0.25">
      <c r="A127" s="7"/>
      <c r="B127" s="7"/>
      <c r="C127" s="7"/>
      <c r="D127" s="7"/>
      <c r="E127" s="7"/>
      <c r="F127" s="7"/>
      <c r="G127" s="7"/>
      <c r="H127" s="7"/>
      <c r="I127" s="64" t="s">
        <v>290</v>
      </c>
      <c r="J127" s="57"/>
      <c r="K127" s="57"/>
      <c r="L127" s="57"/>
      <c r="M127" s="5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116">
        <v>13</v>
      </c>
      <c r="AU127" s="116">
        <v>16</v>
      </c>
      <c r="AV127" s="110">
        <v>20</v>
      </c>
      <c r="AW127" s="116">
        <v>21</v>
      </c>
      <c r="AX127" s="8">
        <v>24</v>
      </c>
      <c r="AY127" s="8">
        <v>31</v>
      </c>
      <c r="AZ127" s="120">
        <v>32</v>
      </c>
      <c r="BA127" s="7"/>
      <c r="BB127" s="7"/>
      <c r="BC127" s="7"/>
      <c r="BD127" s="7"/>
      <c r="BE127" s="7"/>
      <c r="BF127" s="7"/>
      <c r="BG127" s="116">
        <v>22</v>
      </c>
      <c r="BH127" s="116">
        <v>25</v>
      </c>
      <c r="BI127" s="116">
        <v>26</v>
      </c>
      <c r="BJ127" s="116">
        <v>27</v>
      </c>
      <c r="BK127" s="110">
        <v>29</v>
      </c>
      <c r="BL127" s="120">
        <v>39</v>
      </c>
      <c r="BM127" s="120">
        <v>47</v>
      </c>
      <c r="BS127" s="7"/>
      <c r="BT127" s="116">
        <v>23</v>
      </c>
      <c r="BU127" s="116">
        <v>30</v>
      </c>
      <c r="BV127" s="110">
        <v>33</v>
      </c>
      <c r="BW127" s="116">
        <v>40</v>
      </c>
      <c r="BX127" s="116">
        <v>53</v>
      </c>
      <c r="BY127" s="126">
        <v>64</v>
      </c>
      <c r="BZ127" s="126">
        <v>67</v>
      </c>
      <c r="CR127" s="7">
        <v>34</v>
      </c>
      <c r="CS127" s="129"/>
      <c r="CT127" s="154">
        <f>CU3*$CW$13</f>
        <v>3046.875</v>
      </c>
      <c r="CU127" s="154"/>
      <c r="CV127" s="154"/>
      <c r="CW127" s="154">
        <f>CX3*$CW$13</f>
        <v>4921.875</v>
      </c>
      <c r="CX127" s="186">
        <f>CY3*$CW$13</f>
        <v>7734.375</v>
      </c>
      <c r="CY127" s="154">
        <f>CZ3*$CW$13</f>
        <v>7500</v>
      </c>
      <c r="CZ127" s="186">
        <f>DA3*$CW$13</f>
        <v>11484.375</v>
      </c>
      <c r="DF127" s="7">
        <v>50</v>
      </c>
      <c r="DG127" s="129"/>
      <c r="DH127" s="9"/>
      <c r="DI127" s="154">
        <f>DJ3*$DK$13</f>
        <v>13359.375</v>
      </c>
      <c r="DJ127" s="9"/>
      <c r="DK127" s="154">
        <f>DL3*$DK$13</f>
        <v>4921.875</v>
      </c>
      <c r="DL127" s="154">
        <f>DM3*$DK$13</f>
        <v>2578.125</v>
      </c>
      <c r="DM127" s="154">
        <f>DN3*$DK$13</f>
        <v>5156.25</v>
      </c>
      <c r="DN127" s="154">
        <f>DO3*$DK$13</f>
        <v>5625</v>
      </c>
      <c r="DT127" s="7"/>
      <c r="DU127" s="116">
        <v>52</v>
      </c>
      <c r="DV127" s="116">
        <v>54</v>
      </c>
      <c r="DW127" s="110">
        <v>55</v>
      </c>
      <c r="DX127" s="116">
        <v>56</v>
      </c>
      <c r="DY127" s="116">
        <v>63</v>
      </c>
      <c r="DZ127" s="116">
        <v>66</v>
      </c>
      <c r="EA127" s="126">
        <v>68</v>
      </c>
    </row>
    <row r="128" spans="1:131" ht="15.75" x14ac:dyDescent="0.25">
      <c r="A128" s="7"/>
      <c r="B128" s="7"/>
      <c r="C128" s="7"/>
      <c r="D128" s="7"/>
      <c r="E128" s="7"/>
      <c r="F128" s="7"/>
      <c r="G128" s="7"/>
      <c r="H128" s="7"/>
      <c r="I128" s="7" t="s">
        <v>268</v>
      </c>
      <c r="J128" s="8" t="s">
        <v>256</v>
      </c>
      <c r="K128" s="8">
        <v>4</v>
      </c>
      <c r="L128" s="8" t="s">
        <v>257</v>
      </c>
      <c r="M128" s="8">
        <v>2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CR128" s="7">
        <v>37</v>
      </c>
      <c r="CS128" s="9"/>
      <c r="CT128" s="154">
        <f t="shared" ref="CT128:CX133" si="184">CU4*$CW$13</f>
        <v>0</v>
      </c>
      <c r="CU128" s="154"/>
      <c r="CV128" s="154"/>
      <c r="CW128" s="154">
        <f t="shared" si="184"/>
        <v>21328.125</v>
      </c>
      <c r="CX128" s="186">
        <f t="shared" si="184"/>
        <v>22500</v>
      </c>
      <c r="CY128" s="154">
        <f t="shared" ref="CY128:CZ133" si="185">CZ4*$CW$13</f>
        <v>24609.375</v>
      </c>
      <c r="CZ128" s="186">
        <f t="shared" si="185"/>
        <v>22265.625</v>
      </c>
      <c r="DF128" s="7">
        <v>51</v>
      </c>
      <c r="DG128" s="9"/>
      <c r="DH128" s="129"/>
      <c r="DI128" s="154">
        <f t="shared" ref="DI128:DI133" si="186">DJ4*$DK$13</f>
        <v>15234.375</v>
      </c>
      <c r="DJ128" s="9"/>
      <c r="DK128" s="154">
        <f t="shared" ref="DK128:DL133" si="187">DL4*$DK$13</f>
        <v>4218.75</v>
      </c>
      <c r="DL128" s="154">
        <f t="shared" si="187"/>
        <v>3515.625</v>
      </c>
      <c r="DM128" s="154">
        <f t="shared" ref="DM128:DN133" si="188">DN4*$DK$13</f>
        <v>5859.375</v>
      </c>
      <c r="DN128" s="154">
        <f t="shared" si="188"/>
        <v>6093.75</v>
      </c>
    </row>
    <row r="129" spans="1:118" ht="15.75" x14ac:dyDescent="0.25">
      <c r="A129" s="7"/>
      <c r="B129" s="7"/>
      <c r="C129" s="7"/>
      <c r="D129" s="7"/>
      <c r="E129" s="7"/>
      <c r="F129" s="7"/>
      <c r="G129" s="7"/>
      <c r="H129" s="7">
        <v>4</v>
      </c>
      <c r="I129" s="7">
        <v>1</v>
      </c>
      <c r="J129" s="7" t="s">
        <v>272</v>
      </c>
      <c r="K129" s="7" t="s">
        <v>273</v>
      </c>
      <c r="L129" s="141" t="s">
        <v>274</v>
      </c>
      <c r="M129" s="7" t="s">
        <v>275</v>
      </c>
      <c r="N129" s="7" t="s">
        <v>276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CR129" s="7">
        <v>38</v>
      </c>
      <c r="CS129" s="9"/>
      <c r="CT129" s="154">
        <f t="shared" si="184"/>
        <v>2343.75</v>
      </c>
      <c r="CU129" s="154"/>
      <c r="CV129" s="154"/>
      <c r="CW129" s="154">
        <f t="shared" si="184"/>
        <v>1523.4375</v>
      </c>
      <c r="CX129" s="186">
        <f t="shared" si="184"/>
        <v>8437.5</v>
      </c>
      <c r="CY129" s="154">
        <f t="shared" si="185"/>
        <v>6562.5</v>
      </c>
      <c r="CZ129" s="186">
        <f t="shared" si="185"/>
        <v>10781.25</v>
      </c>
      <c r="DF129" s="7">
        <v>57</v>
      </c>
      <c r="DG129" s="9"/>
      <c r="DH129" s="9"/>
      <c r="DI129" s="154">
        <f t="shared" si="186"/>
        <v>0</v>
      </c>
      <c r="DJ129" s="9"/>
      <c r="DK129" s="154">
        <f t="shared" si="187"/>
        <v>17109.375</v>
      </c>
      <c r="DL129" s="154">
        <f t="shared" si="187"/>
        <v>17109.375</v>
      </c>
      <c r="DM129" s="154">
        <f t="shared" si="188"/>
        <v>13359.375</v>
      </c>
      <c r="DN129" s="154">
        <f t="shared" si="188"/>
        <v>10546.875</v>
      </c>
    </row>
    <row r="130" spans="1:118" ht="15.75" x14ac:dyDescent="0.25">
      <c r="A130" s="7"/>
      <c r="B130" s="7"/>
      <c r="C130" s="7"/>
      <c r="D130" s="7"/>
      <c r="E130" s="7"/>
      <c r="F130" s="7"/>
      <c r="G130" s="7"/>
      <c r="H130" s="7">
        <v>3</v>
      </c>
      <c r="I130" s="7">
        <v>2</v>
      </c>
      <c r="J130" s="114"/>
      <c r="K130" s="7" t="s">
        <v>273</v>
      </c>
      <c r="L130" s="141" t="s">
        <v>274</v>
      </c>
      <c r="M130" s="7" t="s">
        <v>275</v>
      </c>
      <c r="N130" s="7" t="s">
        <v>277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CR130" s="7">
        <v>42</v>
      </c>
      <c r="CS130" s="9"/>
      <c r="CT130" s="154">
        <f t="shared" si="184"/>
        <v>19218.75</v>
      </c>
      <c r="CU130" s="154"/>
      <c r="CV130" s="154"/>
      <c r="CW130" s="154">
        <f t="shared" si="184"/>
        <v>7734.375</v>
      </c>
      <c r="CX130" s="186">
        <f t="shared" si="184"/>
        <v>3281.25</v>
      </c>
      <c r="CY130" s="154">
        <f t="shared" si="185"/>
        <v>5390.625</v>
      </c>
      <c r="CZ130" s="186">
        <f t="shared" si="185"/>
        <v>8437.5</v>
      </c>
      <c r="DF130" s="7">
        <v>59</v>
      </c>
      <c r="DG130" s="9"/>
      <c r="DH130" s="9"/>
      <c r="DI130" s="154">
        <f t="shared" si="186"/>
        <v>15937.5</v>
      </c>
      <c r="DJ130" s="129"/>
      <c r="DK130" s="154">
        <f t="shared" si="187"/>
        <v>1171.875</v>
      </c>
      <c r="DL130" s="154">
        <f t="shared" si="187"/>
        <v>1289.0625</v>
      </c>
      <c r="DM130" s="154">
        <f t="shared" si="188"/>
        <v>9375</v>
      </c>
      <c r="DN130" s="154">
        <f t="shared" si="188"/>
        <v>7500</v>
      </c>
    </row>
    <row r="131" spans="1:118" ht="15.75" x14ac:dyDescent="0.25">
      <c r="A131" s="7"/>
      <c r="B131" s="7"/>
      <c r="C131" s="7"/>
      <c r="D131" s="7"/>
      <c r="E131" s="7"/>
      <c r="F131" s="7"/>
      <c r="G131" s="7"/>
      <c r="H131" s="7">
        <v>3</v>
      </c>
      <c r="I131" s="7">
        <v>3</v>
      </c>
      <c r="J131" s="7" t="s">
        <v>272</v>
      </c>
      <c r="K131" s="114"/>
      <c r="L131" s="141" t="s">
        <v>274</v>
      </c>
      <c r="M131" s="7" t="s">
        <v>275</v>
      </c>
      <c r="N131" s="7" t="s">
        <v>278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CR131" s="7">
        <v>45</v>
      </c>
      <c r="CS131" s="9"/>
      <c r="CT131" s="154">
        <f t="shared" si="184"/>
        <v>21328.125</v>
      </c>
      <c r="CU131" s="154"/>
      <c r="CV131" s="154"/>
      <c r="CW131" s="154">
        <f t="shared" si="184"/>
        <v>0</v>
      </c>
      <c r="CX131" s="186">
        <f t="shared" si="184"/>
        <v>9140.625</v>
      </c>
      <c r="CY131" s="154">
        <f t="shared" si="185"/>
        <v>6328.125</v>
      </c>
      <c r="CZ131" s="186">
        <f t="shared" si="185"/>
        <v>6562.5</v>
      </c>
      <c r="DF131" s="7">
        <v>60</v>
      </c>
      <c r="DG131" s="9"/>
      <c r="DH131" s="9"/>
      <c r="DI131" s="154">
        <f t="shared" si="186"/>
        <v>17109.375</v>
      </c>
      <c r="DJ131" s="9"/>
      <c r="DK131" s="154">
        <f t="shared" si="187"/>
        <v>0</v>
      </c>
      <c r="DL131" s="154">
        <f t="shared" si="187"/>
        <v>2343.75</v>
      </c>
      <c r="DM131" s="154">
        <f t="shared" si="188"/>
        <v>9609.375</v>
      </c>
      <c r="DN131" s="154">
        <f t="shared" si="188"/>
        <v>9843.75</v>
      </c>
    </row>
    <row r="132" spans="1:118" ht="15.75" x14ac:dyDescent="0.25">
      <c r="A132" s="7"/>
      <c r="B132" s="7"/>
      <c r="C132" s="7"/>
      <c r="D132" s="7"/>
      <c r="E132" s="7"/>
      <c r="F132" s="7"/>
      <c r="G132" s="7"/>
      <c r="H132" s="7">
        <v>3</v>
      </c>
      <c r="I132" s="7">
        <v>4</v>
      </c>
      <c r="J132" s="7" t="s">
        <v>272</v>
      </c>
      <c r="K132" s="7" t="s">
        <v>273</v>
      </c>
      <c r="L132" s="114"/>
      <c r="M132" s="7" t="s">
        <v>275</v>
      </c>
      <c r="N132" s="7" t="s">
        <v>279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CR132" s="7">
        <v>46</v>
      </c>
      <c r="CS132" s="9"/>
      <c r="CT132" s="154">
        <f t="shared" si="184"/>
        <v>22500</v>
      </c>
      <c r="CU132" s="154"/>
      <c r="CV132" s="154"/>
      <c r="CW132" s="154">
        <f t="shared" si="184"/>
        <v>9140.625</v>
      </c>
      <c r="CX132" s="186">
        <f t="shared" si="184"/>
        <v>0</v>
      </c>
      <c r="CY132" s="154">
        <f t="shared" si="185"/>
        <v>2812.5</v>
      </c>
      <c r="CZ132" s="186">
        <f t="shared" si="185"/>
        <v>2343.75</v>
      </c>
      <c r="DF132" s="7">
        <v>61</v>
      </c>
      <c r="DG132" s="9"/>
      <c r="DH132" s="9"/>
      <c r="DI132" s="154">
        <f t="shared" si="186"/>
        <v>17109.375</v>
      </c>
      <c r="DJ132" s="9"/>
      <c r="DK132" s="154">
        <f t="shared" si="187"/>
        <v>2343.75</v>
      </c>
      <c r="DL132" s="154">
        <f t="shared" si="187"/>
        <v>0</v>
      </c>
      <c r="DM132" s="154">
        <f t="shared" si="188"/>
        <v>8437.5</v>
      </c>
      <c r="DN132" s="154">
        <f t="shared" si="188"/>
        <v>7734.375</v>
      </c>
    </row>
    <row r="133" spans="1:118" ht="15.75" x14ac:dyDescent="0.25">
      <c r="A133" s="7"/>
      <c r="B133" s="7"/>
      <c r="C133" s="7"/>
      <c r="D133" s="7"/>
      <c r="E133" s="7"/>
      <c r="F133" s="7"/>
      <c r="G133" s="7"/>
      <c r="H133" s="7">
        <v>3</v>
      </c>
      <c r="I133" s="7">
        <v>5</v>
      </c>
      <c r="J133" s="7" t="s">
        <v>272</v>
      </c>
      <c r="K133" s="7" t="s">
        <v>273</v>
      </c>
      <c r="L133" s="7" t="s">
        <v>274</v>
      </c>
      <c r="M133" s="114"/>
      <c r="N133" s="7" t="s">
        <v>279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CR133" s="7">
        <v>49</v>
      </c>
      <c r="CS133" s="9"/>
      <c r="CT133" s="154">
        <f t="shared" si="184"/>
        <v>24609.375</v>
      </c>
      <c r="CU133" s="154"/>
      <c r="CV133" s="154"/>
      <c r="CW133" s="154">
        <f t="shared" si="184"/>
        <v>6328.125</v>
      </c>
      <c r="CX133" s="186">
        <f t="shared" si="184"/>
        <v>2812.5</v>
      </c>
      <c r="CY133" s="154">
        <f t="shared" si="185"/>
        <v>0</v>
      </c>
      <c r="CZ133" s="186">
        <f t="shared" si="185"/>
        <v>937.5</v>
      </c>
      <c r="DF133" s="7">
        <v>62</v>
      </c>
      <c r="DG133" s="9"/>
      <c r="DH133" s="9"/>
      <c r="DI133" s="154">
        <f t="shared" si="186"/>
        <v>13359.375</v>
      </c>
      <c r="DJ133" s="9"/>
      <c r="DK133" s="154">
        <f t="shared" si="187"/>
        <v>9609.375</v>
      </c>
      <c r="DL133" s="154">
        <f t="shared" si="187"/>
        <v>8437.5</v>
      </c>
      <c r="DM133" s="154">
        <f t="shared" si="188"/>
        <v>0</v>
      </c>
      <c r="DN133" s="154">
        <f t="shared" si="188"/>
        <v>2578.125</v>
      </c>
    </row>
    <row r="134" spans="1:118" ht="15.75" x14ac:dyDescent="0.25">
      <c r="A134" s="7"/>
      <c r="B134" s="7"/>
      <c r="C134" s="7"/>
      <c r="D134" s="7"/>
      <c r="E134" s="7"/>
      <c r="F134" s="7"/>
      <c r="G134" s="7"/>
      <c r="H134" s="7">
        <v>2</v>
      </c>
      <c r="I134" s="7">
        <v>6</v>
      </c>
      <c r="J134" s="114"/>
      <c r="K134" s="7" t="s">
        <v>273</v>
      </c>
      <c r="L134" s="114"/>
      <c r="M134" s="7" t="s">
        <v>275</v>
      </c>
      <c r="N134" s="7" t="s">
        <v>280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CR134" s="7">
        <v>58</v>
      </c>
      <c r="CS134" s="9"/>
      <c r="CT134" s="154">
        <f>CU10*$CW$13</f>
        <v>22265.625</v>
      </c>
      <c r="CU134" s="154"/>
      <c r="CV134" s="154"/>
      <c r="CW134" s="154">
        <f>CX10*$CW$13</f>
        <v>6562.5</v>
      </c>
      <c r="CX134" s="186">
        <f>CY10*$CW$13</f>
        <v>2343.75</v>
      </c>
      <c r="CY134" s="154">
        <f>CZ10*$CW$13</f>
        <v>937.5</v>
      </c>
      <c r="CZ134" s="186">
        <f>DA10*$CW$13</f>
        <v>0</v>
      </c>
      <c r="DF134" s="7">
        <v>65</v>
      </c>
      <c r="DG134" s="9"/>
      <c r="DH134" s="9"/>
      <c r="DI134" s="154">
        <f>DJ10*$DK$13</f>
        <v>10546.875</v>
      </c>
      <c r="DJ134" s="9"/>
      <c r="DK134" s="154">
        <f>DL10*$DK$13</f>
        <v>9843.75</v>
      </c>
      <c r="DL134" s="154">
        <f>DM10*$DK$13</f>
        <v>7734.375</v>
      </c>
      <c r="DM134" s="154">
        <f>DN10*$DK$13</f>
        <v>2578.125</v>
      </c>
      <c r="DN134" s="154">
        <f>DO10*$DK$13</f>
        <v>0</v>
      </c>
    </row>
    <row r="135" spans="1:118" ht="15.75" x14ac:dyDescent="0.25">
      <c r="A135" s="7"/>
      <c r="B135" s="7"/>
      <c r="C135" s="7"/>
      <c r="D135" s="7"/>
      <c r="E135" s="7"/>
      <c r="F135" s="7"/>
      <c r="G135" s="7"/>
      <c r="H135" s="7">
        <v>2</v>
      </c>
      <c r="I135" s="7">
        <v>7</v>
      </c>
      <c r="J135" s="7" t="s">
        <v>272</v>
      </c>
      <c r="K135" s="114"/>
      <c r="L135" s="114"/>
      <c r="M135" s="7" t="s">
        <v>275</v>
      </c>
      <c r="N135" s="7" t="s">
        <v>281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CR135" s="7"/>
      <c r="CS135" s="131">
        <f>CU124</f>
        <v>34669453.125</v>
      </c>
      <c r="CT135" s="131">
        <f>(CQ3*CT127)+(CQ4*CT128)+(CQ5*CT129)+(CQ6*CT130)+(CQ7*CT131)+(CQ8*CT132)+(CQ9*CT133)+(CQ10*CT134)</f>
        <v>91623281.25</v>
      </c>
      <c r="CU135" s="128">
        <f>CU94</f>
        <v>32772187.5</v>
      </c>
      <c r="CV135" s="127">
        <f>CU109</f>
        <v>39531562.5</v>
      </c>
      <c r="CW135" s="131">
        <f>(CQ3*CW127)+(CQ4*CW128)+(CQ5*CW129)+(CQ6*CW130)+(CQ7*CW131)+(CQ8*CW132)+(CQ9*CW133)+(CQ10*CW134)</f>
        <v>42148242.1875</v>
      </c>
      <c r="CX135" s="131">
        <f>(CQ3*CX127)+(CQ4*CX128)+(CQ5*CX129)+(CQ6*CX130)+(CQ7*CX131)+(CQ8*CX132)+(CQ9*CX133)+(CQ10*CX134)</f>
        <v>37292343.75</v>
      </c>
      <c r="CY135" s="127">
        <f>(CQ3*CY127)+(CQ4*CY128)+(CQ5*CY129)+(CQ6*CY130)+(CQ7*CY131)+(CQ8*CY132)+(CQ9*CY133)+(CQ10*CY134)</f>
        <v>35282812.5</v>
      </c>
      <c r="CZ135" s="186">
        <f>(CQ3*CZ127)+(CQ4*CZ128)+(CQ5*CZ129)+(CQ6*CZ130)+(CQ7*CZ131)+(CQ8*CZ132)+(CQ9*CZ133)+(CQ10*CZ134)</f>
        <v>40824843.75</v>
      </c>
      <c r="DF135" s="7"/>
      <c r="DG135" s="128">
        <f>DI109</f>
        <v>25484179.6875</v>
      </c>
      <c r="DH135" s="131">
        <f>DI124</f>
        <v>27601406.25</v>
      </c>
      <c r="DI135" s="131">
        <f>(DE3*DI127)+(DE4*DI128)+(DE5*DI129)+(DE6*DI130)+(DE7*DI131)+(DE8*DI132)+(DE9*DI133)+(DE10*DI134)</f>
        <v>76003593.75</v>
      </c>
      <c r="DJ135" s="127">
        <f>DI94</f>
        <v>29384531.25</v>
      </c>
      <c r="DK135" s="131">
        <f>(DE3*DK127)+(DE4*DK128)+(DE5*DK129)+(DE6*DK130)+(DE7*DK131)+(DE8*DK132)+(DE9*DK133)+(DE10*DK134)</f>
        <v>35708203.125</v>
      </c>
      <c r="DL135" s="127">
        <f>(DE3*DL127)+(DE4*DL128)+(DE5*DL129)+(DE6*DL130)+(DE7*DL131)+(DE8*DL132)+(DE9*DL133)+(DE10*DL134)</f>
        <v>30589921.875</v>
      </c>
      <c r="DM135" s="127">
        <f>(DE3*DM127)+(DE4*DM128)+(DE5*DM129)+(DE6*DM130)+(DE7*DM131)+(DE8*DM132)+(DE9*DM133)+(DE10*DM134)</f>
        <v>41214609.375</v>
      </c>
      <c r="DN135" s="127">
        <f>(DE3*DN127)+(DE4*DN128)+(DE5*DN129)+(DE6*DN130)+(DE7*DN131)+(DE8*DN132)+(DE9*DN133)+(DE10*DN134)</f>
        <v>37022578.125</v>
      </c>
    </row>
    <row r="136" spans="1:118" ht="15.75" x14ac:dyDescent="0.25">
      <c r="A136" s="7"/>
      <c r="B136" s="7"/>
      <c r="C136" s="7"/>
      <c r="D136" s="7"/>
      <c r="E136" s="7"/>
      <c r="F136" s="7"/>
      <c r="G136" s="7"/>
      <c r="H136" s="7">
        <v>2</v>
      </c>
      <c r="I136" s="7">
        <v>8</v>
      </c>
      <c r="J136" s="7" t="s">
        <v>272</v>
      </c>
      <c r="K136" s="7" t="s">
        <v>273</v>
      </c>
      <c r="L136" s="114"/>
      <c r="M136" s="114"/>
      <c r="N136" s="7" t="s">
        <v>282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CR136" s="7"/>
      <c r="CS136" s="116">
        <v>34</v>
      </c>
      <c r="CT136" s="116">
        <v>37</v>
      </c>
      <c r="CU136" s="110">
        <v>38</v>
      </c>
      <c r="CV136" s="116">
        <v>42</v>
      </c>
      <c r="CW136" s="116">
        <v>45</v>
      </c>
      <c r="CX136" s="126">
        <v>46</v>
      </c>
      <c r="CY136" s="126">
        <v>49</v>
      </c>
      <c r="CZ136" s="126">
        <v>58</v>
      </c>
      <c r="DF136" s="7"/>
      <c r="DG136" s="110">
        <v>50</v>
      </c>
      <c r="DH136" s="116">
        <v>51</v>
      </c>
      <c r="DI136" s="116">
        <v>57</v>
      </c>
      <c r="DJ136" s="116">
        <v>59</v>
      </c>
      <c r="DK136" s="116">
        <v>60</v>
      </c>
      <c r="DL136" s="126">
        <v>61</v>
      </c>
      <c r="DM136" s="126">
        <v>62</v>
      </c>
      <c r="DN136" s="126">
        <v>65</v>
      </c>
    </row>
    <row r="137" spans="1:118" ht="15.75" x14ac:dyDescent="0.25">
      <c r="A137" s="7"/>
      <c r="B137" s="7"/>
      <c r="C137" s="7"/>
      <c r="D137" s="7"/>
      <c r="E137" s="7"/>
      <c r="F137" s="7"/>
      <c r="G137" s="7"/>
      <c r="H137" s="7"/>
      <c r="I137" s="115">
        <v>9</v>
      </c>
      <c r="J137" s="115" t="s">
        <v>272</v>
      </c>
      <c r="K137" s="115"/>
      <c r="L137" s="115" t="s">
        <v>274</v>
      </c>
      <c r="M137" s="115"/>
      <c r="N137" s="142"/>
      <c r="O137" s="143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</row>
    <row r="138" spans="1:118" ht="15.7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</row>
    <row r="139" spans="1:118" ht="15.7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</row>
    <row r="140" spans="1:118" ht="15.7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</row>
    <row r="141" spans="1:118" ht="15.7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</row>
    <row r="142" spans="1:118" ht="15.7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</row>
    <row r="143" spans="1:118" ht="15.7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</row>
    <row r="144" spans="1:118" ht="15.7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</row>
    <row r="145" spans="1:58" ht="15.7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</row>
    <row r="146" spans="1:58" ht="15.7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</row>
    <row r="147" spans="1:58" ht="15.7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</row>
    <row r="148" spans="1:58" ht="15.7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</row>
    <row r="149" spans="1:58" ht="15.7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</row>
    <row r="150" spans="1:58" ht="15.7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</row>
    <row r="151" spans="1:58" ht="15.7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</row>
    <row r="152" spans="1:58" ht="15.7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</row>
    <row r="153" spans="1:58" ht="15.7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</row>
    <row r="154" spans="1:58" ht="15.7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</row>
    <row r="155" spans="1:58" ht="15.7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</row>
    <row r="156" spans="1:58" ht="15.7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</row>
    <row r="157" spans="1:58" ht="15.7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</row>
    <row r="158" spans="1:58" ht="15.7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</row>
    <row r="159" spans="1:58" ht="15.7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</row>
    <row r="160" spans="1:58" ht="15.7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</row>
    <row r="161" spans="1:58" ht="15.7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</row>
    <row r="162" spans="1:58" ht="15.7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</row>
    <row r="163" spans="1:58" ht="15.7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</row>
    <row r="164" spans="1:58" ht="15.7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</row>
    <row r="165" spans="1:58" ht="15.7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</row>
    <row r="166" spans="1:58" ht="15.7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</row>
    <row r="167" spans="1:58" ht="15.7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</row>
    <row r="168" spans="1:58" ht="15.7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</row>
    <row r="169" spans="1:58" ht="15.7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</row>
    <row r="170" spans="1:58" ht="15.7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</row>
    <row r="171" spans="1:58" ht="15.7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</row>
    <row r="172" spans="1:58" ht="15.7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</row>
    <row r="173" spans="1:58" ht="15.7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</row>
    <row r="174" spans="1:58" ht="15.75" x14ac:dyDescent="0.25"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</row>
    <row r="175" spans="1:58" ht="15.75" x14ac:dyDescent="0.25">
      <c r="AT175" s="7"/>
      <c r="AU175" s="7"/>
      <c r="AV175" s="7"/>
      <c r="AW175" s="7"/>
      <c r="AX175" s="7"/>
      <c r="AY175" s="7"/>
      <c r="AZ175" s="7"/>
      <c r="BA175" s="7"/>
    </row>
    <row r="176" spans="1:58" ht="15.75" x14ac:dyDescent="0.25">
      <c r="AT176" s="7"/>
      <c r="AU176" s="7"/>
      <c r="AV176" s="7"/>
      <c r="AW176" s="7"/>
      <c r="AX176" s="7"/>
      <c r="AY176" s="7"/>
      <c r="AZ176" s="7"/>
      <c r="BA176" s="7"/>
    </row>
    <row r="177" spans="46:52" ht="15.75" x14ac:dyDescent="0.25">
      <c r="AT177" s="7"/>
      <c r="AU177" s="7"/>
      <c r="AV177" s="7"/>
      <c r="AW177" s="7"/>
      <c r="AX177" s="7"/>
      <c r="AY177" s="7"/>
      <c r="AZ177" s="7"/>
    </row>
    <row r="178" spans="46:52" ht="15.75" x14ac:dyDescent="0.25">
      <c r="AT178" s="7"/>
      <c r="AU178" s="7"/>
      <c r="AV178" s="7"/>
      <c r="AW178" s="7"/>
      <c r="AX178" s="7"/>
      <c r="AY178" s="7"/>
    </row>
    <row r="179" spans="46:52" ht="15.75" x14ac:dyDescent="0.25">
      <c r="AT179" s="7"/>
      <c r="AU179" s="7"/>
      <c r="AV179" s="7"/>
      <c r="AW179" s="7"/>
      <c r="AX179" s="7"/>
      <c r="AY179" s="7"/>
    </row>
    <row r="180" spans="46:52" ht="15.75" x14ac:dyDescent="0.25">
      <c r="AT180" s="7"/>
      <c r="AU180" s="7"/>
      <c r="AV180" s="7"/>
      <c r="AW180" s="7"/>
      <c r="AX180" s="7"/>
    </row>
    <row r="181" spans="46:52" ht="15.75" x14ac:dyDescent="0.25">
      <c r="AT181" s="7"/>
      <c r="AU181" s="7"/>
      <c r="AV181" s="7"/>
      <c r="AW181" s="7"/>
      <c r="AX181" s="7"/>
    </row>
    <row r="182" spans="46:52" ht="15.75" x14ac:dyDescent="0.25">
      <c r="AT182" s="7"/>
      <c r="AU182" s="7"/>
      <c r="AV182" s="7"/>
      <c r="AW182" s="7"/>
    </row>
    <row r="183" spans="46:52" ht="15.75" x14ac:dyDescent="0.25">
      <c r="AT183" s="7"/>
      <c r="AU183" s="7"/>
      <c r="AV183" s="7"/>
      <c r="AW183" s="7"/>
    </row>
    <row r="184" spans="46:52" ht="15.75" x14ac:dyDescent="0.25">
      <c r="AT184" s="7"/>
      <c r="AU184" s="7"/>
      <c r="AV184" s="7"/>
      <c r="AW184" s="7"/>
    </row>
  </sheetData>
  <mergeCells count="382">
    <mergeCell ref="DU89:DV89"/>
    <mergeCell ref="DV100:DW100"/>
    <mergeCell ref="DU102:DV102"/>
    <mergeCell ref="DW102:DX102"/>
    <mergeCell ref="DU103:DV103"/>
    <mergeCell ref="DV114:DW114"/>
    <mergeCell ref="DU116:DV116"/>
    <mergeCell ref="DW116:DX116"/>
    <mergeCell ref="DU117:DV117"/>
    <mergeCell ref="DW59:DX59"/>
    <mergeCell ref="DU60:DV60"/>
    <mergeCell ref="DV71:DW71"/>
    <mergeCell ref="DV72:DW72"/>
    <mergeCell ref="DU74:DV74"/>
    <mergeCell ref="DW74:DX74"/>
    <mergeCell ref="DU75:DV75"/>
    <mergeCell ref="DV86:DW86"/>
    <mergeCell ref="DU88:DV88"/>
    <mergeCell ref="DW88:DX88"/>
    <mergeCell ref="DG110:DH110"/>
    <mergeCell ref="DH122:DI122"/>
    <mergeCell ref="DG124:DH124"/>
    <mergeCell ref="DI124:DJ124"/>
    <mergeCell ref="DG125:DH125"/>
    <mergeCell ref="DQ1:DS1"/>
    <mergeCell ref="DQ10:DR10"/>
    <mergeCell ref="DU12:DW12"/>
    <mergeCell ref="DU13:DW13"/>
    <mergeCell ref="DU14:DX14"/>
    <mergeCell ref="DV25:DW25"/>
    <mergeCell ref="DV26:DW26"/>
    <mergeCell ref="DV27:DW27"/>
    <mergeCell ref="DU29:DV29"/>
    <mergeCell ref="DW29:DX29"/>
    <mergeCell ref="DU30:DV30"/>
    <mergeCell ref="DV41:DW41"/>
    <mergeCell ref="DV42:DW42"/>
    <mergeCell ref="DU44:DV44"/>
    <mergeCell ref="DW44:DX44"/>
    <mergeCell ref="DU45:DV45"/>
    <mergeCell ref="DV56:DW56"/>
    <mergeCell ref="DV57:DW57"/>
    <mergeCell ref="DU59:DV59"/>
    <mergeCell ref="DG79:DH79"/>
    <mergeCell ref="DI79:DJ79"/>
    <mergeCell ref="DG80:DH80"/>
    <mergeCell ref="DH92:DI92"/>
    <mergeCell ref="DG94:DH94"/>
    <mergeCell ref="DI94:DJ94"/>
    <mergeCell ref="DG95:DH95"/>
    <mergeCell ref="DH107:DI107"/>
    <mergeCell ref="DG109:DH109"/>
    <mergeCell ref="DI109:DJ109"/>
    <mergeCell ref="CS125:CT125"/>
    <mergeCell ref="DC1:DE1"/>
    <mergeCell ref="DC11:DD11"/>
    <mergeCell ref="DG13:DI13"/>
    <mergeCell ref="DG14:DI14"/>
    <mergeCell ref="DG15:DJ15"/>
    <mergeCell ref="DH27:DI27"/>
    <mergeCell ref="DH28:DI28"/>
    <mergeCell ref="DH29:DI29"/>
    <mergeCell ref="DG31:DH31"/>
    <mergeCell ref="DI31:DJ31"/>
    <mergeCell ref="DG32:DH32"/>
    <mergeCell ref="DH44:DI44"/>
    <mergeCell ref="DH45:DI45"/>
    <mergeCell ref="DG47:DH47"/>
    <mergeCell ref="DI47:DJ47"/>
    <mergeCell ref="DG48:DH48"/>
    <mergeCell ref="DH60:DI60"/>
    <mergeCell ref="DH61:DI61"/>
    <mergeCell ref="DG63:DH63"/>
    <mergeCell ref="DI63:DJ63"/>
    <mergeCell ref="DG64:DH64"/>
    <mergeCell ref="DH76:DI76"/>
    <mergeCell ref="DH77:DI77"/>
    <mergeCell ref="CS94:CT94"/>
    <mergeCell ref="CU94:CV94"/>
    <mergeCell ref="CS95:CT95"/>
    <mergeCell ref="CT107:CU107"/>
    <mergeCell ref="CS109:CT109"/>
    <mergeCell ref="CU109:CV109"/>
    <mergeCell ref="CS110:CT110"/>
    <mergeCell ref="CT122:CU122"/>
    <mergeCell ref="CS124:CT124"/>
    <mergeCell ref="CU124:CV124"/>
    <mergeCell ref="CS63:CT63"/>
    <mergeCell ref="CU63:CV63"/>
    <mergeCell ref="CS64:CT64"/>
    <mergeCell ref="CT76:CU76"/>
    <mergeCell ref="CT77:CU77"/>
    <mergeCell ref="CS79:CT79"/>
    <mergeCell ref="CU79:CV79"/>
    <mergeCell ref="CS80:CT80"/>
    <mergeCell ref="CT92:CU92"/>
    <mergeCell ref="CS32:CT32"/>
    <mergeCell ref="CT44:CU44"/>
    <mergeCell ref="CT45:CU45"/>
    <mergeCell ref="CS47:CT47"/>
    <mergeCell ref="CS48:CT48"/>
    <mergeCell ref="CU47:CV47"/>
    <mergeCell ref="CT60:CU60"/>
    <mergeCell ref="CT61:CU61"/>
    <mergeCell ref="CO1:CQ1"/>
    <mergeCell ref="CO11:CP11"/>
    <mergeCell ref="CS13:CU13"/>
    <mergeCell ref="CS14:CU14"/>
    <mergeCell ref="CS15:CV15"/>
    <mergeCell ref="CT27:CU27"/>
    <mergeCell ref="CT28:CU28"/>
    <mergeCell ref="CT29:CU29"/>
    <mergeCell ref="CS31:CT31"/>
    <mergeCell ref="CU31:CV31"/>
    <mergeCell ref="CG82:CH82"/>
    <mergeCell ref="CH92:CI92"/>
    <mergeCell ref="CG94:CH94"/>
    <mergeCell ref="CI94:CJ94"/>
    <mergeCell ref="CG95:CH95"/>
    <mergeCell ref="CH105:CI105"/>
    <mergeCell ref="CG107:CH107"/>
    <mergeCell ref="CI107:CJ107"/>
    <mergeCell ref="CG108:CH108"/>
    <mergeCell ref="CI54:CJ54"/>
    <mergeCell ref="CG55:CH55"/>
    <mergeCell ref="CH65:CI65"/>
    <mergeCell ref="CH66:CI66"/>
    <mergeCell ref="CG68:CH68"/>
    <mergeCell ref="CI68:CJ68"/>
    <mergeCell ref="CG69:CH69"/>
    <mergeCell ref="CH79:CI79"/>
    <mergeCell ref="CG81:CH81"/>
    <mergeCell ref="CI81:CJ81"/>
    <mergeCell ref="BU114:BV114"/>
    <mergeCell ref="BT116:BU116"/>
    <mergeCell ref="BV116:BW116"/>
    <mergeCell ref="BT117:BU117"/>
    <mergeCell ref="CC1:CE1"/>
    <mergeCell ref="CC9:CD9"/>
    <mergeCell ref="CG10:CI10"/>
    <mergeCell ref="CG11:CI11"/>
    <mergeCell ref="CG12:CJ12"/>
    <mergeCell ref="CH22:CI22"/>
    <mergeCell ref="CH23:CI23"/>
    <mergeCell ref="CH24:CI24"/>
    <mergeCell ref="CG26:CH26"/>
    <mergeCell ref="CI26:CJ26"/>
    <mergeCell ref="CG27:CH27"/>
    <mergeCell ref="CH37:CI37"/>
    <mergeCell ref="CH38:CI38"/>
    <mergeCell ref="CG40:CH40"/>
    <mergeCell ref="CI40:CJ40"/>
    <mergeCell ref="CG41:CH41"/>
    <mergeCell ref="CH51:CI51"/>
    <mergeCell ref="CH52:CI52"/>
    <mergeCell ref="CG54:CH54"/>
    <mergeCell ref="BT75:BU75"/>
    <mergeCell ref="BU86:BV86"/>
    <mergeCell ref="BT88:BU88"/>
    <mergeCell ref="BV88:BW88"/>
    <mergeCell ref="BT89:BU89"/>
    <mergeCell ref="BU100:BV100"/>
    <mergeCell ref="BT102:BU102"/>
    <mergeCell ref="BV102:BW102"/>
    <mergeCell ref="BT103:BU103"/>
    <mergeCell ref="BT45:BU45"/>
    <mergeCell ref="BU56:BV56"/>
    <mergeCell ref="BU57:BV57"/>
    <mergeCell ref="BT59:BU59"/>
    <mergeCell ref="BV59:BW59"/>
    <mergeCell ref="BT60:BU60"/>
    <mergeCell ref="BU71:BV71"/>
    <mergeCell ref="BU72:BV72"/>
    <mergeCell ref="BT74:BU74"/>
    <mergeCell ref="BV74:BW74"/>
    <mergeCell ref="BU25:BV25"/>
    <mergeCell ref="BU26:BV26"/>
    <mergeCell ref="BU27:BV27"/>
    <mergeCell ref="BT29:BU29"/>
    <mergeCell ref="BV29:BW29"/>
    <mergeCell ref="BT30:BU30"/>
    <mergeCell ref="BU41:BV41"/>
    <mergeCell ref="BU42:BV42"/>
    <mergeCell ref="BT44:BU44"/>
    <mergeCell ref="BV44:BW44"/>
    <mergeCell ref="BC1:BE1"/>
    <mergeCell ref="BC10:BD10"/>
    <mergeCell ref="AT103:AU103"/>
    <mergeCell ref="AU114:AV114"/>
    <mergeCell ref="AT116:AU116"/>
    <mergeCell ref="AV116:AW116"/>
    <mergeCell ref="AT117:AU117"/>
    <mergeCell ref="AT88:AU88"/>
    <mergeCell ref="AV88:AW88"/>
    <mergeCell ref="AT89:AU89"/>
    <mergeCell ref="AU100:AV100"/>
    <mergeCell ref="AT102:AU102"/>
    <mergeCell ref="AV102:AW102"/>
    <mergeCell ref="AU72:AV72"/>
    <mergeCell ref="AT74:AU74"/>
    <mergeCell ref="AV74:AW74"/>
    <mergeCell ref="AT75:AU75"/>
    <mergeCell ref="AU86:AV86"/>
    <mergeCell ref="AU57:AV57"/>
    <mergeCell ref="AT59:AU59"/>
    <mergeCell ref="AV59:AW59"/>
    <mergeCell ref="AT60:AU60"/>
    <mergeCell ref="AU71:AV71"/>
    <mergeCell ref="AU42:AV42"/>
    <mergeCell ref="AT12:AV12"/>
    <mergeCell ref="AT13:AV13"/>
    <mergeCell ref="AT14:AW14"/>
    <mergeCell ref="AU25:AV25"/>
    <mergeCell ref="AU26:AV26"/>
    <mergeCell ref="AI105:AJ105"/>
    <mergeCell ref="AH107:AI107"/>
    <mergeCell ref="AJ107:AK107"/>
    <mergeCell ref="AH108:AI108"/>
    <mergeCell ref="AJ26:AK26"/>
    <mergeCell ref="AH27:AI27"/>
    <mergeCell ref="AI37:AJ37"/>
    <mergeCell ref="AI38:AJ38"/>
    <mergeCell ref="AT44:AU44"/>
    <mergeCell ref="AV44:AW44"/>
    <mergeCell ref="AT45:AU45"/>
    <mergeCell ref="AU56:AV56"/>
    <mergeCell ref="AU27:AV27"/>
    <mergeCell ref="AT29:AU29"/>
    <mergeCell ref="AV29:AW29"/>
    <mergeCell ref="AT30:AU30"/>
    <mergeCell ref="AU41:AV41"/>
    <mergeCell ref="AP1:AR1"/>
    <mergeCell ref="AP10:AQ10"/>
    <mergeCell ref="AH82:AI82"/>
    <mergeCell ref="AI92:AJ92"/>
    <mergeCell ref="AH94:AI94"/>
    <mergeCell ref="AJ94:AK94"/>
    <mergeCell ref="AH95:AI95"/>
    <mergeCell ref="AH68:AI68"/>
    <mergeCell ref="AJ68:AK68"/>
    <mergeCell ref="AH69:AI69"/>
    <mergeCell ref="AI79:AJ79"/>
    <mergeCell ref="AH81:AI81"/>
    <mergeCell ref="AJ81:AK81"/>
    <mergeCell ref="AH54:AI54"/>
    <mergeCell ref="AJ54:AK54"/>
    <mergeCell ref="AH55:AI55"/>
    <mergeCell ref="AI65:AJ65"/>
    <mergeCell ref="AI66:AJ66"/>
    <mergeCell ref="AH40:AI40"/>
    <mergeCell ref="AJ40:AK40"/>
    <mergeCell ref="AH41:AI41"/>
    <mergeCell ref="AI51:AJ51"/>
    <mergeCell ref="AI52:AJ52"/>
    <mergeCell ref="AH26:AI26"/>
    <mergeCell ref="AH11:AJ11"/>
    <mergeCell ref="AH12:AK12"/>
    <mergeCell ref="AI22:AJ22"/>
    <mergeCell ref="AI23:AJ23"/>
    <mergeCell ref="AI24:AJ24"/>
    <mergeCell ref="F1:H1"/>
    <mergeCell ref="R1:T1"/>
    <mergeCell ref="AD1:AF1"/>
    <mergeCell ref="AD9:AE9"/>
    <mergeCell ref="AH10:AJ10"/>
    <mergeCell ref="J27:K27"/>
    <mergeCell ref="B13:C13"/>
    <mergeCell ref="F9:G9"/>
    <mergeCell ref="J10:L10"/>
    <mergeCell ref="J11:L11"/>
    <mergeCell ref="J12:M12"/>
    <mergeCell ref="K22:L22"/>
    <mergeCell ref="K23:L23"/>
    <mergeCell ref="K24:L24"/>
    <mergeCell ref="J26:K26"/>
    <mergeCell ref="L26:M26"/>
    <mergeCell ref="K66:L66"/>
    <mergeCell ref="K37:L37"/>
    <mergeCell ref="K38:L38"/>
    <mergeCell ref="J40:K40"/>
    <mergeCell ref="L40:M40"/>
    <mergeCell ref="J41:K41"/>
    <mergeCell ref="K51:L51"/>
    <mergeCell ref="K52:L52"/>
    <mergeCell ref="J54:K54"/>
    <mergeCell ref="L54:M54"/>
    <mergeCell ref="J55:K55"/>
    <mergeCell ref="K65:L65"/>
    <mergeCell ref="J68:K68"/>
    <mergeCell ref="L68:M68"/>
    <mergeCell ref="J69:K69"/>
    <mergeCell ref="J81:K81"/>
    <mergeCell ref="J82:K82"/>
    <mergeCell ref="K79:L79"/>
    <mergeCell ref="L81:M81"/>
    <mergeCell ref="K92:L92"/>
    <mergeCell ref="J94:K94"/>
    <mergeCell ref="L94:M94"/>
    <mergeCell ref="J95:K95"/>
    <mergeCell ref="K105:L105"/>
    <mergeCell ref="J107:K107"/>
    <mergeCell ref="L107:M107"/>
    <mergeCell ref="J108:K108"/>
    <mergeCell ref="W38:X38"/>
    <mergeCell ref="R9:S9"/>
    <mergeCell ref="V10:X10"/>
    <mergeCell ref="V11:X11"/>
    <mergeCell ref="V12:Y12"/>
    <mergeCell ref="W22:X22"/>
    <mergeCell ref="W23:X23"/>
    <mergeCell ref="W24:X24"/>
    <mergeCell ref="V26:W26"/>
    <mergeCell ref="X26:Y26"/>
    <mergeCell ref="V27:W27"/>
    <mergeCell ref="W37:X37"/>
    <mergeCell ref="V69:W69"/>
    <mergeCell ref="V40:W40"/>
    <mergeCell ref="X40:Y40"/>
    <mergeCell ref="V41:W41"/>
    <mergeCell ref="W51:X51"/>
    <mergeCell ref="W52:X52"/>
    <mergeCell ref="V54:W54"/>
    <mergeCell ref="X54:Y54"/>
    <mergeCell ref="V55:W55"/>
    <mergeCell ref="W65:X65"/>
    <mergeCell ref="W66:X66"/>
    <mergeCell ref="V68:W68"/>
    <mergeCell ref="X68:Y68"/>
    <mergeCell ref="W79:X79"/>
    <mergeCell ref="V81:W81"/>
    <mergeCell ref="X81:Y81"/>
    <mergeCell ref="V82:W82"/>
    <mergeCell ref="W92:X92"/>
    <mergeCell ref="V95:W95"/>
    <mergeCell ref="W105:X105"/>
    <mergeCell ref="V107:W107"/>
    <mergeCell ref="X107:Y107"/>
    <mergeCell ref="BG103:BH103"/>
    <mergeCell ref="V108:W108"/>
    <mergeCell ref="V94:W94"/>
    <mergeCell ref="X94:Y94"/>
    <mergeCell ref="BH27:BI27"/>
    <mergeCell ref="BH114:BI114"/>
    <mergeCell ref="BG116:BH116"/>
    <mergeCell ref="BI116:BJ116"/>
    <mergeCell ref="BG117:BH117"/>
    <mergeCell ref="BG60:BH60"/>
    <mergeCell ref="BH71:BI71"/>
    <mergeCell ref="BH72:BI72"/>
    <mergeCell ref="BG74:BH74"/>
    <mergeCell ref="BI74:BJ74"/>
    <mergeCell ref="BG75:BH75"/>
    <mergeCell ref="BH86:BI86"/>
    <mergeCell ref="BG88:BH88"/>
    <mergeCell ref="BI88:BJ88"/>
    <mergeCell ref="BG29:BH29"/>
    <mergeCell ref="BI29:BJ29"/>
    <mergeCell ref="BG30:BH30"/>
    <mergeCell ref="ED1:EE1"/>
    <mergeCell ref="BP1:BR1"/>
    <mergeCell ref="BP10:BQ10"/>
    <mergeCell ref="BT12:BV12"/>
    <mergeCell ref="BT13:BV13"/>
    <mergeCell ref="BT14:BW14"/>
    <mergeCell ref="BG89:BH89"/>
    <mergeCell ref="BH100:BI100"/>
    <mergeCell ref="BG102:BH102"/>
    <mergeCell ref="BI102:BJ102"/>
    <mergeCell ref="BH41:BI41"/>
    <mergeCell ref="BH42:BI42"/>
    <mergeCell ref="BG44:BH44"/>
    <mergeCell ref="BI44:BJ44"/>
    <mergeCell ref="BG45:BH45"/>
    <mergeCell ref="BH56:BI56"/>
    <mergeCell ref="BH57:BI57"/>
    <mergeCell ref="BG59:BH59"/>
    <mergeCell ref="BI59:BJ59"/>
    <mergeCell ref="BG12:BI12"/>
    <mergeCell ref="BG13:BI13"/>
    <mergeCell ref="BG14:BJ14"/>
    <mergeCell ref="BH25:BI25"/>
    <mergeCell ref="BH26:BI26"/>
  </mergeCells>
  <pageMargins left="0.7" right="0.7" top="0.75" bottom="0.75" header="0.3" footer="0.3"/>
  <pageSetup orientation="portrait" horizontalDpi="0" verticalDpi="0" r:id="rId1"/>
  <ignoredErrors>
    <ignoredError sqref="Z1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9"/>
  <sheetViews>
    <sheetView tabSelected="1" topLeftCell="C1" workbookViewId="0">
      <pane xSplit="4" ySplit="5" topLeftCell="G12" activePane="bottomRight" state="frozen"/>
      <selection activeCell="C1" sqref="C1"/>
      <selection pane="topRight" activeCell="G1" sqref="G1"/>
      <selection pane="bottomLeft" activeCell="C6" sqref="C6"/>
      <selection pane="bottomRight" activeCell="M19" sqref="M19"/>
    </sheetView>
  </sheetViews>
  <sheetFormatPr defaultRowHeight="15" x14ac:dyDescent="0.25"/>
  <cols>
    <col min="2" max="2" width="11" bestFit="1" customWidth="1"/>
    <col min="3" max="3" width="22.7109375" bestFit="1" customWidth="1"/>
    <col min="17" max="17" width="14" bestFit="1" customWidth="1"/>
    <col min="19" max="19" width="11.7109375" bestFit="1" customWidth="1"/>
    <col min="20" max="20" width="20.140625" bestFit="1" customWidth="1"/>
    <col min="23" max="23" width="14.28515625" customWidth="1"/>
    <col min="26" max="26" width="14.28515625" bestFit="1" customWidth="1"/>
  </cols>
  <sheetData>
    <row r="2" spans="2:20" ht="15.75" x14ac:dyDescent="0.25">
      <c r="B2" s="219" t="s">
        <v>323</v>
      </c>
      <c r="C2" s="219"/>
    </row>
    <row r="3" spans="2:20" ht="15.75" x14ac:dyDescent="0.25">
      <c r="B3" s="166" t="s">
        <v>145</v>
      </c>
      <c r="C3" s="165" t="s">
        <v>334</v>
      </c>
      <c r="E3" s="219" t="s">
        <v>431</v>
      </c>
      <c r="F3" s="219"/>
      <c r="G3" s="219"/>
    </row>
    <row r="4" spans="2:20" ht="15.75" x14ac:dyDescent="0.25">
      <c r="B4" s="1" t="s">
        <v>324</v>
      </c>
      <c r="C4" s="11">
        <v>4</v>
      </c>
      <c r="E4" s="165" t="s">
        <v>140</v>
      </c>
      <c r="F4" s="165">
        <v>0</v>
      </c>
      <c r="G4" s="165">
        <v>4</v>
      </c>
      <c r="H4" s="165">
        <v>5</v>
      </c>
      <c r="I4" s="165">
        <v>15</v>
      </c>
      <c r="J4" s="165">
        <v>20</v>
      </c>
      <c r="K4" s="165">
        <v>29</v>
      </c>
      <c r="L4" s="165">
        <v>33</v>
      </c>
      <c r="M4" s="165">
        <v>35</v>
      </c>
      <c r="N4" s="165">
        <v>38</v>
      </c>
      <c r="O4" s="165">
        <v>50</v>
      </c>
      <c r="P4" s="165">
        <v>55</v>
      </c>
      <c r="Q4" s="177" t="s">
        <v>17</v>
      </c>
      <c r="R4" s="7" t="s">
        <v>439</v>
      </c>
    </row>
    <row r="5" spans="2:20" ht="15.75" x14ac:dyDescent="0.25">
      <c r="B5" s="1" t="s">
        <v>325</v>
      </c>
      <c r="C5" s="11">
        <v>5</v>
      </c>
      <c r="E5" s="178">
        <v>0</v>
      </c>
      <c r="F5" s="11">
        <v>0</v>
      </c>
      <c r="G5" s="181">
        <f>'[1]Matriks Jarak'!$F$3</f>
        <v>1.7</v>
      </c>
      <c r="H5" s="11">
        <f>'[1]Matriks Jarak'!$G$3</f>
        <v>2.1</v>
      </c>
      <c r="I5" s="36">
        <f>'[1]Matriks Jarak'!$Q$3</f>
        <v>3.9</v>
      </c>
      <c r="J5" s="11">
        <f>'[1]Matriks Jarak'!$V$3</f>
        <v>5.3</v>
      </c>
      <c r="K5" s="11">
        <f>'[1]Matriks Jarak'!$AE$3</f>
        <v>6.9</v>
      </c>
      <c r="L5" s="11">
        <f>'[1]Matriks Jarak'!$AI$3</f>
        <v>7.1</v>
      </c>
      <c r="M5" s="11">
        <f>'[1]Matriks Jarak'!$AK$3</f>
        <v>7.2</v>
      </c>
      <c r="N5" s="11">
        <f>'[1]Matriks Jarak'!$AN$3</f>
        <v>8</v>
      </c>
      <c r="O5" s="11">
        <f>'[1]Matriks Jarak'!$AZ$3</f>
        <v>9.9</v>
      </c>
      <c r="P5" s="11">
        <f>'[1]Matriks Jarak'!$BE$3</f>
        <v>10.199999999999999</v>
      </c>
    </row>
    <row r="6" spans="2:20" ht="15.75" x14ac:dyDescent="0.25">
      <c r="B6" s="1" t="s">
        <v>326</v>
      </c>
      <c r="C6" s="11">
        <v>15</v>
      </c>
      <c r="E6" s="178">
        <v>4</v>
      </c>
      <c r="F6" s="130">
        <f>'[1]Matriks Jarak'!$B$7</f>
        <v>1.7</v>
      </c>
      <c r="G6" s="11">
        <v>0</v>
      </c>
      <c r="H6" s="11">
        <f>'[1]Matriks Jarak'!$G$7</f>
        <v>3.1</v>
      </c>
      <c r="I6" s="11">
        <f>'[1]Matriks Jarak'!$Q$7</f>
        <v>2.7</v>
      </c>
      <c r="J6" s="11">
        <f>'[1]Matriks Jarak'!$V$7</f>
        <v>4.2</v>
      </c>
      <c r="K6" s="11">
        <f>'[1]Matriks Jarak'!$AE$7</f>
        <v>5.0999999999999996</v>
      </c>
      <c r="L6" s="11">
        <f>'[1]Matriks Jarak'!$AI$7</f>
        <v>5.9</v>
      </c>
      <c r="M6" s="11">
        <f>'[1]Matriks Jarak'!$AK$7</f>
        <v>8.6</v>
      </c>
      <c r="N6" s="11">
        <f>'[1]Matriks Jarak'!$AN$7</f>
        <v>6.7</v>
      </c>
      <c r="O6" s="11">
        <f>'[1]Matriks Jarak'!$AZ$7</f>
        <v>8.9</v>
      </c>
      <c r="P6" s="11">
        <f>'[1]Matriks Jarak'!$BE$7</f>
        <v>9</v>
      </c>
    </row>
    <row r="7" spans="2:20" ht="15.75" x14ac:dyDescent="0.25">
      <c r="B7" s="1" t="s">
        <v>327</v>
      </c>
      <c r="C7" s="11">
        <v>20</v>
      </c>
      <c r="E7" s="178">
        <v>5</v>
      </c>
      <c r="F7" s="11">
        <f>'[1]Matriks Jarak'!$B$8</f>
        <v>2.1</v>
      </c>
      <c r="G7" s="11">
        <f>'[1]Matriks Jarak'!$F$8</f>
        <v>3.1</v>
      </c>
      <c r="H7" s="11">
        <v>0</v>
      </c>
      <c r="I7" s="11">
        <f>'[1]Matriks Jarak'!$Q$8</f>
        <v>3.7</v>
      </c>
      <c r="J7" s="11">
        <f>'[1]Matriks Jarak'!$V$8</f>
        <v>6.6</v>
      </c>
      <c r="K7" s="11">
        <f>'[1]Matriks Jarak'!$AE$8</f>
        <v>7.6</v>
      </c>
      <c r="L7" s="11">
        <f>'[1]Matriks Jarak'!$AI$8</f>
        <v>8.4</v>
      </c>
      <c r="M7" s="11">
        <f>'[1]Matriks Jarak'!$AK$8</f>
        <v>10.6</v>
      </c>
      <c r="N7" s="11">
        <f>'[1]Matriks Jarak'!$AN$8</f>
        <v>9.1999999999999993</v>
      </c>
      <c r="O7" s="11">
        <f>'[1]Matriks Jarak'!$AZ$8</f>
        <v>11.4</v>
      </c>
      <c r="P7" s="11">
        <f>'[1]Matriks Jarak'!$BE$8</f>
        <v>12.5</v>
      </c>
    </row>
    <row r="8" spans="2:20" ht="15.75" x14ac:dyDescent="0.25">
      <c r="B8" s="1" t="s">
        <v>328</v>
      </c>
      <c r="C8" s="11">
        <v>29</v>
      </c>
      <c r="E8" s="178">
        <v>15</v>
      </c>
      <c r="F8" s="11">
        <f>'[1]Matriks Jarak'!$B$18</f>
        <v>3.9</v>
      </c>
      <c r="G8" s="11">
        <f>'[1]Matriks Jarak'!$F$18</f>
        <v>2.7</v>
      </c>
      <c r="H8" s="11">
        <f>'[1]Matriks Jarak'!$G$18</f>
        <v>3.7</v>
      </c>
      <c r="I8" s="11">
        <v>0</v>
      </c>
      <c r="J8" s="11">
        <f>'[1]Matriks Jarak'!$V$18</f>
        <v>4.3</v>
      </c>
      <c r="K8" s="11">
        <f>'[1]Matriks Jarak'!$AE$18</f>
        <v>4.5999999999999996</v>
      </c>
      <c r="L8" s="11">
        <f>'[1]Matriks Jarak'!$AI$18</f>
        <v>5.7</v>
      </c>
      <c r="M8" s="11">
        <f>'[1]Matriks Jarak'!$AK$18</f>
        <v>4.5999999999999996</v>
      </c>
      <c r="N8" s="11">
        <f>'[1]Matriks Jarak'!$AN$18</f>
        <v>6.9</v>
      </c>
      <c r="O8" s="11">
        <f>'[1]Matriks Jarak'!$AZ$18</f>
        <v>9</v>
      </c>
      <c r="P8" s="11">
        <f>'[1]Matriks Jarak'!$BE$18</f>
        <v>8.4</v>
      </c>
    </row>
    <row r="9" spans="2:20" ht="15.75" x14ac:dyDescent="0.25">
      <c r="B9" s="1" t="s">
        <v>329</v>
      </c>
      <c r="C9" s="11">
        <v>33</v>
      </c>
      <c r="E9" s="178">
        <v>20</v>
      </c>
      <c r="F9" s="11">
        <f>'[1]Matriks Jarak'!$B$23</f>
        <v>5.3</v>
      </c>
      <c r="G9" s="11">
        <f>'[1]Matriks Jarak'!$F$23</f>
        <v>4.2</v>
      </c>
      <c r="H9" s="11">
        <f>'[1]Matriks Jarak'!$G$23</f>
        <v>6.6</v>
      </c>
      <c r="I9" s="11">
        <f>'[1]Matriks Jarak'!$Q$23</f>
        <v>4.3</v>
      </c>
      <c r="J9" s="11">
        <v>0</v>
      </c>
      <c r="K9" s="11">
        <f>'[1]Matriks Jarak'!$AE$23</f>
        <v>3.1</v>
      </c>
      <c r="L9" s="11">
        <f>'[1]Matriks Jarak'!$AI$23</f>
        <v>1.5</v>
      </c>
      <c r="M9" s="11">
        <f>'[1]Matriks Jarak'!$AK$23</f>
        <v>5.9</v>
      </c>
      <c r="N9" s="11">
        <f>'[1]Matriks Jarak'!$AN$23</f>
        <v>4.7</v>
      </c>
      <c r="O9" s="11">
        <f>'[1]Matriks Jarak'!$AZ$23</f>
        <v>6.9</v>
      </c>
      <c r="P9" s="11">
        <f>'[1]Matriks Jarak'!$BE$23</f>
        <v>4.5999999999999996</v>
      </c>
    </row>
    <row r="10" spans="2:20" ht="15.75" x14ac:dyDescent="0.25">
      <c r="B10" s="1" t="s">
        <v>330</v>
      </c>
      <c r="C10" s="11">
        <v>35</v>
      </c>
      <c r="E10" s="178">
        <v>29</v>
      </c>
      <c r="F10" s="11">
        <f>'[1]Matriks Jarak'!$B$32</f>
        <v>6.9</v>
      </c>
      <c r="G10" s="11">
        <f>'[1]Matriks Jarak'!$F$32</f>
        <v>5.0999999999999996</v>
      </c>
      <c r="H10" s="11">
        <f>'[1]Matriks Jarak'!$G$32</f>
        <v>7.6</v>
      </c>
      <c r="I10" s="11">
        <f>'[1]Matriks Jarak'!$Q$32</f>
        <v>4.5999999999999996</v>
      </c>
      <c r="J10" s="11">
        <f>'[1]Matriks Jarak'!$V$32</f>
        <v>3.1</v>
      </c>
      <c r="K10" s="11">
        <v>0</v>
      </c>
      <c r="L10" s="11">
        <f>'[1]Matriks Jarak'!$AI$32</f>
        <v>2.8</v>
      </c>
      <c r="M10" s="11">
        <f>'[1]Matriks Jarak'!$AK$32</f>
        <v>3.3</v>
      </c>
      <c r="N10" s="11">
        <f>'[1]Matriks Jarak'!$AN$32</f>
        <v>1.5</v>
      </c>
      <c r="O10" s="11">
        <f>'[1]Matriks Jarak'!$AZ$32</f>
        <v>4.2</v>
      </c>
      <c r="P10" s="11">
        <f>'[1]Matriks Jarak'!$BE$32</f>
        <v>3.7</v>
      </c>
    </row>
    <row r="11" spans="2:20" ht="15.75" x14ac:dyDescent="0.25">
      <c r="B11" s="1" t="s">
        <v>331</v>
      </c>
      <c r="C11" s="11">
        <v>38</v>
      </c>
      <c r="E11" s="178">
        <v>33</v>
      </c>
      <c r="F11" s="11">
        <f>'[1]Matriks Jarak'!$B$36</f>
        <v>7.1</v>
      </c>
      <c r="G11" s="11">
        <f>'[1]Matriks Jarak'!$F$36</f>
        <v>5.9</v>
      </c>
      <c r="H11" s="11">
        <f>'[1]Matriks Jarak'!$G$36</f>
        <v>8.4</v>
      </c>
      <c r="I11" s="11">
        <f>'[1]Matriks Jarak'!$Q$36</f>
        <v>5.7</v>
      </c>
      <c r="J11" s="11">
        <f>'[1]Matriks Jarak'!$V$36</f>
        <v>1.5</v>
      </c>
      <c r="K11" s="11">
        <f>'[1]Matriks Jarak'!$AE$36</f>
        <v>2.8</v>
      </c>
      <c r="L11" s="11">
        <v>0</v>
      </c>
      <c r="M11" s="11">
        <f>'[1]Matriks Jarak'!$AK$36</f>
        <v>5.6</v>
      </c>
      <c r="N11" s="11">
        <f>'[1]Matriks Jarak'!$AN$36</f>
        <v>3</v>
      </c>
      <c r="O11" s="11">
        <f>'[1]Matriks Jarak'!$AZ$36</f>
        <v>6.1</v>
      </c>
      <c r="P11" s="11">
        <f>'[1]Matriks Jarak'!$BE$36</f>
        <v>3.9</v>
      </c>
    </row>
    <row r="12" spans="2:20" ht="15.75" x14ac:dyDescent="0.25">
      <c r="B12" s="1" t="s">
        <v>332</v>
      </c>
      <c r="C12" s="11">
        <v>50</v>
      </c>
      <c r="E12" s="178">
        <v>35</v>
      </c>
      <c r="F12" s="11">
        <f>'[1]Matriks Jarak'!$B$38</f>
        <v>7.2</v>
      </c>
      <c r="G12" s="11">
        <f>'[1]Matriks Jarak'!$F$38</f>
        <v>8.6</v>
      </c>
      <c r="H12" s="11">
        <f>'[1]Matriks Jarak'!$G$38</f>
        <v>10.6</v>
      </c>
      <c r="I12" s="11">
        <f>'[1]Matriks Jarak'!$Q$38</f>
        <v>4.5999999999999996</v>
      </c>
      <c r="J12" s="11">
        <f>'[1]Matriks Jarak'!$V$38</f>
        <v>5.9</v>
      </c>
      <c r="K12" s="11">
        <f>'[1]Matriks Jarak'!$AE$38</f>
        <v>3.3</v>
      </c>
      <c r="L12" s="11">
        <f>'[1]Matriks Jarak'!$AI$38</f>
        <v>5.6</v>
      </c>
      <c r="M12" s="11">
        <v>0</v>
      </c>
      <c r="N12" s="11">
        <f>'[1]Matriks Jarak'!$AN$38</f>
        <v>5.5</v>
      </c>
      <c r="O12" s="11">
        <f>'[1]Matriks Jarak'!$AZ$38</f>
        <v>5.8</v>
      </c>
      <c r="P12" s="11">
        <f>'[1]Matriks Jarak'!$BE$38</f>
        <v>7.6</v>
      </c>
    </row>
    <row r="13" spans="2:20" ht="15.75" x14ac:dyDescent="0.25">
      <c r="B13" s="1" t="s">
        <v>333</v>
      </c>
      <c r="C13" s="11">
        <v>55</v>
      </c>
      <c r="E13" s="178">
        <v>38</v>
      </c>
      <c r="F13" s="198">
        <f>'[1]Matriks Jarak'!$B$41</f>
        <v>8</v>
      </c>
      <c r="G13" s="11">
        <f>'[1]Matriks Jarak'!$F$41</f>
        <v>6.7</v>
      </c>
      <c r="H13" s="11">
        <f>'[1]Matriks Jarak'!$G$41</f>
        <v>9.1999999999999993</v>
      </c>
      <c r="I13" s="11">
        <f>'[1]Matriks Jarak'!$Q$41</f>
        <v>6.9</v>
      </c>
      <c r="J13" s="11">
        <f>'[1]Matriks Jarak'!$V$41</f>
        <v>4.7</v>
      </c>
      <c r="K13" s="11">
        <f>'[1]Matriks Jarak'!$AE$41</f>
        <v>1.5</v>
      </c>
      <c r="L13" s="11">
        <f>'[1]Matriks Jarak'!$AI$41</f>
        <v>3</v>
      </c>
      <c r="M13" s="11">
        <f>'[1]Matriks Jarak'!$AK$41</f>
        <v>5.5</v>
      </c>
      <c r="N13" s="11">
        <v>0</v>
      </c>
      <c r="O13" s="11">
        <f>'[1]Matriks Jarak'!$AZ$41</f>
        <v>4.5999999999999996</v>
      </c>
      <c r="P13" s="11">
        <f>'[1]Matriks Jarak'!$BE$41</f>
        <v>3.8</v>
      </c>
    </row>
    <row r="14" spans="2:20" ht="15.75" x14ac:dyDescent="0.25">
      <c r="E14" s="178">
        <v>50</v>
      </c>
      <c r="F14" s="11">
        <f>'[1]Matriks Jarak'!$B$53</f>
        <v>9.9</v>
      </c>
      <c r="G14" s="11">
        <f>'[1]Matriks Jarak'!$F$53</f>
        <v>8.9</v>
      </c>
      <c r="H14" s="11">
        <f>'[1]Matriks Jarak'!$G$53</f>
        <v>11.4</v>
      </c>
      <c r="I14" s="11">
        <f>'[1]Matriks Jarak'!$Q$53</f>
        <v>9</v>
      </c>
      <c r="J14" s="11">
        <f>'[1]Matriks Jarak'!$V$53</f>
        <v>6.9</v>
      </c>
      <c r="K14" s="11">
        <f>'[1]Matriks Jarak'!$AE$53</f>
        <v>4.2</v>
      </c>
      <c r="L14" s="11">
        <f>'[1]Matriks Jarak'!$AI$53</f>
        <v>6.1</v>
      </c>
      <c r="M14" s="11">
        <f>'[1]Matriks Jarak'!$AK$53</f>
        <v>5.8</v>
      </c>
      <c r="N14" s="11">
        <f>'[1]Matriks Jarak'!$AN$53</f>
        <v>4.5999999999999996</v>
      </c>
      <c r="O14" s="11">
        <v>0</v>
      </c>
      <c r="P14" s="11">
        <f>'[1]Matriks Jarak'!$BE$53</f>
        <v>3.9</v>
      </c>
    </row>
    <row r="15" spans="2:20" ht="15.75" x14ac:dyDescent="0.25">
      <c r="E15" s="178">
        <v>55</v>
      </c>
      <c r="F15" s="11">
        <f>'[1]Matriks Jarak'!$B$58</f>
        <v>10.199999999999999</v>
      </c>
      <c r="G15" s="11">
        <f>'[1]Matriks Jarak'!$F$58</f>
        <v>9</v>
      </c>
      <c r="H15" s="11">
        <f>'[1]Matriks Jarak'!$G$58</f>
        <v>12.5</v>
      </c>
      <c r="I15" s="11">
        <f>'[1]Matriks Jarak'!$Q$58</f>
        <v>8.4</v>
      </c>
      <c r="J15" s="11">
        <f>'[1]Matriks Jarak'!$V$58</f>
        <v>4.5999999999999996</v>
      </c>
      <c r="K15" s="11">
        <f>'[1]Matriks Jarak'!$AE$58</f>
        <v>3.7</v>
      </c>
      <c r="L15" s="11">
        <f>'[1]Matriks Jarak'!$AI$58</f>
        <v>3.9</v>
      </c>
      <c r="M15" s="11">
        <f>'[1]Matriks Jarak'!$AK$58</f>
        <v>7.6</v>
      </c>
      <c r="N15" s="11">
        <f>'[1]Matriks Jarak'!$AN$58</f>
        <v>3.8</v>
      </c>
      <c r="O15" s="11">
        <f>'[1]Matriks Jarak'!$AZ$58</f>
        <v>3.9</v>
      </c>
      <c r="P15" s="11">
        <v>0</v>
      </c>
    </row>
    <row r="16" spans="2:20" ht="15.75" x14ac:dyDescent="0.25">
      <c r="R16" s="177"/>
      <c r="S16" s="177"/>
      <c r="T16" s="177"/>
    </row>
    <row r="17" spans="5:30" ht="15.75" x14ac:dyDescent="0.25">
      <c r="E17" s="165" t="s">
        <v>335</v>
      </c>
      <c r="F17" s="165" t="s">
        <v>429</v>
      </c>
      <c r="G17" s="165" t="s">
        <v>337</v>
      </c>
      <c r="H17" s="165" t="s">
        <v>336</v>
      </c>
      <c r="I17" s="165" t="s">
        <v>338</v>
      </c>
      <c r="J17" s="165" t="s">
        <v>339</v>
      </c>
      <c r="K17" s="165" t="s">
        <v>340</v>
      </c>
    </row>
    <row r="18" spans="5:30" ht="15.75" x14ac:dyDescent="0.25">
      <c r="E18" s="108">
        <v>4</v>
      </c>
      <c r="F18" s="192">
        <v>5</v>
      </c>
      <c r="G18" s="11">
        <f>H6</f>
        <v>3.1</v>
      </c>
      <c r="H18" s="11">
        <f>F7</f>
        <v>2.1</v>
      </c>
      <c r="I18" s="130">
        <f>F6</f>
        <v>1.7</v>
      </c>
      <c r="J18" s="181">
        <f>G18+H18-I18</f>
        <v>3.5</v>
      </c>
      <c r="K18" s="130">
        <f>H18-J18</f>
        <v>-1.4</v>
      </c>
      <c r="L18" s="177" t="s">
        <v>47</v>
      </c>
      <c r="M18" s="7" t="s">
        <v>443</v>
      </c>
      <c r="N18" s="7"/>
      <c r="O18" s="219" t="s">
        <v>431</v>
      </c>
      <c r="P18" s="219"/>
      <c r="Q18" s="219"/>
      <c r="S18" s="178" t="s">
        <v>355</v>
      </c>
      <c r="T18" s="178" t="s">
        <v>356</v>
      </c>
      <c r="V18" s="188" t="s">
        <v>140</v>
      </c>
      <c r="W18" s="226" t="s">
        <v>355</v>
      </c>
      <c r="X18" s="228"/>
      <c r="Y18" s="228"/>
      <c r="Z18" s="227"/>
      <c r="AA18" s="173"/>
      <c r="AB18" s="173"/>
      <c r="AC18" s="173"/>
      <c r="AD18" s="173"/>
    </row>
    <row r="19" spans="5:30" ht="15.75" x14ac:dyDescent="0.25">
      <c r="E19" s="176"/>
      <c r="F19" s="192">
        <v>15</v>
      </c>
      <c r="G19" s="11">
        <f>I6</f>
        <v>2.7</v>
      </c>
      <c r="H19" s="11">
        <f>F8</f>
        <v>3.9</v>
      </c>
      <c r="I19" s="130">
        <f>F6</f>
        <v>1.7</v>
      </c>
      <c r="J19" s="184">
        <f t="shared" ref="J19:J26" si="0">G19+H19-I19</f>
        <v>4.8999999999999995</v>
      </c>
      <c r="K19" s="130">
        <f t="shared" ref="K19:K26" si="1">H19-J19</f>
        <v>-0.99999999999999956</v>
      </c>
      <c r="L19" s="177" t="s">
        <v>342</v>
      </c>
      <c r="M19" s="161">
        <f>G5+H6+F7</f>
        <v>6.9</v>
      </c>
      <c r="N19" s="177" t="s">
        <v>343</v>
      </c>
      <c r="O19" s="178" t="s">
        <v>178</v>
      </c>
      <c r="P19" s="178" t="s">
        <v>155</v>
      </c>
      <c r="Q19" s="178" t="s">
        <v>347</v>
      </c>
      <c r="S19" s="11" t="str">
        <f>M18</f>
        <v>{0,4,5,0}</v>
      </c>
      <c r="T19" s="130">
        <f>M19</f>
        <v>6.9</v>
      </c>
      <c r="V19" s="189" t="s">
        <v>357</v>
      </c>
      <c r="W19" s="179" t="s">
        <v>358</v>
      </c>
      <c r="X19" s="178" t="s">
        <v>359</v>
      </c>
      <c r="Y19" s="178" t="s">
        <v>2</v>
      </c>
      <c r="Z19" s="178" t="s">
        <v>7</v>
      </c>
    </row>
    <row r="20" spans="5:30" ht="15.75" x14ac:dyDescent="0.25">
      <c r="E20" s="176"/>
      <c r="F20" s="192">
        <v>20</v>
      </c>
      <c r="G20" s="11">
        <f>J6</f>
        <v>4.2</v>
      </c>
      <c r="H20" s="11">
        <f>F9</f>
        <v>5.3</v>
      </c>
      <c r="I20" s="130">
        <f>F6</f>
        <v>1.7</v>
      </c>
      <c r="J20" s="184">
        <f t="shared" si="0"/>
        <v>7.8</v>
      </c>
      <c r="K20" s="130">
        <f t="shared" si="1"/>
        <v>-2.5</v>
      </c>
      <c r="L20" s="177"/>
      <c r="M20" s="177"/>
      <c r="N20" s="177"/>
      <c r="O20" s="11">
        <v>1</v>
      </c>
      <c r="P20" s="108">
        <v>4</v>
      </c>
      <c r="Q20" s="108">
        <f>'Penentuan Lokasi Fasilitas'!H9</f>
        <v>5990</v>
      </c>
      <c r="V20" s="172">
        <v>0</v>
      </c>
      <c r="W20" s="11" t="s">
        <v>430</v>
      </c>
      <c r="X20" s="11" t="s">
        <v>361</v>
      </c>
      <c r="Y20" s="11" t="s">
        <v>368</v>
      </c>
      <c r="Z20" s="11" t="s">
        <v>430</v>
      </c>
    </row>
    <row r="21" spans="5:30" ht="15.75" x14ac:dyDescent="0.25">
      <c r="E21" s="176"/>
      <c r="F21" s="192">
        <v>29</v>
      </c>
      <c r="G21" s="11">
        <f>K6</f>
        <v>5.0999999999999996</v>
      </c>
      <c r="H21" s="11">
        <f t="shared" ref="H21:H26" si="2">F10</f>
        <v>6.9</v>
      </c>
      <c r="I21" s="130">
        <f>F6</f>
        <v>1.7</v>
      </c>
      <c r="J21" s="184">
        <f t="shared" si="0"/>
        <v>10.3</v>
      </c>
      <c r="K21" s="130">
        <f t="shared" si="1"/>
        <v>-3.4000000000000004</v>
      </c>
      <c r="O21" s="108">
        <v>2</v>
      </c>
      <c r="P21" s="108">
        <v>5</v>
      </c>
      <c r="Q21" s="108">
        <f>'Penentuan Lokasi Fasilitas'!T9</f>
        <v>5945</v>
      </c>
    </row>
    <row r="22" spans="5:30" ht="15.75" x14ac:dyDescent="0.25">
      <c r="E22" s="176"/>
      <c r="F22" s="192">
        <v>33</v>
      </c>
      <c r="G22" s="11">
        <f>L6</f>
        <v>5.9</v>
      </c>
      <c r="H22" s="11">
        <f t="shared" si="2"/>
        <v>7.1</v>
      </c>
      <c r="I22" s="130">
        <f>F6</f>
        <v>1.7</v>
      </c>
      <c r="J22" s="184">
        <f t="shared" si="0"/>
        <v>11.3</v>
      </c>
      <c r="K22" s="130">
        <f t="shared" si="1"/>
        <v>-4.2000000000000011</v>
      </c>
      <c r="O22" s="220" t="s">
        <v>168</v>
      </c>
      <c r="P22" s="220"/>
      <c r="Q22" s="11">
        <f>SUM(Q20:Q21)</f>
        <v>11935</v>
      </c>
    </row>
    <row r="23" spans="5:30" ht="15.75" x14ac:dyDescent="0.25">
      <c r="E23" s="182"/>
      <c r="F23" s="192">
        <v>35</v>
      </c>
      <c r="G23" s="11">
        <f>M6</f>
        <v>8.6</v>
      </c>
      <c r="H23" s="11">
        <f t="shared" si="2"/>
        <v>7.2</v>
      </c>
      <c r="I23" s="130">
        <f>F6</f>
        <v>1.7</v>
      </c>
      <c r="J23" s="184">
        <f t="shared" si="0"/>
        <v>14.100000000000001</v>
      </c>
      <c r="K23" s="130">
        <f t="shared" si="1"/>
        <v>-6.9000000000000012</v>
      </c>
    </row>
    <row r="24" spans="5:30" ht="15.75" x14ac:dyDescent="0.25">
      <c r="E24" s="182"/>
      <c r="F24" s="192">
        <v>38</v>
      </c>
      <c r="G24" s="11">
        <f>N6</f>
        <v>6.7</v>
      </c>
      <c r="H24" s="11">
        <f t="shared" si="2"/>
        <v>8</v>
      </c>
      <c r="I24" s="130">
        <f>F6</f>
        <v>1.7</v>
      </c>
      <c r="J24" s="184">
        <f t="shared" si="0"/>
        <v>13</v>
      </c>
      <c r="K24" s="130">
        <f t="shared" si="1"/>
        <v>-5</v>
      </c>
    </row>
    <row r="25" spans="5:30" ht="15.75" x14ac:dyDescent="0.25">
      <c r="E25" s="182"/>
      <c r="F25" s="192">
        <v>50</v>
      </c>
      <c r="G25" s="11">
        <f>O6</f>
        <v>8.9</v>
      </c>
      <c r="H25" s="11">
        <f t="shared" si="2"/>
        <v>9.9</v>
      </c>
      <c r="I25" s="130">
        <f>F6</f>
        <v>1.7</v>
      </c>
      <c r="J25" s="184">
        <f t="shared" si="0"/>
        <v>17.100000000000001</v>
      </c>
      <c r="K25" s="130">
        <f t="shared" si="1"/>
        <v>-7.2000000000000011</v>
      </c>
    </row>
    <row r="26" spans="5:30" ht="15.75" x14ac:dyDescent="0.25">
      <c r="E26" s="182"/>
      <c r="F26" s="192">
        <v>55</v>
      </c>
      <c r="G26" s="11">
        <f>P6</f>
        <v>9</v>
      </c>
      <c r="H26" s="11">
        <f t="shared" si="2"/>
        <v>10.199999999999999</v>
      </c>
      <c r="I26" s="130">
        <f>F6</f>
        <v>1.7</v>
      </c>
      <c r="J26" s="184">
        <f t="shared" si="0"/>
        <v>17.5</v>
      </c>
      <c r="K26" s="130">
        <f t="shared" si="1"/>
        <v>-7.3000000000000007</v>
      </c>
    </row>
    <row r="27" spans="5:30" ht="15.75" x14ac:dyDescent="0.25">
      <c r="E27" s="182"/>
      <c r="F27" s="174"/>
      <c r="G27" s="118"/>
      <c r="H27" s="118"/>
      <c r="I27" s="183"/>
      <c r="J27" s="118"/>
      <c r="K27" s="118"/>
    </row>
    <row r="28" spans="5:30" ht="15.75" x14ac:dyDescent="0.25">
      <c r="E28" s="219" t="s">
        <v>433</v>
      </c>
      <c r="F28" s="219"/>
      <c r="G28" s="219"/>
      <c r="H28" s="118"/>
      <c r="I28" s="183"/>
      <c r="J28" s="118"/>
      <c r="K28" s="118"/>
    </row>
    <row r="29" spans="5:30" ht="15.75" x14ac:dyDescent="0.25">
      <c r="E29" s="165" t="s">
        <v>140</v>
      </c>
      <c r="F29" s="165">
        <v>0</v>
      </c>
      <c r="G29" s="165">
        <v>15</v>
      </c>
      <c r="H29" s="165">
        <v>20</v>
      </c>
      <c r="I29" s="165">
        <v>29</v>
      </c>
      <c r="J29" s="165">
        <v>33</v>
      </c>
      <c r="K29" s="165">
        <v>35</v>
      </c>
      <c r="L29" s="165">
        <v>38</v>
      </c>
      <c r="M29" s="165">
        <v>50</v>
      </c>
      <c r="N29" s="165">
        <v>55</v>
      </c>
      <c r="O29" s="177" t="s">
        <v>17</v>
      </c>
      <c r="P29" s="7" t="s">
        <v>432</v>
      </c>
    </row>
    <row r="30" spans="5:30" ht="15.75" x14ac:dyDescent="0.25">
      <c r="E30" s="178">
        <v>0</v>
      </c>
      <c r="F30" s="11">
        <f>F5</f>
        <v>0</v>
      </c>
      <c r="G30" s="170">
        <f>I5</f>
        <v>3.9</v>
      </c>
      <c r="H30" s="36">
        <f t="shared" ref="H30:N30" si="3">J5</f>
        <v>5.3</v>
      </c>
      <c r="I30" s="36">
        <f t="shared" si="3"/>
        <v>6.9</v>
      </c>
      <c r="J30" s="36">
        <f t="shared" si="3"/>
        <v>7.1</v>
      </c>
      <c r="K30" s="36">
        <f t="shared" si="3"/>
        <v>7.2</v>
      </c>
      <c r="L30" s="36">
        <f t="shared" si="3"/>
        <v>8</v>
      </c>
      <c r="M30" s="36">
        <f t="shared" si="3"/>
        <v>9.9</v>
      </c>
      <c r="N30" s="36">
        <f t="shared" si="3"/>
        <v>10.199999999999999</v>
      </c>
    </row>
    <row r="31" spans="5:30" ht="15.75" x14ac:dyDescent="0.25">
      <c r="E31" s="192">
        <v>15</v>
      </c>
      <c r="F31" s="11">
        <f>F8</f>
        <v>3.9</v>
      </c>
      <c r="G31" s="11">
        <f>I8</f>
        <v>0</v>
      </c>
      <c r="H31" s="11">
        <f t="shared" ref="H31:N31" si="4">J8</f>
        <v>4.3</v>
      </c>
      <c r="I31" s="11">
        <f t="shared" si="4"/>
        <v>4.5999999999999996</v>
      </c>
      <c r="J31" s="11">
        <f t="shared" si="4"/>
        <v>5.7</v>
      </c>
      <c r="K31" s="11">
        <f t="shared" si="4"/>
        <v>4.5999999999999996</v>
      </c>
      <c r="L31" s="11">
        <f t="shared" si="4"/>
        <v>6.9</v>
      </c>
      <c r="M31" s="11">
        <f t="shared" si="4"/>
        <v>9</v>
      </c>
      <c r="N31" s="11">
        <f t="shared" si="4"/>
        <v>8.4</v>
      </c>
    </row>
    <row r="32" spans="5:30" ht="15.75" x14ac:dyDescent="0.25">
      <c r="E32" s="192">
        <v>20</v>
      </c>
      <c r="F32" s="11">
        <f t="shared" ref="F32:F38" si="5">F9</f>
        <v>5.3</v>
      </c>
      <c r="G32" s="11">
        <f t="shared" ref="G32:G38" si="6">I9</f>
        <v>4.3</v>
      </c>
      <c r="H32" s="11">
        <f>J9</f>
        <v>0</v>
      </c>
      <c r="I32" s="11">
        <f t="shared" ref="I32:N32" si="7">K9</f>
        <v>3.1</v>
      </c>
      <c r="J32" s="11">
        <f t="shared" si="7"/>
        <v>1.5</v>
      </c>
      <c r="K32" s="11">
        <f t="shared" si="7"/>
        <v>5.9</v>
      </c>
      <c r="L32" s="11">
        <f t="shared" si="7"/>
        <v>4.7</v>
      </c>
      <c r="M32" s="11">
        <f t="shared" si="7"/>
        <v>6.9</v>
      </c>
      <c r="N32" s="11">
        <f t="shared" si="7"/>
        <v>4.5999999999999996</v>
      </c>
    </row>
    <row r="33" spans="5:26" ht="15.75" x14ac:dyDescent="0.25">
      <c r="E33" s="192">
        <v>29</v>
      </c>
      <c r="F33" s="11">
        <f t="shared" si="5"/>
        <v>6.9</v>
      </c>
      <c r="G33" s="11">
        <f t="shared" si="6"/>
        <v>4.5999999999999996</v>
      </c>
      <c r="H33" s="11">
        <f t="shared" ref="H33:H38" si="8">J10</f>
        <v>3.1</v>
      </c>
      <c r="I33" s="11">
        <f>K10</f>
        <v>0</v>
      </c>
      <c r="J33" s="11">
        <f t="shared" ref="J33:N33" si="9">L10</f>
        <v>2.8</v>
      </c>
      <c r="K33" s="11">
        <f t="shared" si="9"/>
        <v>3.3</v>
      </c>
      <c r="L33" s="11">
        <f t="shared" si="9"/>
        <v>1.5</v>
      </c>
      <c r="M33" s="11">
        <f t="shared" si="9"/>
        <v>4.2</v>
      </c>
      <c r="N33" s="11">
        <f t="shared" si="9"/>
        <v>3.7</v>
      </c>
    </row>
    <row r="34" spans="5:26" ht="15.75" x14ac:dyDescent="0.25">
      <c r="E34" s="192">
        <v>33</v>
      </c>
      <c r="F34" s="11">
        <f t="shared" si="5"/>
        <v>7.1</v>
      </c>
      <c r="G34" s="11">
        <f t="shared" si="6"/>
        <v>5.7</v>
      </c>
      <c r="H34" s="11">
        <f t="shared" si="8"/>
        <v>1.5</v>
      </c>
      <c r="I34" s="11">
        <f t="shared" ref="I34:I38" si="10">K11</f>
        <v>2.8</v>
      </c>
      <c r="J34" s="11">
        <f>L11</f>
        <v>0</v>
      </c>
      <c r="K34" s="11">
        <f t="shared" ref="K34:N34" si="11">M11</f>
        <v>5.6</v>
      </c>
      <c r="L34" s="11">
        <f t="shared" si="11"/>
        <v>3</v>
      </c>
      <c r="M34" s="11">
        <f t="shared" si="11"/>
        <v>6.1</v>
      </c>
      <c r="N34" s="11">
        <f t="shared" si="11"/>
        <v>3.9</v>
      </c>
    </row>
    <row r="35" spans="5:26" ht="15.75" x14ac:dyDescent="0.25">
      <c r="E35" s="192">
        <v>35</v>
      </c>
      <c r="F35" s="11">
        <f t="shared" si="5"/>
        <v>7.2</v>
      </c>
      <c r="G35" s="11">
        <f t="shared" si="6"/>
        <v>4.5999999999999996</v>
      </c>
      <c r="H35" s="11">
        <f t="shared" si="8"/>
        <v>5.9</v>
      </c>
      <c r="I35" s="11">
        <f t="shared" si="10"/>
        <v>3.3</v>
      </c>
      <c r="J35" s="11">
        <f t="shared" ref="J35:J38" si="12">L12</f>
        <v>5.6</v>
      </c>
      <c r="K35" s="11">
        <f>M12</f>
        <v>0</v>
      </c>
      <c r="L35" s="11">
        <f t="shared" ref="L35:N35" si="13">N12</f>
        <v>5.5</v>
      </c>
      <c r="M35" s="11">
        <f t="shared" si="13"/>
        <v>5.8</v>
      </c>
      <c r="N35" s="11">
        <f t="shared" si="13"/>
        <v>7.6</v>
      </c>
    </row>
    <row r="36" spans="5:26" ht="15.75" x14ac:dyDescent="0.25">
      <c r="E36" s="192">
        <v>38</v>
      </c>
      <c r="F36" s="11">
        <f t="shared" si="5"/>
        <v>8</v>
      </c>
      <c r="G36" s="11">
        <f t="shared" si="6"/>
        <v>6.9</v>
      </c>
      <c r="H36" s="11">
        <f t="shared" si="8"/>
        <v>4.7</v>
      </c>
      <c r="I36" s="11">
        <f t="shared" si="10"/>
        <v>1.5</v>
      </c>
      <c r="J36" s="11">
        <f t="shared" si="12"/>
        <v>3</v>
      </c>
      <c r="K36" s="11">
        <f t="shared" ref="K36:K38" si="14">M13</f>
        <v>5.5</v>
      </c>
      <c r="L36" s="11">
        <f>N13</f>
        <v>0</v>
      </c>
      <c r="M36" s="11">
        <f t="shared" ref="M36:N36" si="15">O13</f>
        <v>4.5999999999999996</v>
      </c>
      <c r="N36" s="11">
        <f t="shared" si="15"/>
        <v>3.8</v>
      </c>
    </row>
    <row r="37" spans="5:26" ht="15.75" x14ac:dyDescent="0.25">
      <c r="E37" s="192">
        <v>50</v>
      </c>
      <c r="F37" s="11">
        <f t="shared" si="5"/>
        <v>9.9</v>
      </c>
      <c r="G37" s="11">
        <f t="shared" si="6"/>
        <v>9</v>
      </c>
      <c r="H37" s="11">
        <f t="shared" si="8"/>
        <v>6.9</v>
      </c>
      <c r="I37" s="11">
        <f t="shared" si="10"/>
        <v>4.2</v>
      </c>
      <c r="J37" s="11">
        <f t="shared" si="12"/>
        <v>6.1</v>
      </c>
      <c r="K37" s="11">
        <f t="shared" si="14"/>
        <v>5.8</v>
      </c>
      <c r="L37" s="11">
        <f t="shared" ref="L37:L38" si="16">N14</f>
        <v>4.5999999999999996</v>
      </c>
      <c r="M37" s="11">
        <f>O14</f>
        <v>0</v>
      </c>
      <c r="N37" s="11">
        <f>P14</f>
        <v>3.9</v>
      </c>
    </row>
    <row r="38" spans="5:26" ht="15.75" x14ac:dyDescent="0.25">
      <c r="E38" s="192">
        <v>55</v>
      </c>
      <c r="F38" s="11">
        <f t="shared" si="5"/>
        <v>10.199999999999999</v>
      </c>
      <c r="G38" s="11">
        <f t="shared" si="6"/>
        <v>8.4</v>
      </c>
      <c r="H38" s="11">
        <f t="shared" si="8"/>
        <v>4.5999999999999996</v>
      </c>
      <c r="I38" s="11">
        <f t="shared" si="10"/>
        <v>3.7</v>
      </c>
      <c r="J38" s="11">
        <f t="shared" si="12"/>
        <v>3.9</v>
      </c>
      <c r="K38" s="11">
        <f t="shared" si="14"/>
        <v>7.6</v>
      </c>
      <c r="L38" s="11">
        <f t="shared" si="16"/>
        <v>3.8</v>
      </c>
      <c r="M38" s="11">
        <f>O15</f>
        <v>3.9</v>
      </c>
      <c r="N38" s="11">
        <f>P15</f>
        <v>0</v>
      </c>
    </row>
    <row r="39" spans="5:26" ht="15.75" x14ac:dyDescent="0.25">
      <c r="E39" s="182"/>
      <c r="F39" s="174"/>
      <c r="G39" s="118"/>
      <c r="H39" s="118"/>
      <c r="I39" s="183"/>
      <c r="J39" s="118"/>
      <c r="K39" s="118"/>
    </row>
    <row r="40" spans="5:26" ht="15.75" x14ac:dyDescent="0.25">
      <c r="E40" s="165" t="s">
        <v>335</v>
      </c>
      <c r="F40" s="165" t="s">
        <v>429</v>
      </c>
      <c r="G40" s="165" t="s">
        <v>337</v>
      </c>
      <c r="H40" s="165" t="s">
        <v>336</v>
      </c>
      <c r="I40" s="165" t="s">
        <v>338</v>
      </c>
      <c r="J40" s="165" t="s">
        <v>339</v>
      </c>
      <c r="K40" s="165" t="s">
        <v>340</v>
      </c>
    </row>
    <row r="41" spans="5:26" ht="15.75" x14ac:dyDescent="0.25">
      <c r="E41" s="108">
        <v>15</v>
      </c>
      <c r="F41" s="192">
        <v>20</v>
      </c>
      <c r="G41" s="11">
        <f>H31</f>
        <v>4.3</v>
      </c>
      <c r="H41" s="11">
        <f t="shared" ref="H41:H47" si="17">F32</f>
        <v>5.3</v>
      </c>
      <c r="I41" s="130">
        <f>F31</f>
        <v>3.9</v>
      </c>
      <c r="J41" s="181">
        <f>G41+H41-I41</f>
        <v>5.6999999999999993</v>
      </c>
      <c r="K41" s="130">
        <f>H41-J41</f>
        <v>-0.39999999999999947</v>
      </c>
      <c r="L41" s="177" t="s">
        <v>47</v>
      </c>
      <c r="M41" s="7" t="s">
        <v>444</v>
      </c>
      <c r="N41" s="7"/>
      <c r="O41" s="219" t="s">
        <v>433</v>
      </c>
      <c r="P41" s="219"/>
      <c r="Q41" s="219"/>
      <c r="S41" s="178" t="s">
        <v>355</v>
      </c>
      <c r="T41" s="178" t="s">
        <v>356</v>
      </c>
      <c r="V41" s="188" t="s">
        <v>140</v>
      </c>
      <c r="W41" s="226" t="s">
        <v>355</v>
      </c>
      <c r="X41" s="228"/>
      <c r="Y41" s="228"/>
      <c r="Z41" s="227"/>
    </row>
    <row r="42" spans="5:26" ht="15.75" x14ac:dyDescent="0.25">
      <c r="E42" s="182"/>
      <c r="F42" s="192">
        <v>29</v>
      </c>
      <c r="G42" s="11">
        <f>I31</f>
        <v>4.5999999999999996</v>
      </c>
      <c r="H42" s="11">
        <f t="shared" si="17"/>
        <v>6.9</v>
      </c>
      <c r="I42" s="130">
        <f>F31</f>
        <v>3.9</v>
      </c>
      <c r="J42" s="184">
        <f t="shared" ref="J42:J47" si="18">G42+H42-I42</f>
        <v>7.6</v>
      </c>
      <c r="K42" s="130">
        <f t="shared" ref="K42:K47" si="19">H42-J42</f>
        <v>-0.69999999999999929</v>
      </c>
      <c r="L42" s="177" t="s">
        <v>342</v>
      </c>
      <c r="M42" s="161">
        <f>G30+H31+F32</f>
        <v>13.5</v>
      </c>
      <c r="N42" s="177" t="s">
        <v>343</v>
      </c>
      <c r="O42" s="178" t="s">
        <v>178</v>
      </c>
      <c r="P42" s="178" t="s">
        <v>155</v>
      </c>
      <c r="Q42" s="178" t="s">
        <v>347</v>
      </c>
      <c r="S42" s="11" t="str">
        <f>M41</f>
        <v>{0,15,20,0}</v>
      </c>
      <c r="T42" s="130">
        <f>M42</f>
        <v>13.5</v>
      </c>
      <c r="V42" s="189" t="s">
        <v>357</v>
      </c>
      <c r="W42" s="179" t="s">
        <v>358</v>
      </c>
      <c r="X42" s="178" t="s">
        <v>359</v>
      </c>
      <c r="Y42" s="178" t="s">
        <v>2</v>
      </c>
      <c r="Z42" s="178" t="s">
        <v>7</v>
      </c>
    </row>
    <row r="43" spans="5:26" ht="15.75" x14ac:dyDescent="0.25">
      <c r="E43" s="182"/>
      <c r="F43" s="192">
        <v>33</v>
      </c>
      <c r="G43" s="11">
        <f>J31</f>
        <v>5.7</v>
      </c>
      <c r="H43" s="11">
        <f t="shared" si="17"/>
        <v>7.1</v>
      </c>
      <c r="I43" s="130">
        <f>F31</f>
        <v>3.9</v>
      </c>
      <c r="J43" s="184">
        <f t="shared" si="18"/>
        <v>8.9</v>
      </c>
      <c r="K43" s="130">
        <f t="shared" si="19"/>
        <v>-1.8000000000000007</v>
      </c>
      <c r="L43" s="177"/>
      <c r="M43" s="177"/>
      <c r="N43" s="177"/>
      <c r="O43" s="11">
        <v>1</v>
      </c>
      <c r="P43" s="108">
        <v>15</v>
      </c>
      <c r="Q43" s="108">
        <f>'Penentuan Lokasi Fasilitas'!AF9</f>
        <v>5968</v>
      </c>
      <c r="V43" s="172">
        <v>0</v>
      </c>
      <c r="W43" s="11" t="s">
        <v>430</v>
      </c>
      <c r="X43" s="11" t="s">
        <v>373</v>
      </c>
      <c r="Y43" s="11" t="s">
        <v>380</v>
      </c>
      <c r="Z43" s="11" t="s">
        <v>430</v>
      </c>
    </row>
    <row r="44" spans="5:26" ht="15.75" x14ac:dyDescent="0.25">
      <c r="E44" s="182"/>
      <c r="F44" s="192">
        <v>35</v>
      </c>
      <c r="G44" s="11">
        <f>K31</f>
        <v>4.5999999999999996</v>
      </c>
      <c r="H44" s="11">
        <f t="shared" si="17"/>
        <v>7.2</v>
      </c>
      <c r="I44" s="130">
        <f>F31</f>
        <v>3.9</v>
      </c>
      <c r="J44" s="184">
        <f t="shared" si="18"/>
        <v>7.9</v>
      </c>
      <c r="K44" s="130">
        <f t="shared" si="19"/>
        <v>-0.70000000000000018</v>
      </c>
      <c r="O44" s="108">
        <v>2</v>
      </c>
      <c r="P44" s="108">
        <v>20</v>
      </c>
      <c r="Q44" s="108">
        <f>'Penentuan Lokasi Fasilitas'!AR10</f>
        <v>5986</v>
      </c>
    </row>
    <row r="45" spans="5:26" ht="15.75" x14ac:dyDescent="0.25">
      <c r="E45" s="182"/>
      <c r="F45" s="192">
        <v>38</v>
      </c>
      <c r="G45" s="11">
        <f>L31</f>
        <v>6.9</v>
      </c>
      <c r="H45" s="11">
        <f t="shared" si="17"/>
        <v>8</v>
      </c>
      <c r="I45" s="130">
        <f>F31</f>
        <v>3.9</v>
      </c>
      <c r="J45" s="184">
        <f t="shared" si="18"/>
        <v>11</v>
      </c>
      <c r="K45" s="130">
        <f t="shared" si="19"/>
        <v>-3</v>
      </c>
      <c r="O45" s="220" t="s">
        <v>168</v>
      </c>
      <c r="P45" s="220"/>
      <c r="Q45" s="11">
        <f>SUM(Q43:Q44)</f>
        <v>11954</v>
      </c>
    </row>
    <row r="46" spans="5:26" ht="15.75" x14ac:dyDescent="0.25">
      <c r="E46" s="182"/>
      <c r="F46" s="192">
        <v>50</v>
      </c>
      <c r="G46" s="11">
        <f>M31</f>
        <v>9</v>
      </c>
      <c r="H46" s="11">
        <f t="shared" si="17"/>
        <v>9.9</v>
      </c>
      <c r="I46" s="130">
        <f>F31</f>
        <v>3.9</v>
      </c>
      <c r="J46" s="184">
        <f t="shared" si="18"/>
        <v>14.999999999999998</v>
      </c>
      <c r="K46" s="130">
        <f t="shared" si="19"/>
        <v>-5.0999999999999979</v>
      </c>
    </row>
    <row r="47" spans="5:26" ht="15.75" x14ac:dyDescent="0.25">
      <c r="E47" s="182"/>
      <c r="F47" s="192">
        <v>55</v>
      </c>
      <c r="G47" s="11">
        <f>N31</f>
        <v>8.4</v>
      </c>
      <c r="H47" s="11">
        <f t="shared" si="17"/>
        <v>10.199999999999999</v>
      </c>
      <c r="I47" s="130">
        <f>F31</f>
        <v>3.9</v>
      </c>
      <c r="J47" s="184">
        <f t="shared" si="18"/>
        <v>14.700000000000001</v>
      </c>
      <c r="K47" s="130">
        <f t="shared" si="19"/>
        <v>-4.5000000000000018</v>
      </c>
    </row>
    <row r="49" spans="5:26" ht="15.75" x14ac:dyDescent="0.25">
      <c r="E49" s="219" t="s">
        <v>435</v>
      </c>
      <c r="F49" s="219"/>
      <c r="G49" s="219"/>
      <c r="H49" s="118"/>
      <c r="I49" s="183"/>
      <c r="J49" s="118"/>
      <c r="K49" s="118"/>
    </row>
    <row r="50" spans="5:26" ht="15.75" x14ac:dyDescent="0.25">
      <c r="E50" s="165" t="s">
        <v>140</v>
      </c>
      <c r="F50" s="165">
        <v>0</v>
      </c>
      <c r="G50" s="165">
        <v>29</v>
      </c>
      <c r="H50" s="165">
        <v>33</v>
      </c>
      <c r="I50" s="165">
        <v>35</v>
      </c>
      <c r="J50" s="165">
        <v>38</v>
      </c>
      <c r="K50" s="165">
        <v>50</v>
      </c>
      <c r="L50" s="165">
        <v>55</v>
      </c>
      <c r="M50" s="177" t="s">
        <v>17</v>
      </c>
      <c r="N50" s="7" t="s">
        <v>434</v>
      </c>
    </row>
    <row r="51" spans="5:26" ht="15.75" x14ac:dyDescent="0.25">
      <c r="E51" s="178">
        <v>0</v>
      </c>
      <c r="F51" s="11">
        <f>F5</f>
        <v>0</v>
      </c>
      <c r="G51" s="36">
        <f>K5</f>
        <v>6.9</v>
      </c>
      <c r="H51" s="36">
        <f t="shared" ref="H51:L51" si="20">L5</f>
        <v>7.1</v>
      </c>
      <c r="I51" s="36">
        <f t="shared" si="20"/>
        <v>7.2</v>
      </c>
      <c r="J51" s="36">
        <f t="shared" si="20"/>
        <v>8</v>
      </c>
      <c r="K51" s="36">
        <f t="shared" si="20"/>
        <v>9.9</v>
      </c>
      <c r="L51" s="36">
        <f t="shared" si="20"/>
        <v>10.199999999999999</v>
      </c>
    </row>
    <row r="52" spans="5:26" ht="15.75" x14ac:dyDescent="0.25">
      <c r="E52" s="192">
        <v>29</v>
      </c>
      <c r="F52" s="11">
        <f>F10</f>
        <v>6.9</v>
      </c>
      <c r="G52" s="11">
        <f>K10</f>
        <v>0</v>
      </c>
      <c r="H52" s="11">
        <f t="shared" ref="H52:L52" si="21">L10</f>
        <v>2.8</v>
      </c>
      <c r="I52" s="11">
        <f t="shared" si="21"/>
        <v>3.3</v>
      </c>
      <c r="J52" s="11">
        <f t="shared" si="21"/>
        <v>1.5</v>
      </c>
      <c r="K52" s="11">
        <f t="shared" si="21"/>
        <v>4.2</v>
      </c>
      <c r="L52" s="11">
        <f t="shared" si="21"/>
        <v>3.7</v>
      </c>
    </row>
    <row r="53" spans="5:26" ht="15.75" x14ac:dyDescent="0.25">
      <c r="E53" s="192">
        <v>33</v>
      </c>
      <c r="F53" s="11">
        <f t="shared" ref="F53:F57" si="22">F11</f>
        <v>7.1</v>
      </c>
      <c r="G53" s="11">
        <f t="shared" ref="G53:G57" si="23">K11</f>
        <v>2.8</v>
      </c>
      <c r="H53" s="11">
        <f>L11</f>
        <v>0</v>
      </c>
      <c r="I53" s="11">
        <f t="shared" ref="I53:L53" si="24">M11</f>
        <v>5.6</v>
      </c>
      <c r="J53" s="11">
        <f t="shared" si="24"/>
        <v>3</v>
      </c>
      <c r="K53" s="11">
        <f t="shared" si="24"/>
        <v>6.1</v>
      </c>
      <c r="L53" s="11">
        <f t="shared" si="24"/>
        <v>3.9</v>
      </c>
    </row>
    <row r="54" spans="5:26" ht="15.75" x14ac:dyDescent="0.25">
      <c r="E54" s="192">
        <v>35</v>
      </c>
      <c r="F54" s="11">
        <f t="shared" si="22"/>
        <v>7.2</v>
      </c>
      <c r="G54" s="11">
        <f t="shared" si="23"/>
        <v>3.3</v>
      </c>
      <c r="H54" s="11">
        <f t="shared" ref="H54:H57" si="25">L12</f>
        <v>5.6</v>
      </c>
      <c r="I54" s="11">
        <f>M12</f>
        <v>0</v>
      </c>
      <c r="J54" s="11">
        <f t="shared" ref="J54:L54" si="26">N12</f>
        <v>5.5</v>
      </c>
      <c r="K54" s="11">
        <f t="shared" si="26"/>
        <v>5.8</v>
      </c>
      <c r="L54" s="11">
        <f t="shared" si="26"/>
        <v>7.6</v>
      </c>
    </row>
    <row r="55" spans="5:26" ht="15.75" x14ac:dyDescent="0.25">
      <c r="E55" s="192">
        <v>38</v>
      </c>
      <c r="F55" s="11">
        <f t="shared" si="22"/>
        <v>8</v>
      </c>
      <c r="G55" s="11">
        <f t="shared" si="23"/>
        <v>1.5</v>
      </c>
      <c r="H55" s="11">
        <f t="shared" si="25"/>
        <v>3</v>
      </c>
      <c r="I55" s="11">
        <f t="shared" ref="I55:I57" si="27">M13</f>
        <v>5.5</v>
      </c>
      <c r="J55" s="11">
        <f>N13</f>
        <v>0</v>
      </c>
      <c r="K55" s="11">
        <f t="shared" ref="K55:L55" si="28">O13</f>
        <v>4.5999999999999996</v>
      </c>
      <c r="L55" s="11">
        <f t="shared" si="28"/>
        <v>3.8</v>
      </c>
    </row>
    <row r="56" spans="5:26" ht="15.75" x14ac:dyDescent="0.25">
      <c r="E56" s="192">
        <v>50</v>
      </c>
      <c r="F56" s="11">
        <f t="shared" si="22"/>
        <v>9.9</v>
      </c>
      <c r="G56" s="11">
        <f t="shared" si="23"/>
        <v>4.2</v>
      </c>
      <c r="H56" s="11">
        <f t="shared" si="25"/>
        <v>6.1</v>
      </c>
      <c r="I56" s="11">
        <f t="shared" si="27"/>
        <v>5.8</v>
      </c>
      <c r="J56" s="11">
        <f t="shared" ref="J56:J57" si="29">N14</f>
        <v>4.5999999999999996</v>
      </c>
      <c r="K56" s="11">
        <f>O14</f>
        <v>0</v>
      </c>
      <c r="L56" s="11">
        <f>P14</f>
        <v>3.9</v>
      </c>
    </row>
    <row r="57" spans="5:26" ht="15.75" x14ac:dyDescent="0.25">
      <c r="E57" s="192">
        <v>55</v>
      </c>
      <c r="F57" s="11">
        <f t="shared" si="22"/>
        <v>10.199999999999999</v>
      </c>
      <c r="G57" s="11">
        <f t="shared" si="23"/>
        <v>3.7</v>
      </c>
      <c r="H57" s="11">
        <f t="shared" si="25"/>
        <v>3.9</v>
      </c>
      <c r="I57" s="11">
        <f t="shared" si="27"/>
        <v>7.6</v>
      </c>
      <c r="J57" s="11">
        <f t="shared" si="29"/>
        <v>3.8</v>
      </c>
      <c r="K57" s="11">
        <f>O15</f>
        <v>3.9</v>
      </c>
      <c r="L57" s="11">
        <f>P15</f>
        <v>0</v>
      </c>
    </row>
    <row r="59" spans="5:26" ht="15.75" x14ac:dyDescent="0.25">
      <c r="E59" s="165" t="s">
        <v>335</v>
      </c>
      <c r="F59" s="165" t="s">
        <v>429</v>
      </c>
      <c r="G59" s="165" t="s">
        <v>337</v>
      </c>
      <c r="H59" s="165" t="s">
        <v>336</v>
      </c>
      <c r="I59" s="165" t="s">
        <v>338</v>
      </c>
      <c r="J59" s="165" t="s">
        <v>339</v>
      </c>
      <c r="K59" s="165" t="s">
        <v>340</v>
      </c>
    </row>
    <row r="60" spans="5:26" ht="15.75" x14ac:dyDescent="0.25">
      <c r="E60" s="108">
        <v>29</v>
      </c>
      <c r="F60" s="192">
        <v>33</v>
      </c>
      <c r="G60" s="11">
        <f>H52</f>
        <v>2.8</v>
      </c>
      <c r="H60" s="11">
        <f>F53</f>
        <v>7.1</v>
      </c>
      <c r="I60" s="130">
        <f>F52</f>
        <v>6.9</v>
      </c>
      <c r="J60" s="184">
        <f>G60+H60-I60</f>
        <v>2.9999999999999982</v>
      </c>
      <c r="K60" s="130">
        <f>H60-J60</f>
        <v>4.1000000000000014</v>
      </c>
      <c r="L60" s="177" t="s">
        <v>47</v>
      </c>
      <c r="M60" s="7" t="s">
        <v>445</v>
      </c>
      <c r="N60" s="7"/>
      <c r="O60" s="219" t="s">
        <v>435</v>
      </c>
      <c r="P60" s="219"/>
      <c r="Q60" s="219"/>
      <c r="S60" s="178" t="s">
        <v>355</v>
      </c>
      <c r="T60" s="178" t="s">
        <v>356</v>
      </c>
      <c r="V60" s="188" t="s">
        <v>140</v>
      </c>
      <c r="W60" s="226" t="s">
        <v>355</v>
      </c>
      <c r="X60" s="228"/>
      <c r="Y60" s="228"/>
      <c r="Z60" s="227"/>
    </row>
    <row r="61" spans="5:26" ht="15.75" x14ac:dyDescent="0.25">
      <c r="E61" s="182"/>
      <c r="F61" s="192">
        <v>35</v>
      </c>
      <c r="G61" s="11">
        <f>I52</f>
        <v>3.3</v>
      </c>
      <c r="H61" s="11">
        <f>F54</f>
        <v>7.2</v>
      </c>
      <c r="I61" s="130">
        <f>F52</f>
        <v>6.9</v>
      </c>
      <c r="J61" s="184">
        <f t="shared" ref="J61:J64" si="30">G61+H61-I61</f>
        <v>3.5999999999999996</v>
      </c>
      <c r="K61" s="130">
        <f t="shared" ref="K61:K64" si="31">H61-J61</f>
        <v>3.6000000000000005</v>
      </c>
      <c r="L61" s="177" t="s">
        <v>342</v>
      </c>
      <c r="M61" s="161">
        <f>G51+H52+F53</f>
        <v>16.799999999999997</v>
      </c>
      <c r="N61" s="177" t="s">
        <v>343</v>
      </c>
      <c r="O61" s="178" t="s">
        <v>178</v>
      </c>
      <c r="P61" s="178" t="s">
        <v>155</v>
      </c>
      <c r="Q61" s="178" t="s">
        <v>347</v>
      </c>
      <c r="S61" s="11" t="str">
        <f>M60</f>
        <v>{0,29,33,0}</v>
      </c>
      <c r="T61" s="130">
        <f>M61</f>
        <v>16.799999999999997</v>
      </c>
      <c r="V61" s="189" t="s">
        <v>357</v>
      </c>
      <c r="W61" s="179" t="s">
        <v>358</v>
      </c>
      <c r="X61" s="178" t="s">
        <v>359</v>
      </c>
      <c r="Y61" s="178" t="s">
        <v>2</v>
      </c>
      <c r="Z61" s="178" t="s">
        <v>7</v>
      </c>
    </row>
    <row r="62" spans="5:26" ht="15.75" x14ac:dyDescent="0.25">
      <c r="E62" s="182"/>
      <c r="F62" s="192">
        <v>38</v>
      </c>
      <c r="G62" s="11">
        <f>J52</f>
        <v>1.5</v>
      </c>
      <c r="H62" s="11">
        <f>F55</f>
        <v>8</v>
      </c>
      <c r="I62" s="130">
        <f>F52</f>
        <v>6.9</v>
      </c>
      <c r="J62" s="184">
        <f t="shared" si="30"/>
        <v>2.5999999999999996</v>
      </c>
      <c r="K62" s="130">
        <f t="shared" si="31"/>
        <v>5.4</v>
      </c>
      <c r="L62" s="177"/>
      <c r="M62" s="177"/>
      <c r="N62" s="177"/>
      <c r="O62" s="11">
        <v>1</v>
      </c>
      <c r="P62" s="108">
        <v>29</v>
      </c>
      <c r="Q62" s="108">
        <f>'Penentuan Lokasi Fasilitas'!BE10</f>
        <v>5984</v>
      </c>
      <c r="V62" s="172">
        <v>0</v>
      </c>
      <c r="W62" s="11" t="s">
        <v>430</v>
      </c>
      <c r="X62" s="11" t="s">
        <v>386</v>
      </c>
      <c r="Y62" s="11" t="s">
        <v>394</v>
      </c>
      <c r="Z62" s="11" t="s">
        <v>430</v>
      </c>
    </row>
    <row r="63" spans="5:26" ht="15.75" x14ac:dyDescent="0.25">
      <c r="E63" s="182"/>
      <c r="F63" s="192">
        <v>50</v>
      </c>
      <c r="G63" s="11">
        <f>K52</f>
        <v>4.2</v>
      </c>
      <c r="H63" s="11">
        <f>F56</f>
        <v>9.9</v>
      </c>
      <c r="I63" s="130">
        <f>F52</f>
        <v>6.9</v>
      </c>
      <c r="J63" s="184">
        <f t="shared" si="30"/>
        <v>7.2000000000000011</v>
      </c>
      <c r="K63" s="130">
        <f t="shared" si="31"/>
        <v>2.6999999999999993</v>
      </c>
      <c r="O63" s="108">
        <v>2</v>
      </c>
      <c r="P63" s="108">
        <v>33</v>
      </c>
      <c r="Q63" s="108">
        <f>'Penentuan Lokasi Fasilitas'!BR10</f>
        <v>5989</v>
      </c>
    </row>
    <row r="64" spans="5:26" ht="15.75" x14ac:dyDescent="0.25">
      <c r="E64" s="182"/>
      <c r="F64" s="192">
        <v>55</v>
      </c>
      <c r="G64" s="11">
        <f>L52</f>
        <v>3.7</v>
      </c>
      <c r="H64" s="11">
        <f>F57</f>
        <v>10.199999999999999</v>
      </c>
      <c r="I64" s="130">
        <f>F52</f>
        <v>6.9</v>
      </c>
      <c r="J64" s="184">
        <f t="shared" si="30"/>
        <v>6.9999999999999982</v>
      </c>
      <c r="K64" s="130">
        <f t="shared" si="31"/>
        <v>3.2000000000000011</v>
      </c>
      <c r="O64" s="220" t="s">
        <v>168</v>
      </c>
      <c r="P64" s="220"/>
      <c r="Q64" s="11">
        <f>SUM(Q62:Q63)</f>
        <v>11973</v>
      </c>
    </row>
    <row r="66" spans="5:26" ht="15.75" x14ac:dyDescent="0.25">
      <c r="E66" s="219" t="s">
        <v>436</v>
      </c>
      <c r="F66" s="219"/>
      <c r="G66" s="219"/>
      <c r="H66" s="118"/>
      <c r="I66" s="183"/>
      <c r="J66" s="118"/>
      <c r="K66" s="118"/>
    </row>
    <row r="67" spans="5:26" ht="15.75" x14ac:dyDescent="0.25">
      <c r="E67" s="165" t="s">
        <v>140</v>
      </c>
      <c r="F67" s="165">
        <v>0</v>
      </c>
      <c r="G67" s="165">
        <v>35</v>
      </c>
      <c r="H67" s="165">
        <v>38</v>
      </c>
      <c r="I67" s="165">
        <v>50</v>
      </c>
      <c r="J67" s="165">
        <v>55</v>
      </c>
      <c r="K67" s="177" t="s">
        <v>17</v>
      </c>
      <c r="L67" s="7" t="s">
        <v>446</v>
      </c>
    </row>
    <row r="68" spans="5:26" ht="15.75" x14ac:dyDescent="0.25">
      <c r="E68" s="178">
        <v>0</v>
      </c>
      <c r="F68" s="11">
        <f>F5</f>
        <v>0</v>
      </c>
      <c r="G68" s="36">
        <f>M5</f>
        <v>7.2</v>
      </c>
      <c r="H68" s="36">
        <f t="shared" ref="H68:J68" si="32">N5</f>
        <v>8</v>
      </c>
      <c r="I68" s="36">
        <f t="shared" si="32"/>
        <v>9.9</v>
      </c>
      <c r="J68" s="36">
        <f t="shared" si="32"/>
        <v>10.199999999999999</v>
      </c>
    </row>
    <row r="69" spans="5:26" ht="15.75" x14ac:dyDescent="0.25">
      <c r="E69" s="192">
        <v>35</v>
      </c>
      <c r="F69" s="11">
        <f>F12</f>
        <v>7.2</v>
      </c>
      <c r="G69" s="11">
        <f>M12</f>
        <v>0</v>
      </c>
      <c r="H69" s="11">
        <f t="shared" ref="H69:J69" si="33">N12</f>
        <v>5.5</v>
      </c>
      <c r="I69" s="11">
        <f t="shared" si="33"/>
        <v>5.8</v>
      </c>
      <c r="J69" s="11">
        <f t="shared" si="33"/>
        <v>7.6</v>
      </c>
    </row>
    <row r="70" spans="5:26" ht="15.75" x14ac:dyDescent="0.25">
      <c r="E70" s="192">
        <v>38</v>
      </c>
      <c r="F70" s="11">
        <f t="shared" ref="F70:F72" si="34">F13</f>
        <v>8</v>
      </c>
      <c r="G70" s="11">
        <f t="shared" ref="G70:G72" si="35">M13</f>
        <v>5.5</v>
      </c>
      <c r="H70" s="11">
        <f>N13</f>
        <v>0</v>
      </c>
      <c r="I70" s="11">
        <f t="shared" ref="I70:J70" si="36">O13</f>
        <v>4.5999999999999996</v>
      </c>
      <c r="J70" s="11">
        <f t="shared" si="36"/>
        <v>3.8</v>
      </c>
    </row>
    <row r="71" spans="5:26" ht="15.75" x14ac:dyDescent="0.25">
      <c r="E71" s="192">
        <v>50</v>
      </c>
      <c r="F71" s="11">
        <f t="shared" si="34"/>
        <v>9.9</v>
      </c>
      <c r="G71" s="11">
        <f t="shared" si="35"/>
        <v>5.8</v>
      </c>
      <c r="H71" s="11">
        <f t="shared" ref="H71:H72" si="37">N14</f>
        <v>4.5999999999999996</v>
      </c>
      <c r="I71" s="11">
        <f>O14</f>
        <v>0</v>
      </c>
      <c r="J71" s="11">
        <f>P14</f>
        <v>3.9</v>
      </c>
    </row>
    <row r="72" spans="5:26" ht="15.75" x14ac:dyDescent="0.25">
      <c r="E72" s="192">
        <v>55</v>
      </c>
      <c r="F72" s="11">
        <f t="shared" si="34"/>
        <v>10.199999999999999</v>
      </c>
      <c r="G72" s="11">
        <f t="shared" si="35"/>
        <v>7.6</v>
      </c>
      <c r="H72" s="11">
        <f t="shared" si="37"/>
        <v>3.8</v>
      </c>
      <c r="I72" s="11">
        <f>O15</f>
        <v>3.9</v>
      </c>
      <c r="J72" s="11">
        <f>P15</f>
        <v>0</v>
      </c>
    </row>
    <row r="74" spans="5:26" ht="15.75" x14ac:dyDescent="0.25">
      <c r="E74" s="165" t="s">
        <v>335</v>
      </c>
      <c r="F74" s="165" t="s">
        <v>429</v>
      </c>
      <c r="G74" s="165" t="s">
        <v>337</v>
      </c>
      <c r="H74" s="165" t="s">
        <v>336</v>
      </c>
      <c r="I74" s="165" t="s">
        <v>338</v>
      </c>
      <c r="J74" s="165" t="s">
        <v>339</v>
      </c>
      <c r="K74" s="165" t="s">
        <v>340</v>
      </c>
      <c r="O74" s="219" t="s">
        <v>436</v>
      </c>
      <c r="P74" s="219"/>
      <c r="Q74" s="219"/>
      <c r="S74" s="178" t="s">
        <v>355</v>
      </c>
      <c r="T74" s="178" t="s">
        <v>356</v>
      </c>
      <c r="V74" s="188" t="s">
        <v>140</v>
      </c>
      <c r="W74" s="226" t="s">
        <v>355</v>
      </c>
      <c r="X74" s="228"/>
      <c r="Y74" s="228"/>
      <c r="Z74" s="227"/>
    </row>
    <row r="75" spans="5:26" ht="15.75" x14ac:dyDescent="0.25">
      <c r="E75" s="108">
        <v>35</v>
      </c>
      <c r="F75" s="192">
        <v>38</v>
      </c>
      <c r="G75" s="11">
        <f>H69</f>
        <v>5.5</v>
      </c>
      <c r="H75" s="11">
        <f>F70</f>
        <v>8</v>
      </c>
      <c r="I75" s="130">
        <f>F69</f>
        <v>7.2</v>
      </c>
      <c r="J75" s="184">
        <f>G75+H75-I75</f>
        <v>6.3</v>
      </c>
      <c r="K75" s="130">
        <f>H75-J75</f>
        <v>1.7000000000000002</v>
      </c>
      <c r="L75" s="177" t="s">
        <v>47</v>
      </c>
      <c r="M75" s="7" t="s">
        <v>447</v>
      </c>
      <c r="N75" s="7"/>
      <c r="O75" s="178" t="s">
        <v>178</v>
      </c>
      <c r="P75" s="178" t="s">
        <v>155</v>
      </c>
      <c r="Q75" s="178" t="s">
        <v>347</v>
      </c>
      <c r="S75" s="11" t="str">
        <f>M75</f>
        <v>{0,35,38,0}</v>
      </c>
      <c r="T75" s="130">
        <f>M76</f>
        <v>20.7</v>
      </c>
      <c r="V75" s="189" t="s">
        <v>357</v>
      </c>
      <c r="W75" s="179" t="s">
        <v>358</v>
      </c>
      <c r="X75" s="178" t="s">
        <v>359</v>
      </c>
      <c r="Y75" s="178" t="s">
        <v>2</v>
      </c>
      <c r="Z75" s="178" t="s">
        <v>7</v>
      </c>
    </row>
    <row r="76" spans="5:26" ht="15.75" x14ac:dyDescent="0.25">
      <c r="E76" s="182"/>
      <c r="F76" s="192">
        <v>50</v>
      </c>
      <c r="G76" s="11">
        <f>I69</f>
        <v>5.8</v>
      </c>
      <c r="H76" s="11">
        <f>F71</f>
        <v>9.9</v>
      </c>
      <c r="I76" s="130">
        <f>F69</f>
        <v>7.2</v>
      </c>
      <c r="J76" s="184">
        <f t="shared" ref="J76:J77" si="38">G76+H76-I76</f>
        <v>8.5</v>
      </c>
      <c r="K76" s="130">
        <f>H76-J76</f>
        <v>1.4000000000000004</v>
      </c>
      <c r="L76" s="177" t="s">
        <v>342</v>
      </c>
      <c r="M76" s="161">
        <f>G68+H69+F70</f>
        <v>20.7</v>
      </c>
      <c r="N76" s="177" t="s">
        <v>343</v>
      </c>
      <c r="O76" s="11">
        <v>1</v>
      </c>
      <c r="P76" s="108">
        <v>35</v>
      </c>
      <c r="Q76" s="108">
        <f>'Penentuan Lokasi Fasilitas'!CE9</f>
        <v>5997</v>
      </c>
      <c r="V76" s="172">
        <v>0</v>
      </c>
      <c r="W76" s="11" t="s">
        <v>430</v>
      </c>
      <c r="X76" s="11" t="s">
        <v>401</v>
      </c>
      <c r="Y76" s="11" t="s">
        <v>408</v>
      </c>
      <c r="Z76" s="11" t="s">
        <v>430</v>
      </c>
    </row>
    <row r="77" spans="5:26" ht="15.75" x14ac:dyDescent="0.25">
      <c r="E77" s="182"/>
      <c r="F77" s="192">
        <v>55</v>
      </c>
      <c r="G77" s="11">
        <f>J69</f>
        <v>7.6</v>
      </c>
      <c r="H77" s="11">
        <f>F72</f>
        <v>10.199999999999999</v>
      </c>
      <c r="I77" s="130">
        <f>F69</f>
        <v>7.2</v>
      </c>
      <c r="J77" s="184">
        <f t="shared" si="38"/>
        <v>10.599999999999998</v>
      </c>
      <c r="K77" s="130">
        <f>H77-J77</f>
        <v>-0.39999999999999858</v>
      </c>
      <c r="L77" s="177"/>
      <c r="M77" s="177"/>
      <c r="N77" s="177"/>
      <c r="O77" s="108">
        <v>2</v>
      </c>
      <c r="P77" s="108">
        <v>38</v>
      </c>
      <c r="Q77" s="108">
        <f>'Penentuan Lokasi Fasilitas'!CQ11</f>
        <v>5959</v>
      </c>
    </row>
    <row r="78" spans="5:26" ht="15.75" x14ac:dyDescent="0.25">
      <c r="O78" s="220" t="s">
        <v>168</v>
      </c>
      <c r="P78" s="220"/>
      <c r="Q78" s="11">
        <f>SUM(Q76:Q77)</f>
        <v>11956</v>
      </c>
    </row>
    <row r="79" spans="5:26" ht="15.75" x14ac:dyDescent="0.25">
      <c r="E79" s="219" t="s">
        <v>437</v>
      </c>
      <c r="F79" s="219"/>
      <c r="G79" s="219"/>
      <c r="H79" s="118"/>
      <c r="I79" s="183"/>
      <c r="J79" s="118"/>
      <c r="K79" s="118"/>
    </row>
    <row r="80" spans="5:26" ht="15.75" x14ac:dyDescent="0.25">
      <c r="E80" s="165" t="s">
        <v>140</v>
      </c>
      <c r="F80" s="165">
        <v>0</v>
      </c>
      <c r="G80" s="165">
        <v>50</v>
      </c>
      <c r="H80" s="165">
        <v>55</v>
      </c>
      <c r="I80" s="177" t="s">
        <v>17</v>
      </c>
      <c r="J80" s="7" t="s">
        <v>448</v>
      </c>
    </row>
    <row r="81" spans="5:26" ht="15.75" x14ac:dyDescent="0.25">
      <c r="E81" s="178">
        <v>0</v>
      </c>
      <c r="F81" s="11">
        <f>F5</f>
        <v>0</v>
      </c>
      <c r="G81" s="36">
        <f>O5</f>
        <v>9.9</v>
      </c>
      <c r="H81" s="36">
        <f>P5</f>
        <v>10.199999999999999</v>
      </c>
    </row>
    <row r="82" spans="5:26" ht="15.75" x14ac:dyDescent="0.25">
      <c r="E82" s="192">
        <v>50</v>
      </c>
      <c r="F82" s="11">
        <f>F14</f>
        <v>9.9</v>
      </c>
      <c r="G82" s="11">
        <f>O14</f>
        <v>0</v>
      </c>
      <c r="H82" s="11">
        <f>P14</f>
        <v>3.9</v>
      </c>
    </row>
    <row r="83" spans="5:26" ht="15.75" x14ac:dyDescent="0.25">
      <c r="E83" s="192">
        <v>55</v>
      </c>
      <c r="F83" s="11">
        <f>F15</f>
        <v>10.199999999999999</v>
      </c>
      <c r="G83" s="11">
        <f>O15</f>
        <v>3.9</v>
      </c>
      <c r="H83" s="11">
        <f>P15</f>
        <v>0</v>
      </c>
    </row>
    <row r="85" spans="5:26" ht="15.75" x14ac:dyDescent="0.25">
      <c r="E85" s="165" t="s">
        <v>335</v>
      </c>
      <c r="F85" s="165" t="s">
        <v>429</v>
      </c>
      <c r="G85" s="165" t="s">
        <v>337</v>
      </c>
      <c r="H85" s="165" t="s">
        <v>336</v>
      </c>
      <c r="I85" s="165" t="s">
        <v>338</v>
      </c>
      <c r="J85" s="165" t="s">
        <v>339</v>
      </c>
      <c r="K85" s="165" t="s">
        <v>340</v>
      </c>
      <c r="O85" s="219" t="s">
        <v>437</v>
      </c>
      <c r="P85" s="219"/>
      <c r="Q85" s="219"/>
      <c r="S85" s="178" t="s">
        <v>355</v>
      </c>
      <c r="T85" s="178" t="s">
        <v>356</v>
      </c>
      <c r="V85" s="188" t="s">
        <v>140</v>
      </c>
      <c r="W85" s="226" t="s">
        <v>355</v>
      </c>
      <c r="X85" s="228"/>
      <c r="Y85" s="228"/>
      <c r="Z85" s="227"/>
    </row>
    <row r="86" spans="5:26" ht="15.75" x14ac:dyDescent="0.25">
      <c r="E86" s="108">
        <v>50</v>
      </c>
      <c r="F86" s="192">
        <v>55</v>
      </c>
      <c r="G86" s="11">
        <f>H82</f>
        <v>3.9</v>
      </c>
      <c r="H86" s="11">
        <f>F83</f>
        <v>10.199999999999999</v>
      </c>
      <c r="I86" s="130">
        <f>F82</f>
        <v>9.9</v>
      </c>
      <c r="J86" s="184">
        <f>G86+H86-I86</f>
        <v>4.1999999999999993</v>
      </c>
      <c r="K86" s="184">
        <f>H86-J86</f>
        <v>6</v>
      </c>
      <c r="L86" s="177" t="s">
        <v>47</v>
      </c>
      <c r="M86" s="7" t="s">
        <v>449</v>
      </c>
      <c r="N86" s="7"/>
      <c r="O86" s="178" t="s">
        <v>178</v>
      </c>
      <c r="P86" s="178" t="s">
        <v>155</v>
      </c>
      <c r="Q86" s="178" t="s">
        <v>347</v>
      </c>
      <c r="S86" s="11" t="str">
        <f>M86</f>
        <v>{0,50,55,0}</v>
      </c>
      <c r="T86" s="130">
        <f>M87</f>
        <v>24</v>
      </c>
      <c r="V86" s="189" t="s">
        <v>357</v>
      </c>
      <c r="W86" s="179" t="s">
        <v>358</v>
      </c>
      <c r="X86" s="178" t="s">
        <v>359</v>
      </c>
      <c r="Y86" s="178" t="s">
        <v>2</v>
      </c>
      <c r="Z86" s="178" t="s">
        <v>7</v>
      </c>
    </row>
    <row r="87" spans="5:26" ht="15.75" x14ac:dyDescent="0.25">
      <c r="L87" s="177" t="s">
        <v>342</v>
      </c>
      <c r="M87" s="161">
        <f>G81+H82+F83</f>
        <v>24</v>
      </c>
      <c r="N87" s="177" t="s">
        <v>343</v>
      </c>
      <c r="O87" s="11">
        <v>1</v>
      </c>
      <c r="P87" s="108">
        <v>50</v>
      </c>
      <c r="Q87" s="108">
        <f>'Penentuan Lokasi Fasilitas'!DE11</f>
        <v>5934</v>
      </c>
      <c r="V87" s="172">
        <v>0</v>
      </c>
      <c r="W87" s="11" t="s">
        <v>430</v>
      </c>
      <c r="X87" s="11" t="s">
        <v>414</v>
      </c>
      <c r="Y87" s="11" t="s">
        <v>423</v>
      </c>
      <c r="Z87" s="11" t="s">
        <v>430</v>
      </c>
    </row>
    <row r="88" spans="5:26" ht="15.75" x14ac:dyDescent="0.25">
      <c r="O88" s="108">
        <v>2</v>
      </c>
      <c r="P88" s="108">
        <v>55</v>
      </c>
      <c r="Q88" s="108">
        <f>'Penentuan Lokasi Fasilitas'!DS10</f>
        <v>5917</v>
      </c>
    </row>
    <row r="89" spans="5:26" ht="15.75" x14ac:dyDescent="0.25">
      <c r="O89" s="220" t="s">
        <v>168</v>
      </c>
      <c r="P89" s="220"/>
      <c r="Q89" s="11">
        <f>SUM(Q87:Q88)</f>
        <v>11851</v>
      </c>
    </row>
  </sheetData>
  <mergeCells count="21">
    <mergeCell ref="O78:P78"/>
    <mergeCell ref="W74:Z74"/>
    <mergeCell ref="E79:G79"/>
    <mergeCell ref="O85:Q85"/>
    <mergeCell ref="O89:P89"/>
    <mergeCell ref="W85:Z85"/>
    <mergeCell ref="O60:Q60"/>
    <mergeCell ref="O64:P64"/>
    <mergeCell ref="W60:Z60"/>
    <mergeCell ref="E66:G66"/>
    <mergeCell ref="O74:Q74"/>
    <mergeCell ref="O41:Q41"/>
    <mergeCell ref="O45:P45"/>
    <mergeCell ref="W41:Z41"/>
    <mergeCell ref="E28:G28"/>
    <mergeCell ref="E49:G49"/>
    <mergeCell ref="O18:Q18"/>
    <mergeCell ref="O22:P22"/>
    <mergeCell ref="W18:Z18"/>
    <mergeCell ref="B2:C2"/>
    <mergeCell ref="E3:G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75"/>
  <sheetViews>
    <sheetView topLeftCell="A157" workbookViewId="0">
      <selection activeCell="J172" sqref="J172"/>
    </sheetView>
  </sheetViews>
  <sheetFormatPr defaultRowHeight="15" x14ac:dyDescent="0.25"/>
  <cols>
    <col min="11" max="12" width="11.140625" bestFit="1" customWidth="1"/>
    <col min="14" max="14" width="14.42578125" bestFit="1" customWidth="1"/>
    <col min="15" max="15" width="14" bestFit="1" customWidth="1"/>
    <col min="16" max="16" width="14" customWidth="1"/>
    <col min="17" max="17" width="31.85546875" bestFit="1" customWidth="1"/>
    <col min="18" max="18" width="23" customWidth="1"/>
    <col min="19" max="19" width="14.42578125" bestFit="1" customWidth="1"/>
    <col min="21" max="21" width="14.28515625" customWidth="1"/>
    <col min="28" max="28" width="9.140625" customWidth="1"/>
    <col min="29" max="30" width="14.28515625" bestFit="1" customWidth="1"/>
  </cols>
  <sheetData>
    <row r="1" spans="2:28" ht="15.75" x14ac:dyDescent="0.25">
      <c r="B1" s="219" t="s">
        <v>295</v>
      </c>
      <c r="C1" s="219"/>
      <c r="D1" s="219"/>
    </row>
    <row r="2" spans="2:28" ht="15.75" customHeight="1" x14ac:dyDescent="0.25">
      <c r="B2" s="165" t="s">
        <v>140</v>
      </c>
      <c r="C2" s="165">
        <v>1</v>
      </c>
      <c r="D2" s="165">
        <v>2</v>
      </c>
      <c r="E2" s="165">
        <v>3</v>
      </c>
      <c r="F2" s="165">
        <v>4</v>
      </c>
      <c r="G2" s="165">
        <v>8</v>
      </c>
      <c r="H2" s="165">
        <v>9</v>
      </c>
      <c r="I2" s="156" t="s">
        <v>17</v>
      </c>
      <c r="J2" s="7" t="s">
        <v>440</v>
      </c>
      <c r="L2" s="219" t="s">
        <v>295</v>
      </c>
      <c r="M2" s="219"/>
      <c r="N2" s="219"/>
      <c r="Q2" s="168" t="s">
        <v>355</v>
      </c>
      <c r="R2" s="168" t="s">
        <v>356</v>
      </c>
      <c r="T2" s="188" t="s">
        <v>140</v>
      </c>
      <c r="U2" s="227" t="s">
        <v>355</v>
      </c>
      <c r="V2" s="220"/>
      <c r="W2" s="220"/>
      <c r="X2" s="220"/>
      <c r="Y2" s="220"/>
      <c r="Z2" s="220"/>
      <c r="AA2" s="220"/>
      <c r="AB2" s="220"/>
    </row>
    <row r="3" spans="2:28" ht="15.75" x14ac:dyDescent="0.25">
      <c r="B3" s="157">
        <v>1</v>
      </c>
      <c r="C3" s="52">
        <v>0</v>
      </c>
      <c r="D3" s="52">
        <f>'[1]Matriks Jarak'!$D$4</f>
        <v>1.8</v>
      </c>
      <c r="E3" s="52">
        <f>'[1]Matriks Jarak'!$E$4</f>
        <v>1.1000000000000001</v>
      </c>
      <c r="F3" s="52">
        <f>'[1]Matriks Jarak'!$F$4</f>
        <v>0.7</v>
      </c>
      <c r="G3" s="52">
        <f>'[1]Matriks Jarak'!$J$4</f>
        <v>2.1</v>
      </c>
      <c r="H3" s="52">
        <f>'[1]Matriks Jarak'!$K$4</f>
        <v>2.7</v>
      </c>
      <c r="L3" s="163" t="s">
        <v>178</v>
      </c>
      <c r="M3" s="163" t="s">
        <v>155</v>
      </c>
      <c r="N3" s="163" t="s">
        <v>347</v>
      </c>
      <c r="Q3" s="11" t="str">
        <f>J12</f>
        <v>{4,4,1,3,8,9,2,4}</v>
      </c>
      <c r="R3" s="11">
        <f>J13</f>
        <v>10.8</v>
      </c>
      <c r="T3" s="189" t="s">
        <v>357</v>
      </c>
      <c r="U3" s="169" t="s">
        <v>358</v>
      </c>
      <c r="V3" s="168" t="s">
        <v>359</v>
      </c>
      <c r="W3" s="168" t="s">
        <v>2</v>
      </c>
      <c r="X3" s="168" t="s">
        <v>3</v>
      </c>
      <c r="Y3" s="168" t="s">
        <v>4</v>
      </c>
      <c r="Z3" s="168" t="s">
        <v>5</v>
      </c>
      <c r="AA3" s="168" t="s">
        <v>6</v>
      </c>
      <c r="AB3" s="168" t="s">
        <v>7</v>
      </c>
    </row>
    <row r="4" spans="2:28" ht="15.75" x14ac:dyDescent="0.25">
      <c r="B4" s="157">
        <v>2</v>
      </c>
      <c r="C4" s="52">
        <f>'[1]Matriks Jarak'!$C$5</f>
        <v>1.8</v>
      </c>
      <c r="D4" s="52">
        <v>0</v>
      </c>
      <c r="E4" s="52">
        <f>'[1]Matriks Jarak'!$E$5</f>
        <v>1.2</v>
      </c>
      <c r="F4" s="52">
        <f>'[1]Matriks Jarak'!$F$5</f>
        <v>2.2999999999999998</v>
      </c>
      <c r="G4" s="52">
        <f>'[1]Matriks Jarak'!$J$5</f>
        <v>3.8</v>
      </c>
      <c r="H4" s="52">
        <f>'[1]Matriks Jarak'!$K$5</f>
        <v>3.4</v>
      </c>
      <c r="L4" s="11">
        <v>1</v>
      </c>
      <c r="M4" s="108">
        <v>1</v>
      </c>
      <c r="N4" s="108">
        <v>1067</v>
      </c>
      <c r="T4" s="172">
        <v>4</v>
      </c>
      <c r="U4" s="11" t="s">
        <v>360</v>
      </c>
      <c r="V4" s="11" t="s">
        <v>361</v>
      </c>
      <c r="W4" s="11" t="s">
        <v>367</v>
      </c>
      <c r="X4" s="11" t="s">
        <v>362</v>
      </c>
      <c r="Y4" s="11" t="s">
        <v>364</v>
      </c>
      <c r="Z4" s="11" t="s">
        <v>365</v>
      </c>
      <c r="AA4" s="11" t="s">
        <v>363</v>
      </c>
      <c r="AB4" s="11" t="s">
        <v>360</v>
      </c>
    </row>
    <row r="5" spans="2:28" ht="15.75" x14ac:dyDescent="0.25">
      <c r="B5" s="157">
        <v>3</v>
      </c>
      <c r="C5" s="52">
        <f>'[1]Matriks Jarak'!$C$6</f>
        <v>1.1000000000000001</v>
      </c>
      <c r="D5" s="52">
        <f>'[1]Matriks Jarak'!$D$6</f>
        <v>1.2</v>
      </c>
      <c r="E5" s="52">
        <v>0</v>
      </c>
      <c r="F5" s="52">
        <f>'[1]Matriks Jarak'!$F$6</f>
        <v>1.5</v>
      </c>
      <c r="G5" s="52">
        <f>'[1]Matriks Jarak'!$J$6</f>
        <v>2.4</v>
      </c>
      <c r="H5" s="52">
        <f>'[1]Matriks Jarak'!$K$6</f>
        <v>3</v>
      </c>
      <c r="L5" s="11">
        <v>2</v>
      </c>
      <c r="M5" s="108">
        <v>2</v>
      </c>
      <c r="N5" s="108">
        <v>821</v>
      </c>
    </row>
    <row r="6" spans="2:28" ht="15.75" x14ac:dyDescent="0.25">
      <c r="B6" s="157">
        <v>4</v>
      </c>
      <c r="C6" s="52">
        <f>'[1]Matriks Jarak'!$C$7</f>
        <v>0.7</v>
      </c>
      <c r="D6" s="52">
        <f>'[1]Matriks Jarak'!$D$7</f>
        <v>2.2999999999999998</v>
      </c>
      <c r="E6" s="52">
        <f>'[1]Matriks Jarak'!$E$7</f>
        <v>1.5</v>
      </c>
      <c r="F6" s="52">
        <v>0</v>
      </c>
      <c r="G6" s="52">
        <f>'[1]Matriks Jarak'!$J$7</f>
        <v>1.5</v>
      </c>
      <c r="H6" s="52">
        <f>'[1]Matriks Jarak'!$K$7</f>
        <v>2.2000000000000002</v>
      </c>
      <c r="L6" s="11">
        <v>3</v>
      </c>
      <c r="M6" s="108">
        <v>3</v>
      </c>
      <c r="N6" s="108">
        <v>1026</v>
      </c>
    </row>
    <row r="7" spans="2:28" ht="15.75" x14ac:dyDescent="0.25">
      <c r="B7" s="157">
        <v>8</v>
      </c>
      <c r="C7" s="52">
        <f>'[1]Matriks Jarak'!$C$11</f>
        <v>2.1</v>
      </c>
      <c r="D7" s="52">
        <f>'[1]Matriks Jarak'!$D$11</f>
        <v>3.8</v>
      </c>
      <c r="E7" s="52">
        <f>'[1]Matriks Jarak'!$E$11</f>
        <v>2.4</v>
      </c>
      <c r="F7" s="52">
        <f>'[1]Matriks Jarak'!$F$11</f>
        <v>1.5</v>
      </c>
      <c r="G7" s="52">
        <v>0</v>
      </c>
      <c r="H7" s="52">
        <f>'[1]Matriks Jarak'!$K$11</f>
        <v>0.9</v>
      </c>
      <c r="L7" s="11">
        <v>4</v>
      </c>
      <c r="M7" s="165">
        <v>4</v>
      </c>
      <c r="N7" s="108">
        <v>1074</v>
      </c>
    </row>
    <row r="8" spans="2:28" ht="15.75" x14ac:dyDescent="0.25">
      <c r="B8" s="157">
        <v>9</v>
      </c>
      <c r="C8" s="52">
        <f>'[1]Matriks Jarak'!$C$12</f>
        <v>2.7</v>
      </c>
      <c r="D8" s="52">
        <f>'[1]Matriks Jarak'!$D$12</f>
        <v>3.4</v>
      </c>
      <c r="E8" s="52">
        <f>'[1]Matriks Jarak'!$E$12</f>
        <v>3</v>
      </c>
      <c r="F8" s="52">
        <f>'[1]Matriks Jarak'!$F$12</f>
        <v>2.2000000000000002</v>
      </c>
      <c r="G8" s="52">
        <f>'[1]Matriks Jarak'!$J$12</f>
        <v>0.9</v>
      </c>
      <c r="H8" s="52">
        <v>0</v>
      </c>
      <c r="L8" s="11">
        <v>5</v>
      </c>
      <c r="M8" s="108">
        <v>8</v>
      </c>
      <c r="N8" s="108">
        <v>884</v>
      </c>
    </row>
    <row r="9" spans="2:28" ht="15.75" x14ac:dyDescent="0.25">
      <c r="L9" s="11">
        <v>6</v>
      </c>
      <c r="M9" s="108">
        <v>9</v>
      </c>
      <c r="N9" s="108">
        <v>1118</v>
      </c>
    </row>
    <row r="10" spans="2:28" ht="15.75" x14ac:dyDescent="0.25">
      <c r="B10" s="165" t="s">
        <v>335</v>
      </c>
      <c r="C10" s="165" t="s">
        <v>429</v>
      </c>
      <c r="D10" s="165" t="s">
        <v>337</v>
      </c>
      <c r="E10" s="165" t="s">
        <v>336</v>
      </c>
      <c r="F10" s="165" t="s">
        <v>338</v>
      </c>
      <c r="G10" s="165" t="s">
        <v>339</v>
      </c>
      <c r="H10" s="165" t="s">
        <v>340</v>
      </c>
      <c r="L10" s="220" t="s">
        <v>168</v>
      </c>
      <c r="M10" s="220"/>
      <c r="N10" s="11">
        <v>5990</v>
      </c>
    </row>
    <row r="11" spans="2:28" ht="15.75" x14ac:dyDescent="0.25">
      <c r="B11" s="108">
        <v>4</v>
      </c>
      <c r="C11" s="11">
        <v>1</v>
      </c>
      <c r="D11" s="11">
        <f>C6</f>
        <v>0.7</v>
      </c>
      <c r="E11" s="11">
        <f>F3</f>
        <v>0.7</v>
      </c>
      <c r="F11" s="11">
        <f>F6</f>
        <v>0</v>
      </c>
      <c r="G11" s="36">
        <f>D11+E11-F11</f>
        <v>1.4</v>
      </c>
      <c r="H11" s="11">
        <f>E11-G11</f>
        <v>-0.7</v>
      </c>
      <c r="I11" s="156" t="s">
        <v>47</v>
      </c>
      <c r="J11" s="7" t="s">
        <v>441</v>
      </c>
    </row>
    <row r="12" spans="2:28" ht="15.75" x14ac:dyDescent="0.25">
      <c r="B12" s="176"/>
      <c r="C12" s="11">
        <v>2</v>
      </c>
      <c r="D12" s="11">
        <f>D6</f>
        <v>2.2999999999999998</v>
      </c>
      <c r="E12" s="11">
        <f>F4</f>
        <v>2.2999999999999998</v>
      </c>
      <c r="F12" s="11">
        <f>F6</f>
        <v>0</v>
      </c>
      <c r="G12" s="36">
        <f t="shared" ref="G12:G15" si="0">D12+E12-F12</f>
        <v>4.5999999999999996</v>
      </c>
      <c r="H12" s="11">
        <f t="shared" ref="H12:H15" si="1">E12-G12</f>
        <v>-2.2999999999999998</v>
      </c>
      <c r="I12" s="156" t="s">
        <v>341</v>
      </c>
      <c r="J12" s="7" t="s">
        <v>442</v>
      </c>
    </row>
    <row r="13" spans="2:28" ht="15.75" x14ac:dyDescent="0.25">
      <c r="B13" s="176"/>
      <c r="C13" s="11">
        <v>3</v>
      </c>
      <c r="D13" s="11">
        <f>E6</f>
        <v>1.5</v>
      </c>
      <c r="E13" s="11">
        <f>F5</f>
        <v>1.5</v>
      </c>
      <c r="F13" s="11">
        <f>F6</f>
        <v>0</v>
      </c>
      <c r="G13" s="36">
        <f t="shared" si="0"/>
        <v>3</v>
      </c>
      <c r="H13" s="11">
        <f t="shared" si="1"/>
        <v>-1.5</v>
      </c>
      <c r="I13" s="156" t="s">
        <v>342</v>
      </c>
      <c r="J13" s="156">
        <f>F6+C6+E3+G5+H7+D8+F4</f>
        <v>10.8</v>
      </c>
      <c r="K13" s="156" t="s">
        <v>343</v>
      </c>
    </row>
    <row r="14" spans="2:28" ht="15.75" x14ac:dyDescent="0.25">
      <c r="B14" s="176"/>
      <c r="C14" s="11">
        <v>8</v>
      </c>
      <c r="D14" s="11">
        <f>G6</f>
        <v>1.5</v>
      </c>
      <c r="E14" s="11">
        <f>F7</f>
        <v>1.5</v>
      </c>
      <c r="F14" s="11">
        <f>F6</f>
        <v>0</v>
      </c>
      <c r="G14" s="36">
        <f t="shared" si="0"/>
        <v>3</v>
      </c>
      <c r="H14" s="11">
        <f t="shared" si="1"/>
        <v>-1.5</v>
      </c>
      <c r="L14" s="156"/>
      <c r="M14" s="156"/>
      <c r="N14" s="156"/>
    </row>
    <row r="15" spans="2:28" ht="15.75" x14ac:dyDescent="0.25">
      <c r="B15" s="176"/>
      <c r="C15" s="11">
        <v>9</v>
      </c>
      <c r="D15" s="11">
        <f>H6</f>
        <v>2.2000000000000002</v>
      </c>
      <c r="E15" s="11">
        <f>F8</f>
        <v>2.2000000000000002</v>
      </c>
      <c r="F15" s="11">
        <f>F6</f>
        <v>0</v>
      </c>
      <c r="G15" s="36">
        <f t="shared" si="0"/>
        <v>4.4000000000000004</v>
      </c>
      <c r="H15" s="11">
        <f t="shared" si="1"/>
        <v>-2.2000000000000002</v>
      </c>
    </row>
    <row r="16" spans="2:28" ht="15.75" x14ac:dyDescent="0.25">
      <c r="B16" s="7"/>
      <c r="C16" s="7"/>
      <c r="D16" s="7"/>
      <c r="E16" s="7"/>
      <c r="F16" s="7"/>
      <c r="G16" s="7"/>
      <c r="H16" s="7"/>
      <c r="J16" s="7"/>
      <c r="K16" s="7"/>
    </row>
    <row r="17" spans="2:28" ht="15.75" x14ac:dyDescent="0.25">
      <c r="B17" s="219" t="s">
        <v>294</v>
      </c>
      <c r="C17" s="219"/>
      <c r="D17" s="219"/>
    </row>
    <row r="18" spans="2:28" ht="15.75" x14ac:dyDescent="0.25">
      <c r="B18" s="165" t="s">
        <v>140</v>
      </c>
      <c r="C18" s="165">
        <v>5</v>
      </c>
      <c r="D18" s="165">
        <v>6</v>
      </c>
      <c r="E18" s="165">
        <v>7</v>
      </c>
      <c r="F18" s="165">
        <v>12</v>
      </c>
      <c r="G18" s="165">
        <v>17</v>
      </c>
      <c r="H18" s="165">
        <v>18</v>
      </c>
      <c r="I18" s="164" t="s">
        <v>17</v>
      </c>
      <c r="J18" s="7" t="s">
        <v>450</v>
      </c>
      <c r="L18" s="219" t="s">
        <v>294</v>
      </c>
      <c r="M18" s="219"/>
      <c r="N18" s="219"/>
      <c r="Q18" s="168" t="s">
        <v>355</v>
      </c>
      <c r="R18" s="168" t="s">
        <v>356</v>
      </c>
      <c r="T18" s="188" t="s">
        <v>140</v>
      </c>
      <c r="U18" s="227" t="s">
        <v>355</v>
      </c>
      <c r="V18" s="220"/>
      <c r="W18" s="220"/>
      <c r="X18" s="220"/>
      <c r="Y18" s="220"/>
      <c r="Z18" s="220"/>
      <c r="AA18" s="220"/>
      <c r="AB18" s="220"/>
    </row>
    <row r="19" spans="2:28" ht="15.75" x14ac:dyDescent="0.25">
      <c r="B19" s="163">
        <v>5</v>
      </c>
      <c r="C19" s="36">
        <v>0</v>
      </c>
      <c r="D19" s="11">
        <f>'[1]Matriks Jarak'!$H$8</f>
        <v>1</v>
      </c>
      <c r="E19" s="11">
        <f>'[1]Matriks Jarak'!$I$8</f>
        <v>0.6</v>
      </c>
      <c r="F19" s="11">
        <f>'[1]Matriks Jarak'!$N$8</f>
        <v>2.8</v>
      </c>
      <c r="G19" s="11">
        <f>'[1]Matriks Jarak'!$S$8</f>
        <v>3.4</v>
      </c>
      <c r="H19" s="11">
        <f>'[1]Matriks Jarak'!$T$8</f>
        <v>4.2</v>
      </c>
      <c r="L19" s="163" t="s">
        <v>178</v>
      </c>
      <c r="M19" s="163" t="s">
        <v>155</v>
      </c>
      <c r="N19" s="163" t="s">
        <v>347</v>
      </c>
      <c r="Q19" s="11" t="str">
        <f>J28</f>
        <v>{5,5,7,6,12,17,18,5}</v>
      </c>
      <c r="R19" s="11">
        <f>J29</f>
        <v>18.7</v>
      </c>
      <c r="T19" s="189" t="s">
        <v>357</v>
      </c>
      <c r="U19" s="169" t="s">
        <v>358</v>
      </c>
      <c r="V19" s="168" t="s">
        <v>359</v>
      </c>
      <c r="W19" s="168" t="s">
        <v>2</v>
      </c>
      <c r="X19" s="168" t="s">
        <v>3</v>
      </c>
      <c r="Y19" s="168" t="s">
        <v>4</v>
      </c>
      <c r="Z19" s="168" t="s">
        <v>5</v>
      </c>
      <c r="AA19" s="168" t="s">
        <v>6</v>
      </c>
      <c r="AB19" s="168" t="s">
        <v>7</v>
      </c>
    </row>
    <row r="20" spans="2:28" ht="15.75" x14ac:dyDescent="0.25">
      <c r="B20" s="163">
        <v>6</v>
      </c>
      <c r="C20" s="11">
        <f>'[1]Matriks Jarak'!$G$9</f>
        <v>1</v>
      </c>
      <c r="D20" s="36">
        <v>0</v>
      </c>
      <c r="E20" s="11">
        <f>'[1]Matriks Jarak'!$I$9</f>
        <v>1</v>
      </c>
      <c r="F20" s="11">
        <f>'[1]Matriks Jarak'!$N$9</f>
        <v>3.9</v>
      </c>
      <c r="G20" s="11">
        <f>'[1]Matriks Jarak'!$S$9</f>
        <v>3.7</v>
      </c>
      <c r="H20" s="11">
        <f>'[1]Matriks Jarak'!$T$9</f>
        <v>5.3</v>
      </c>
      <c r="L20" s="11">
        <v>1</v>
      </c>
      <c r="M20" s="165">
        <v>5</v>
      </c>
      <c r="N20" s="108">
        <v>881</v>
      </c>
      <c r="T20" s="172">
        <v>5</v>
      </c>
      <c r="U20" s="11" t="s">
        <v>360</v>
      </c>
      <c r="V20" s="11" t="s">
        <v>368</v>
      </c>
      <c r="W20" s="11" t="s">
        <v>369</v>
      </c>
      <c r="X20" s="11" t="s">
        <v>366</v>
      </c>
      <c r="Y20" s="11" t="s">
        <v>371</v>
      </c>
      <c r="Z20" s="11" t="s">
        <v>370</v>
      </c>
      <c r="AA20" s="11" t="s">
        <v>372</v>
      </c>
      <c r="AB20" s="11" t="s">
        <v>360</v>
      </c>
    </row>
    <row r="21" spans="2:28" ht="15.75" x14ac:dyDescent="0.25">
      <c r="B21" s="163">
        <v>7</v>
      </c>
      <c r="C21" s="11">
        <f>'[1]Matriks Jarak'!$G$10</f>
        <v>0.6</v>
      </c>
      <c r="D21" s="11">
        <f>'[1]Matriks Jarak'!$H$10</f>
        <v>1</v>
      </c>
      <c r="E21" s="11">
        <v>0</v>
      </c>
      <c r="F21" s="11">
        <f>'[1]Matriks Jarak'!$N$10</f>
        <v>3.4</v>
      </c>
      <c r="G21" s="11">
        <f>'[1]Matriks Jarak'!$S$10</f>
        <v>2.8</v>
      </c>
      <c r="H21" s="11">
        <f>'[1]Matriks Jarak'!$T$10</f>
        <v>4.8</v>
      </c>
      <c r="L21" s="108">
        <v>2</v>
      </c>
      <c r="M21" s="108">
        <v>6</v>
      </c>
      <c r="N21" s="108">
        <v>1086</v>
      </c>
    </row>
    <row r="22" spans="2:28" ht="15.75" x14ac:dyDescent="0.25">
      <c r="B22" s="163">
        <v>12</v>
      </c>
      <c r="C22" s="11">
        <f>'[1]Matriks Jarak'!$G$15</f>
        <v>2.8</v>
      </c>
      <c r="D22" s="11">
        <f>'[1]Matriks Jarak'!$H$15</f>
        <v>3.9</v>
      </c>
      <c r="E22" s="11">
        <f>'[1]Matriks Jarak'!$I$15</f>
        <v>3.4</v>
      </c>
      <c r="F22" s="11">
        <v>0</v>
      </c>
      <c r="G22" s="11">
        <f>'[1]Matriks Jarak'!$S$15</f>
        <v>3.6</v>
      </c>
      <c r="H22" s="11">
        <f>'[1]Matriks Jarak'!$T$15</f>
        <v>1.4</v>
      </c>
      <c r="L22" s="11">
        <v>3</v>
      </c>
      <c r="M22" s="108">
        <v>7</v>
      </c>
      <c r="N22" s="108">
        <v>942</v>
      </c>
    </row>
    <row r="23" spans="2:28" ht="15.75" x14ac:dyDescent="0.25">
      <c r="B23" s="163">
        <v>17</v>
      </c>
      <c r="C23" s="11">
        <f>'[1]Matriks Jarak'!$G$20</f>
        <v>3.4</v>
      </c>
      <c r="D23" s="11">
        <f>'[1]Matriks Jarak'!$H$20</f>
        <v>3.7</v>
      </c>
      <c r="E23" s="11">
        <f>'[1]Matriks Jarak'!$I$20</f>
        <v>2.8</v>
      </c>
      <c r="F23" s="11">
        <f>'[1]Matriks Jarak'!$N$20</f>
        <v>3.6</v>
      </c>
      <c r="G23" s="11">
        <v>0</v>
      </c>
      <c r="H23" s="11">
        <f>'[1]Matriks Jarak'!$T$20</f>
        <v>5.4</v>
      </c>
      <c r="L23" s="108">
        <v>4</v>
      </c>
      <c r="M23" s="108">
        <v>12</v>
      </c>
      <c r="N23" s="108">
        <v>926</v>
      </c>
    </row>
    <row r="24" spans="2:28" ht="15.75" x14ac:dyDescent="0.25">
      <c r="B24" s="163">
        <v>18</v>
      </c>
      <c r="C24" s="11">
        <f>'[1]Matriks Jarak'!$G$21</f>
        <v>4.2</v>
      </c>
      <c r="D24" s="11">
        <f>'[1]Matriks Jarak'!$H$21</f>
        <v>5.3</v>
      </c>
      <c r="E24" s="11">
        <f>'[1]Matriks Jarak'!$I$21</f>
        <v>4.8</v>
      </c>
      <c r="F24" s="11">
        <f>'[1]Matriks Jarak'!$N$21</f>
        <v>1.4</v>
      </c>
      <c r="G24" s="11">
        <f>'[1]Matriks Jarak'!$S$21</f>
        <v>5.4</v>
      </c>
      <c r="H24" s="11">
        <v>0</v>
      </c>
      <c r="L24" s="108">
        <v>5</v>
      </c>
      <c r="M24" s="108">
        <v>17</v>
      </c>
      <c r="N24" s="108">
        <v>1043</v>
      </c>
    </row>
    <row r="25" spans="2:28" ht="15.75" x14ac:dyDescent="0.25">
      <c r="L25" s="108">
        <v>6</v>
      </c>
      <c r="M25" s="108">
        <v>18</v>
      </c>
      <c r="N25" s="108">
        <v>1067</v>
      </c>
    </row>
    <row r="26" spans="2:28" ht="15.75" x14ac:dyDescent="0.25">
      <c r="B26" s="165" t="s">
        <v>335</v>
      </c>
      <c r="C26" s="165" t="s">
        <v>429</v>
      </c>
      <c r="D26" s="165" t="s">
        <v>337</v>
      </c>
      <c r="E26" s="165" t="s">
        <v>336</v>
      </c>
      <c r="F26" s="165" t="s">
        <v>338</v>
      </c>
      <c r="G26" s="165" t="s">
        <v>339</v>
      </c>
      <c r="H26" s="165" t="s">
        <v>340</v>
      </c>
      <c r="L26" s="220" t="s">
        <v>168</v>
      </c>
      <c r="M26" s="220"/>
      <c r="N26" s="11">
        <v>5945</v>
      </c>
    </row>
    <row r="27" spans="2:28" ht="15.75" x14ac:dyDescent="0.25">
      <c r="B27" s="108">
        <v>5</v>
      </c>
      <c r="C27" s="192">
        <v>6</v>
      </c>
      <c r="D27" s="11">
        <f>D19</f>
        <v>1</v>
      </c>
      <c r="E27" s="11">
        <f>C20</f>
        <v>1</v>
      </c>
      <c r="F27" s="11">
        <f>C19</f>
        <v>0</v>
      </c>
      <c r="G27" s="36">
        <f>D27+E27-F27</f>
        <v>2</v>
      </c>
      <c r="H27" s="11">
        <f>E27-G27</f>
        <v>-1</v>
      </c>
      <c r="I27" s="164" t="s">
        <v>47</v>
      </c>
      <c r="J27" s="7" t="s">
        <v>451</v>
      </c>
    </row>
    <row r="28" spans="2:28" ht="15.75" x14ac:dyDescent="0.25">
      <c r="B28" s="176"/>
      <c r="C28" s="192">
        <v>7</v>
      </c>
      <c r="D28" s="11">
        <f>E19</f>
        <v>0.6</v>
      </c>
      <c r="E28" s="11">
        <f>C21</f>
        <v>0.6</v>
      </c>
      <c r="F28" s="11">
        <f>C19</f>
        <v>0</v>
      </c>
      <c r="G28" s="36">
        <f t="shared" ref="G28:G31" si="2">D28+E28-F28</f>
        <v>1.2</v>
      </c>
      <c r="H28" s="11">
        <f>E28-G28</f>
        <v>-0.6</v>
      </c>
      <c r="I28" s="164" t="s">
        <v>341</v>
      </c>
      <c r="J28" s="7" t="s">
        <v>452</v>
      </c>
    </row>
    <row r="29" spans="2:28" ht="15.75" x14ac:dyDescent="0.25">
      <c r="B29" s="176"/>
      <c r="C29" s="192">
        <v>12</v>
      </c>
      <c r="D29" s="11">
        <f>F19</f>
        <v>2.8</v>
      </c>
      <c r="E29" s="11">
        <f>C22</f>
        <v>2.8</v>
      </c>
      <c r="F29" s="11">
        <f>C19</f>
        <v>0</v>
      </c>
      <c r="G29" s="36">
        <f t="shared" si="2"/>
        <v>5.6</v>
      </c>
      <c r="H29" s="11">
        <f>E29-G29</f>
        <v>-2.8</v>
      </c>
      <c r="I29" s="164" t="s">
        <v>342</v>
      </c>
      <c r="J29" s="164">
        <f>C19+E19+D21+F20+G22+H23+C24</f>
        <v>18.7</v>
      </c>
      <c r="K29" s="164" t="s">
        <v>343</v>
      </c>
    </row>
    <row r="30" spans="2:28" ht="15.75" x14ac:dyDescent="0.25">
      <c r="B30" s="176"/>
      <c r="C30" s="192">
        <v>17</v>
      </c>
      <c r="D30" s="11">
        <f>G19</f>
        <v>3.4</v>
      </c>
      <c r="E30" s="11">
        <f>C23</f>
        <v>3.4</v>
      </c>
      <c r="F30" s="11">
        <f>C19</f>
        <v>0</v>
      </c>
      <c r="G30" s="36">
        <f t="shared" si="2"/>
        <v>6.8</v>
      </c>
      <c r="H30" s="11">
        <f>E30-G30</f>
        <v>-3.4</v>
      </c>
    </row>
    <row r="31" spans="2:28" ht="15.75" x14ac:dyDescent="0.25">
      <c r="B31" s="176"/>
      <c r="C31" s="192">
        <v>18</v>
      </c>
      <c r="D31" s="11">
        <f>H19</f>
        <v>4.2</v>
      </c>
      <c r="E31" s="11">
        <f>C24</f>
        <v>4.2</v>
      </c>
      <c r="F31" s="11">
        <f>C19</f>
        <v>0</v>
      </c>
      <c r="G31" s="36">
        <f t="shared" si="2"/>
        <v>8.4</v>
      </c>
      <c r="H31" s="11">
        <f>E31-G31</f>
        <v>-4.2</v>
      </c>
    </row>
    <row r="33" spans="2:28" ht="15.75" x14ac:dyDescent="0.25">
      <c r="B33" s="219" t="s">
        <v>293</v>
      </c>
      <c r="C33" s="219"/>
      <c r="D33" s="219"/>
    </row>
    <row r="34" spans="2:28" ht="15.75" x14ac:dyDescent="0.25">
      <c r="B34" s="165" t="s">
        <v>140</v>
      </c>
      <c r="C34" s="165">
        <v>10</v>
      </c>
      <c r="D34" s="165">
        <v>11</v>
      </c>
      <c r="E34" s="165">
        <v>14</v>
      </c>
      <c r="F34" s="165">
        <v>15</v>
      </c>
      <c r="G34" s="165">
        <v>19</v>
      </c>
      <c r="H34" s="165">
        <v>28</v>
      </c>
      <c r="I34" s="164" t="s">
        <v>17</v>
      </c>
      <c r="J34" s="7" t="s">
        <v>344</v>
      </c>
      <c r="L34" s="219" t="s">
        <v>293</v>
      </c>
      <c r="M34" s="219"/>
      <c r="N34" s="219"/>
      <c r="Q34" s="168" t="s">
        <v>355</v>
      </c>
      <c r="R34" s="168" t="s">
        <v>356</v>
      </c>
      <c r="T34" s="188" t="s">
        <v>140</v>
      </c>
      <c r="U34" s="227" t="s">
        <v>355</v>
      </c>
      <c r="V34" s="220"/>
      <c r="W34" s="220"/>
      <c r="X34" s="220"/>
      <c r="Y34" s="220"/>
      <c r="Z34" s="220"/>
      <c r="AA34" s="220"/>
      <c r="AB34" s="220"/>
    </row>
    <row r="35" spans="2:28" ht="15.75" x14ac:dyDescent="0.25">
      <c r="B35" s="163">
        <v>10</v>
      </c>
      <c r="C35" s="11">
        <v>0</v>
      </c>
      <c r="D35" s="11">
        <f>'[1]Matriks Jarak'!$M$13</f>
        <v>2.9</v>
      </c>
      <c r="E35" s="11">
        <f>'[1]Matriks Jarak'!$P$13</f>
        <v>3.4</v>
      </c>
      <c r="F35" s="11">
        <f>'[1]Matriks Jarak'!$Q$13</f>
        <v>3.4</v>
      </c>
      <c r="G35" s="11">
        <f>'[1]Matriks Jarak'!$U$13</f>
        <v>4.5999999999999996</v>
      </c>
      <c r="H35" s="11">
        <f>'[1]Matriks Jarak'!$AD$13</f>
        <v>5.7</v>
      </c>
      <c r="L35" s="163" t="s">
        <v>178</v>
      </c>
      <c r="M35" s="163" t="s">
        <v>155</v>
      </c>
      <c r="N35" s="163" t="s">
        <v>347</v>
      </c>
      <c r="Q35" s="11" t="str">
        <f>J44</f>
        <v>{15,15,14,11,19,28,10,15}</v>
      </c>
      <c r="R35" s="11">
        <f>J45</f>
        <v>17.649999999999999</v>
      </c>
      <c r="T35" s="189" t="s">
        <v>357</v>
      </c>
      <c r="U35" s="169" t="s">
        <v>358</v>
      </c>
      <c r="V35" s="168" t="s">
        <v>359</v>
      </c>
      <c r="W35" s="168" t="s">
        <v>2</v>
      </c>
      <c r="X35" s="168" t="s">
        <v>3</v>
      </c>
      <c r="Y35" s="168" t="s">
        <v>4</v>
      </c>
      <c r="Z35" s="168" t="s">
        <v>5</v>
      </c>
      <c r="AA35" s="168" t="s">
        <v>6</v>
      </c>
      <c r="AB35" s="168" t="s">
        <v>7</v>
      </c>
    </row>
    <row r="36" spans="2:28" ht="15.75" x14ac:dyDescent="0.25">
      <c r="B36" s="163">
        <v>11</v>
      </c>
      <c r="C36" s="11">
        <f>'[1]Matriks Jarak'!$L$14</f>
        <v>2.9</v>
      </c>
      <c r="D36" s="11">
        <v>0</v>
      </c>
      <c r="E36" s="11">
        <f>'[1]Matriks Jarak'!$P$14</f>
        <v>0.6</v>
      </c>
      <c r="F36" s="11">
        <f>'[1]Matriks Jarak'!$Q$14</f>
        <v>0.6</v>
      </c>
      <c r="G36" s="11">
        <f>'[1]Matriks Jarak'!$U$14</f>
        <v>1.7</v>
      </c>
      <c r="H36" s="11">
        <f>'[1]Matriks Jarak'!$AD$14</f>
        <v>3</v>
      </c>
      <c r="L36" s="108">
        <v>1</v>
      </c>
      <c r="M36" s="108">
        <v>10</v>
      </c>
      <c r="N36" s="108">
        <v>1052</v>
      </c>
      <c r="T36" s="172">
        <v>15</v>
      </c>
      <c r="U36" s="11" t="s">
        <v>360</v>
      </c>
      <c r="V36" s="11" t="s">
        <v>373</v>
      </c>
      <c r="W36" s="11" t="s">
        <v>374</v>
      </c>
      <c r="X36" s="11" t="s">
        <v>375</v>
      </c>
      <c r="Y36" s="11" t="s">
        <v>376</v>
      </c>
      <c r="Z36" s="11" t="s">
        <v>377</v>
      </c>
      <c r="AA36" s="11" t="s">
        <v>378</v>
      </c>
      <c r="AB36" s="11" t="s">
        <v>360</v>
      </c>
    </row>
    <row r="37" spans="2:28" ht="15.75" x14ac:dyDescent="0.25">
      <c r="B37" s="163">
        <v>14</v>
      </c>
      <c r="C37" s="11">
        <f>'[1]Matriks Jarak'!$L$17</f>
        <v>3.4</v>
      </c>
      <c r="D37" s="11">
        <f>'[1]Matriks Jarak'!$M$17</f>
        <v>0.6</v>
      </c>
      <c r="E37" s="11">
        <v>0</v>
      </c>
      <c r="F37" s="11">
        <f>'[1]Matriks Jarak'!$Q$17</f>
        <v>0.55000000000000004</v>
      </c>
      <c r="G37" s="11">
        <f>'[1]Matriks Jarak'!$U$17</f>
        <v>2.6</v>
      </c>
      <c r="H37" s="11">
        <f>'[1]Matriks Jarak'!$AD$17</f>
        <v>2.4</v>
      </c>
      <c r="L37" s="108">
        <v>2</v>
      </c>
      <c r="M37" s="108">
        <v>11</v>
      </c>
      <c r="N37" s="108">
        <v>1193</v>
      </c>
    </row>
    <row r="38" spans="2:28" ht="15.75" x14ac:dyDescent="0.25">
      <c r="B38" s="163">
        <v>15</v>
      </c>
      <c r="C38" s="11">
        <f>'[1]Matriks Jarak'!$L$18</f>
        <v>3.4</v>
      </c>
      <c r="D38" s="11">
        <f>'[1]Matriks Jarak'!$M$18</f>
        <v>0.6</v>
      </c>
      <c r="E38" s="11">
        <f>'[1]Matriks Jarak'!$P$18</f>
        <v>0.55000000000000004</v>
      </c>
      <c r="F38" s="36">
        <v>0</v>
      </c>
      <c r="G38" s="11">
        <f>'[1]Matriks Jarak'!$U$18</f>
        <v>0.75</v>
      </c>
      <c r="H38" s="11">
        <f>'[1]Matriks Jarak'!$AD$18</f>
        <v>2.2999999999999998</v>
      </c>
      <c r="L38" s="108">
        <v>3</v>
      </c>
      <c r="M38" s="108">
        <v>14</v>
      </c>
      <c r="N38" s="108">
        <v>839</v>
      </c>
    </row>
    <row r="39" spans="2:28" ht="15.75" x14ac:dyDescent="0.25">
      <c r="B39" s="163">
        <v>19</v>
      </c>
      <c r="C39" s="11">
        <f>'[1]Matriks Jarak'!$L$22</f>
        <v>4.5999999999999996</v>
      </c>
      <c r="D39" s="11">
        <f>'[1]Matriks Jarak'!$M$22</f>
        <v>1.7</v>
      </c>
      <c r="E39" s="11">
        <f>'[1]Matriks Jarak'!$P$22</f>
        <v>2.6</v>
      </c>
      <c r="F39" s="11">
        <f>'[1]Matriks Jarak'!$Q$22</f>
        <v>0.75</v>
      </c>
      <c r="G39" s="11">
        <v>0</v>
      </c>
      <c r="H39" s="11">
        <f>'[1]Matriks Jarak'!$AD$22</f>
        <v>5.7</v>
      </c>
      <c r="L39" s="108">
        <v>4</v>
      </c>
      <c r="M39" s="165">
        <v>15</v>
      </c>
      <c r="N39" s="108">
        <v>1112</v>
      </c>
    </row>
    <row r="40" spans="2:28" ht="15.75" x14ac:dyDescent="0.25">
      <c r="B40" s="163">
        <v>28</v>
      </c>
      <c r="C40" s="11">
        <f>'[1]Matriks Jarak'!$L$31</f>
        <v>5.7</v>
      </c>
      <c r="D40" s="11">
        <f>'[1]Matriks Jarak'!$M$31</f>
        <v>3</v>
      </c>
      <c r="E40" s="11">
        <f>'[1]Matriks Jarak'!$P$31</f>
        <v>2.4</v>
      </c>
      <c r="F40" s="11">
        <f>'[1]Matriks Jarak'!$Q$31</f>
        <v>2.2999999999999998</v>
      </c>
      <c r="G40" s="11">
        <f>'[1]Matriks Jarak'!$U$31</f>
        <v>5.7</v>
      </c>
      <c r="H40" s="11">
        <v>0</v>
      </c>
      <c r="L40" s="108">
        <v>5</v>
      </c>
      <c r="M40" s="108">
        <v>19</v>
      </c>
      <c r="N40" s="108">
        <v>929</v>
      </c>
    </row>
    <row r="41" spans="2:28" ht="15.75" x14ac:dyDescent="0.25">
      <c r="L41" s="108">
        <v>6</v>
      </c>
      <c r="M41" s="108">
        <v>28</v>
      </c>
      <c r="N41" s="108">
        <v>843</v>
      </c>
    </row>
    <row r="42" spans="2:28" ht="15.75" x14ac:dyDescent="0.25">
      <c r="B42" s="165" t="s">
        <v>335</v>
      </c>
      <c r="C42" s="165" t="s">
        <v>429</v>
      </c>
      <c r="D42" s="165" t="s">
        <v>337</v>
      </c>
      <c r="E42" s="165" t="s">
        <v>336</v>
      </c>
      <c r="F42" s="165" t="s">
        <v>338</v>
      </c>
      <c r="G42" s="165" t="s">
        <v>339</v>
      </c>
      <c r="H42" s="165" t="s">
        <v>340</v>
      </c>
      <c r="L42" s="220" t="s">
        <v>168</v>
      </c>
      <c r="M42" s="220"/>
      <c r="N42" s="11">
        <v>5968</v>
      </c>
    </row>
    <row r="43" spans="2:28" ht="15.75" x14ac:dyDescent="0.25">
      <c r="B43" s="108">
        <v>15</v>
      </c>
      <c r="C43" s="11">
        <v>10</v>
      </c>
      <c r="D43" s="11">
        <f>C38</f>
        <v>3.4</v>
      </c>
      <c r="E43" s="11">
        <f>F35</f>
        <v>3.4</v>
      </c>
      <c r="F43" s="11">
        <f>F38</f>
        <v>0</v>
      </c>
      <c r="G43" s="36">
        <f>D43+E43-F43</f>
        <v>6.8</v>
      </c>
      <c r="H43" s="11">
        <f>E43-G43</f>
        <v>-3.4</v>
      </c>
      <c r="I43" s="164" t="s">
        <v>47</v>
      </c>
      <c r="J43" s="7" t="s">
        <v>345</v>
      </c>
    </row>
    <row r="44" spans="2:28" ht="15.75" x14ac:dyDescent="0.25">
      <c r="B44" s="176"/>
      <c r="C44" s="11">
        <v>11</v>
      </c>
      <c r="D44" s="11">
        <f>D38</f>
        <v>0.6</v>
      </c>
      <c r="E44" s="11">
        <f>F36</f>
        <v>0.6</v>
      </c>
      <c r="F44" s="11">
        <f>F38</f>
        <v>0</v>
      </c>
      <c r="G44" s="36">
        <f t="shared" ref="G44:G47" si="3">D44+E44-F44</f>
        <v>1.2</v>
      </c>
      <c r="H44" s="11">
        <f>E44-G44</f>
        <v>-0.6</v>
      </c>
      <c r="I44" s="164" t="s">
        <v>341</v>
      </c>
      <c r="J44" s="7" t="s">
        <v>346</v>
      </c>
    </row>
    <row r="45" spans="2:28" ht="15.75" x14ac:dyDescent="0.25">
      <c r="B45" s="176"/>
      <c r="C45" s="11">
        <v>14</v>
      </c>
      <c r="D45" s="11">
        <f>E38</f>
        <v>0.55000000000000004</v>
      </c>
      <c r="E45" s="11">
        <f>F37</f>
        <v>0.55000000000000004</v>
      </c>
      <c r="F45" s="11">
        <f>F38</f>
        <v>0</v>
      </c>
      <c r="G45" s="36">
        <f t="shared" si="3"/>
        <v>1.1000000000000001</v>
      </c>
      <c r="H45" s="11">
        <f>E45-G45</f>
        <v>-0.55000000000000004</v>
      </c>
      <c r="I45" s="164" t="s">
        <v>342</v>
      </c>
      <c r="J45" s="164">
        <f>F38+E38+D37+G36+H39+C40+F35</f>
        <v>17.649999999999999</v>
      </c>
      <c r="K45" s="164" t="s">
        <v>343</v>
      </c>
    </row>
    <row r="46" spans="2:28" ht="15.75" x14ac:dyDescent="0.25">
      <c r="B46" s="176"/>
      <c r="C46" s="11">
        <v>19</v>
      </c>
      <c r="D46" s="11">
        <f>G38</f>
        <v>0.75</v>
      </c>
      <c r="E46" s="11">
        <f>F39</f>
        <v>0.75</v>
      </c>
      <c r="F46" s="11">
        <f>F38</f>
        <v>0</v>
      </c>
      <c r="G46" s="36">
        <f t="shared" si="3"/>
        <v>1.5</v>
      </c>
      <c r="H46" s="11">
        <f>E46-G46</f>
        <v>-0.75</v>
      </c>
    </row>
    <row r="47" spans="2:28" ht="15.75" x14ac:dyDescent="0.25">
      <c r="B47" s="176"/>
      <c r="C47" s="11">
        <v>28</v>
      </c>
      <c r="D47" s="11">
        <f>H38</f>
        <v>2.2999999999999998</v>
      </c>
      <c r="E47" s="11">
        <f>F40</f>
        <v>2.2999999999999998</v>
      </c>
      <c r="F47" s="11">
        <f>F38</f>
        <v>0</v>
      </c>
      <c r="G47" s="36">
        <f t="shared" si="3"/>
        <v>4.5999999999999996</v>
      </c>
      <c r="H47" s="11">
        <f>E47-G47</f>
        <v>-2.2999999999999998</v>
      </c>
    </row>
    <row r="49" spans="2:29" ht="15.75" x14ac:dyDescent="0.25">
      <c r="B49" s="219" t="s">
        <v>292</v>
      </c>
      <c r="C49" s="219"/>
      <c r="D49" s="219"/>
      <c r="L49" s="219" t="s">
        <v>292</v>
      </c>
      <c r="M49" s="219"/>
      <c r="N49" s="219"/>
      <c r="Q49" s="168" t="s">
        <v>355</v>
      </c>
      <c r="R49" s="168" t="s">
        <v>356</v>
      </c>
      <c r="T49" s="188" t="s">
        <v>140</v>
      </c>
      <c r="U49" s="226" t="s">
        <v>355</v>
      </c>
      <c r="V49" s="228"/>
      <c r="W49" s="228"/>
      <c r="X49" s="228"/>
      <c r="Y49" s="228"/>
      <c r="Z49" s="228"/>
      <c r="AA49" s="228"/>
      <c r="AB49" s="228"/>
      <c r="AC49" s="227"/>
    </row>
    <row r="50" spans="2:29" ht="15.75" x14ac:dyDescent="0.25">
      <c r="B50" s="165" t="s">
        <v>140</v>
      </c>
      <c r="C50" s="165">
        <v>13</v>
      </c>
      <c r="D50" s="165">
        <v>16</v>
      </c>
      <c r="E50" s="165">
        <v>20</v>
      </c>
      <c r="F50" s="165">
        <v>21</v>
      </c>
      <c r="G50" s="165">
        <v>24</v>
      </c>
      <c r="H50" s="165">
        <v>31</v>
      </c>
      <c r="I50" s="165">
        <v>32</v>
      </c>
      <c r="J50" s="164" t="s">
        <v>17</v>
      </c>
      <c r="K50" s="7" t="s">
        <v>453</v>
      </c>
      <c r="L50" s="163" t="s">
        <v>178</v>
      </c>
      <c r="M50" s="163" t="s">
        <v>155</v>
      </c>
      <c r="N50" s="163" t="s">
        <v>347</v>
      </c>
      <c r="Q50" s="11" t="str">
        <f>J61</f>
        <v>{20,20,21,16,24,32,13,31,20}</v>
      </c>
      <c r="R50" s="11">
        <f>J62</f>
        <v>18.75</v>
      </c>
      <c r="T50" s="189" t="s">
        <v>357</v>
      </c>
      <c r="U50" s="169" t="s">
        <v>358</v>
      </c>
      <c r="V50" s="168" t="s">
        <v>359</v>
      </c>
      <c r="W50" s="168" t="s">
        <v>2</v>
      </c>
      <c r="X50" s="168" t="s">
        <v>3</v>
      </c>
      <c r="Y50" s="168" t="s">
        <v>4</v>
      </c>
      <c r="Z50" s="168" t="s">
        <v>5</v>
      </c>
      <c r="AA50" s="168" t="s">
        <v>6</v>
      </c>
      <c r="AB50" s="168" t="s">
        <v>7</v>
      </c>
      <c r="AC50" s="168" t="s">
        <v>8</v>
      </c>
    </row>
    <row r="51" spans="2:29" ht="15.75" x14ac:dyDescent="0.25">
      <c r="B51" s="163">
        <v>13</v>
      </c>
      <c r="C51" s="11">
        <v>0</v>
      </c>
      <c r="D51" s="11">
        <f>'[1]Matriks Jarak'!$R$16</f>
        <v>1.6</v>
      </c>
      <c r="E51" s="11">
        <f>'[1]Matriks Jarak'!$V$16</f>
        <v>2.8</v>
      </c>
      <c r="F51" s="11">
        <f>'[1]Matriks Jarak'!$W$16</f>
        <v>1.9</v>
      </c>
      <c r="G51" s="11">
        <f>'[1]Matriks Jarak'!$Z$16</f>
        <v>2</v>
      </c>
      <c r="H51" s="11">
        <f>'[1]Matriks Jarak'!$AG$16</f>
        <v>3.8</v>
      </c>
      <c r="I51" s="11">
        <f>'[1]Matriks Jarak'!$AH$16</f>
        <v>3.3</v>
      </c>
      <c r="L51" s="108">
        <v>1</v>
      </c>
      <c r="M51" s="108">
        <v>13</v>
      </c>
      <c r="N51" s="108">
        <v>873</v>
      </c>
      <c r="T51" s="172">
        <v>20</v>
      </c>
      <c r="U51" s="11" t="s">
        <v>360</v>
      </c>
      <c r="V51" s="11" t="s">
        <v>380</v>
      </c>
      <c r="W51" s="11" t="s">
        <v>379</v>
      </c>
      <c r="X51" s="11" t="s">
        <v>385</v>
      </c>
      <c r="Y51" s="11" t="s">
        <v>383</v>
      </c>
      <c r="Z51" s="11" t="s">
        <v>381</v>
      </c>
      <c r="AA51" s="11" t="s">
        <v>382</v>
      </c>
      <c r="AB51" s="11" t="s">
        <v>384</v>
      </c>
      <c r="AC51" s="11" t="s">
        <v>360</v>
      </c>
    </row>
    <row r="52" spans="2:29" ht="15.75" x14ac:dyDescent="0.25">
      <c r="B52" s="163">
        <v>16</v>
      </c>
      <c r="C52" s="11">
        <f>'[1]Matriks Jarak'!$O$19</f>
        <v>1.6</v>
      </c>
      <c r="D52" s="11">
        <v>0</v>
      </c>
      <c r="E52" s="11">
        <f>'[1]Matriks Jarak'!$V$19</f>
        <v>1.7</v>
      </c>
      <c r="F52" s="11">
        <f>'[1]Matriks Jarak'!$W$19</f>
        <v>3.3</v>
      </c>
      <c r="G52" s="11">
        <f>'[1]Matriks Jarak'!$Z$19</f>
        <v>0.45</v>
      </c>
      <c r="H52" s="11">
        <f>'[1]Matriks Jarak'!$AG$19</f>
        <v>5.4</v>
      </c>
      <c r="I52" s="11">
        <f>'[1]Matriks Jarak'!$AH$19</f>
        <v>3.8</v>
      </c>
      <c r="L52" s="108">
        <v>2</v>
      </c>
      <c r="M52" s="108">
        <v>16</v>
      </c>
      <c r="N52" s="108">
        <v>929</v>
      </c>
    </row>
    <row r="53" spans="2:29" ht="15.75" x14ac:dyDescent="0.25">
      <c r="B53" s="163">
        <v>20</v>
      </c>
      <c r="C53" s="11">
        <f>'[1]Matriks Jarak'!$O$23</f>
        <v>2.8</v>
      </c>
      <c r="D53" s="11">
        <f>'[1]Matriks Jarak'!$R$23</f>
        <v>1.7</v>
      </c>
      <c r="E53" s="36">
        <v>0</v>
      </c>
      <c r="F53" s="11">
        <f>'[1]Matriks Jarak'!$W$23</f>
        <v>1.1000000000000001</v>
      </c>
      <c r="G53" s="11">
        <f>'[1]Matriks Jarak'!$Z$23</f>
        <v>1.8</v>
      </c>
      <c r="H53" s="11">
        <f>'[1]Matriks Jarak'!$AG$23</f>
        <v>3.7</v>
      </c>
      <c r="I53" s="11">
        <f>'[1]Matriks Jarak'!$AH$23</f>
        <v>1.9</v>
      </c>
      <c r="L53" s="108">
        <v>3</v>
      </c>
      <c r="M53" s="165">
        <v>20</v>
      </c>
      <c r="N53" s="108">
        <v>476</v>
      </c>
    </row>
    <row r="54" spans="2:29" ht="15.75" x14ac:dyDescent="0.25">
      <c r="B54" s="163">
        <v>21</v>
      </c>
      <c r="C54" s="11">
        <f>'[1]Matriks Jarak'!$O$24</f>
        <v>1.9</v>
      </c>
      <c r="D54" s="11">
        <f>'[1]Matriks Jarak'!$R$24</f>
        <v>3.3</v>
      </c>
      <c r="E54" s="11">
        <f>'[1]Matriks Jarak'!$V$24</f>
        <v>1.1000000000000001</v>
      </c>
      <c r="F54" s="36">
        <v>0</v>
      </c>
      <c r="G54" s="11">
        <f>'[1]Matriks Jarak'!$Z$24</f>
        <v>2.9</v>
      </c>
      <c r="H54" s="11">
        <f>'[1]Matriks Jarak'!$AG$24</f>
        <v>3.2</v>
      </c>
      <c r="I54" s="11">
        <f>'[1]Matriks Jarak'!$AH$24</f>
        <v>1.4</v>
      </c>
      <c r="L54" s="108">
        <v>4</v>
      </c>
      <c r="M54" s="108">
        <v>21</v>
      </c>
      <c r="N54" s="108">
        <v>1092</v>
      </c>
    </row>
    <row r="55" spans="2:29" ht="15.75" x14ac:dyDescent="0.25">
      <c r="B55" s="163">
        <v>24</v>
      </c>
      <c r="C55" s="11">
        <f>'[1]Matriks Jarak'!$O$27</f>
        <v>2</v>
      </c>
      <c r="D55" s="11">
        <f>'[1]Matriks Jarak'!$R$27</f>
        <v>0.45</v>
      </c>
      <c r="E55" s="11">
        <f>'[1]Matriks Jarak'!$V$27</f>
        <v>1.8</v>
      </c>
      <c r="F55" s="11">
        <f>'[1]Matriks Jarak'!$W$27</f>
        <v>2.9</v>
      </c>
      <c r="G55" s="11">
        <v>0</v>
      </c>
      <c r="H55" s="11">
        <f>'[1]Matriks Jarak'!$AG$27</f>
        <v>5</v>
      </c>
      <c r="I55" s="11">
        <f>'[1]Matriks Jarak'!$AH$27</f>
        <v>3.1</v>
      </c>
      <c r="L55" s="108">
        <v>5</v>
      </c>
      <c r="M55" s="108">
        <v>24</v>
      </c>
      <c r="N55" s="108">
        <v>854</v>
      </c>
    </row>
    <row r="56" spans="2:29" ht="15.75" x14ac:dyDescent="0.25">
      <c r="B56" s="163">
        <v>31</v>
      </c>
      <c r="C56" s="11">
        <f>'[1]Matriks Jarak'!$O$34</f>
        <v>3.8</v>
      </c>
      <c r="D56" s="11">
        <f>'[1]Matriks Jarak'!$R$34</f>
        <v>5.4</v>
      </c>
      <c r="E56" s="11">
        <f>'[1]Matriks Jarak'!$V$34</f>
        <v>3.7</v>
      </c>
      <c r="F56" s="11">
        <f>'[1]Matriks Jarak'!$W$34</f>
        <v>3.2</v>
      </c>
      <c r="G56" s="11">
        <f>'[1]Matriks Jarak'!$Z$34</f>
        <v>5</v>
      </c>
      <c r="H56" s="11">
        <v>0</v>
      </c>
      <c r="I56" s="11">
        <f>'[1]Matriks Jarak'!$AH$34</f>
        <v>1.9</v>
      </c>
      <c r="L56" s="108">
        <v>6</v>
      </c>
      <c r="M56" s="108">
        <v>31</v>
      </c>
      <c r="N56" s="108">
        <v>974</v>
      </c>
    </row>
    <row r="57" spans="2:29" ht="15.75" x14ac:dyDescent="0.25">
      <c r="B57" s="163">
        <v>32</v>
      </c>
      <c r="C57" s="11">
        <f>'[1]Matriks Jarak'!$O$35</f>
        <v>3.3</v>
      </c>
      <c r="D57" s="11">
        <f>'[1]Matriks Jarak'!$R$35</f>
        <v>3.8</v>
      </c>
      <c r="E57" s="11">
        <f>'[1]Matriks Jarak'!$V$35</f>
        <v>1.9</v>
      </c>
      <c r="F57" s="11">
        <f>'[1]Matriks Jarak'!$W$35</f>
        <v>1.4</v>
      </c>
      <c r="G57" s="11">
        <f>'[1]Matriks Jarak'!$Z$35</f>
        <v>3.1</v>
      </c>
      <c r="H57" s="11">
        <f>'[1]Matriks Jarak'!$AG$35</f>
        <v>1.9</v>
      </c>
      <c r="I57" s="11">
        <v>0</v>
      </c>
      <c r="L57" s="11">
        <v>7</v>
      </c>
      <c r="M57" s="108">
        <v>32</v>
      </c>
      <c r="N57" s="108">
        <v>788</v>
      </c>
    </row>
    <row r="58" spans="2:29" ht="15.75" x14ac:dyDescent="0.25">
      <c r="L58" s="220" t="s">
        <v>168</v>
      </c>
      <c r="M58" s="220"/>
      <c r="N58" s="11">
        <v>5986</v>
      </c>
    </row>
    <row r="59" spans="2:29" ht="15.75" x14ac:dyDescent="0.25">
      <c r="B59" s="165" t="s">
        <v>335</v>
      </c>
      <c r="C59" s="165" t="s">
        <v>429</v>
      </c>
      <c r="D59" s="165" t="s">
        <v>337</v>
      </c>
      <c r="E59" s="165" t="s">
        <v>336</v>
      </c>
      <c r="F59" s="165" t="s">
        <v>338</v>
      </c>
      <c r="G59" s="165" t="s">
        <v>339</v>
      </c>
      <c r="H59" s="165" t="s">
        <v>340</v>
      </c>
    </row>
    <row r="60" spans="2:29" ht="15.75" x14ac:dyDescent="0.25">
      <c r="B60" s="108">
        <v>20</v>
      </c>
      <c r="C60" s="11">
        <v>13</v>
      </c>
      <c r="D60" s="11">
        <f>C53</f>
        <v>2.8</v>
      </c>
      <c r="E60" s="11">
        <f>E51</f>
        <v>2.8</v>
      </c>
      <c r="F60" s="11">
        <f>E53</f>
        <v>0</v>
      </c>
      <c r="G60" s="36">
        <f>D60+E60-F60</f>
        <v>5.6</v>
      </c>
      <c r="H60" s="11">
        <f>E60-G60</f>
        <v>-2.8</v>
      </c>
      <c r="I60" s="164" t="s">
        <v>47</v>
      </c>
      <c r="J60" s="7" t="s">
        <v>454</v>
      </c>
    </row>
    <row r="61" spans="2:29" ht="15.75" x14ac:dyDescent="0.25">
      <c r="B61" s="176"/>
      <c r="C61" s="11">
        <v>16</v>
      </c>
      <c r="D61" s="11">
        <f>D53</f>
        <v>1.7</v>
      </c>
      <c r="E61" s="11">
        <f>E52</f>
        <v>1.7</v>
      </c>
      <c r="F61" s="11">
        <f>E53</f>
        <v>0</v>
      </c>
      <c r="G61" s="36">
        <f t="shared" ref="G61:G65" si="4">D61+E61-F61</f>
        <v>3.4</v>
      </c>
      <c r="H61" s="11">
        <f t="shared" ref="H61:H65" si="5">E61-G61</f>
        <v>-1.7</v>
      </c>
      <c r="I61" s="164" t="s">
        <v>341</v>
      </c>
      <c r="J61" s="7" t="s">
        <v>455</v>
      </c>
    </row>
    <row r="62" spans="2:29" ht="15.75" x14ac:dyDescent="0.25">
      <c r="B62" s="176"/>
      <c r="C62" s="11">
        <v>21</v>
      </c>
      <c r="D62" s="11">
        <f>F53</f>
        <v>1.1000000000000001</v>
      </c>
      <c r="E62" s="11">
        <f>E54</f>
        <v>1.1000000000000001</v>
      </c>
      <c r="F62" s="11">
        <f>E53</f>
        <v>0</v>
      </c>
      <c r="G62" s="36">
        <f t="shared" si="4"/>
        <v>2.2000000000000002</v>
      </c>
      <c r="H62" s="11">
        <f t="shared" si="5"/>
        <v>-1.1000000000000001</v>
      </c>
      <c r="I62" s="164" t="s">
        <v>342</v>
      </c>
      <c r="J62" s="164">
        <f>E53+F53+D54+G52+I55+C57+H51+E56</f>
        <v>18.75</v>
      </c>
      <c r="K62" s="164" t="s">
        <v>343</v>
      </c>
    </row>
    <row r="63" spans="2:29" ht="15.75" x14ac:dyDescent="0.25">
      <c r="B63" s="176"/>
      <c r="C63" s="11">
        <v>24</v>
      </c>
      <c r="D63" s="11">
        <f>G53</f>
        <v>1.8</v>
      </c>
      <c r="E63" s="11">
        <f>E55</f>
        <v>1.8</v>
      </c>
      <c r="F63" s="11">
        <f>E53</f>
        <v>0</v>
      </c>
      <c r="G63" s="36">
        <f t="shared" si="4"/>
        <v>3.6</v>
      </c>
      <c r="H63" s="11">
        <f t="shared" si="5"/>
        <v>-1.8</v>
      </c>
    </row>
    <row r="64" spans="2:29" ht="15.75" x14ac:dyDescent="0.25">
      <c r="B64" s="176"/>
      <c r="C64" s="11">
        <v>31</v>
      </c>
      <c r="D64" s="11">
        <f>H53</f>
        <v>3.7</v>
      </c>
      <c r="E64" s="11">
        <f>E56</f>
        <v>3.7</v>
      </c>
      <c r="F64" s="11">
        <f>E53</f>
        <v>0</v>
      </c>
      <c r="G64" s="36">
        <f t="shared" si="4"/>
        <v>7.4</v>
      </c>
      <c r="H64" s="11">
        <f t="shared" si="5"/>
        <v>-3.7</v>
      </c>
    </row>
    <row r="65" spans="2:29" ht="15.75" x14ac:dyDescent="0.25">
      <c r="B65" s="182"/>
      <c r="C65" s="11">
        <v>32</v>
      </c>
      <c r="D65" s="11">
        <f>I53</f>
        <v>1.9</v>
      </c>
      <c r="E65" s="11">
        <f>E57</f>
        <v>1.9</v>
      </c>
      <c r="F65" s="11">
        <f>E53</f>
        <v>0</v>
      </c>
      <c r="G65" s="36">
        <f t="shared" si="4"/>
        <v>3.8</v>
      </c>
      <c r="H65" s="11">
        <f t="shared" si="5"/>
        <v>-1.9</v>
      </c>
    </row>
    <row r="67" spans="2:29" ht="15.75" x14ac:dyDescent="0.25">
      <c r="B67" s="219" t="s">
        <v>296</v>
      </c>
      <c r="C67" s="219"/>
      <c r="D67" s="219"/>
    </row>
    <row r="68" spans="2:29" ht="15.75" x14ac:dyDescent="0.25">
      <c r="B68" s="165" t="s">
        <v>140</v>
      </c>
      <c r="C68" s="165">
        <v>22</v>
      </c>
      <c r="D68" s="165">
        <v>25</v>
      </c>
      <c r="E68" s="165">
        <v>26</v>
      </c>
      <c r="F68" s="165">
        <v>27</v>
      </c>
      <c r="G68" s="165">
        <v>29</v>
      </c>
      <c r="H68" s="165">
        <v>39</v>
      </c>
      <c r="I68" s="165">
        <v>47</v>
      </c>
      <c r="J68" s="164" t="s">
        <v>17</v>
      </c>
      <c r="K68" s="7" t="s">
        <v>348</v>
      </c>
      <c r="L68" s="219" t="s">
        <v>296</v>
      </c>
      <c r="M68" s="219"/>
      <c r="N68" s="219"/>
      <c r="Q68" s="168" t="s">
        <v>355</v>
      </c>
      <c r="R68" s="168" t="s">
        <v>356</v>
      </c>
      <c r="T68" s="188" t="s">
        <v>140</v>
      </c>
      <c r="U68" s="226" t="s">
        <v>355</v>
      </c>
      <c r="V68" s="228"/>
      <c r="W68" s="228"/>
      <c r="X68" s="228"/>
      <c r="Y68" s="228"/>
      <c r="Z68" s="228"/>
      <c r="AA68" s="228"/>
      <c r="AB68" s="228"/>
      <c r="AC68" s="227"/>
    </row>
    <row r="69" spans="2:29" ht="15.75" x14ac:dyDescent="0.25">
      <c r="B69" s="163">
        <v>22</v>
      </c>
      <c r="C69" s="11">
        <v>0</v>
      </c>
      <c r="D69" s="11">
        <f>'[1]Matriks Jarak'!$AA$25</f>
        <v>0.5</v>
      </c>
      <c r="E69" s="11">
        <f>'[1]Matriks Jarak'!$AB$25</f>
        <v>1.5</v>
      </c>
      <c r="F69" s="11">
        <f>'[1]Matriks Jarak'!$AC$25</f>
        <v>1.3</v>
      </c>
      <c r="G69" s="11">
        <f>'[1]Matriks Jarak'!$AE$25</f>
        <v>1.1000000000000001</v>
      </c>
      <c r="H69" s="11">
        <f>'[1]Matriks Jarak'!$AO$25</f>
        <v>2.8</v>
      </c>
      <c r="I69" s="11">
        <f>'[1]Matriks Jarak'!$AW$25</f>
        <v>1.6</v>
      </c>
      <c r="L69" s="163" t="s">
        <v>178</v>
      </c>
      <c r="M69" s="163" t="s">
        <v>155</v>
      </c>
      <c r="N69" s="163" t="s">
        <v>347</v>
      </c>
      <c r="Q69" s="11" t="str">
        <f>J79</f>
        <v>{29,29,26,47,22,25,39,27,29}</v>
      </c>
      <c r="R69" s="11">
        <f>J80</f>
        <v>12.5</v>
      </c>
      <c r="T69" s="189" t="s">
        <v>357</v>
      </c>
      <c r="U69" s="169" t="s">
        <v>358</v>
      </c>
      <c r="V69" s="168" t="s">
        <v>359</v>
      </c>
      <c r="W69" s="168" t="s">
        <v>2</v>
      </c>
      <c r="X69" s="168" t="s">
        <v>3</v>
      </c>
      <c r="Y69" s="168" t="s">
        <v>4</v>
      </c>
      <c r="Z69" s="168" t="s">
        <v>5</v>
      </c>
      <c r="AA69" s="168" t="s">
        <v>6</v>
      </c>
      <c r="AB69" s="168" t="s">
        <v>7</v>
      </c>
      <c r="AC69" s="168" t="s">
        <v>8</v>
      </c>
    </row>
    <row r="70" spans="2:29" ht="15.75" x14ac:dyDescent="0.25">
      <c r="B70" s="163">
        <v>25</v>
      </c>
      <c r="C70" s="11">
        <f>'[1]Matriks Jarak'!$X$28</f>
        <v>0.5</v>
      </c>
      <c r="D70" s="11">
        <v>0</v>
      </c>
      <c r="E70" s="11">
        <f>'[1]Matriks Jarak'!$AB$28</f>
        <v>1.4</v>
      </c>
      <c r="F70" s="11">
        <f>'[1]Matriks Jarak'!$AC$28</f>
        <v>0.95</v>
      </c>
      <c r="G70" s="11">
        <f>'[1]Matriks Jarak'!$AE$28</f>
        <v>1.5</v>
      </c>
      <c r="H70" s="11">
        <f>'[1]Matriks Jarak'!$AO$28</f>
        <v>3.1</v>
      </c>
      <c r="I70" s="11">
        <f>'[1]Matriks Jarak'!$AW$28</f>
        <v>2.2000000000000002</v>
      </c>
      <c r="L70" s="108">
        <v>1</v>
      </c>
      <c r="M70" s="108">
        <v>22</v>
      </c>
      <c r="N70" s="108">
        <v>582</v>
      </c>
      <c r="T70" s="172">
        <v>29</v>
      </c>
      <c r="U70" s="11" t="s">
        <v>360</v>
      </c>
      <c r="V70" s="11" t="s">
        <v>386</v>
      </c>
      <c r="W70" s="11" t="s">
        <v>392</v>
      </c>
      <c r="X70" s="11" t="s">
        <v>387</v>
      </c>
      <c r="Y70" s="11" t="s">
        <v>388</v>
      </c>
      <c r="Z70" s="11" t="s">
        <v>389</v>
      </c>
      <c r="AA70" s="11" t="s">
        <v>390</v>
      </c>
      <c r="AB70" s="11" t="s">
        <v>391</v>
      </c>
      <c r="AC70" s="11" t="s">
        <v>360</v>
      </c>
    </row>
    <row r="71" spans="2:29" ht="15.75" x14ac:dyDescent="0.25">
      <c r="B71" s="163">
        <v>26</v>
      </c>
      <c r="C71" s="11">
        <f>'[1]Matriks Jarak'!$X$29</f>
        <v>1.5</v>
      </c>
      <c r="D71" s="11">
        <f>'[1]Matriks Jarak'!$AA$29</f>
        <v>1.4</v>
      </c>
      <c r="E71" s="11">
        <v>0</v>
      </c>
      <c r="F71" s="11">
        <f>'[1]Matriks Jarak'!$AC$29</f>
        <v>1.5</v>
      </c>
      <c r="G71" s="11">
        <f>'[1]Matriks Jarak'!$AE$29</f>
        <v>0.5</v>
      </c>
      <c r="H71" s="11">
        <f>'[1]Matriks Jarak'!$AO$29</f>
        <v>2</v>
      </c>
      <c r="I71" s="11">
        <f>'[1]Matriks Jarak'!$AW$29</f>
        <v>1.3</v>
      </c>
      <c r="L71" s="108">
        <v>2</v>
      </c>
      <c r="M71" s="108">
        <v>25</v>
      </c>
      <c r="N71" s="108">
        <v>945</v>
      </c>
    </row>
    <row r="72" spans="2:29" ht="15.75" x14ac:dyDescent="0.25">
      <c r="B72" s="163">
        <v>27</v>
      </c>
      <c r="C72" s="11">
        <f>'[1]Matriks Jarak'!$X$30</f>
        <v>1.3</v>
      </c>
      <c r="D72" s="11">
        <f>'[1]Matriks Jarak'!$AA$30</f>
        <v>0.95</v>
      </c>
      <c r="E72" s="11">
        <f>'[1]Matriks Jarak'!$AB$30</f>
        <v>1.5</v>
      </c>
      <c r="F72" s="11">
        <v>0</v>
      </c>
      <c r="G72" s="11">
        <f>'[1]Matriks Jarak'!$AE$30</f>
        <v>2</v>
      </c>
      <c r="H72" s="11">
        <f>'[1]Matriks Jarak'!$AO$30</f>
        <v>3.5</v>
      </c>
      <c r="I72" s="11">
        <f>'[1]Matriks Jarak'!$AW$30</f>
        <v>2.7</v>
      </c>
      <c r="L72" s="108">
        <v>3</v>
      </c>
      <c r="M72" s="108">
        <v>26</v>
      </c>
      <c r="N72" s="108">
        <v>611</v>
      </c>
    </row>
    <row r="73" spans="2:29" ht="15.75" x14ac:dyDescent="0.25">
      <c r="B73" s="163">
        <v>29</v>
      </c>
      <c r="C73" s="11">
        <f>'[1]Matriks Jarak'!$X$32</f>
        <v>1.1000000000000001</v>
      </c>
      <c r="D73" s="11">
        <f>'[1]Matriks Jarak'!$AA$32</f>
        <v>1.5</v>
      </c>
      <c r="E73" s="11">
        <f>'[1]Matriks Jarak'!$AB$32</f>
        <v>0.5</v>
      </c>
      <c r="F73" s="11">
        <f>'[1]Matriks Jarak'!$AC$32</f>
        <v>2</v>
      </c>
      <c r="G73" s="36">
        <v>0</v>
      </c>
      <c r="H73" s="11">
        <f>'[1]Matriks Jarak'!$AO$32</f>
        <v>1.5</v>
      </c>
      <c r="I73" s="11">
        <f>'[1]Matriks Jarak'!$AW$32</f>
        <v>0.7</v>
      </c>
      <c r="L73" s="108">
        <v>4</v>
      </c>
      <c r="M73" s="108">
        <v>27</v>
      </c>
      <c r="N73" s="108">
        <v>837</v>
      </c>
    </row>
    <row r="74" spans="2:29" ht="15.75" x14ac:dyDescent="0.25">
      <c r="B74" s="163">
        <v>39</v>
      </c>
      <c r="C74" s="11">
        <f>'[1]Matriks Jarak'!$X$42</f>
        <v>2.8</v>
      </c>
      <c r="D74" s="11">
        <f>'[1]Matriks Jarak'!$AA$42</f>
        <v>3.1</v>
      </c>
      <c r="E74" s="11">
        <f>'[1]Matriks Jarak'!$AB$42</f>
        <v>2</v>
      </c>
      <c r="F74" s="11">
        <f>'[1]Matriks Jarak'!$AC$42</f>
        <v>3.5</v>
      </c>
      <c r="G74" s="11">
        <f>'[1]Matriks Jarak'!$AE$42</f>
        <v>1.5</v>
      </c>
      <c r="H74" s="11">
        <v>0</v>
      </c>
      <c r="I74" s="11">
        <f>'[1]Matriks Jarak'!$AW$42</f>
        <v>0.8</v>
      </c>
      <c r="L74" s="108">
        <v>5</v>
      </c>
      <c r="M74" s="165">
        <v>29</v>
      </c>
      <c r="N74" s="108">
        <v>1115</v>
      </c>
    </row>
    <row r="75" spans="2:29" ht="15.75" x14ac:dyDescent="0.25">
      <c r="B75" s="163">
        <v>47</v>
      </c>
      <c r="C75" s="11">
        <f>'[1]Matriks Jarak'!$X$50</f>
        <v>1.6</v>
      </c>
      <c r="D75" s="11">
        <f>'[1]Matriks Jarak'!$AA$50</f>
        <v>2.2000000000000002</v>
      </c>
      <c r="E75" s="11">
        <f>'[1]Matriks Jarak'!$AB$50</f>
        <v>1.3</v>
      </c>
      <c r="F75" s="11">
        <f>'[1]Matriks Jarak'!$AC$50</f>
        <v>2.7</v>
      </c>
      <c r="G75" s="11">
        <f>'[1]Matriks Jarak'!$AE$50</f>
        <v>0.7</v>
      </c>
      <c r="H75" s="11">
        <f>'[1]Matriks Jarak'!$AO$50</f>
        <v>0.8</v>
      </c>
      <c r="I75" s="11">
        <v>0</v>
      </c>
      <c r="L75" s="108">
        <v>6</v>
      </c>
      <c r="M75" s="108">
        <v>39</v>
      </c>
      <c r="N75" s="108">
        <v>1154</v>
      </c>
    </row>
    <row r="76" spans="2:29" ht="15.75" x14ac:dyDescent="0.25">
      <c r="L76" s="11">
        <v>7</v>
      </c>
      <c r="M76" s="108">
        <v>47</v>
      </c>
      <c r="N76" s="108">
        <v>740</v>
      </c>
    </row>
    <row r="77" spans="2:29" ht="15.75" x14ac:dyDescent="0.25">
      <c r="B77" s="165" t="s">
        <v>335</v>
      </c>
      <c r="C77" s="165" t="s">
        <v>429</v>
      </c>
      <c r="D77" s="165" t="s">
        <v>337</v>
      </c>
      <c r="E77" s="165" t="s">
        <v>336</v>
      </c>
      <c r="F77" s="165" t="s">
        <v>338</v>
      </c>
      <c r="G77" s="165" t="s">
        <v>339</v>
      </c>
      <c r="H77" s="165" t="s">
        <v>340</v>
      </c>
      <c r="L77" s="226" t="s">
        <v>168</v>
      </c>
      <c r="M77" s="227"/>
      <c r="N77" s="11">
        <v>5984</v>
      </c>
    </row>
    <row r="78" spans="2:29" ht="15.75" x14ac:dyDescent="0.25">
      <c r="B78" s="108">
        <v>29</v>
      </c>
      <c r="C78" s="11">
        <v>22</v>
      </c>
      <c r="D78" s="11">
        <f>C73</f>
        <v>1.1000000000000001</v>
      </c>
      <c r="E78" s="11">
        <f>G69</f>
        <v>1.1000000000000001</v>
      </c>
      <c r="F78" s="11">
        <f>G73</f>
        <v>0</v>
      </c>
      <c r="G78" s="36">
        <f>D78+E78-F78</f>
        <v>2.2000000000000002</v>
      </c>
      <c r="H78" s="11">
        <f>E78-G78</f>
        <v>-1.1000000000000001</v>
      </c>
      <c r="I78" s="164" t="s">
        <v>47</v>
      </c>
      <c r="J78" s="7" t="s">
        <v>349</v>
      </c>
    </row>
    <row r="79" spans="2:29" ht="15.75" x14ac:dyDescent="0.25">
      <c r="B79" s="176"/>
      <c r="C79" s="11">
        <v>25</v>
      </c>
      <c r="D79" s="11">
        <f>D73</f>
        <v>1.5</v>
      </c>
      <c r="E79" s="11">
        <f>G70</f>
        <v>1.5</v>
      </c>
      <c r="F79" s="11">
        <f>G73</f>
        <v>0</v>
      </c>
      <c r="G79" s="36">
        <f t="shared" ref="G79:G83" si="6">D79+E79-F79</f>
        <v>3</v>
      </c>
      <c r="H79" s="11">
        <f>E79-G79</f>
        <v>-1.5</v>
      </c>
      <c r="I79" s="164" t="s">
        <v>341</v>
      </c>
      <c r="J79" s="7" t="s">
        <v>350</v>
      </c>
    </row>
    <row r="80" spans="2:29" ht="15.75" x14ac:dyDescent="0.25">
      <c r="B80" s="176"/>
      <c r="C80" s="11">
        <v>26</v>
      </c>
      <c r="D80" s="11">
        <f>E73</f>
        <v>0.5</v>
      </c>
      <c r="E80" s="11">
        <f>G71</f>
        <v>0.5</v>
      </c>
      <c r="F80" s="11">
        <f>G73</f>
        <v>0</v>
      </c>
      <c r="G80" s="36">
        <f t="shared" si="6"/>
        <v>1</v>
      </c>
      <c r="H80" s="11">
        <f t="shared" ref="H80:H83" si="7">E80-G80</f>
        <v>-0.5</v>
      </c>
      <c r="I80" s="164" t="s">
        <v>342</v>
      </c>
      <c r="J80" s="164">
        <f>G73+E73+I71+C75+D69+H70+F74+G72</f>
        <v>12.5</v>
      </c>
      <c r="K80" s="164" t="s">
        <v>343</v>
      </c>
    </row>
    <row r="81" spans="2:29" ht="15.75" x14ac:dyDescent="0.25">
      <c r="B81" s="176"/>
      <c r="C81" s="11">
        <v>27</v>
      </c>
      <c r="D81" s="11">
        <f>F73</f>
        <v>2</v>
      </c>
      <c r="E81" s="11">
        <f>G72</f>
        <v>2</v>
      </c>
      <c r="F81" s="11">
        <f>G73</f>
        <v>0</v>
      </c>
      <c r="G81" s="36">
        <f t="shared" si="6"/>
        <v>4</v>
      </c>
      <c r="H81" s="11">
        <f t="shared" si="7"/>
        <v>-2</v>
      </c>
    </row>
    <row r="82" spans="2:29" ht="15.75" x14ac:dyDescent="0.25">
      <c r="B82" s="176"/>
      <c r="C82" s="11">
        <v>39</v>
      </c>
      <c r="D82" s="11">
        <f>H73</f>
        <v>1.5</v>
      </c>
      <c r="E82" s="11">
        <f>G74</f>
        <v>1.5</v>
      </c>
      <c r="F82" s="11">
        <f>G73</f>
        <v>0</v>
      </c>
      <c r="G82" s="36">
        <f t="shared" si="6"/>
        <v>3</v>
      </c>
      <c r="H82" s="11">
        <f t="shared" si="7"/>
        <v>-1.5</v>
      </c>
    </row>
    <row r="83" spans="2:29" ht="15.75" x14ac:dyDescent="0.25">
      <c r="B83" s="182"/>
      <c r="C83" s="108">
        <v>47</v>
      </c>
      <c r="D83" s="11">
        <f>I73</f>
        <v>0.7</v>
      </c>
      <c r="E83" s="11">
        <f>G75</f>
        <v>0.7</v>
      </c>
      <c r="F83" s="11">
        <f>G73</f>
        <v>0</v>
      </c>
      <c r="G83" s="36">
        <f t="shared" si="6"/>
        <v>1.4</v>
      </c>
      <c r="H83" s="11">
        <f t="shared" si="7"/>
        <v>-0.7</v>
      </c>
    </row>
    <row r="85" spans="2:29" ht="15.75" x14ac:dyDescent="0.25">
      <c r="B85" s="219" t="s">
        <v>316</v>
      </c>
      <c r="C85" s="219"/>
      <c r="D85" s="219"/>
    </row>
    <row r="86" spans="2:29" ht="15.75" x14ac:dyDescent="0.25">
      <c r="B86" s="165" t="s">
        <v>140</v>
      </c>
      <c r="C86" s="165">
        <v>23</v>
      </c>
      <c r="D86" s="165">
        <v>30</v>
      </c>
      <c r="E86" s="165">
        <v>33</v>
      </c>
      <c r="F86" s="165">
        <v>40</v>
      </c>
      <c r="G86" s="165">
        <v>53</v>
      </c>
      <c r="H86" s="165">
        <v>64</v>
      </c>
      <c r="I86" s="165">
        <v>67</v>
      </c>
      <c r="J86" s="167" t="s">
        <v>17</v>
      </c>
      <c r="K86" s="7" t="s">
        <v>456</v>
      </c>
      <c r="L86" s="219" t="s">
        <v>316</v>
      </c>
      <c r="M86" s="219"/>
      <c r="N86" s="219"/>
      <c r="Q86" s="168" t="s">
        <v>355</v>
      </c>
      <c r="R86" s="168" t="s">
        <v>356</v>
      </c>
      <c r="T86" s="188" t="s">
        <v>140</v>
      </c>
      <c r="U86" s="226" t="s">
        <v>355</v>
      </c>
      <c r="V86" s="228"/>
      <c r="W86" s="228"/>
      <c r="X86" s="228"/>
      <c r="Y86" s="228"/>
      <c r="Z86" s="228"/>
      <c r="AA86" s="228"/>
      <c r="AB86" s="228"/>
      <c r="AC86" s="227"/>
    </row>
    <row r="87" spans="2:29" ht="15.75" x14ac:dyDescent="0.25">
      <c r="B87" s="168">
        <v>23</v>
      </c>
      <c r="C87" s="11">
        <v>0</v>
      </c>
      <c r="D87" s="11">
        <f>'[1]Matriks Jarak'!$AF$26</f>
        <v>1.2</v>
      </c>
      <c r="E87" s="11">
        <f>'[1]Matriks Jarak'!$AI$26</f>
        <v>1</v>
      </c>
      <c r="F87" s="11">
        <f>'[1]Matriks Jarak'!$AP$26</f>
        <v>2.4</v>
      </c>
      <c r="G87" s="11">
        <f>'[1]Matriks Jarak'!$BC$26</f>
        <v>4.0999999999999996</v>
      </c>
      <c r="H87" s="11">
        <f>'[1]Matriks Jarak'!$BN$26</f>
        <v>4.8</v>
      </c>
      <c r="I87" s="11">
        <f>'[1]Matriks Jarak'!$BQ$26</f>
        <v>6</v>
      </c>
      <c r="L87" s="168" t="s">
        <v>178</v>
      </c>
      <c r="M87" s="168" t="s">
        <v>155</v>
      </c>
      <c r="N87" s="168" t="s">
        <v>347</v>
      </c>
      <c r="Q87" s="11" t="str">
        <f>J97</f>
        <v>{33,33,30,23,40,53,64,67,33}</v>
      </c>
      <c r="R87" s="11">
        <f>J98</f>
        <v>29.25</v>
      </c>
      <c r="T87" s="189" t="s">
        <v>357</v>
      </c>
      <c r="U87" s="169" t="s">
        <v>358</v>
      </c>
      <c r="V87" s="168" t="s">
        <v>359</v>
      </c>
      <c r="W87" s="168" t="s">
        <v>2</v>
      </c>
      <c r="X87" s="168" t="s">
        <v>3</v>
      </c>
      <c r="Y87" s="168" t="s">
        <v>4</v>
      </c>
      <c r="Z87" s="168" t="s">
        <v>5</v>
      </c>
      <c r="AA87" s="168" t="s">
        <v>6</v>
      </c>
      <c r="AB87" s="168" t="s">
        <v>7</v>
      </c>
      <c r="AC87" s="168" t="s">
        <v>8</v>
      </c>
    </row>
    <row r="88" spans="2:29" ht="15.75" x14ac:dyDescent="0.25">
      <c r="B88" s="168">
        <v>30</v>
      </c>
      <c r="C88" s="11">
        <f>'[1]Matriks Jarak'!$Y$33</f>
        <v>1.2</v>
      </c>
      <c r="D88" s="36">
        <v>0</v>
      </c>
      <c r="E88" s="11">
        <f>'[1]Matriks Jarak'!$AI$33</f>
        <v>0.75</v>
      </c>
      <c r="F88" s="11">
        <f>'[1]Matriks Jarak'!$AP$33</f>
        <v>2.5</v>
      </c>
      <c r="G88" s="11">
        <f>'[1]Matriks Jarak'!$BC$33</f>
        <v>3.5</v>
      </c>
      <c r="H88" s="11">
        <f>'[1]Matriks Jarak'!$BN$33</f>
        <v>4.7</v>
      </c>
      <c r="I88" s="11">
        <f>'[1]Matriks Jarak'!$BQ$33</f>
        <v>6</v>
      </c>
      <c r="L88" s="108">
        <v>1</v>
      </c>
      <c r="M88" s="108">
        <v>23</v>
      </c>
      <c r="N88" s="108">
        <v>858</v>
      </c>
      <c r="T88" s="172">
        <v>33</v>
      </c>
      <c r="U88" s="11" t="s">
        <v>360</v>
      </c>
      <c r="V88" s="11" t="s">
        <v>394</v>
      </c>
      <c r="W88" s="11" t="s">
        <v>393</v>
      </c>
      <c r="X88" s="11" t="s">
        <v>395</v>
      </c>
      <c r="Y88" s="11" t="s">
        <v>396</v>
      </c>
      <c r="Z88" s="11" t="s">
        <v>397</v>
      </c>
      <c r="AA88" s="11" t="s">
        <v>398</v>
      </c>
      <c r="AB88" s="11" t="s">
        <v>399</v>
      </c>
      <c r="AC88" s="11" t="s">
        <v>360</v>
      </c>
    </row>
    <row r="89" spans="2:29" ht="15.75" x14ac:dyDescent="0.25">
      <c r="B89" s="168">
        <v>33</v>
      </c>
      <c r="C89" s="11">
        <f>'[1]Matriks Jarak'!$Y$36</f>
        <v>1</v>
      </c>
      <c r="D89" s="11">
        <f>'[1]Matriks Jarak'!$AF$36</f>
        <v>0.75</v>
      </c>
      <c r="E89" s="36">
        <v>0</v>
      </c>
      <c r="F89" s="11">
        <f>'[1]Matriks Jarak'!$AP$36</f>
        <v>2.2999999999999998</v>
      </c>
      <c r="G89" s="11">
        <f>'[1]Matriks Jarak'!$BC$36</f>
        <v>3.3</v>
      </c>
      <c r="H89" s="11">
        <f>'[1]Matriks Jarak'!$BN$36</f>
        <v>4.5</v>
      </c>
      <c r="I89" s="11">
        <f>'[1]Matriks Jarak'!$BQ$36</f>
        <v>5.8</v>
      </c>
      <c r="L89" s="108">
        <v>2</v>
      </c>
      <c r="M89" s="108">
        <v>30</v>
      </c>
      <c r="N89" s="108">
        <v>1106</v>
      </c>
    </row>
    <row r="90" spans="2:29" ht="15.75" x14ac:dyDescent="0.25">
      <c r="B90" s="168">
        <v>40</v>
      </c>
      <c r="C90" s="11">
        <f>'[1]Matriks Jarak'!$Y$43</f>
        <v>2.4</v>
      </c>
      <c r="D90" s="11">
        <f>'[1]Matriks Jarak'!$AF$43</f>
        <v>2.5</v>
      </c>
      <c r="E90" s="11">
        <f>'[1]Matriks Jarak'!$AI$43</f>
        <v>2.2999999999999998</v>
      </c>
      <c r="F90" s="11">
        <v>0</v>
      </c>
      <c r="G90" s="11">
        <f>'[1]Matriks Jarak'!$BC$43</f>
        <v>3.8</v>
      </c>
      <c r="H90" s="11">
        <f>'[1]Matriks Jarak'!$BN$43</f>
        <v>2.2999999999999998</v>
      </c>
      <c r="I90" s="11">
        <f>'[1]Matriks Jarak'!$BQ$43</f>
        <v>6.3</v>
      </c>
      <c r="L90" s="108">
        <v>3</v>
      </c>
      <c r="M90" s="165">
        <v>33</v>
      </c>
      <c r="N90" s="108">
        <v>909</v>
      </c>
    </row>
    <row r="91" spans="2:29" ht="15.75" x14ac:dyDescent="0.25">
      <c r="B91" s="168">
        <v>53</v>
      </c>
      <c r="C91" s="11">
        <f>'[1]Matriks Jarak'!$Y$56</f>
        <v>4.0999999999999996</v>
      </c>
      <c r="D91" s="11">
        <f>'[1]Matriks Jarak'!$AF$56</f>
        <v>3.5</v>
      </c>
      <c r="E91" s="11">
        <f>'[1]Matriks Jarak'!$AI$56</f>
        <v>3.3</v>
      </c>
      <c r="F91" s="11">
        <f>'[1]Matriks Jarak'!$AP$56</f>
        <v>3.8</v>
      </c>
      <c r="G91" s="11">
        <v>0</v>
      </c>
      <c r="H91" s="11">
        <f>'[1]Matriks Jarak'!$BN$56</f>
        <v>5.8</v>
      </c>
      <c r="I91" s="11">
        <f>'[1]Matriks Jarak'!$BQ$56</f>
        <v>3.6</v>
      </c>
      <c r="L91" s="108">
        <v>4</v>
      </c>
      <c r="M91" s="108">
        <v>40</v>
      </c>
      <c r="N91" s="108">
        <v>429</v>
      </c>
    </row>
    <row r="92" spans="2:29" ht="15.75" x14ac:dyDescent="0.25">
      <c r="B92" s="168">
        <v>64</v>
      </c>
      <c r="C92" s="11">
        <f>'[1]Matriks Jarak'!$Y$67</f>
        <v>4.8</v>
      </c>
      <c r="D92" s="11">
        <f>'[1]Matriks Jarak'!$AF$67</f>
        <v>4.7</v>
      </c>
      <c r="E92" s="11">
        <f>'[1]Matriks Jarak'!$AI$67</f>
        <v>4.5</v>
      </c>
      <c r="F92" s="11">
        <f>'[1]Matriks Jarak'!$AP$67</f>
        <v>2.2999999999999998</v>
      </c>
      <c r="G92" s="11">
        <f>'[1]Matriks Jarak'!$BC$67</f>
        <v>5.8</v>
      </c>
      <c r="H92" s="11">
        <v>0</v>
      </c>
      <c r="I92" s="11">
        <f>'[1]Matriks Jarak'!$BQ$67</f>
        <v>9.5</v>
      </c>
      <c r="L92" s="108">
        <v>5</v>
      </c>
      <c r="M92" s="108">
        <v>53</v>
      </c>
      <c r="N92" s="108">
        <v>957</v>
      </c>
    </row>
    <row r="93" spans="2:29" ht="15.75" x14ac:dyDescent="0.25">
      <c r="B93" s="168">
        <v>67</v>
      </c>
      <c r="C93" s="11">
        <f>'[1]Matriks Jarak'!$Y$70</f>
        <v>6</v>
      </c>
      <c r="D93" s="11">
        <f>'[1]Matriks Jarak'!$AF$70</f>
        <v>6</v>
      </c>
      <c r="E93" s="11">
        <f>'[1]Matriks Jarak'!$AI$70</f>
        <v>5.8</v>
      </c>
      <c r="F93" s="11">
        <f>'[1]Matriks Jarak'!$AP$70</f>
        <v>6.3</v>
      </c>
      <c r="G93" s="11">
        <f>'[1]Matriks Jarak'!$BC$70</f>
        <v>3.6</v>
      </c>
      <c r="H93" s="11">
        <f>'[1]Matriks Jarak'!$BN$70</f>
        <v>9.5</v>
      </c>
      <c r="I93" s="11">
        <v>0</v>
      </c>
      <c r="L93" s="108">
        <v>6</v>
      </c>
      <c r="M93" s="108">
        <v>64</v>
      </c>
      <c r="N93" s="108">
        <v>560</v>
      </c>
    </row>
    <row r="94" spans="2:29" ht="15.75" x14ac:dyDescent="0.25">
      <c r="L94" s="11">
        <v>7</v>
      </c>
      <c r="M94" s="108">
        <v>67</v>
      </c>
      <c r="N94" s="108">
        <v>1170</v>
      </c>
    </row>
    <row r="95" spans="2:29" ht="15.75" x14ac:dyDescent="0.25">
      <c r="B95" s="165" t="s">
        <v>335</v>
      </c>
      <c r="C95" s="165" t="s">
        <v>429</v>
      </c>
      <c r="D95" s="165" t="s">
        <v>337</v>
      </c>
      <c r="E95" s="165" t="s">
        <v>336</v>
      </c>
      <c r="F95" s="165" t="s">
        <v>338</v>
      </c>
      <c r="G95" s="165" t="s">
        <v>339</v>
      </c>
      <c r="H95" s="165" t="s">
        <v>340</v>
      </c>
      <c r="L95" s="220" t="s">
        <v>168</v>
      </c>
      <c r="M95" s="220"/>
      <c r="N95" s="11">
        <v>5989</v>
      </c>
    </row>
    <row r="96" spans="2:29" ht="15.75" x14ac:dyDescent="0.25">
      <c r="B96" s="108">
        <v>33</v>
      </c>
      <c r="C96" s="11">
        <v>23</v>
      </c>
      <c r="D96" s="11">
        <f>C89</f>
        <v>1</v>
      </c>
      <c r="E96" s="11">
        <f>E87</f>
        <v>1</v>
      </c>
      <c r="F96" s="11">
        <f>E89</f>
        <v>0</v>
      </c>
      <c r="G96" s="36">
        <f>D96+E96-F96</f>
        <v>2</v>
      </c>
      <c r="H96" s="11">
        <f>E96-G96</f>
        <v>-1</v>
      </c>
      <c r="I96" s="167" t="s">
        <v>47</v>
      </c>
      <c r="J96" s="7" t="s">
        <v>457</v>
      </c>
    </row>
    <row r="97" spans="2:29" ht="15.75" x14ac:dyDescent="0.25">
      <c r="B97" s="176"/>
      <c r="C97" s="11">
        <v>30</v>
      </c>
      <c r="D97" s="11">
        <f>D89</f>
        <v>0.75</v>
      </c>
      <c r="E97" s="11">
        <f>E88</f>
        <v>0.75</v>
      </c>
      <c r="F97" s="11">
        <f>E89</f>
        <v>0</v>
      </c>
      <c r="G97" s="36">
        <f t="shared" ref="G97:G101" si="8">D97+E97-F97</f>
        <v>1.5</v>
      </c>
      <c r="H97" s="11">
        <f t="shared" ref="H97:H101" si="9">E97-G97</f>
        <v>-0.75</v>
      </c>
      <c r="I97" s="167" t="s">
        <v>341</v>
      </c>
      <c r="J97" s="7" t="s">
        <v>458</v>
      </c>
    </row>
    <row r="98" spans="2:29" ht="15.75" x14ac:dyDescent="0.25">
      <c r="B98" s="176"/>
      <c r="C98" s="11">
        <v>40</v>
      </c>
      <c r="D98" s="11">
        <f>F89</f>
        <v>2.2999999999999998</v>
      </c>
      <c r="E98" s="11">
        <f>E90</f>
        <v>2.2999999999999998</v>
      </c>
      <c r="F98" s="11">
        <f>E89</f>
        <v>0</v>
      </c>
      <c r="G98" s="36">
        <f t="shared" si="8"/>
        <v>4.5999999999999996</v>
      </c>
      <c r="H98" s="11">
        <f t="shared" si="9"/>
        <v>-2.2999999999999998</v>
      </c>
      <c r="I98" s="167" t="s">
        <v>342</v>
      </c>
      <c r="J98" s="167">
        <f>E89+D89+C88+F87+G90+H91+I92+E93</f>
        <v>29.25</v>
      </c>
      <c r="K98" s="167" t="s">
        <v>343</v>
      </c>
    </row>
    <row r="99" spans="2:29" ht="15.75" x14ac:dyDescent="0.25">
      <c r="B99" s="176"/>
      <c r="C99" s="11">
        <v>53</v>
      </c>
      <c r="D99" s="11">
        <f>G89</f>
        <v>3.3</v>
      </c>
      <c r="E99" s="11">
        <f>E91</f>
        <v>3.3</v>
      </c>
      <c r="F99" s="11">
        <f>E89</f>
        <v>0</v>
      </c>
      <c r="G99" s="36">
        <f t="shared" si="8"/>
        <v>6.6</v>
      </c>
      <c r="H99" s="11">
        <f t="shared" si="9"/>
        <v>-3.3</v>
      </c>
    </row>
    <row r="100" spans="2:29" ht="15.75" x14ac:dyDescent="0.25">
      <c r="B100" s="176"/>
      <c r="C100" s="11">
        <v>64</v>
      </c>
      <c r="D100" s="11">
        <f>H89</f>
        <v>4.5</v>
      </c>
      <c r="E100" s="11">
        <f>E92</f>
        <v>4.5</v>
      </c>
      <c r="F100" s="11">
        <f>E89</f>
        <v>0</v>
      </c>
      <c r="G100" s="36">
        <f t="shared" si="8"/>
        <v>9</v>
      </c>
      <c r="H100" s="11">
        <f t="shared" si="9"/>
        <v>-4.5</v>
      </c>
    </row>
    <row r="101" spans="2:29" ht="15.75" x14ac:dyDescent="0.25">
      <c r="B101" s="182"/>
      <c r="C101" s="108">
        <v>67</v>
      </c>
      <c r="D101" s="11">
        <f>I89</f>
        <v>5.8</v>
      </c>
      <c r="E101" s="11">
        <f>E93</f>
        <v>5.8</v>
      </c>
      <c r="F101" s="11">
        <f>E89</f>
        <v>0</v>
      </c>
      <c r="G101" s="36">
        <f t="shared" si="8"/>
        <v>11.6</v>
      </c>
      <c r="H101" s="11">
        <f t="shared" si="9"/>
        <v>-5.8</v>
      </c>
    </row>
    <row r="103" spans="2:29" ht="15.75" x14ac:dyDescent="0.25">
      <c r="B103" s="219" t="s">
        <v>317</v>
      </c>
      <c r="C103" s="219"/>
      <c r="D103" s="219"/>
    </row>
    <row r="104" spans="2:29" ht="15.75" x14ac:dyDescent="0.25">
      <c r="B104" s="165" t="s">
        <v>140</v>
      </c>
      <c r="C104" s="165">
        <v>35</v>
      </c>
      <c r="D104" s="165">
        <v>36</v>
      </c>
      <c r="E104" s="165">
        <v>41</v>
      </c>
      <c r="F104" s="165">
        <v>43</v>
      </c>
      <c r="G104" s="165">
        <v>44</v>
      </c>
      <c r="H104" s="165">
        <v>48</v>
      </c>
      <c r="I104" s="167" t="s">
        <v>17</v>
      </c>
      <c r="J104" s="7" t="s">
        <v>459</v>
      </c>
      <c r="L104" s="219" t="s">
        <v>351</v>
      </c>
      <c r="M104" s="219"/>
      <c r="N104" s="219"/>
      <c r="Q104" s="168" t="s">
        <v>355</v>
      </c>
      <c r="R104" s="168" t="s">
        <v>356</v>
      </c>
      <c r="T104" s="188" t="s">
        <v>140</v>
      </c>
      <c r="U104" s="220" t="s">
        <v>355</v>
      </c>
      <c r="V104" s="220"/>
      <c r="W104" s="220"/>
      <c r="X104" s="220"/>
      <c r="Y104" s="220"/>
      <c r="Z104" s="220"/>
      <c r="AA104" s="220"/>
      <c r="AB104" s="220"/>
      <c r="AC104" s="173"/>
    </row>
    <row r="105" spans="2:29" ht="15.75" x14ac:dyDescent="0.25">
      <c r="B105" s="168">
        <v>35</v>
      </c>
      <c r="C105" s="36">
        <v>0</v>
      </c>
      <c r="D105" s="11">
        <f>'[1]Matriks Jarak'!$AL$38</f>
        <v>2.2000000000000002</v>
      </c>
      <c r="E105" s="11">
        <f>'[1]Matriks Jarak'!$AQ$38</f>
        <v>2.6</v>
      </c>
      <c r="F105" s="11">
        <f>'[1]Matriks Jarak'!$AS$38</f>
        <v>1</v>
      </c>
      <c r="G105" s="11">
        <f>'[1]Matriks Jarak'!$AT$38</f>
        <v>3.6</v>
      </c>
      <c r="H105" s="11">
        <f>'[1]Matriks Jarak'!$AX$38</f>
        <v>2</v>
      </c>
      <c r="L105" s="168" t="s">
        <v>178</v>
      </c>
      <c r="M105" s="168" t="s">
        <v>155</v>
      </c>
      <c r="N105" s="168" t="s">
        <v>347</v>
      </c>
      <c r="Q105" s="11" t="str">
        <f>J114</f>
        <v>{35,35,43,48,36,41,44,35}</v>
      </c>
      <c r="R105" s="11">
        <f>J115</f>
        <v>23.6</v>
      </c>
      <c r="T105" s="189" t="s">
        <v>357</v>
      </c>
      <c r="U105" s="169" t="s">
        <v>358</v>
      </c>
      <c r="V105" s="168" t="s">
        <v>359</v>
      </c>
      <c r="W105" s="168" t="s">
        <v>2</v>
      </c>
      <c r="X105" s="168" t="s">
        <v>3</v>
      </c>
      <c r="Y105" s="168" t="s">
        <v>4</v>
      </c>
      <c r="Z105" s="168" t="s">
        <v>5</v>
      </c>
      <c r="AA105" s="168" t="s">
        <v>6</v>
      </c>
      <c r="AB105" s="168" t="s">
        <v>8</v>
      </c>
    </row>
    <row r="106" spans="2:29" ht="15.75" x14ac:dyDescent="0.25">
      <c r="B106" s="168">
        <v>36</v>
      </c>
      <c r="C106" s="11">
        <f>'[1]Matriks Jarak'!$AK$39</f>
        <v>2.2000000000000002</v>
      </c>
      <c r="D106" s="11">
        <v>0</v>
      </c>
      <c r="E106" s="11">
        <f>'[1]Matriks Jarak'!$AQ$39</f>
        <v>4.9000000000000004</v>
      </c>
      <c r="F106" s="11">
        <f>'[1]Matriks Jarak'!$AS$39</f>
        <v>3.7</v>
      </c>
      <c r="G106" s="11">
        <f>'[1]Matriks Jarak'!$AT$39</f>
        <v>2.4</v>
      </c>
      <c r="H106" s="11">
        <f>'[1]Matriks Jarak'!$AX$39</f>
        <v>3.9</v>
      </c>
      <c r="L106" s="108">
        <v>1</v>
      </c>
      <c r="M106" s="190">
        <v>35</v>
      </c>
      <c r="N106" s="108">
        <v>839</v>
      </c>
      <c r="T106" s="172">
        <v>35</v>
      </c>
      <c r="U106" s="11" t="s">
        <v>360</v>
      </c>
      <c r="V106" s="11" t="s">
        <v>401</v>
      </c>
      <c r="W106" s="11" t="s">
        <v>402</v>
      </c>
      <c r="X106" s="11" t="s">
        <v>400</v>
      </c>
      <c r="Y106" s="11" t="s">
        <v>404</v>
      </c>
      <c r="Z106" s="11" t="s">
        <v>403</v>
      </c>
      <c r="AA106" s="11" t="s">
        <v>405</v>
      </c>
      <c r="AB106" s="11" t="s">
        <v>360</v>
      </c>
    </row>
    <row r="107" spans="2:29" ht="15.75" x14ac:dyDescent="0.25">
      <c r="B107" s="168">
        <v>41</v>
      </c>
      <c r="C107" s="11">
        <f>'[1]Matriks Jarak'!$AK$44</f>
        <v>2.6</v>
      </c>
      <c r="D107" s="11">
        <f>'[1]Matriks Jarak'!$AL$44</f>
        <v>4.9000000000000004</v>
      </c>
      <c r="E107" s="11">
        <v>0</v>
      </c>
      <c r="F107" s="11">
        <f>'[1]Matriks Jarak'!$AS$44</f>
        <v>4.5999999999999996</v>
      </c>
      <c r="G107" s="11">
        <f>'[1]Matriks Jarak'!$AT$44</f>
        <v>7.4</v>
      </c>
      <c r="H107" s="11">
        <f>'[1]Matriks Jarak'!$AX$44</f>
        <v>3.8</v>
      </c>
      <c r="L107" s="108">
        <v>2</v>
      </c>
      <c r="M107" s="108">
        <v>36</v>
      </c>
      <c r="N107" s="108">
        <v>887</v>
      </c>
    </row>
    <row r="108" spans="2:29" ht="15.75" x14ac:dyDescent="0.25">
      <c r="B108" s="168">
        <v>43</v>
      </c>
      <c r="C108" s="11">
        <f>'[1]Matriks Jarak'!$AK$46</f>
        <v>1</v>
      </c>
      <c r="D108" s="11">
        <f>'[1]Matriks Jarak'!$AL$46</f>
        <v>3.7</v>
      </c>
      <c r="E108" s="11">
        <f>'[1]Matriks Jarak'!$AQ$46</f>
        <v>4.5999999999999996</v>
      </c>
      <c r="F108" s="11">
        <v>0</v>
      </c>
      <c r="G108" s="11">
        <f>'[1]Matriks Jarak'!$AT$46</f>
        <v>4.5</v>
      </c>
      <c r="H108" s="11">
        <f>'[1]Matriks Jarak'!$AX$46</f>
        <v>2.8</v>
      </c>
      <c r="L108" s="108">
        <v>3</v>
      </c>
      <c r="M108" s="108">
        <v>41</v>
      </c>
      <c r="N108" s="108">
        <v>1178</v>
      </c>
    </row>
    <row r="109" spans="2:29" ht="15.75" x14ac:dyDescent="0.25">
      <c r="B109" s="168">
        <v>44</v>
      </c>
      <c r="C109" s="11">
        <f>'[1]Matriks Jarak'!$AK$47</f>
        <v>3.6</v>
      </c>
      <c r="D109" s="11">
        <f>'[1]Matriks Jarak'!$AL$47</f>
        <v>2.4</v>
      </c>
      <c r="E109" s="11">
        <f>'[1]Matriks Jarak'!$AQ$47</f>
        <v>7.4</v>
      </c>
      <c r="F109" s="11">
        <f>'[1]Matriks Jarak'!$AS$47</f>
        <v>4.5</v>
      </c>
      <c r="G109" s="11">
        <v>0</v>
      </c>
      <c r="H109" s="11">
        <f>'[1]Matriks Jarak'!$AX$47</f>
        <v>4.2</v>
      </c>
      <c r="L109" s="108">
        <v>4</v>
      </c>
      <c r="M109" s="108">
        <v>43</v>
      </c>
      <c r="N109" s="108">
        <v>912</v>
      </c>
    </row>
    <row r="110" spans="2:29" ht="15.75" x14ac:dyDescent="0.25">
      <c r="B110" s="168">
        <v>48</v>
      </c>
      <c r="C110" s="11">
        <f>'[1]Matriks Jarak'!$AK$51</f>
        <v>2</v>
      </c>
      <c r="D110" s="11">
        <f>'[1]Matriks Jarak'!$AL$51</f>
        <v>3.9</v>
      </c>
      <c r="E110" s="11">
        <f>'[1]Matriks Jarak'!$AQ$51</f>
        <v>3.8</v>
      </c>
      <c r="F110" s="11">
        <f>'[1]Matriks Jarak'!$AS$51</f>
        <v>2.8</v>
      </c>
      <c r="G110" s="11">
        <f>'[1]Matriks Jarak'!$AT$51</f>
        <v>4.2</v>
      </c>
      <c r="H110" s="36">
        <v>0</v>
      </c>
      <c r="L110" s="108">
        <v>5</v>
      </c>
      <c r="M110" s="108">
        <v>44</v>
      </c>
      <c r="N110" s="108">
        <v>1113</v>
      </c>
    </row>
    <row r="111" spans="2:29" ht="15.75" x14ac:dyDescent="0.25">
      <c r="L111" s="108">
        <v>6</v>
      </c>
      <c r="M111" s="108">
        <v>48</v>
      </c>
      <c r="N111" s="108">
        <v>1068</v>
      </c>
    </row>
    <row r="112" spans="2:29" ht="15.75" x14ac:dyDescent="0.25">
      <c r="B112" s="165" t="s">
        <v>335</v>
      </c>
      <c r="C112" s="165" t="s">
        <v>429</v>
      </c>
      <c r="D112" s="165" t="s">
        <v>337</v>
      </c>
      <c r="E112" s="165" t="s">
        <v>336</v>
      </c>
      <c r="F112" s="165" t="s">
        <v>338</v>
      </c>
      <c r="G112" s="165" t="s">
        <v>339</v>
      </c>
      <c r="H112" s="165" t="s">
        <v>340</v>
      </c>
      <c r="L112" s="220" t="s">
        <v>168</v>
      </c>
      <c r="M112" s="220"/>
      <c r="N112" s="11">
        <v>5997</v>
      </c>
    </row>
    <row r="113" spans="2:30" ht="15.75" x14ac:dyDescent="0.25">
      <c r="B113" s="108">
        <v>35</v>
      </c>
      <c r="C113" s="11">
        <v>36</v>
      </c>
      <c r="D113" s="11">
        <f>D105</f>
        <v>2.2000000000000002</v>
      </c>
      <c r="E113" s="11">
        <f>C106</f>
        <v>2.2000000000000002</v>
      </c>
      <c r="F113" s="11">
        <f>C105</f>
        <v>0</v>
      </c>
      <c r="G113" s="36">
        <f>D113+E113-F113</f>
        <v>4.4000000000000004</v>
      </c>
      <c r="H113" s="11">
        <f>E113-G113</f>
        <v>-2.2000000000000002</v>
      </c>
      <c r="I113" s="167" t="s">
        <v>47</v>
      </c>
      <c r="J113" s="7" t="s">
        <v>460</v>
      </c>
    </row>
    <row r="114" spans="2:30" ht="15.75" x14ac:dyDescent="0.25">
      <c r="B114" s="176"/>
      <c r="C114" s="11">
        <v>41</v>
      </c>
      <c r="D114" s="11">
        <f>E105</f>
        <v>2.6</v>
      </c>
      <c r="E114" s="11">
        <f>C107</f>
        <v>2.6</v>
      </c>
      <c r="F114" s="11">
        <f>C105</f>
        <v>0</v>
      </c>
      <c r="G114" s="36">
        <f t="shared" ref="G114:G117" si="10">D114+E114-F114</f>
        <v>5.2</v>
      </c>
      <c r="H114" s="11">
        <f t="shared" ref="H114:H117" si="11">E114-G114</f>
        <v>-2.6</v>
      </c>
      <c r="I114" s="167" t="s">
        <v>341</v>
      </c>
      <c r="J114" s="7" t="s">
        <v>461</v>
      </c>
    </row>
    <row r="115" spans="2:30" ht="15.75" x14ac:dyDescent="0.25">
      <c r="B115" s="176"/>
      <c r="C115" s="11">
        <v>43</v>
      </c>
      <c r="D115" s="11">
        <f>F105</f>
        <v>1</v>
      </c>
      <c r="E115" s="11">
        <f>C108</f>
        <v>1</v>
      </c>
      <c r="F115" s="11">
        <f>C105</f>
        <v>0</v>
      </c>
      <c r="G115" s="36">
        <f t="shared" si="10"/>
        <v>2</v>
      </c>
      <c r="H115" s="11">
        <f t="shared" si="11"/>
        <v>-1</v>
      </c>
      <c r="I115" s="167" t="s">
        <v>342</v>
      </c>
      <c r="J115" s="167">
        <f>C105+F105+H108+D110+E106+G107+C109</f>
        <v>23.6</v>
      </c>
      <c r="K115" s="167" t="s">
        <v>343</v>
      </c>
    </row>
    <row r="116" spans="2:30" ht="15.75" x14ac:dyDescent="0.25">
      <c r="B116" s="176"/>
      <c r="C116" s="11">
        <v>44</v>
      </c>
      <c r="D116" s="11">
        <f>G105</f>
        <v>3.6</v>
      </c>
      <c r="E116" s="11">
        <f>C109</f>
        <v>3.6</v>
      </c>
      <c r="F116" s="11">
        <f>C105</f>
        <v>0</v>
      </c>
      <c r="G116" s="36">
        <f t="shared" si="10"/>
        <v>7.2</v>
      </c>
      <c r="H116" s="11">
        <f t="shared" si="11"/>
        <v>-3.6</v>
      </c>
    </row>
    <row r="117" spans="2:30" ht="15.75" x14ac:dyDescent="0.25">
      <c r="B117" s="176"/>
      <c r="C117" s="11">
        <v>48</v>
      </c>
      <c r="D117" s="11">
        <f>H105</f>
        <v>2</v>
      </c>
      <c r="E117" s="11">
        <f>C110</f>
        <v>2</v>
      </c>
      <c r="F117" s="11">
        <f>C105</f>
        <v>0</v>
      </c>
      <c r="G117" s="36">
        <f t="shared" si="10"/>
        <v>4</v>
      </c>
      <c r="H117" s="11">
        <f t="shared" si="11"/>
        <v>-2</v>
      </c>
    </row>
    <row r="118" spans="2:30" ht="15.75" x14ac:dyDescent="0.25">
      <c r="C118" s="113"/>
      <c r="D118" s="118"/>
      <c r="E118" s="118"/>
      <c r="F118" s="118"/>
      <c r="G118" s="50"/>
      <c r="H118" s="118"/>
    </row>
    <row r="119" spans="2:30" ht="15.75" x14ac:dyDescent="0.25">
      <c r="B119" s="219" t="s">
        <v>318</v>
      </c>
      <c r="C119" s="219"/>
      <c r="D119" s="219"/>
    </row>
    <row r="120" spans="2:30" ht="15.75" x14ac:dyDescent="0.25">
      <c r="B120" s="165" t="s">
        <v>140</v>
      </c>
      <c r="C120" s="165">
        <v>34</v>
      </c>
      <c r="D120" s="165">
        <v>37</v>
      </c>
      <c r="E120" s="165">
        <v>38</v>
      </c>
      <c r="F120" s="165">
        <v>42</v>
      </c>
      <c r="G120" s="165">
        <v>45</v>
      </c>
      <c r="H120" s="165">
        <v>46</v>
      </c>
      <c r="I120" s="165">
        <v>49</v>
      </c>
      <c r="J120" s="165">
        <v>58</v>
      </c>
      <c r="K120" s="167" t="s">
        <v>17</v>
      </c>
      <c r="L120" s="7" t="s">
        <v>462</v>
      </c>
      <c r="M120" s="219" t="s">
        <v>318</v>
      </c>
      <c r="N120" s="219"/>
      <c r="O120" s="219"/>
      <c r="P120" s="175"/>
      <c r="Q120" s="168" t="s">
        <v>355</v>
      </c>
      <c r="R120" s="168" t="s">
        <v>356</v>
      </c>
      <c r="T120" s="188" t="s">
        <v>140</v>
      </c>
      <c r="U120" s="220" t="s">
        <v>355</v>
      </c>
      <c r="V120" s="220"/>
      <c r="W120" s="220"/>
      <c r="X120" s="220"/>
      <c r="Y120" s="220"/>
      <c r="Z120" s="220"/>
      <c r="AA120" s="220"/>
      <c r="AB120" s="220"/>
      <c r="AC120" s="220"/>
      <c r="AD120" s="220"/>
    </row>
    <row r="121" spans="2:30" ht="15.75" x14ac:dyDescent="0.25">
      <c r="B121" s="168">
        <v>34</v>
      </c>
      <c r="C121" s="36">
        <v>0</v>
      </c>
      <c r="D121" s="11">
        <f>'[1]Matriks Jarak'!$AM$37</f>
        <v>1.3</v>
      </c>
      <c r="E121" s="11">
        <f>'[1]Matriks Jarak'!$AN$37</f>
        <v>1.5</v>
      </c>
      <c r="F121" s="11">
        <f>'[1]Matriks Jarak'!$AR$37</f>
        <v>1.9</v>
      </c>
      <c r="G121" s="11">
        <f>'[1]Matriks Jarak'!$AU$37</f>
        <v>2.1</v>
      </c>
      <c r="H121" s="11">
        <f>'[1]Matriks Jarak'!$AV$37</f>
        <v>3.3</v>
      </c>
      <c r="I121" s="11">
        <f>'[1]Matriks Jarak'!$AY$37</f>
        <v>3.2</v>
      </c>
      <c r="J121" s="11">
        <f>'[1]Matriks Jarak'!$BH$37</f>
        <v>4.9000000000000004</v>
      </c>
      <c r="M121" s="168" t="s">
        <v>178</v>
      </c>
      <c r="N121" s="168" t="s">
        <v>155</v>
      </c>
      <c r="O121" s="168" t="s">
        <v>347</v>
      </c>
      <c r="P121" s="174"/>
      <c r="Q121" s="11" t="str">
        <f>J132</f>
        <v>{38,38,45,37,34,42,49,46,58,38}</v>
      </c>
      <c r="R121" s="11">
        <f>J133</f>
        <v>22.049999999999997</v>
      </c>
      <c r="T121" s="189" t="s">
        <v>357</v>
      </c>
      <c r="U121" s="169" t="s">
        <v>358</v>
      </c>
      <c r="V121" s="168" t="s">
        <v>359</v>
      </c>
      <c r="W121" s="168" t="s">
        <v>2</v>
      </c>
      <c r="X121" s="168" t="s">
        <v>3</v>
      </c>
      <c r="Y121" s="168" t="s">
        <v>4</v>
      </c>
      <c r="Z121" s="168" t="s">
        <v>5</v>
      </c>
      <c r="AA121" s="168" t="s">
        <v>6</v>
      </c>
      <c r="AB121" s="168" t="s">
        <v>7</v>
      </c>
      <c r="AC121" s="168" t="s">
        <v>8</v>
      </c>
      <c r="AD121" s="168" t="s">
        <v>9</v>
      </c>
    </row>
    <row r="122" spans="2:30" ht="15.75" x14ac:dyDescent="0.25">
      <c r="B122" s="168">
        <v>37</v>
      </c>
      <c r="C122" s="11">
        <f>'[1]Matriks Jarak'!$AJ$40</f>
        <v>1.3</v>
      </c>
      <c r="D122" s="11">
        <v>0</v>
      </c>
      <c r="E122" s="11">
        <f>'[1]Matriks Jarak'!$AN$40</f>
        <v>1</v>
      </c>
      <c r="F122" s="11">
        <f>'[1]Matriks Jarak'!$AR$40</f>
        <v>8.1999999999999993</v>
      </c>
      <c r="G122" s="11">
        <f>'[1]Matriks Jarak'!$AU$40</f>
        <v>9.1</v>
      </c>
      <c r="H122" s="11">
        <f>'[1]Matriks Jarak'!$AV$40</f>
        <v>9.6</v>
      </c>
      <c r="I122" s="11">
        <f>'[1]Matriks Jarak'!$AY$40</f>
        <v>10.5</v>
      </c>
      <c r="J122" s="11">
        <f>'[1]Matriks Jarak'!$BH$40</f>
        <v>9.5</v>
      </c>
      <c r="M122" s="108">
        <v>1</v>
      </c>
      <c r="N122" s="108">
        <v>34</v>
      </c>
      <c r="O122" s="108">
        <v>882</v>
      </c>
      <c r="P122" s="113"/>
      <c r="T122" s="172">
        <v>38</v>
      </c>
      <c r="U122" s="11" t="s">
        <v>360</v>
      </c>
      <c r="V122" s="11" t="s">
        <v>408</v>
      </c>
      <c r="W122" s="11" t="s">
        <v>410</v>
      </c>
      <c r="X122" s="11" t="s">
        <v>407</v>
      </c>
      <c r="Y122" s="11" t="s">
        <v>406</v>
      </c>
      <c r="Z122" s="11" t="s">
        <v>409</v>
      </c>
      <c r="AA122" s="11" t="s">
        <v>411</v>
      </c>
      <c r="AB122" s="11" t="s">
        <v>412</v>
      </c>
      <c r="AC122" s="11" t="s">
        <v>413</v>
      </c>
      <c r="AD122" s="11" t="s">
        <v>360</v>
      </c>
    </row>
    <row r="123" spans="2:30" ht="15.75" x14ac:dyDescent="0.25">
      <c r="B123" s="168">
        <v>38</v>
      </c>
      <c r="C123" s="11">
        <f>'[1]Matriks Jarak'!$AJ$41</f>
        <v>1.5</v>
      </c>
      <c r="D123" s="11">
        <f>'[1]Matriks Jarak'!$AM$41</f>
        <v>1</v>
      </c>
      <c r="E123" s="36">
        <v>0</v>
      </c>
      <c r="F123" s="11">
        <f>'[1]Matriks Jarak'!$AR$41</f>
        <v>2.2000000000000002</v>
      </c>
      <c r="G123" s="11">
        <f>'[1]Matriks Jarak'!$AU$41</f>
        <v>0.65</v>
      </c>
      <c r="H123" s="11">
        <f>'[1]Matriks Jarak'!$AV$41</f>
        <v>3.6</v>
      </c>
      <c r="I123" s="11">
        <f>'[1]Matriks Jarak'!$AY$41</f>
        <v>2.8</v>
      </c>
      <c r="J123" s="11">
        <f>'[1]Matriks Jarak'!$BH$41</f>
        <v>4.5999999999999996</v>
      </c>
      <c r="M123" s="108">
        <v>2</v>
      </c>
      <c r="N123" s="108">
        <v>37</v>
      </c>
      <c r="O123" s="108">
        <v>594</v>
      </c>
      <c r="P123" s="113"/>
    </row>
    <row r="124" spans="2:30" ht="15.75" x14ac:dyDescent="0.25">
      <c r="B124" s="168">
        <v>42</v>
      </c>
      <c r="C124" s="11">
        <f>'[1]Matriks Jarak'!$AJ$45</f>
        <v>1.9</v>
      </c>
      <c r="D124" s="11">
        <f>'[1]Matriks Jarak'!$AM$45</f>
        <v>8.1999999999999993</v>
      </c>
      <c r="E124" s="11">
        <f>'[1]Matriks Jarak'!$AN$45</f>
        <v>2.2000000000000002</v>
      </c>
      <c r="F124" s="11">
        <v>0</v>
      </c>
      <c r="G124" s="11">
        <f>'[1]Matriks Jarak'!$AU$45</f>
        <v>3.3</v>
      </c>
      <c r="H124" s="11">
        <f>'[1]Matriks Jarak'!$AV$45</f>
        <v>1.4</v>
      </c>
      <c r="I124" s="11">
        <f>'[1]Matriks Jarak'!$AY$45</f>
        <v>2.2999999999999998</v>
      </c>
      <c r="J124" s="11">
        <f>'[1]Matriks Jarak'!$BH$45</f>
        <v>3.6</v>
      </c>
      <c r="M124" s="108">
        <v>3</v>
      </c>
      <c r="N124" s="165">
        <v>38</v>
      </c>
      <c r="O124" s="108">
        <v>525</v>
      </c>
      <c r="P124" s="113"/>
    </row>
    <row r="125" spans="2:30" ht="15.75" x14ac:dyDescent="0.25">
      <c r="B125" s="168">
        <v>45</v>
      </c>
      <c r="C125" s="11">
        <f>'[1]Matriks Jarak'!$AJ$48</f>
        <v>2.1</v>
      </c>
      <c r="D125" s="11">
        <f>'[1]Matriks Jarak'!$AM$48</f>
        <v>9.1</v>
      </c>
      <c r="E125" s="11">
        <f>'[1]Matriks Jarak'!$AN$48</f>
        <v>0.65</v>
      </c>
      <c r="F125" s="11">
        <f>'[1]Matriks Jarak'!$AR$48</f>
        <v>3.3</v>
      </c>
      <c r="G125" s="11">
        <v>0</v>
      </c>
      <c r="H125" s="11">
        <f>'[1]Matriks Jarak'!$AV$48</f>
        <v>3.9</v>
      </c>
      <c r="I125" s="11">
        <f>'[1]Matriks Jarak'!$AY$48</f>
        <v>2.7</v>
      </c>
      <c r="J125" s="11">
        <f>'[1]Matriks Jarak'!$BH$48</f>
        <v>2.8</v>
      </c>
      <c r="M125" s="108">
        <v>4</v>
      </c>
      <c r="N125" s="108">
        <v>42</v>
      </c>
      <c r="O125" s="108">
        <v>590</v>
      </c>
      <c r="P125" s="113"/>
    </row>
    <row r="126" spans="2:30" ht="15.75" x14ac:dyDescent="0.25">
      <c r="B126" s="168">
        <v>46</v>
      </c>
      <c r="C126" s="11">
        <f>'[1]Matriks Jarak'!$AJ$49</f>
        <v>3.3</v>
      </c>
      <c r="D126" s="11">
        <f>'[1]Matriks Jarak'!$AM$49</f>
        <v>9.6</v>
      </c>
      <c r="E126" s="11">
        <f>'[1]Matriks Jarak'!$AN$49</f>
        <v>3.6</v>
      </c>
      <c r="F126" s="11">
        <f>'[1]Matriks Jarak'!$AR$49</f>
        <v>1.4</v>
      </c>
      <c r="G126" s="11">
        <f>'[1]Matriks Jarak'!$AU$49</f>
        <v>3.9</v>
      </c>
      <c r="H126" s="11">
        <v>0</v>
      </c>
      <c r="I126" s="11">
        <f>'[1]Matriks Jarak'!$AY$49</f>
        <v>1.2</v>
      </c>
      <c r="J126" s="11">
        <f>'[1]Matriks Jarak'!$BH$49</f>
        <v>1</v>
      </c>
      <c r="M126" s="108">
        <v>5</v>
      </c>
      <c r="N126" s="108">
        <v>45</v>
      </c>
      <c r="O126" s="108">
        <v>644</v>
      </c>
      <c r="P126" s="113"/>
    </row>
    <row r="127" spans="2:30" ht="15.75" x14ac:dyDescent="0.25">
      <c r="B127" s="168">
        <v>49</v>
      </c>
      <c r="C127" s="11">
        <f>'[1]Matriks Jarak'!$AJ$52</f>
        <v>3.2</v>
      </c>
      <c r="D127" s="11">
        <f>'[1]Matriks Jarak'!$AM$52</f>
        <v>10.5</v>
      </c>
      <c r="E127" s="11">
        <f>'[1]Matriks Jarak'!$AN$52</f>
        <v>2.8</v>
      </c>
      <c r="F127" s="11">
        <f>'[1]Matriks Jarak'!$AR$52</f>
        <v>2.2999999999999998</v>
      </c>
      <c r="G127" s="11">
        <f>'[1]Matriks Jarak'!$AU$52</f>
        <v>2.7</v>
      </c>
      <c r="H127" s="11">
        <f>'[1]Matriks Jarak'!$AV$52</f>
        <v>1.2</v>
      </c>
      <c r="I127" s="11">
        <v>0</v>
      </c>
      <c r="J127" s="11">
        <f>'[1]Matriks Jarak'!$BH$52</f>
        <v>0.4</v>
      </c>
      <c r="M127" s="108">
        <v>6</v>
      </c>
      <c r="N127" s="108">
        <v>46</v>
      </c>
      <c r="O127" s="108">
        <v>806</v>
      </c>
      <c r="P127" s="113"/>
    </row>
    <row r="128" spans="2:30" ht="15.75" x14ac:dyDescent="0.25">
      <c r="B128" s="168">
        <v>58</v>
      </c>
      <c r="C128" s="11">
        <f>'[1]Matriks Jarak'!$AJ$61</f>
        <v>4.9000000000000004</v>
      </c>
      <c r="D128" s="11">
        <f>'[1]Matriks Jarak'!$AM$61</f>
        <v>9.5</v>
      </c>
      <c r="E128" s="11">
        <f>'[1]Matriks Jarak'!$AN$61</f>
        <v>4.5999999999999996</v>
      </c>
      <c r="F128" s="11">
        <f>'[1]Matriks Jarak'!$AR$61</f>
        <v>3.6</v>
      </c>
      <c r="G128" s="11">
        <f>'[1]Matriks Jarak'!$AU$61</f>
        <v>2.8</v>
      </c>
      <c r="H128" s="11">
        <f>'[1]Matriks Jarak'!$AV$61</f>
        <v>1</v>
      </c>
      <c r="I128" s="11">
        <f>'[1]Matriks Jarak'!$AY$61</f>
        <v>0.4</v>
      </c>
      <c r="J128" s="11">
        <v>0</v>
      </c>
      <c r="M128" s="11">
        <v>7</v>
      </c>
      <c r="N128" s="108">
        <v>49</v>
      </c>
      <c r="O128" s="108">
        <v>764</v>
      </c>
      <c r="P128" s="113"/>
    </row>
    <row r="129" spans="2:30" ht="15.75" x14ac:dyDescent="0.25">
      <c r="M129" s="11">
        <v>8</v>
      </c>
      <c r="N129" s="108">
        <v>58</v>
      </c>
      <c r="O129" s="108">
        <v>1154</v>
      </c>
      <c r="P129" s="113"/>
    </row>
    <row r="130" spans="2:30" ht="15.75" x14ac:dyDescent="0.25">
      <c r="B130" s="165" t="s">
        <v>335</v>
      </c>
      <c r="C130" s="165" t="s">
        <v>429</v>
      </c>
      <c r="D130" s="165" t="s">
        <v>337</v>
      </c>
      <c r="E130" s="165" t="s">
        <v>336</v>
      </c>
      <c r="F130" s="165" t="s">
        <v>338</v>
      </c>
      <c r="G130" s="165" t="s">
        <v>339</v>
      </c>
      <c r="H130" s="165" t="s">
        <v>340</v>
      </c>
      <c r="M130" s="220" t="s">
        <v>168</v>
      </c>
      <c r="N130" s="220"/>
      <c r="O130" s="11">
        <v>5959</v>
      </c>
      <c r="P130" s="118"/>
    </row>
    <row r="131" spans="2:30" ht="15.75" x14ac:dyDescent="0.25">
      <c r="B131" s="108">
        <v>38</v>
      </c>
      <c r="C131" s="11">
        <v>34</v>
      </c>
      <c r="D131" s="11">
        <f>C123</f>
        <v>1.5</v>
      </c>
      <c r="E131" s="11">
        <f>E121</f>
        <v>1.5</v>
      </c>
      <c r="F131" s="11">
        <f>E123</f>
        <v>0</v>
      </c>
      <c r="G131" s="36">
        <f>D131+E131-F131</f>
        <v>3</v>
      </c>
      <c r="H131" s="11">
        <f>E131-G131</f>
        <v>-1.5</v>
      </c>
      <c r="I131" s="167" t="s">
        <v>47</v>
      </c>
      <c r="J131" s="7" t="s">
        <v>463</v>
      </c>
    </row>
    <row r="132" spans="2:30" ht="15.75" x14ac:dyDescent="0.25">
      <c r="B132" s="176"/>
      <c r="C132" s="11">
        <v>37</v>
      </c>
      <c r="D132" s="11">
        <f>D123</f>
        <v>1</v>
      </c>
      <c r="E132" s="11">
        <f>E122</f>
        <v>1</v>
      </c>
      <c r="F132" s="11">
        <f>E123</f>
        <v>0</v>
      </c>
      <c r="G132" s="36">
        <f t="shared" ref="G132:G137" si="12">D132+E132-F132</f>
        <v>2</v>
      </c>
      <c r="H132" s="11">
        <f t="shared" ref="H132:H137" si="13">E132-G132</f>
        <v>-1</v>
      </c>
      <c r="I132" s="167" t="s">
        <v>341</v>
      </c>
      <c r="J132" s="7" t="s">
        <v>464</v>
      </c>
    </row>
    <row r="133" spans="2:30" ht="15.75" x14ac:dyDescent="0.25">
      <c r="B133" s="176"/>
      <c r="C133" s="11">
        <v>42</v>
      </c>
      <c r="D133" s="11">
        <f>F123</f>
        <v>2.2000000000000002</v>
      </c>
      <c r="E133" s="11">
        <f>E124</f>
        <v>2.2000000000000002</v>
      </c>
      <c r="F133" s="11">
        <f>E123</f>
        <v>0</v>
      </c>
      <c r="G133" s="36">
        <f t="shared" si="12"/>
        <v>4.4000000000000004</v>
      </c>
      <c r="H133" s="11">
        <f t="shared" si="13"/>
        <v>-2.2000000000000002</v>
      </c>
      <c r="I133" s="167" t="s">
        <v>342</v>
      </c>
      <c r="J133" s="167">
        <f>E123+G123+D125+C122+F121+I124+H127+J126+E128</f>
        <v>22.049999999999997</v>
      </c>
      <c r="K133" s="167" t="s">
        <v>343</v>
      </c>
    </row>
    <row r="134" spans="2:30" ht="15.75" x14ac:dyDescent="0.25">
      <c r="B134" s="176"/>
      <c r="C134" s="11">
        <v>45</v>
      </c>
      <c r="D134" s="11">
        <f>G123</f>
        <v>0.65</v>
      </c>
      <c r="E134" s="11">
        <f>E125</f>
        <v>0.65</v>
      </c>
      <c r="F134" s="11">
        <f>E123</f>
        <v>0</v>
      </c>
      <c r="G134" s="36">
        <f t="shared" si="12"/>
        <v>1.3</v>
      </c>
      <c r="H134" s="11">
        <f t="shared" si="13"/>
        <v>-0.65</v>
      </c>
    </row>
    <row r="135" spans="2:30" ht="15.75" x14ac:dyDescent="0.25">
      <c r="B135" s="176"/>
      <c r="C135" s="11">
        <v>46</v>
      </c>
      <c r="D135" s="11">
        <f>H123</f>
        <v>3.6</v>
      </c>
      <c r="E135" s="11">
        <f>E126</f>
        <v>3.6</v>
      </c>
      <c r="F135" s="11">
        <f>E123</f>
        <v>0</v>
      </c>
      <c r="G135" s="36">
        <f t="shared" si="12"/>
        <v>7.2</v>
      </c>
      <c r="H135" s="11">
        <f t="shared" si="13"/>
        <v>-3.6</v>
      </c>
    </row>
    <row r="136" spans="2:30" ht="15.75" x14ac:dyDescent="0.25">
      <c r="B136" s="182"/>
      <c r="C136" s="108">
        <v>49</v>
      </c>
      <c r="D136" s="11">
        <f>I123</f>
        <v>2.8</v>
      </c>
      <c r="E136" s="11">
        <f>E127</f>
        <v>2.8</v>
      </c>
      <c r="F136" s="11">
        <f>E123</f>
        <v>0</v>
      </c>
      <c r="G136" s="36">
        <f t="shared" si="12"/>
        <v>5.6</v>
      </c>
      <c r="H136" s="11">
        <f t="shared" si="13"/>
        <v>-2.8</v>
      </c>
    </row>
    <row r="137" spans="2:30" ht="15.75" x14ac:dyDescent="0.25">
      <c r="B137" s="182"/>
      <c r="C137" s="108">
        <v>58</v>
      </c>
      <c r="D137" s="11">
        <f>J123</f>
        <v>4.5999999999999996</v>
      </c>
      <c r="E137" s="11">
        <f>E128</f>
        <v>4.5999999999999996</v>
      </c>
      <c r="F137" s="11">
        <f>E123</f>
        <v>0</v>
      </c>
      <c r="G137" s="36">
        <f t="shared" si="12"/>
        <v>9.1999999999999993</v>
      </c>
      <c r="H137" s="11">
        <f t="shared" si="13"/>
        <v>-4.5999999999999996</v>
      </c>
    </row>
    <row r="139" spans="2:30" ht="15.75" x14ac:dyDescent="0.25">
      <c r="B139" s="219" t="s">
        <v>319</v>
      </c>
      <c r="C139" s="219"/>
      <c r="D139" s="219"/>
    </row>
    <row r="140" spans="2:30" ht="15.75" x14ac:dyDescent="0.25">
      <c r="B140" s="165" t="s">
        <v>140</v>
      </c>
      <c r="C140" s="165">
        <v>50</v>
      </c>
      <c r="D140" s="165">
        <v>51</v>
      </c>
      <c r="E140" s="165">
        <v>57</v>
      </c>
      <c r="F140" s="165">
        <v>59</v>
      </c>
      <c r="G140" s="165">
        <v>60</v>
      </c>
      <c r="H140" s="165">
        <v>61</v>
      </c>
      <c r="I140" s="165">
        <v>62</v>
      </c>
      <c r="J140" s="165">
        <v>65</v>
      </c>
      <c r="K140" s="167" t="s">
        <v>17</v>
      </c>
      <c r="L140" s="7" t="s">
        <v>352</v>
      </c>
      <c r="M140" s="219" t="s">
        <v>319</v>
      </c>
      <c r="N140" s="219"/>
      <c r="O140" s="219"/>
      <c r="P140" s="175"/>
      <c r="Q140" s="168" t="s">
        <v>355</v>
      </c>
      <c r="R140" s="168" t="s">
        <v>356</v>
      </c>
      <c r="T140" s="188" t="s">
        <v>140</v>
      </c>
      <c r="U140" s="220" t="s">
        <v>355</v>
      </c>
      <c r="V140" s="220"/>
      <c r="W140" s="220"/>
      <c r="X140" s="220"/>
      <c r="Y140" s="220"/>
      <c r="Z140" s="220"/>
      <c r="AA140" s="220"/>
      <c r="AB140" s="220"/>
      <c r="AC140" s="220"/>
      <c r="AD140" s="220"/>
    </row>
    <row r="141" spans="2:30" ht="15.75" x14ac:dyDescent="0.25">
      <c r="B141" s="168">
        <v>50</v>
      </c>
      <c r="C141" s="36">
        <v>0</v>
      </c>
      <c r="D141" s="11">
        <f>'[1]Matriks Jarak'!$BA$53</f>
        <v>0.75</v>
      </c>
      <c r="E141" s="11">
        <f>'[1]Matriks Jarak'!$BG$53</f>
        <v>5.7</v>
      </c>
      <c r="F141" s="11">
        <f>'[1]Matriks Jarak'!$BI$53</f>
        <v>1.4</v>
      </c>
      <c r="G141" s="11">
        <f>'[1]Matriks Jarak'!$BJ$53</f>
        <v>2.1</v>
      </c>
      <c r="H141" s="11">
        <f>'[1]Matriks Jarak'!$BK$53</f>
        <v>1.1000000000000001</v>
      </c>
      <c r="I141" s="11">
        <f>'[1]Matriks Jarak'!$BL$53</f>
        <v>2.2000000000000002</v>
      </c>
      <c r="J141" s="11">
        <f>'[1]Matriks Jarak'!$BO$53</f>
        <v>2.4</v>
      </c>
      <c r="M141" s="168" t="s">
        <v>178</v>
      </c>
      <c r="N141" s="168" t="s">
        <v>155</v>
      </c>
      <c r="O141" s="168" t="s">
        <v>347</v>
      </c>
      <c r="P141" s="175"/>
      <c r="Q141" s="11" t="str">
        <f>J152</f>
        <v>{50,50,51,61,59,60,62,65,57,50}</v>
      </c>
      <c r="R141" s="11">
        <f>J153</f>
        <v>18.7</v>
      </c>
      <c r="T141" s="189" t="s">
        <v>357</v>
      </c>
      <c r="U141" s="169" t="s">
        <v>358</v>
      </c>
      <c r="V141" s="168" t="s">
        <v>359</v>
      </c>
      <c r="W141" s="168" t="s">
        <v>2</v>
      </c>
      <c r="X141" s="168" t="s">
        <v>3</v>
      </c>
      <c r="Y141" s="168" t="s">
        <v>4</v>
      </c>
      <c r="Z141" s="168" t="s">
        <v>5</v>
      </c>
      <c r="AA141" s="168" t="s">
        <v>6</v>
      </c>
      <c r="AB141" s="168" t="s">
        <v>7</v>
      </c>
      <c r="AC141" s="168" t="s">
        <v>8</v>
      </c>
      <c r="AD141" s="168" t="s">
        <v>9</v>
      </c>
    </row>
    <row r="142" spans="2:30" ht="15.75" x14ac:dyDescent="0.25">
      <c r="B142" s="168">
        <v>51</v>
      </c>
      <c r="C142" s="11">
        <f>'[1]Matriks Jarak'!$AZ$54</f>
        <v>0.75</v>
      </c>
      <c r="D142" s="11">
        <v>0</v>
      </c>
      <c r="E142" s="11">
        <f>'[1]Matriks Jarak'!$BG$54</f>
        <v>6.5</v>
      </c>
      <c r="F142" s="11">
        <f>'[1]Matriks Jarak'!$BI$54</f>
        <v>1.4</v>
      </c>
      <c r="G142" s="11">
        <f>'[1]Matriks Jarak'!$BJ$54</f>
        <v>1.8</v>
      </c>
      <c r="H142" s="11">
        <f>'[1]Matriks Jarak'!$BK$54</f>
        <v>1.5</v>
      </c>
      <c r="I142" s="11">
        <f>'[1]Matriks Jarak'!$BL$54</f>
        <v>2.5</v>
      </c>
      <c r="J142" s="11">
        <f>'[1]Matriks Jarak'!$BO$54</f>
        <v>2.6</v>
      </c>
      <c r="M142" s="108">
        <v>1</v>
      </c>
      <c r="N142" s="165">
        <v>50</v>
      </c>
      <c r="O142" s="171">
        <v>870</v>
      </c>
      <c r="P142" s="113"/>
      <c r="T142" s="172">
        <v>50</v>
      </c>
      <c r="U142" s="11" t="s">
        <v>360</v>
      </c>
      <c r="V142" s="11" t="s">
        <v>414</v>
      </c>
      <c r="W142" s="11" t="s">
        <v>415</v>
      </c>
      <c r="X142" s="11" t="s">
        <v>416</v>
      </c>
      <c r="Y142" s="11" t="s">
        <v>417</v>
      </c>
      <c r="Z142" s="11" t="s">
        <v>418</v>
      </c>
      <c r="AA142" s="11" t="s">
        <v>419</v>
      </c>
      <c r="AB142" s="11" t="s">
        <v>420</v>
      </c>
      <c r="AC142" s="11" t="s">
        <v>421</v>
      </c>
      <c r="AD142" s="11" t="s">
        <v>360</v>
      </c>
    </row>
    <row r="143" spans="2:30" ht="15.75" x14ac:dyDescent="0.25">
      <c r="B143" s="168">
        <v>57</v>
      </c>
      <c r="C143" s="11">
        <f>'[1]Matriks Jarak'!$AZ$60</f>
        <v>5.7</v>
      </c>
      <c r="D143" s="11">
        <f>'[1]Matriks Jarak'!$BA$60</f>
        <v>6.5</v>
      </c>
      <c r="E143" s="11">
        <v>0</v>
      </c>
      <c r="F143" s="11">
        <f>'[1]Matriks Jarak'!$BI$60</f>
        <v>6.8</v>
      </c>
      <c r="G143" s="11">
        <f>'[1]Matriks Jarak'!$BJ$60</f>
        <v>7.3</v>
      </c>
      <c r="H143" s="11">
        <f>'[1]Matriks Jarak'!$BK$60</f>
        <v>7.3</v>
      </c>
      <c r="I143" s="11">
        <f>'[1]Matriks Jarak'!$BL$60</f>
        <v>5.7</v>
      </c>
      <c r="J143" s="11">
        <f>'[1]Matriks Jarak'!$BO$60</f>
        <v>4.5</v>
      </c>
      <c r="M143" s="108">
        <v>2</v>
      </c>
      <c r="N143" s="171">
        <v>51</v>
      </c>
      <c r="O143" s="171">
        <v>993</v>
      </c>
      <c r="P143" s="113"/>
    </row>
    <row r="144" spans="2:30" ht="15.75" x14ac:dyDescent="0.25">
      <c r="B144" s="168">
        <v>59</v>
      </c>
      <c r="C144" s="11">
        <f>'[1]Matriks Jarak'!$AZ$62</f>
        <v>1.4</v>
      </c>
      <c r="D144" s="11">
        <f>'[1]Matriks Jarak'!$BA$62</f>
        <v>1.4</v>
      </c>
      <c r="E144" s="11">
        <f>'[1]Matriks Jarak'!$BG$62</f>
        <v>6.8</v>
      </c>
      <c r="F144" s="11">
        <v>0</v>
      </c>
      <c r="G144" s="11">
        <f>'[1]Matriks Jarak'!$BJ$62</f>
        <v>0.5</v>
      </c>
      <c r="H144" s="11">
        <f>'[1]Matriks Jarak'!$BK$62</f>
        <v>0.55000000000000004</v>
      </c>
      <c r="I144" s="11">
        <f>'[1]Matriks Jarak'!$BL$62</f>
        <v>4</v>
      </c>
      <c r="J144" s="11">
        <f>'[1]Matriks Jarak'!$BO$62</f>
        <v>3.2</v>
      </c>
      <c r="M144" s="108">
        <v>3</v>
      </c>
      <c r="N144" s="171">
        <v>57</v>
      </c>
      <c r="O144" s="171">
        <v>734</v>
      </c>
      <c r="P144" s="113"/>
    </row>
    <row r="145" spans="2:30" ht="15.75" x14ac:dyDescent="0.25">
      <c r="B145" s="168">
        <v>60</v>
      </c>
      <c r="C145" s="11">
        <f>'[1]Matriks Jarak'!$AZ$63</f>
        <v>2.1</v>
      </c>
      <c r="D145" s="11">
        <f>'[1]Matriks Jarak'!$BA$63</f>
        <v>1.8</v>
      </c>
      <c r="E145" s="11">
        <f>'[1]Matriks Jarak'!$BG$63</f>
        <v>7.3</v>
      </c>
      <c r="F145" s="11">
        <f>'[1]Matriks Jarak'!$BI$63</f>
        <v>0.5</v>
      </c>
      <c r="G145" s="11">
        <v>0</v>
      </c>
      <c r="H145" s="11">
        <f>'[1]Matriks Jarak'!$BK$63</f>
        <v>1</v>
      </c>
      <c r="I145" s="11">
        <f>'[1]Matriks Jarak'!$BL$63</f>
        <v>4.0999999999999996</v>
      </c>
      <c r="J145" s="11">
        <f>'[1]Matriks Jarak'!$BO$63</f>
        <v>4.2</v>
      </c>
      <c r="M145" s="108">
        <v>4</v>
      </c>
      <c r="N145" s="171">
        <v>59</v>
      </c>
      <c r="O145" s="171">
        <v>1002</v>
      </c>
      <c r="P145" s="113"/>
    </row>
    <row r="146" spans="2:30" ht="15.75" x14ac:dyDescent="0.25">
      <c r="B146" s="168">
        <v>61</v>
      </c>
      <c r="C146" s="11">
        <f>'[1]Matriks Jarak'!$AZ$64</f>
        <v>1.1000000000000001</v>
      </c>
      <c r="D146" s="11">
        <f>'[1]Matriks Jarak'!$BA$64</f>
        <v>1.5</v>
      </c>
      <c r="E146" s="11">
        <f>'[1]Matriks Jarak'!$BG$64</f>
        <v>7.3</v>
      </c>
      <c r="F146" s="11">
        <f>'[1]Matriks Jarak'!$BI$64</f>
        <v>0.55000000000000004</v>
      </c>
      <c r="G146" s="11">
        <f>'[1]Matriks Jarak'!$BJ$64</f>
        <v>1</v>
      </c>
      <c r="H146" s="11">
        <v>0</v>
      </c>
      <c r="I146" s="11">
        <f>'[1]Matriks Jarak'!$BL$64</f>
        <v>3.6</v>
      </c>
      <c r="J146" s="11">
        <f>'[1]Matriks Jarak'!$BO$64</f>
        <v>3.3</v>
      </c>
      <c r="M146" s="108">
        <v>5</v>
      </c>
      <c r="N146" s="171">
        <v>60</v>
      </c>
      <c r="O146" s="171">
        <v>471</v>
      </c>
      <c r="P146" s="113"/>
    </row>
    <row r="147" spans="2:30" ht="15.75" x14ac:dyDescent="0.25">
      <c r="B147" s="168">
        <v>62</v>
      </c>
      <c r="C147" s="11">
        <f>'[1]Matriks Jarak'!$AZ$65</f>
        <v>2.2000000000000002</v>
      </c>
      <c r="D147" s="11">
        <f>'[1]Matriks Jarak'!$BA$65</f>
        <v>2.5</v>
      </c>
      <c r="E147" s="11">
        <f>'[1]Matriks Jarak'!$BG$65</f>
        <v>5.7</v>
      </c>
      <c r="F147" s="11">
        <f>'[1]Matriks Jarak'!$BI$65</f>
        <v>4</v>
      </c>
      <c r="G147" s="11">
        <f>'[1]Matriks Jarak'!$BJ$65</f>
        <v>4.0999999999999996</v>
      </c>
      <c r="H147" s="11">
        <f>'[1]Matriks Jarak'!$BK$65</f>
        <v>3.6</v>
      </c>
      <c r="I147" s="11">
        <v>0</v>
      </c>
      <c r="J147" s="11">
        <f>'[1]Matriks Jarak'!$BO$65</f>
        <v>1.1000000000000001</v>
      </c>
      <c r="M147" s="108">
        <v>6</v>
      </c>
      <c r="N147" s="171">
        <v>61</v>
      </c>
      <c r="O147" s="171">
        <v>630</v>
      </c>
      <c r="P147" s="113"/>
    </row>
    <row r="148" spans="2:30" ht="15.75" x14ac:dyDescent="0.25">
      <c r="B148" s="168">
        <v>65</v>
      </c>
      <c r="C148" s="11">
        <f>'[1]Matriks Jarak'!$AZ$68</f>
        <v>2.4</v>
      </c>
      <c r="D148" s="11">
        <f>'[1]Matriks Jarak'!$BA$68</f>
        <v>2.6</v>
      </c>
      <c r="E148" s="11">
        <f>'[1]Matriks Jarak'!$BG$68</f>
        <v>4.5</v>
      </c>
      <c r="F148" s="11">
        <f>'[1]Matriks Jarak'!$BI$68</f>
        <v>3.2</v>
      </c>
      <c r="G148" s="11">
        <f>'[1]Matriks Jarak'!$BJ$68</f>
        <v>4.2</v>
      </c>
      <c r="H148" s="11">
        <f>'[1]Matriks Jarak'!$BK$68</f>
        <v>3.3</v>
      </c>
      <c r="I148" s="11">
        <f>'[1]Matriks Jarak'!$BL$68</f>
        <v>1.1000000000000001</v>
      </c>
      <c r="J148" s="11">
        <v>0</v>
      </c>
      <c r="M148" s="11">
        <v>7</v>
      </c>
      <c r="N148" s="171">
        <v>62</v>
      </c>
      <c r="O148" s="171">
        <v>509</v>
      </c>
      <c r="P148" s="113"/>
    </row>
    <row r="149" spans="2:30" ht="15.75" x14ac:dyDescent="0.25">
      <c r="M149" s="11">
        <v>8</v>
      </c>
      <c r="N149" s="171">
        <v>65</v>
      </c>
      <c r="O149" s="171">
        <v>725</v>
      </c>
      <c r="P149" s="113"/>
    </row>
    <row r="150" spans="2:30" ht="15.75" x14ac:dyDescent="0.25">
      <c r="B150" s="165" t="s">
        <v>335</v>
      </c>
      <c r="C150" s="165" t="s">
        <v>429</v>
      </c>
      <c r="D150" s="165" t="s">
        <v>337</v>
      </c>
      <c r="E150" s="165" t="s">
        <v>336</v>
      </c>
      <c r="F150" s="165" t="s">
        <v>338</v>
      </c>
      <c r="G150" s="165" t="s">
        <v>339</v>
      </c>
      <c r="H150" s="165" t="s">
        <v>340</v>
      </c>
      <c r="M150" s="220" t="s">
        <v>168</v>
      </c>
      <c r="N150" s="220"/>
      <c r="O150" s="11">
        <v>5934</v>
      </c>
      <c r="P150" s="113"/>
    </row>
    <row r="151" spans="2:30" ht="15.75" x14ac:dyDescent="0.25">
      <c r="B151" s="108">
        <v>50</v>
      </c>
      <c r="C151" s="11">
        <v>51</v>
      </c>
      <c r="D151" s="11">
        <f>D141</f>
        <v>0.75</v>
      </c>
      <c r="E151" s="11">
        <f>C142</f>
        <v>0.75</v>
      </c>
      <c r="F151" s="11">
        <f>C141</f>
        <v>0</v>
      </c>
      <c r="G151" s="36">
        <f>D151+E151-F151</f>
        <v>1.5</v>
      </c>
      <c r="H151" s="11">
        <f>E151-G151</f>
        <v>-0.75</v>
      </c>
      <c r="I151" s="167" t="s">
        <v>47</v>
      </c>
      <c r="J151" s="7" t="s">
        <v>353</v>
      </c>
    </row>
    <row r="152" spans="2:30" ht="15.75" x14ac:dyDescent="0.25">
      <c r="B152" s="176"/>
      <c r="C152" s="11">
        <v>57</v>
      </c>
      <c r="D152" s="11">
        <f>E141</f>
        <v>5.7</v>
      </c>
      <c r="E152" s="11">
        <f>C143</f>
        <v>5.7</v>
      </c>
      <c r="F152" s="11">
        <f>C141</f>
        <v>0</v>
      </c>
      <c r="G152" s="36">
        <f t="shared" ref="G152:G157" si="14">D152+E152-F152</f>
        <v>11.4</v>
      </c>
      <c r="H152" s="11">
        <f t="shared" ref="H152:H156" si="15">E152-G152</f>
        <v>-5.7</v>
      </c>
      <c r="I152" s="167" t="s">
        <v>341</v>
      </c>
      <c r="J152" s="7" t="s">
        <v>354</v>
      </c>
    </row>
    <row r="153" spans="2:30" ht="15.75" x14ac:dyDescent="0.25">
      <c r="B153" s="176"/>
      <c r="C153" s="11">
        <v>59</v>
      </c>
      <c r="D153" s="11">
        <f>F141</f>
        <v>1.4</v>
      </c>
      <c r="E153" s="11">
        <f t="shared" ref="E153:E157" si="16">C144</f>
        <v>1.4</v>
      </c>
      <c r="F153" s="11">
        <f>C141</f>
        <v>0</v>
      </c>
      <c r="G153" s="36">
        <f t="shared" si="14"/>
        <v>2.8</v>
      </c>
      <c r="H153" s="11">
        <f t="shared" si="15"/>
        <v>-1.4</v>
      </c>
      <c r="I153" s="167" t="s">
        <v>342</v>
      </c>
      <c r="J153" s="167">
        <f>C141+D141+H142+F146+G144+I145+J147+E148+C143</f>
        <v>18.7</v>
      </c>
      <c r="K153" s="167" t="s">
        <v>343</v>
      </c>
    </row>
    <row r="154" spans="2:30" ht="15.75" x14ac:dyDescent="0.25">
      <c r="B154" s="176"/>
      <c r="C154" s="11">
        <v>60</v>
      </c>
      <c r="D154" s="11">
        <f>G141</f>
        <v>2.1</v>
      </c>
      <c r="E154" s="11">
        <f t="shared" si="16"/>
        <v>2.1</v>
      </c>
      <c r="F154" s="11">
        <f>C141</f>
        <v>0</v>
      </c>
      <c r="G154" s="36">
        <f t="shared" si="14"/>
        <v>4.2</v>
      </c>
      <c r="H154" s="11">
        <f t="shared" si="15"/>
        <v>-2.1</v>
      </c>
    </row>
    <row r="155" spans="2:30" ht="15.75" x14ac:dyDescent="0.25">
      <c r="B155" s="176"/>
      <c r="C155" s="11">
        <v>61</v>
      </c>
      <c r="D155" s="11">
        <f>H141</f>
        <v>1.1000000000000001</v>
      </c>
      <c r="E155" s="11">
        <f t="shared" si="16"/>
        <v>1.1000000000000001</v>
      </c>
      <c r="F155" s="11">
        <f>C141</f>
        <v>0</v>
      </c>
      <c r="G155" s="36">
        <f t="shared" si="14"/>
        <v>2.2000000000000002</v>
      </c>
      <c r="H155" s="11">
        <f t="shared" si="15"/>
        <v>-1.1000000000000001</v>
      </c>
    </row>
    <row r="156" spans="2:30" ht="15.75" x14ac:dyDescent="0.25">
      <c r="B156" s="182"/>
      <c r="C156" s="108">
        <v>62</v>
      </c>
      <c r="D156" s="11">
        <f>I141</f>
        <v>2.2000000000000002</v>
      </c>
      <c r="E156" s="11">
        <f t="shared" si="16"/>
        <v>2.2000000000000002</v>
      </c>
      <c r="F156" s="11">
        <f>C141</f>
        <v>0</v>
      </c>
      <c r="G156" s="36">
        <f t="shared" si="14"/>
        <v>4.4000000000000004</v>
      </c>
      <c r="H156" s="11">
        <f t="shared" si="15"/>
        <v>-2.2000000000000002</v>
      </c>
    </row>
    <row r="157" spans="2:30" ht="15.75" x14ac:dyDescent="0.25">
      <c r="B157" s="182"/>
      <c r="C157" s="108">
        <v>65</v>
      </c>
      <c r="D157" s="11">
        <f>J141</f>
        <v>2.4</v>
      </c>
      <c r="E157" s="11">
        <f t="shared" si="16"/>
        <v>2.4</v>
      </c>
      <c r="F157" s="11">
        <f>C141</f>
        <v>0</v>
      </c>
      <c r="G157" s="36">
        <f t="shared" si="14"/>
        <v>4.8</v>
      </c>
      <c r="H157" s="11">
        <f>E157-G157</f>
        <v>-2.4</v>
      </c>
    </row>
    <row r="159" spans="2:30" ht="15.75" x14ac:dyDescent="0.25">
      <c r="B159" s="219" t="s">
        <v>320</v>
      </c>
      <c r="C159" s="219"/>
      <c r="D159" s="219"/>
    </row>
    <row r="160" spans="2:30" ht="15.75" x14ac:dyDescent="0.25">
      <c r="B160" s="165" t="s">
        <v>140</v>
      </c>
      <c r="C160" s="165">
        <v>52</v>
      </c>
      <c r="D160" s="165">
        <v>54</v>
      </c>
      <c r="E160" s="165">
        <v>55</v>
      </c>
      <c r="F160" s="165">
        <v>56</v>
      </c>
      <c r="G160" s="165">
        <v>63</v>
      </c>
      <c r="H160" s="165">
        <v>66</v>
      </c>
      <c r="I160" s="165">
        <v>68</v>
      </c>
      <c r="J160" s="167" t="s">
        <v>17</v>
      </c>
      <c r="K160" s="7" t="s">
        <v>465</v>
      </c>
      <c r="M160" s="219" t="s">
        <v>320</v>
      </c>
      <c r="N160" s="219"/>
      <c r="O160" s="219"/>
      <c r="P160" s="175"/>
      <c r="Q160" s="168" t="s">
        <v>355</v>
      </c>
      <c r="R160" s="168" t="s">
        <v>356</v>
      </c>
      <c r="T160" s="188" t="s">
        <v>140</v>
      </c>
      <c r="U160" s="220" t="s">
        <v>355</v>
      </c>
      <c r="V160" s="220"/>
      <c r="W160" s="220"/>
      <c r="X160" s="220"/>
      <c r="Y160" s="220"/>
      <c r="Z160" s="220"/>
      <c r="AA160" s="220"/>
      <c r="AB160" s="220"/>
      <c r="AC160" s="220"/>
      <c r="AD160" s="173"/>
    </row>
    <row r="161" spans="2:29" ht="15.75" x14ac:dyDescent="0.25">
      <c r="B161" s="168">
        <v>52</v>
      </c>
      <c r="C161" s="11">
        <v>0</v>
      </c>
      <c r="D161" s="11">
        <f>'[1]Matriks Jarak'!$BD$55</f>
        <v>2.2999999999999998</v>
      </c>
      <c r="E161" s="11">
        <f>'[1]Matriks Jarak'!$BE$55</f>
        <v>2.2999999999999998</v>
      </c>
      <c r="F161" s="11">
        <f>'[1]Matriks Jarak'!$BF$55</f>
        <v>2.6</v>
      </c>
      <c r="G161" s="11">
        <f>'[1]Matriks Jarak'!$BM$55</f>
        <v>2.7</v>
      </c>
      <c r="H161" s="11">
        <f>'[1]Matriks Jarak'!$BP$55</f>
        <v>1.2</v>
      </c>
      <c r="I161" s="11">
        <f>'[1]Matriks Jarak'!$BR$55</f>
        <v>2.4</v>
      </c>
      <c r="M161" s="168" t="s">
        <v>178</v>
      </c>
      <c r="N161" s="168" t="s">
        <v>155</v>
      </c>
      <c r="O161" s="168" t="s">
        <v>347</v>
      </c>
      <c r="P161" s="174"/>
      <c r="Q161" s="11" t="str">
        <f>J171</f>
        <v>{55,55,54,56,63,66,68,52,55}</v>
      </c>
      <c r="R161" s="196">
        <f>J172</f>
        <v>9.0150000000000006</v>
      </c>
      <c r="T161" s="189" t="s">
        <v>357</v>
      </c>
      <c r="U161" s="169" t="s">
        <v>358</v>
      </c>
      <c r="V161" s="168" t="s">
        <v>359</v>
      </c>
      <c r="W161" s="168" t="s">
        <v>2</v>
      </c>
      <c r="X161" s="168" t="s">
        <v>3</v>
      </c>
      <c r="Y161" s="168" t="s">
        <v>4</v>
      </c>
      <c r="Z161" s="168" t="s">
        <v>5</v>
      </c>
      <c r="AA161" s="168" t="s">
        <v>6</v>
      </c>
      <c r="AB161" s="168" t="s">
        <v>7</v>
      </c>
      <c r="AC161" s="168" t="s">
        <v>8</v>
      </c>
    </row>
    <row r="162" spans="2:29" ht="15.75" x14ac:dyDescent="0.25">
      <c r="B162" s="168">
        <v>54</v>
      </c>
      <c r="C162" s="11">
        <f>'[1]Matriks Jarak'!$BB$57</f>
        <v>2.2999999999999998</v>
      </c>
      <c r="D162" s="11">
        <v>0</v>
      </c>
      <c r="E162" s="130">
        <f>'[1]Matriks Jarak'!$BE$57</f>
        <v>6.5000000000000002E-2</v>
      </c>
      <c r="F162" s="11">
        <f>'[1]Matriks Jarak'!$BF$57</f>
        <v>0.35</v>
      </c>
      <c r="G162" s="11">
        <f>'[1]Matriks Jarak'!$BM$57</f>
        <v>0.95</v>
      </c>
      <c r="H162" s="11">
        <f>'[1]Matriks Jarak'!$BP$57</f>
        <v>1.3</v>
      </c>
      <c r="I162" s="11">
        <f>'[1]Matriks Jarak'!$BR$57</f>
        <v>1.2</v>
      </c>
      <c r="M162" s="108">
        <v>1</v>
      </c>
      <c r="N162" s="108">
        <v>52</v>
      </c>
      <c r="O162" s="108">
        <v>908</v>
      </c>
      <c r="P162" s="113"/>
      <c r="T162" s="172">
        <v>55</v>
      </c>
      <c r="U162" s="11" t="s">
        <v>360</v>
      </c>
      <c r="V162" s="11" t="s">
        <v>423</v>
      </c>
      <c r="W162" s="11" t="s">
        <v>426</v>
      </c>
      <c r="X162" s="11" t="s">
        <v>428</v>
      </c>
      <c r="Y162" s="11" t="s">
        <v>427</v>
      </c>
      <c r="Z162" s="11" t="s">
        <v>422</v>
      </c>
      <c r="AA162" s="11" t="s">
        <v>425</v>
      </c>
      <c r="AB162" s="11" t="s">
        <v>424</v>
      </c>
      <c r="AC162" s="11" t="s">
        <v>360</v>
      </c>
    </row>
    <row r="163" spans="2:29" ht="15.75" x14ac:dyDescent="0.25">
      <c r="B163" s="168">
        <v>55</v>
      </c>
      <c r="C163" s="11">
        <f>'[1]Matriks Jarak'!$BB$58</f>
        <v>2.2999999999999998</v>
      </c>
      <c r="D163" s="130">
        <f>'[1]Matriks Jarak'!$BD$58</f>
        <v>6.5000000000000002E-2</v>
      </c>
      <c r="E163" s="36">
        <v>0</v>
      </c>
      <c r="F163" s="11">
        <f>'[1]Matriks Jarak'!$BF$58</f>
        <v>0.45</v>
      </c>
      <c r="G163" s="11">
        <f>'[1]Matriks Jarak'!$BM$58</f>
        <v>1</v>
      </c>
      <c r="H163" s="11">
        <f>'[1]Matriks Jarak'!$BP$58</f>
        <v>1</v>
      </c>
      <c r="I163" s="11">
        <f>'[1]Matriks Jarak'!$BR$58</f>
        <v>1.2</v>
      </c>
      <c r="M163" s="108">
        <v>2</v>
      </c>
      <c r="N163" s="108">
        <v>54</v>
      </c>
      <c r="O163" s="108">
        <v>692</v>
      </c>
      <c r="P163" s="113"/>
    </row>
    <row r="164" spans="2:29" ht="15.75" x14ac:dyDescent="0.25">
      <c r="B164" s="168">
        <v>56</v>
      </c>
      <c r="C164" s="11">
        <f>'[1]Matriks Jarak'!$BB$59</f>
        <v>2.6</v>
      </c>
      <c r="D164" s="11">
        <f>'[1]Matriks Jarak'!$BD$59</f>
        <v>0.35</v>
      </c>
      <c r="E164" s="11">
        <f>'[1]Matriks Jarak'!$BE$59</f>
        <v>0.45</v>
      </c>
      <c r="F164" s="11">
        <v>0</v>
      </c>
      <c r="G164" s="11">
        <f>'[1]Matriks Jarak'!$BM$59</f>
        <v>1.1000000000000001</v>
      </c>
      <c r="H164" s="11">
        <f>'[1]Matriks Jarak'!$BP$59</f>
        <v>1.7</v>
      </c>
      <c r="I164" s="11">
        <f>'[1]Matriks Jarak'!$BR$59</f>
        <v>1.6</v>
      </c>
      <c r="M164" s="108">
        <v>3</v>
      </c>
      <c r="N164" s="165">
        <v>55</v>
      </c>
      <c r="O164" s="108">
        <v>617</v>
      </c>
      <c r="P164" s="113"/>
    </row>
    <row r="165" spans="2:29" ht="15.75" x14ac:dyDescent="0.25">
      <c r="B165" s="168">
        <v>63</v>
      </c>
      <c r="C165" s="11">
        <f>'[1]Matriks Jarak'!$BB$66</f>
        <v>2.7</v>
      </c>
      <c r="D165" s="11">
        <f>'[1]Matriks Jarak'!$BD$66</f>
        <v>0.95</v>
      </c>
      <c r="E165" s="11">
        <f>'[1]Matriks Jarak'!$BE$66</f>
        <v>1</v>
      </c>
      <c r="F165" s="11">
        <f>'[1]Matriks Jarak'!$BF$66</f>
        <v>1.1000000000000001</v>
      </c>
      <c r="G165" s="11">
        <v>0</v>
      </c>
      <c r="H165" s="11">
        <f>'[1]Matriks Jarak'!$BP$66</f>
        <v>1.6</v>
      </c>
      <c r="I165" s="11">
        <f>'[1]Matriks Jarak'!$BR$66</f>
        <v>1.4</v>
      </c>
      <c r="M165" s="108">
        <v>4</v>
      </c>
      <c r="N165" s="108">
        <v>56</v>
      </c>
      <c r="O165" s="108">
        <v>825</v>
      </c>
      <c r="P165" s="113"/>
    </row>
    <row r="166" spans="2:29" ht="15.75" x14ac:dyDescent="0.25">
      <c r="B166" s="168">
        <v>66</v>
      </c>
      <c r="C166" s="11">
        <f>'[1]Matriks Jarak'!$BB$69</f>
        <v>1.2</v>
      </c>
      <c r="D166" s="11">
        <f>'[1]Matriks Jarak'!$BD$69</f>
        <v>1.3</v>
      </c>
      <c r="E166" s="11">
        <f>'[1]Matriks Jarak'!$BE$69</f>
        <v>1</v>
      </c>
      <c r="F166" s="11">
        <f>'[1]Matriks Jarak'!$BF$69</f>
        <v>1.7</v>
      </c>
      <c r="G166" s="11">
        <f>'[1]Matriks Jarak'!$BM$69</f>
        <v>1.6</v>
      </c>
      <c r="H166" s="36">
        <v>0</v>
      </c>
      <c r="I166" s="11">
        <f>'[1]Matriks Jarak'!$BR$69</f>
        <v>1.2</v>
      </c>
      <c r="M166" s="108">
        <v>5</v>
      </c>
      <c r="N166" s="108">
        <v>63</v>
      </c>
      <c r="O166" s="108">
        <v>1056</v>
      </c>
      <c r="P166" s="113"/>
    </row>
    <row r="167" spans="2:29" ht="15.75" x14ac:dyDescent="0.25">
      <c r="B167" s="168">
        <v>68</v>
      </c>
      <c r="C167" s="11">
        <f>'[1]Matriks Jarak'!$BB$71</f>
        <v>2.4</v>
      </c>
      <c r="D167" s="11">
        <f>'[1]Matriks Jarak'!$BD$71</f>
        <v>1.2</v>
      </c>
      <c r="E167" s="11">
        <f>'[1]Matriks Jarak'!$BE$71</f>
        <v>1.2</v>
      </c>
      <c r="F167" s="11">
        <f>'[1]Matriks Jarak'!$BF$71</f>
        <v>1.6</v>
      </c>
      <c r="G167" s="11">
        <f>'[1]Matriks Jarak'!$BM$71</f>
        <v>1.4</v>
      </c>
      <c r="H167" s="11">
        <f>'[1]Matriks Jarak'!$BP$71</f>
        <v>1.2</v>
      </c>
      <c r="I167" s="11">
        <v>0</v>
      </c>
      <c r="M167" s="108">
        <v>6</v>
      </c>
      <c r="N167" s="108">
        <v>66</v>
      </c>
      <c r="O167" s="108">
        <v>929</v>
      </c>
      <c r="P167" s="113"/>
    </row>
    <row r="168" spans="2:29" ht="15.75" x14ac:dyDescent="0.25">
      <c r="M168" s="11">
        <v>7</v>
      </c>
      <c r="N168" s="108">
        <v>68</v>
      </c>
      <c r="O168" s="108">
        <v>890</v>
      </c>
      <c r="P168" s="113"/>
    </row>
    <row r="169" spans="2:29" ht="15.75" x14ac:dyDescent="0.25">
      <c r="B169" s="165" t="s">
        <v>335</v>
      </c>
      <c r="C169" s="165" t="s">
        <v>429</v>
      </c>
      <c r="D169" s="165" t="s">
        <v>337</v>
      </c>
      <c r="E169" s="165" t="s">
        <v>336</v>
      </c>
      <c r="F169" s="165" t="s">
        <v>338</v>
      </c>
      <c r="G169" s="165" t="s">
        <v>339</v>
      </c>
      <c r="H169" s="165" t="s">
        <v>340</v>
      </c>
      <c r="M169" s="220" t="s">
        <v>168</v>
      </c>
      <c r="N169" s="220"/>
      <c r="O169" s="11">
        <v>5917</v>
      </c>
      <c r="P169" s="118"/>
    </row>
    <row r="170" spans="2:29" ht="15.75" x14ac:dyDescent="0.25">
      <c r="B170" s="108">
        <v>55</v>
      </c>
      <c r="C170" s="11">
        <v>52</v>
      </c>
      <c r="D170" s="11">
        <f>C163</f>
        <v>2.2999999999999998</v>
      </c>
      <c r="E170" s="11">
        <f>E161</f>
        <v>2.2999999999999998</v>
      </c>
      <c r="F170" s="11">
        <f>E163</f>
        <v>0</v>
      </c>
      <c r="G170" s="36">
        <f>D170+E170-F170</f>
        <v>4.5999999999999996</v>
      </c>
      <c r="H170" s="11">
        <f>E170-G170</f>
        <v>-2.2999999999999998</v>
      </c>
      <c r="I170" s="167" t="s">
        <v>47</v>
      </c>
      <c r="J170" s="7" t="s">
        <v>466</v>
      </c>
    </row>
    <row r="171" spans="2:29" ht="15.75" x14ac:dyDescent="0.25">
      <c r="B171" s="176"/>
      <c r="C171" s="11">
        <v>54</v>
      </c>
      <c r="D171" s="130">
        <f>D163</f>
        <v>6.5000000000000002E-2</v>
      </c>
      <c r="E171" s="130">
        <f>E162</f>
        <v>6.5000000000000002E-2</v>
      </c>
      <c r="F171" s="11">
        <f>E163</f>
        <v>0</v>
      </c>
      <c r="G171" s="184">
        <f t="shared" ref="G171:G175" si="17">D171+E171-F171</f>
        <v>0.13</v>
      </c>
      <c r="H171" s="11">
        <f t="shared" ref="H171:H175" si="18">E171-G171</f>
        <v>-6.5000000000000002E-2</v>
      </c>
      <c r="I171" s="167" t="s">
        <v>341</v>
      </c>
      <c r="J171" s="7" t="s">
        <v>467</v>
      </c>
    </row>
    <row r="172" spans="2:29" ht="15.75" x14ac:dyDescent="0.25">
      <c r="B172" s="176"/>
      <c r="C172" s="11">
        <v>56</v>
      </c>
      <c r="D172" s="11">
        <f>F163</f>
        <v>0.45</v>
      </c>
      <c r="E172" s="11">
        <f>E164</f>
        <v>0.45</v>
      </c>
      <c r="F172" s="11">
        <f>E163</f>
        <v>0</v>
      </c>
      <c r="G172" s="36">
        <f t="shared" si="17"/>
        <v>0.9</v>
      </c>
      <c r="H172" s="11">
        <f t="shared" si="18"/>
        <v>-0.45</v>
      </c>
      <c r="I172" s="167" t="s">
        <v>342</v>
      </c>
      <c r="J172" s="161">
        <f>E163+D163+F162+G164+H165+I166+C167+E161</f>
        <v>9.0150000000000006</v>
      </c>
      <c r="K172" s="167" t="s">
        <v>343</v>
      </c>
    </row>
    <row r="173" spans="2:29" ht="15.75" x14ac:dyDescent="0.25">
      <c r="B173" s="176"/>
      <c r="C173" s="11">
        <v>63</v>
      </c>
      <c r="D173" s="11">
        <f>G163</f>
        <v>1</v>
      </c>
      <c r="E173" s="11">
        <f>E165</f>
        <v>1</v>
      </c>
      <c r="F173" s="11">
        <f>E163</f>
        <v>0</v>
      </c>
      <c r="G173" s="36">
        <f t="shared" si="17"/>
        <v>2</v>
      </c>
      <c r="H173" s="11">
        <f t="shared" si="18"/>
        <v>-1</v>
      </c>
    </row>
    <row r="174" spans="2:29" ht="15.75" x14ac:dyDescent="0.25">
      <c r="B174" s="176"/>
      <c r="C174" s="11">
        <v>66</v>
      </c>
      <c r="D174" s="11">
        <f>H163</f>
        <v>1</v>
      </c>
      <c r="E174" s="11">
        <f>E166</f>
        <v>1</v>
      </c>
      <c r="F174" s="11">
        <f>E163</f>
        <v>0</v>
      </c>
      <c r="G174" s="36">
        <f t="shared" si="17"/>
        <v>2</v>
      </c>
      <c r="H174" s="11">
        <f t="shared" si="18"/>
        <v>-1</v>
      </c>
    </row>
    <row r="175" spans="2:29" ht="15.75" x14ac:dyDescent="0.25">
      <c r="B175" s="182"/>
      <c r="C175" s="108">
        <v>68</v>
      </c>
      <c r="D175" s="11">
        <f>I163</f>
        <v>1.2</v>
      </c>
      <c r="E175" s="11">
        <f>E167</f>
        <v>1.2</v>
      </c>
      <c r="F175" s="11">
        <f>E163</f>
        <v>0</v>
      </c>
      <c r="G175" s="36">
        <f t="shared" si="17"/>
        <v>2.4</v>
      </c>
      <c r="H175" s="11">
        <f t="shared" si="18"/>
        <v>-1.2</v>
      </c>
    </row>
  </sheetData>
  <mergeCells count="40">
    <mergeCell ref="U160:AC160"/>
    <mergeCell ref="M169:N169"/>
    <mergeCell ref="U2:AB2"/>
    <mergeCell ref="U18:AB18"/>
    <mergeCell ref="U34:AB34"/>
    <mergeCell ref="U49:AC49"/>
    <mergeCell ref="U68:AC68"/>
    <mergeCell ref="U86:AC86"/>
    <mergeCell ref="U104:AB104"/>
    <mergeCell ref="U120:AD120"/>
    <mergeCell ref="U140:AD140"/>
    <mergeCell ref="L112:M112"/>
    <mergeCell ref="L26:M26"/>
    <mergeCell ref="L68:N68"/>
    <mergeCell ref="L77:M77"/>
    <mergeCell ref="L42:M42"/>
    <mergeCell ref="B139:D139"/>
    <mergeCell ref="M140:O140"/>
    <mergeCell ref="M150:N150"/>
    <mergeCell ref="B159:D159"/>
    <mergeCell ref="M160:O160"/>
    <mergeCell ref="B119:D119"/>
    <mergeCell ref="M120:O120"/>
    <mergeCell ref="M130:N130"/>
    <mergeCell ref="B85:D85"/>
    <mergeCell ref="L86:N86"/>
    <mergeCell ref="L95:M95"/>
    <mergeCell ref="B103:D103"/>
    <mergeCell ref="L104:N104"/>
    <mergeCell ref="B1:D1"/>
    <mergeCell ref="B33:D33"/>
    <mergeCell ref="L34:N34"/>
    <mergeCell ref="L2:N2"/>
    <mergeCell ref="L10:M10"/>
    <mergeCell ref="L18:N18"/>
    <mergeCell ref="B49:D49"/>
    <mergeCell ref="L49:N49"/>
    <mergeCell ref="L58:M58"/>
    <mergeCell ref="B67:D67"/>
    <mergeCell ref="B17:D17"/>
  </mergeCells>
  <pageMargins left="0.7" right="0.7" top="0.75" bottom="0.75" header="0.3" footer="0.3"/>
  <pageSetup orientation="portrait" horizontalDpi="0" verticalDpi="0" r:id="rId1"/>
  <ignoredErrors>
    <ignoredError sqref="E12 E44 E60 E80 E96 E131 E17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Koordinat&amp;Pengolahan Cluster</vt:lpstr>
      <vt:lpstr>Penentuan Lokasi Fasilitas</vt:lpstr>
      <vt:lpstr>Routing(1)</vt:lpstr>
      <vt:lpstr>Routing(2)</vt:lpstr>
      <vt:lpstr>Optimisasi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Motion Lab</cp:lastModifiedBy>
  <dcterms:created xsi:type="dcterms:W3CDTF">2019-08-03T17:32:44Z</dcterms:created>
  <dcterms:modified xsi:type="dcterms:W3CDTF">2019-09-14T13:51:19Z</dcterms:modified>
</cp:coreProperties>
</file>