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koidesaya/Desktop/ラクミー/"/>
    </mc:Choice>
  </mc:AlternateContent>
  <xr:revisionPtr revIDLastSave="0" documentId="13_ncr:1_{3A0A2588-6452-1A48-A771-A761C3CBAF17}" xr6:coauthVersionLast="47" xr6:coauthVersionMax="47" xr10:uidLastSave="{00000000-0000-0000-0000-000000000000}"/>
  <bookViews>
    <workbookView xWindow="0" yWindow="0" windowWidth="28800" windowHeight="18000" activeTab="3" xr2:uid="{927B0112-379B-1B4B-BCB8-1C2CE67AF4D6}"/>
  </bookViews>
  <sheets>
    <sheet name="表紙" sheetId="6" r:id="rId1"/>
    <sheet name="質問" sheetId="7" r:id="rId2"/>
    <sheet name="診断結果" sheetId="8" r:id="rId3"/>
    <sheet name="（作成用）前提シート" sheetId="10"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34" i="7" l="1"/>
  <c r="AB34" i="7" s="1"/>
  <c r="Z33" i="7"/>
  <c r="AB33" i="7" s="1"/>
  <c r="Z32" i="7"/>
  <c r="Z36" i="7" s="1"/>
  <c r="AB36" i="7" s="1"/>
  <c r="AB25" i="7" a="1"/>
  <c r="AB25" i="7" s="1"/>
  <c r="AB30" i="7" s="1"/>
  <c r="AB27" i="7" a="1"/>
  <c r="AB27" i="7" s="1"/>
  <c r="AB28" i="7" a="1"/>
  <c r="AB28" i="7" s="1"/>
  <c r="AB29" i="7" a="1"/>
  <c r="AB29" i="7" s="1"/>
  <c r="AB26" i="7" a="1"/>
  <c r="AB26" i="7" s="1"/>
  <c r="AB19" i="7" a="1"/>
  <c r="AB19" i="7" s="1"/>
  <c r="AB20" i="7" a="1"/>
  <c r="AB20" i="7" s="1"/>
  <c r="AB21" i="7" a="1"/>
  <c r="AB21" i="7" s="1"/>
  <c r="AB22" i="7" a="1"/>
  <c r="AB22" i="7" s="1"/>
  <c r="AB18" i="7" a="1"/>
  <c r="AB18" i="7" s="1"/>
  <c r="AB23" i="7" s="1"/>
  <c r="AB12" i="7" a="1"/>
  <c r="AB12" i="7" s="1"/>
  <c r="AB13" i="7" a="1"/>
  <c r="AB13" i="7" s="1"/>
  <c r="AB14" i="7" a="1"/>
  <c r="AB14" i="7" s="1"/>
  <c r="AB15" i="7" a="1"/>
  <c r="AB15" i="7" s="1"/>
  <c r="AB11" i="7" a="1"/>
  <c r="AB11" i="7" s="1"/>
  <c r="AB5" i="7" a="1"/>
  <c r="AB5" i="7" s="1"/>
  <c r="AB6" i="7" a="1"/>
  <c r="AB6" i="7" s="1"/>
  <c r="AB7" i="7" a="1"/>
  <c r="AB7" i="7" s="1"/>
  <c r="AB8" i="7" a="1"/>
  <c r="AB8" i="7" s="1"/>
  <c r="AB4" i="7" a="1"/>
  <c r="AB4" i="7" s="1"/>
  <c r="AB9" i="7" s="1"/>
  <c r="Z35" i="7" l="1"/>
  <c r="AB35" i="7" s="1"/>
  <c r="AB32" i="7"/>
  <c r="E4" i="10"/>
  <c r="E4" i="8"/>
  <c r="D4" i="8"/>
  <c r="D4" i="10"/>
  <c r="AB16" i="7"/>
  <c r="B4" i="10"/>
  <c r="B4" i="8"/>
  <c r="C21" i="8" s="1"/>
  <c r="J5" i="10"/>
  <c r="C21" i="10"/>
  <c r="J4" i="10"/>
  <c r="AB37" i="7"/>
  <c r="F4" i="8" l="1"/>
  <c r="F4" i="10"/>
  <c r="C4" i="10"/>
  <c r="B43" i="10" s="1" a="1"/>
  <c r="B43" i="10" s="1"/>
  <c r="B44" i="10" s="1" a="1"/>
  <c r="B44" i="10" s="1"/>
  <c r="C4" i="8"/>
  <c r="B39" i="8" s="1" a="1"/>
  <c r="B39" i="8" s="1"/>
  <c r="B41" i="8" s="1" a="1"/>
  <c r="B41" i="8" s="1"/>
  <c r="B34" i="8" a="1"/>
  <c r="B34" i="8" s="1"/>
  <c r="B36" i="8" s="1" a="1"/>
  <c r="B36" i="8" s="1"/>
  <c r="B37" i="10" a="1"/>
  <c r="B37" i="10" s="1"/>
  <c r="B38" i="10" s="1" a="1"/>
  <c r="B38" i="10" s="1"/>
  <c r="J6" i="10"/>
  <c r="C22" i="10" l="1" a="1"/>
  <c r="C22" i="10" s="1"/>
  <c r="C22" i="8" a="1"/>
  <c r="C22" i="8" s="1"/>
  <c r="B31" i="10" a="1"/>
  <c r="B31" i="8" a="1"/>
  <c r="B31" i="8" l="1"/>
  <c r="B31" i="10"/>
  <c r="C23" i="10"/>
  <c r="B26" i="10" s="1" a="1"/>
  <c r="B26" i="10" s="1"/>
  <c r="C23" i="8"/>
  <c r="B26" i="8" s="1" a="1"/>
  <c r="B26" i="8" s="1"/>
  <c r="B44" i="8" a="1"/>
  <c r="B49" i="10" a="1"/>
  <c r="B49" i="10" l="1"/>
  <c r="B44" i="8"/>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<sst xmlns="http://schemas.openxmlformats.org/spreadsheetml/2006/main" count="178" uniqueCount="116">
  <si>
    <t>人材マネジメント</t>
    <rPh sb="0" eb="2">
      <t xml:space="preserve">ジンザイマネジメント </t>
    </rPh>
    <phoneticPr fontId="2"/>
  </si>
  <si>
    <t>成長性</t>
    <rPh sb="0" eb="3">
      <t xml:space="preserve">セイチョウセイ </t>
    </rPh>
    <phoneticPr fontId="2"/>
  </si>
  <si>
    <t>経営管理</t>
    <rPh sb="0" eb="4">
      <t xml:space="preserve">ケイエイカンリ </t>
    </rPh>
    <phoneticPr fontId="2"/>
  </si>
  <si>
    <t>MIN</t>
    <phoneticPr fontId="2"/>
  </si>
  <si>
    <t>MAX</t>
    <phoneticPr fontId="2"/>
  </si>
  <si>
    <t>あなたの経営スキルは偏りがなく、全体的に均衡が取れています。素晴らしい！</t>
    <rPh sb="4" eb="6">
      <t xml:space="preserve">ケイエイ </t>
    </rPh>
    <rPh sb="10" eb="11">
      <t xml:space="preserve">カタヨリガ </t>
    </rPh>
    <rPh sb="16" eb="19">
      <t xml:space="preserve">ゼンタイテキニ </t>
    </rPh>
    <rPh sb="20" eb="22">
      <t xml:space="preserve">キンコウガ </t>
    </rPh>
    <rPh sb="23" eb="24">
      <t xml:space="preserve">トレテイマス </t>
    </rPh>
    <rPh sb="30" eb="32">
      <t xml:space="preserve">スバラシイ </t>
    </rPh>
    <phoneticPr fontId="2"/>
  </si>
  <si>
    <t>分野ごとにスキルのばらつきが大きいようです。優れたところを伸ばしながら、足りないところを改善していきましょう！</t>
    <rPh sb="0" eb="2">
      <t xml:space="preserve">ブンヤゴトニ </t>
    </rPh>
    <rPh sb="14" eb="15">
      <t xml:space="preserve">オオキイヨウデス </t>
    </rPh>
    <rPh sb="22" eb="23">
      <t xml:space="preserve">スグレタトコロヲ </t>
    </rPh>
    <rPh sb="29" eb="30">
      <t xml:space="preserve">ノバシナガラ </t>
    </rPh>
    <rPh sb="36" eb="37">
      <t xml:space="preserve">タリナイトコロヲ </t>
    </rPh>
    <rPh sb="44" eb="46">
      <t xml:space="preserve">カイゼンシテイキマショウ </t>
    </rPh>
    <phoneticPr fontId="2"/>
  </si>
  <si>
    <t>大きな偏りのない経営スキルをお持ちです。更なる成長を目指して改善の余地を見つけ出しましょう！</t>
    <rPh sb="0" eb="1">
      <t xml:space="preserve">オオキナ </t>
    </rPh>
    <rPh sb="3" eb="4">
      <t xml:space="preserve">カタヨリ </t>
    </rPh>
    <rPh sb="8" eb="10">
      <t xml:space="preserve">ケイエイ </t>
    </rPh>
    <rPh sb="20" eb="21">
      <t xml:space="preserve">サラナル </t>
    </rPh>
    <rPh sb="23" eb="25">
      <t xml:space="preserve">セイチョウヲ </t>
    </rPh>
    <rPh sb="26" eb="28">
      <t xml:space="preserve">メザシテ </t>
    </rPh>
    <rPh sb="30" eb="32">
      <t xml:space="preserve">カイゼン </t>
    </rPh>
    <rPh sb="33" eb="35">
      <t xml:space="preserve">ヨチ </t>
    </rPh>
    <rPh sb="36" eb="37">
      <t xml:space="preserve">ミツケダシマショウ </t>
    </rPh>
    <phoneticPr fontId="2"/>
  </si>
  <si>
    <t>バランス点</t>
    <phoneticPr fontId="2"/>
  </si>
  <si>
    <t>月間売上</t>
    <rPh sb="0" eb="4">
      <t xml:space="preserve">ゲッカンウリアゲ </t>
    </rPh>
    <phoneticPr fontId="2"/>
  </si>
  <si>
    <t>人件費率</t>
    <rPh sb="0" eb="4">
      <t xml:space="preserve">ジンケンヒリツ </t>
    </rPh>
    <phoneticPr fontId="2"/>
  </si>
  <si>
    <t>家賃比率</t>
    <rPh sb="0" eb="4">
      <t xml:space="preserve">ヤチンヒリツ </t>
    </rPh>
    <phoneticPr fontId="2"/>
  </si>
  <si>
    <t>←原価率が30%以内ならば1点</t>
    <rPh sb="1" eb="4">
      <t xml:space="preserve">ゲンカリツ </t>
    </rPh>
    <rPh sb="8" eb="10">
      <t xml:space="preserve">イナイ </t>
    </rPh>
    <phoneticPr fontId="2"/>
  </si>
  <si>
    <t>←人件費率が30%以内ならば1点</t>
    <rPh sb="0" eb="1">
      <t>←</t>
    </rPh>
    <rPh sb="1" eb="5">
      <t xml:space="preserve">ジンケンヒリツ </t>
    </rPh>
    <phoneticPr fontId="2"/>
  </si>
  <si>
    <t>←家賃費率が10%以内ならば1点</t>
    <rPh sb="0" eb="1">
      <t xml:space="preserve">ジンケンヒリツ </t>
    </rPh>
    <rPh sb="1" eb="3">
      <t xml:space="preserve">ヤチン </t>
    </rPh>
    <rPh sb="3" eb="4">
      <t xml:space="preserve">ヒ </t>
    </rPh>
    <phoneticPr fontId="2"/>
  </si>
  <si>
    <t>←FLが60%以内ならば1点</t>
    <rPh sb="7" eb="9">
      <t xml:space="preserve">イナイ </t>
    </rPh>
    <phoneticPr fontId="2"/>
  </si>
  <si>
    <t>A</t>
    <phoneticPr fontId="2"/>
  </si>
  <si>
    <t>B</t>
    <phoneticPr fontId="2"/>
  </si>
  <si>
    <t>C</t>
    <phoneticPr fontId="2"/>
  </si>
  <si>
    <t>D</t>
    <phoneticPr fontId="2"/>
  </si>
  <si>
    <t>Step１</t>
    <phoneticPr fontId="2"/>
  </si>
  <si>
    <t>お店の成長性をチェック！！</t>
    <rPh sb="3" eb="6">
      <t xml:space="preserve">セイチョウセイヲ </t>
    </rPh>
    <phoneticPr fontId="2"/>
  </si>
  <si>
    <t>売上が半年以上増加していますか？</t>
    <rPh sb="0" eb="2">
      <t xml:space="preserve">ウリアゲ </t>
    </rPh>
    <rPh sb="3" eb="7">
      <t xml:space="preserve">ハントシイジョウ </t>
    </rPh>
    <rPh sb="7" eb="9">
      <t xml:space="preserve">ゾウカシテイマスカ </t>
    </rPh>
    <phoneticPr fontId="2"/>
  </si>
  <si>
    <t>明確な経営理念、行動指針がありますか？</t>
    <rPh sb="0" eb="2">
      <t xml:space="preserve">メイカク </t>
    </rPh>
    <rPh sb="3" eb="5">
      <t xml:space="preserve">ケイエイ </t>
    </rPh>
    <rPh sb="5" eb="7">
      <t xml:space="preserve">リネン </t>
    </rPh>
    <rPh sb="10" eb="12">
      <t xml:space="preserve">シシン </t>
    </rPh>
    <phoneticPr fontId="2"/>
  </si>
  <si>
    <t>DXを推進していますか？</t>
    <rPh sb="3" eb="5">
      <t xml:space="preserve">スイシンシテイルカドウカ </t>
    </rPh>
    <phoneticPr fontId="2"/>
  </si>
  <si>
    <t>お店のコンセプトは時代のニーズに合っていますか？</t>
    <rPh sb="9" eb="11">
      <t xml:space="preserve">ジダイニ </t>
    </rPh>
    <rPh sb="16" eb="17">
      <t xml:space="preserve">アッテイルカドウカ </t>
    </rPh>
    <phoneticPr fontId="2"/>
  </si>
  <si>
    <t>商品だけではなく、お客様に素敵な体験を提供できていますか？（サービス、お客様とのコミュニケーション、ビジュアルなど）</t>
    <rPh sb="0" eb="2">
      <t xml:space="preserve">ショウヒン </t>
    </rPh>
    <rPh sb="11" eb="12">
      <t xml:space="preserve">サマニ </t>
    </rPh>
    <rPh sb="13" eb="15">
      <t xml:space="preserve">ステキナ </t>
    </rPh>
    <rPh sb="16" eb="18">
      <t xml:space="preserve">タイケン </t>
    </rPh>
    <rPh sb="19" eb="21">
      <t xml:space="preserve">テイキョウデキテイルカ </t>
    </rPh>
    <phoneticPr fontId="2"/>
  </si>
  <si>
    <t>Step２</t>
    <phoneticPr fontId="2"/>
  </si>
  <si>
    <t>↓プルダウンで「はい」か「いいえ」を選択</t>
    <rPh sb="18" eb="20">
      <t xml:space="preserve">センタク </t>
    </rPh>
    <phoneticPr fontId="2"/>
  </si>
  <si>
    <t>次は経営管理能力のチェックです！！</t>
    <rPh sb="0" eb="1">
      <t xml:space="preserve">ツギハ </t>
    </rPh>
    <rPh sb="2" eb="6">
      <t xml:space="preserve">ケイエイカンリ </t>
    </rPh>
    <rPh sb="6" eb="8">
      <t xml:space="preserve">ノウリョクノ </t>
    </rPh>
    <phoneticPr fontId="2"/>
  </si>
  <si>
    <t>利益、売上、仕入、人件費など重要な指標をリアルタイムで確認できていますか？</t>
    <rPh sb="0" eb="2">
      <t xml:space="preserve">リエキ </t>
    </rPh>
    <rPh sb="3" eb="5">
      <t xml:space="preserve">ウリアゲ </t>
    </rPh>
    <rPh sb="6" eb="8">
      <t xml:space="preserve">シイレ </t>
    </rPh>
    <rPh sb="9" eb="12">
      <t xml:space="preserve">ジンケンヒ </t>
    </rPh>
    <rPh sb="14" eb="16">
      <t xml:space="preserve">ジュウヨウナ </t>
    </rPh>
    <rPh sb="17" eb="19">
      <t xml:space="preserve">シヒョウ </t>
    </rPh>
    <rPh sb="27" eb="29">
      <t xml:space="preserve">カクニンデキテイルカ </t>
    </rPh>
    <phoneticPr fontId="2"/>
  </si>
  <si>
    <t>日々の数値目標が明確に設定し、実際の数値と比較分析していますか？</t>
    <rPh sb="0" eb="1">
      <t xml:space="preserve">ヒビノ </t>
    </rPh>
    <rPh sb="3" eb="7">
      <t xml:space="preserve">スウチモクヒョウ </t>
    </rPh>
    <rPh sb="8" eb="10">
      <t xml:space="preserve">メイカクカドウカ </t>
    </rPh>
    <rPh sb="15" eb="17">
      <t xml:space="preserve">ジッサイノ </t>
    </rPh>
    <rPh sb="18" eb="20">
      <t xml:space="preserve">スウチ </t>
    </rPh>
    <rPh sb="21" eb="25">
      <t xml:space="preserve">ヒカクブンセキ </t>
    </rPh>
    <phoneticPr fontId="2"/>
  </si>
  <si>
    <t>QSC（質、サービス、清潔さ）の徹底はできていますか？</t>
    <rPh sb="4" eb="5">
      <t xml:space="preserve">シツ </t>
    </rPh>
    <rPh sb="11" eb="13">
      <t xml:space="preserve">セイケツサ </t>
    </rPh>
    <rPh sb="16" eb="18">
      <t xml:space="preserve">テッテイ </t>
    </rPh>
    <phoneticPr fontId="2"/>
  </si>
  <si>
    <t>各販促の費用対効果を把握していますか？（この販促方法にいくらかけていくら集客できたか、など）</t>
    <rPh sb="0" eb="3">
      <t xml:space="preserve">カクハンソク </t>
    </rPh>
    <rPh sb="6" eb="7">
      <t xml:space="preserve">タイ </t>
    </rPh>
    <rPh sb="7" eb="9">
      <t xml:space="preserve">コウカ </t>
    </rPh>
    <rPh sb="10" eb="12">
      <t xml:space="preserve">ハアク </t>
    </rPh>
    <rPh sb="22" eb="24">
      <t xml:space="preserve">ハンソク </t>
    </rPh>
    <rPh sb="24" eb="26">
      <t xml:space="preserve">ホウホウ </t>
    </rPh>
    <rPh sb="36" eb="38">
      <t xml:space="preserve">シュウキャク </t>
    </rPh>
    <phoneticPr fontId="2"/>
  </si>
  <si>
    <t>利益減少時の課題を特定し、改善のアクションを起こしていますか？（人件費、原価が今月は高かった、など）</t>
    <rPh sb="0" eb="1">
      <t xml:space="preserve">リエキ </t>
    </rPh>
    <rPh sb="2" eb="5">
      <t xml:space="preserve">ゲンショウジノ </t>
    </rPh>
    <rPh sb="6" eb="8">
      <t xml:space="preserve">カダイヲ </t>
    </rPh>
    <rPh sb="9" eb="11">
      <t xml:space="preserve">トクテイデキテイルカ </t>
    </rPh>
    <rPh sb="13" eb="15">
      <t xml:space="preserve">カイゼン </t>
    </rPh>
    <rPh sb="22" eb="23">
      <t xml:space="preserve">オコシテイマスカ </t>
    </rPh>
    <rPh sb="32" eb="35">
      <t xml:space="preserve">ジンケンヒ </t>
    </rPh>
    <rPh sb="36" eb="38">
      <t xml:space="preserve">ゲンカ </t>
    </rPh>
    <rPh sb="39" eb="41">
      <t xml:space="preserve">コンゲツハ </t>
    </rPh>
    <rPh sb="42" eb="43">
      <t xml:space="preserve">タカカッタナド </t>
    </rPh>
    <phoneticPr fontId="2"/>
  </si>
  <si>
    <t>Step3</t>
    <phoneticPr fontId="2"/>
  </si>
  <si>
    <t>次で半分です！ご協力お願いします！人材マネジメントの分野について教えて下さい！！</t>
    <rPh sb="0" eb="1">
      <t xml:space="preserve">ツギデ </t>
    </rPh>
    <rPh sb="2" eb="4">
      <t xml:space="preserve">ハンブンデス </t>
    </rPh>
    <rPh sb="17" eb="19">
      <t xml:space="preserve">ジンザイマネジメント </t>
    </rPh>
    <rPh sb="26" eb="28">
      <t xml:space="preserve">ブンヤ </t>
    </rPh>
    <rPh sb="32" eb="33">
      <t xml:space="preserve">オシエテクダシア </t>
    </rPh>
    <phoneticPr fontId="2"/>
  </si>
  <si>
    <t>経営理念はスタッフに定着していますか？</t>
    <rPh sb="0" eb="2">
      <t xml:space="preserve">ケイエイ </t>
    </rPh>
    <rPh sb="2" eb="4">
      <t xml:space="preserve">リネン </t>
    </rPh>
    <rPh sb="10" eb="12">
      <t xml:space="preserve">テイチャクシテイルカ </t>
    </rPh>
    <phoneticPr fontId="2"/>
  </si>
  <si>
    <t>お客様とスタッフの間にのコミュニケーションはありますか？</t>
    <rPh sb="0" eb="1">
      <t xml:space="preserve">オキャクサマト </t>
    </rPh>
    <phoneticPr fontId="2"/>
  </si>
  <si>
    <t>公平かつ具体的な評価制度が整っていますか？</t>
    <rPh sb="0" eb="2">
      <t xml:space="preserve">コウヘイ </t>
    </rPh>
    <rPh sb="4" eb="7">
      <t xml:space="preserve">グタイテキナ </t>
    </rPh>
    <rPh sb="8" eb="12">
      <t xml:space="preserve">ヒョウカセイド </t>
    </rPh>
    <rPh sb="13" eb="14">
      <t xml:space="preserve">トトノッテイルカ </t>
    </rPh>
    <phoneticPr fontId="2"/>
  </si>
  <si>
    <t>マニュアルは整備されていますか？</t>
    <phoneticPr fontId="2"/>
  </si>
  <si>
    <t>シフト作成に時間がかかっていませんか？</t>
    <rPh sb="3" eb="5">
      <t xml:space="preserve">サクセイ </t>
    </rPh>
    <rPh sb="6" eb="8">
      <t xml:space="preserve">ジカンガ </t>
    </rPh>
    <phoneticPr fontId="2"/>
  </si>
  <si>
    <t>Step4</t>
    <phoneticPr fontId="2"/>
  </si>
  <si>
    <t>メニュー分野について質問します！</t>
    <rPh sb="4" eb="6">
      <t xml:space="preserve">ブンヤニツイテ </t>
    </rPh>
    <rPh sb="10" eb="12">
      <t xml:space="preserve">シツモンシマス </t>
    </rPh>
    <phoneticPr fontId="2"/>
  </si>
  <si>
    <t>ABC分析を行っていますか？（売上や粗利率など、特定の順で商品を並べること）</t>
    <rPh sb="3" eb="5">
      <t xml:space="preserve">ブンセキ </t>
    </rPh>
    <rPh sb="6" eb="7">
      <t xml:space="preserve">オコナッテイルカ </t>
    </rPh>
    <rPh sb="15" eb="17">
      <t xml:space="preserve">ウリアゲ </t>
    </rPh>
    <rPh sb="18" eb="20">
      <t xml:space="preserve">アラリ </t>
    </rPh>
    <rPh sb="20" eb="21">
      <t xml:space="preserve">リツ </t>
    </rPh>
    <rPh sb="24" eb="26">
      <t xml:space="preserve">トクテイノ </t>
    </rPh>
    <rPh sb="27" eb="28">
      <t xml:space="preserve">ジュンデ </t>
    </rPh>
    <rPh sb="29" eb="31">
      <t xml:space="preserve">ショウヒン </t>
    </rPh>
    <rPh sb="32" eb="33">
      <t xml:space="preserve">ナラベルコト </t>
    </rPh>
    <phoneticPr fontId="2"/>
  </si>
  <si>
    <t>名物商品やおすすめ商品がありますか？</t>
    <rPh sb="0" eb="4">
      <t xml:space="preserve">メイブツショウヒン </t>
    </rPh>
    <rPh sb="9" eb="11">
      <t xml:space="preserve">ショウヒン </t>
    </rPh>
    <phoneticPr fontId="2"/>
  </si>
  <si>
    <t>メニューごとの原価率を把握していますか？</t>
    <rPh sb="7" eb="10">
      <t xml:space="preserve">ゲンカリツ </t>
    </rPh>
    <rPh sb="11" eb="13">
      <t xml:space="preserve">ハアクシ </t>
    </rPh>
    <phoneticPr fontId="2"/>
  </si>
  <si>
    <t>シーズンメニューをつくっていますか？</t>
    <phoneticPr fontId="2"/>
  </si>
  <si>
    <t>メニュー変更を売上データや原価データに基づいて判断していますか？</t>
    <rPh sb="0" eb="1">
      <t>メニュー</t>
    </rPh>
    <rPh sb="4" eb="6">
      <t xml:space="preserve">ヘンコウ </t>
    </rPh>
    <rPh sb="7" eb="9">
      <t xml:space="preserve">ウリアゲ </t>
    </rPh>
    <rPh sb="13" eb="15">
      <t xml:space="preserve">ゲンカ </t>
    </rPh>
    <rPh sb="23" eb="25">
      <t xml:space="preserve">ハンダンシテイマスカ </t>
    </rPh>
    <phoneticPr fontId="2"/>
  </si>
  <si>
    <t>Step5</t>
    <phoneticPr fontId="2"/>
  </si>
  <si>
    <t>最後の質問です！！お手数ですが、数値の入力をお願いします！</t>
    <rPh sb="0" eb="2">
      <t xml:space="preserve">サイゴノシツモンデス </t>
    </rPh>
    <rPh sb="16" eb="18">
      <t xml:space="preserve">スウチノ </t>
    </rPh>
    <rPh sb="19" eb="21">
      <t xml:space="preserve">ニュウリョク </t>
    </rPh>
    <phoneticPr fontId="2"/>
  </si>
  <si>
    <t>月間原価</t>
    <rPh sb="0" eb="1">
      <t xml:space="preserve">ゲッカン </t>
    </rPh>
    <rPh sb="2" eb="4">
      <t xml:space="preserve">ゲンカ </t>
    </rPh>
    <phoneticPr fontId="2"/>
  </si>
  <si>
    <t>月間人件費</t>
    <rPh sb="0" eb="2">
      <t xml:space="preserve">ゲッカン </t>
    </rPh>
    <rPh sb="2" eb="5">
      <t xml:space="preserve">ジンケンヒ </t>
    </rPh>
    <phoneticPr fontId="2"/>
  </si>
  <si>
    <t>月間家賃</t>
    <rPh sb="0" eb="2">
      <t xml:space="preserve">ゲッカン </t>
    </rPh>
    <rPh sb="2" eb="4">
      <t xml:space="preserve">ヤチン </t>
    </rPh>
    <phoneticPr fontId="2"/>
  </si>
  <si>
    <t>円</t>
    <rPh sb="0" eb="1">
      <t xml:space="preserve">エン </t>
    </rPh>
    <phoneticPr fontId="2"/>
  </si>
  <si>
    <t>↓半角数字で具体的な数値の入力をお願いします</t>
    <rPh sb="1" eb="3">
      <t xml:space="preserve">ハンカク </t>
    </rPh>
    <rPh sb="3" eb="5">
      <t xml:space="preserve">スウジ </t>
    </rPh>
    <rPh sb="6" eb="9">
      <t xml:space="preserve">グタイテキナ </t>
    </rPh>
    <rPh sb="10" eb="12">
      <t xml:space="preserve">スウチノ </t>
    </rPh>
    <rPh sb="13" eb="15">
      <t xml:space="preserve">ニュウリョク </t>
    </rPh>
    <phoneticPr fontId="2"/>
  </si>
  <si>
    <t>原価率</t>
    <rPh sb="0" eb="2">
      <t xml:space="preserve">ゲンカ </t>
    </rPh>
    <rPh sb="2" eb="3">
      <t xml:space="preserve">リツ </t>
    </rPh>
    <phoneticPr fontId="2"/>
  </si>
  <si>
    <t>↓「はい」ならば１点、「いいえ」ならば０点を出力</t>
    <rPh sb="22" eb="24">
      <t xml:space="preserve">シュツリョク </t>
    </rPh>
    <phoneticPr fontId="2"/>
  </si>
  <si>
    <t>原価率＋人件費率</t>
    <rPh sb="0" eb="1">
      <t xml:space="preserve">ゲンカリツ </t>
    </rPh>
    <rPh sb="4" eb="8">
      <t xml:space="preserve">ジンケンヒリツ </t>
    </rPh>
    <phoneticPr fontId="2"/>
  </si>
  <si>
    <t>原価率＋人件費率＋家賃比率</t>
    <rPh sb="0" eb="3">
      <t xml:space="preserve">ゲンカリツ </t>
    </rPh>
    <rPh sb="3" eb="4">
      <t>＋</t>
    </rPh>
    <rPh sb="4" eb="5">
      <t xml:space="preserve">ジンケンヒリツ </t>
    </rPh>
    <rPh sb="9" eb="13">
      <t xml:space="preserve">ヤチンヒリツ </t>
    </rPh>
    <phoneticPr fontId="2"/>
  </si>
  <si>
    <t>←FLRが70％以内ならば1点</t>
    <rPh sb="8" eb="10">
      <t xml:space="preserve">イナイ </t>
    </rPh>
    <phoneticPr fontId="2"/>
  </si>
  <si>
    <t>%</t>
    <phoneticPr fontId="2"/>
  </si>
  <si>
    <t>各分野ごとの点数を出力</t>
    <rPh sb="0" eb="3">
      <t xml:space="preserve">カクブンヤ </t>
    </rPh>
    <rPh sb="6" eb="8">
      <t xml:space="preserve">テンスウ </t>
    </rPh>
    <rPh sb="9" eb="11">
      <t xml:space="preserve">シュツリョク </t>
    </rPh>
    <phoneticPr fontId="2"/>
  </si>
  <si>
    <t>メニュー管理</t>
    <rPh sb="4" eb="6">
      <t xml:space="preserve">カンリ </t>
    </rPh>
    <phoneticPr fontId="2"/>
  </si>
  <si>
    <t>コスト管理</t>
    <phoneticPr fontId="2"/>
  </si>
  <si>
    <t>計</t>
    <rPh sb="0" eb="1">
      <t xml:space="preserve">ケイ </t>
    </rPh>
    <phoneticPr fontId="2"/>
  </si>
  <si>
    <t>あなたの能力のレーダーチャートを出力</t>
    <rPh sb="4" eb="6">
      <t xml:space="preserve">ノウリョクノ </t>
    </rPh>
    <rPh sb="16" eb="18">
      <t xml:space="preserve">シュツリョク </t>
    </rPh>
    <phoneticPr fontId="2"/>
  </si>
  <si>
    <t>Step３</t>
    <phoneticPr fontId="2"/>
  </si>
  <si>
    <t>総合点を出力</t>
    <rPh sb="0" eb="2">
      <t xml:space="preserve">ソウゴウテン </t>
    </rPh>
    <rPh sb="2" eb="3">
      <t xml:space="preserve">テン </t>
    </rPh>
    <rPh sb="4" eb="6">
      <t xml:space="preserve">シュツリョク </t>
    </rPh>
    <phoneticPr fontId="2"/>
  </si>
  <si>
    <t>各分野の合計点</t>
    <rPh sb="0" eb="3">
      <t xml:space="preserve">カクブンヤ </t>
    </rPh>
    <rPh sb="4" eb="7">
      <t xml:space="preserve">ゴウケイテン </t>
    </rPh>
    <phoneticPr fontId="2"/>
  </si>
  <si>
    <t>/25点</t>
    <rPh sb="3" eb="4">
      <t xml:space="preserve">テン </t>
    </rPh>
    <phoneticPr fontId="2"/>
  </si>
  <si>
    <t>/5点</t>
    <rPh sb="2" eb="3">
      <t xml:space="preserve">テン </t>
    </rPh>
    <phoneticPr fontId="2"/>
  </si>
  <si>
    <t>MAX-MIN</t>
    <phoneticPr fontId="2"/>
  </si>
  <si>
    <t>/30点</t>
    <rPh sb="3" eb="4">
      <t xml:space="preserve">テン </t>
    </rPh>
    <phoneticPr fontId="2"/>
  </si>
  <si>
    <t>Step４</t>
    <phoneticPr fontId="2"/>
  </si>
  <si>
    <t>A〜D評価</t>
    <rPh sb="3" eb="5">
      <t xml:space="preserve">ヒョウカ </t>
    </rPh>
    <phoneticPr fontId="2"/>
  </si>
  <si>
    <t>←総合点が25点以上ならA評価、20~25点ならB評価、10~15点ならC評価、10点未満はD評価</t>
    <rPh sb="1" eb="3">
      <t xml:space="preserve">ソウゴウテンガ </t>
    </rPh>
    <rPh sb="3" eb="4">
      <t xml:space="preserve">テン </t>
    </rPh>
    <rPh sb="7" eb="10">
      <t xml:space="preserve">テンイジョウ </t>
    </rPh>
    <rPh sb="13" eb="15">
      <t xml:space="preserve">ヒョウカ </t>
    </rPh>
    <rPh sb="21" eb="22">
      <t xml:space="preserve">テン </t>
    </rPh>
    <rPh sb="25" eb="27">
      <t xml:space="preserve">ヒョウカ </t>
    </rPh>
    <rPh sb="33" eb="34">
      <t xml:space="preserve">テン </t>
    </rPh>
    <rPh sb="37" eb="39">
      <t xml:space="preserve">ヒョウカ </t>
    </rPh>
    <rPh sb="42" eb="43">
      <t xml:space="preserve">テン </t>
    </rPh>
    <rPh sb="43" eb="45">
      <t xml:space="preserve">ミマン </t>
    </rPh>
    <rPh sb="47" eb="49">
      <t xml:space="preserve">ヒョウカ </t>
    </rPh>
    <phoneticPr fontId="2"/>
  </si>
  <si>
    <t>Step５</t>
    <phoneticPr fontId="2"/>
  </si>
  <si>
    <t>コメント評価</t>
    <rPh sb="4" eb="6">
      <t xml:space="preserve">ヒョウカ </t>
    </rPh>
    <phoneticPr fontId="2"/>
  </si>
  <si>
    <t>まずは能力のバランスから！！</t>
    <rPh sb="3" eb="5">
      <t xml:space="preserve">ノウリョクノ </t>
    </rPh>
    <phoneticPr fontId="2"/>
  </si>
  <si>
    <t>あなたの強い分野は・・・</t>
    <rPh sb="4" eb="5">
      <t xml:space="preserve">ツヨイ </t>
    </rPh>
    <rPh sb="6" eb="8">
      <t xml:space="preserve">ブンヤ </t>
    </rPh>
    <phoneticPr fontId="2"/>
  </si>
  <si>
    <t>数ある飲食店の中で競争力のある戦略を築けています。将来的な展開に期待が高まります。</t>
  </si>
  <si>
    <t>常に的確な戦略を立て、リスクを見極め、組織を効率的に運営しています。優れた経営管理でビジネスを成功に導けるでしょう。</t>
  </si>
  <si>
    <t>従業員の能力開発や働きやすい職場環境を重視するあなたの姿勢は、企業における持続的な成功に欠かせないものです。素晴らしいリーダーシップを発揮しています。</t>
  </si>
  <si>
    <t>メニュー管理が素晴らしいですね。顧客の満足度、注文の迅速な処理やサービスの向上にも繋がっています。</t>
  </si>
  <si>
    <t>コストの管理におけるあなたの手腕は素晴らしいです。的確な予測と効果的な削減策により、企業の収益性を高めています。</t>
  </si>
  <si>
    <t>あなたの弱い分野は・・・</t>
    <rPh sb="4" eb="5">
      <t xml:space="preserve">ヨワイブンヤ </t>
    </rPh>
    <phoneticPr fontId="2"/>
  </si>
  <si>
    <t>現状の飲食店の成長性には課題がありますが、新たな戦略やアプローチを検討することで、将来の発展が期待されます。</t>
  </si>
  <si>
    <t>飲食店の経営管理に課題が見られますが、改善の余地があります。経営者や従業員が協力して、効果的な経営戦略の策定や実行に取り組むことが重要です。</t>
  </si>
  <si>
    <t>人材マネジメントには改善の余地が見られます。従業員のスキルや能力を適切に評価し、職場環境の向上に取り組みましょう。</t>
  </si>
  <si>
    <t>メニュー管理に改善の余地が見られます。季節やトレンドに対して柔軟な対応を行い、市場のニーズを掴みましょう。また、メニューの原価管理によるオペレーション改善も目指しましょう。</t>
  </si>
  <si>
    <t>コスト管理に改善の余地が見られます。原価管理や人材配置、立地が最適化にむけて取り組みましょう。</t>
  </si>
  <si>
    <t>総合評価</t>
    <rPh sb="0" eb="4">
      <t xml:space="preserve">ソウゴウヒョウカ </t>
    </rPh>
    <phoneticPr fontId="2"/>
  </si>
  <si>
    <t>全ての分野においてバランスよく、経営能力を発揮できています！今後の事業拡大に期待しています。</t>
  </si>
  <si>
    <t>一般的な経営能力を持ち、安定して経営ができています。さらなる高みを目指して頑張りましょう。</t>
  </si>
  <si>
    <t>あなたの飲食店は大きな伸びしろがあります。改善点を洗いだし、できるところから取り組みましょう。</t>
  </si>
  <si>
    <t>大きな改善の余地があります。目の前の業務を丁寧に分析し、改善に繋げましょう。</t>
  </si>
  <si>
    <t>総合的に・・・</t>
    <rPh sb="0" eb="3">
      <t xml:space="preserve">ソウゴウテキニ </t>
    </rPh>
    <phoneticPr fontId="2"/>
  </si>
  <si>
    <t>以下の質問への回答をお願いします！！</t>
    <rPh sb="0" eb="2">
      <t xml:space="preserve">イカノ </t>
    </rPh>
    <rPh sb="3" eb="5">
      <t xml:space="preserve">シツモンヘノ </t>
    </rPh>
    <rPh sb="7" eb="9">
      <t xml:space="preserve">カイトウ </t>
    </rPh>
    <phoneticPr fontId="2"/>
  </si>
  <si>
    <t>次のシートへ進んでください。</t>
    <rPh sb="0" eb="1">
      <t xml:space="preserve">ツギノ </t>
    </rPh>
    <rPh sb="6" eb="7">
      <t xml:space="preserve">ススンデクダサイ </t>
    </rPh>
    <phoneticPr fontId="2"/>
  </si>
  <si>
    <t>←0〜5点で評価</t>
    <rPh sb="4" eb="5">
      <t xml:space="preserve">テン </t>
    </rPh>
    <rPh sb="6" eb="8">
      <t xml:space="preserve">ヒョウカ </t>
    </rPh>
    <phoneticPr fontId="2"/>
  </si>
  <si>
    <t>←MAX点を表示</t>
    <rPh sb="6" eb="8">
      <t xml:space="preserve">ヒョウジ </t>
    </rPh>
    <phoneticPr fontId="2"/>
  </si>
  <si>
    <t>←MIN点を表示</t>
    <rPh sb="6" eb="8">
      <t xml:space="preserve">ヒョウジ </t>
    </rPh>
    <phoneticPr fontId="2"/>
  </si>
  <si>
    <t>←点数の範囲を表示</t>
    <rPh sb="1" eb="3">
      <t xml:space="preserve">テンスウノ </t>
    </rPh>
    <rPh sb="4" eb="6">
      <t xml:space="preserve">ハンイ </t>
    </rPh>
    <rPh sb="7" eb="9">
      <t xml:space="preserve">ヒョウジ </t>
    </rPh>
    <phoneticPr fontId="2"/>
  </si>
  <si>
    <t>←Step１で出力された点数をもとにグラフを作成</t>
    <rPh sb="7" eb="9">
      <t xml:space="preserve">シュツリョクサレタ </t>
    </rPh>
    <rPh sb="12" eb="14">
      <t xml:space="preserve">テンスウ </t>
    </rPh>
    <rPh sb="22" eb="24">
      <t xml:space="preserve">サクセイ </t>
    </rPh>
    <phoneticPr fontId="2"/>
  </si>
  <si>
    <t>←MAX点とMIN点の点差で評価、点差が０なら５点、１なら４点、２なら３点、３なら２点、４なら１点、５なら０点</t>
    <rPh sb="11" eb="13">
      <t xml:space="preserve">テンサ </t>
    </rPh>
    <rPh sb="14" eb="16">
      <t xml:space="preserve">ヒョウカ </t>
    </rPh>
    <rPh sb="17" eb="19">
      <t xml:space="preserve">テンサ </t>
    </rPh>
    <rPh sb="54" eb="55">
      <t xml:space="preserve">テン </t>
    </rPh>
    <phoneticPr fontId="2"/>
  </si>
  <si>
    <t>←バランス点に対応するコメントを出力</t>
    <rPh sb="5" eb="6">
      <t xml:space="preserve">テンニ </t>
    </rPh>
    <rPh sb="7" eb="9">
      <t xml:space="preserve">タイオウ </t>
    </rPh>
    <rPh sb="16" eb="18">
      <t xml:space="preserve">シュツリョク </t>
    </rPh>
    <phoneticPr fontId="2"/>
  </si>
  <si>
    <t>0〜1点</t>
    <rPh sb="3" eb="4">
      <t xml:space="preserve">テン </t>
    </rPh>
    <phoneticPr fontId="2"/>
  </si>
  <si>
    <t>2〜3点</t>
    <rPh sb="3" eb="4">
      <t xml:space="preserve">テン </t>
    </rPh>
    <phoneticPr fontId="2"/>
  </si>
  <si>
    <t>4〜5点</t>
    <rPh sb="3" eb="4">
      <t xml:space="preserve">テン </t>
    </rPh>
    <phoneticPr fontId="2"/>
  </si>
  <si>
    <t>←点数がもっとも高かったカテゴリーを表示（同率の場合は複数表示）</t>
    <rPh sb="1" eb="3">
      <t xml:space="preserve">テンスウ </t>
    </rPh>
    <rPh sb="8" eb="9">
      <t xml:space="preserve">タカカッタ </t>
    </rPh>
    <rPh sb="18" eb="20">
      <t xml:space="preserve">ヒョウジ </t>
    </rPh>
    <rPh sb="21" eb="22">
      <t xml:space="preserve">ドウリツ </t>
    </rPh>
    <rPh sb="22" eb="23">
      <t xml:space="preserve">リツ </t>
    </rPh>
    <rPh sb="27" eb="29">
      <t xml:space="preserve">フクスウ </t>
    </rPh>
    <rPh sb="29" eb="31">
      <t xml:space="preserve">ヒョウジ </t>
    </rPh>
    <phoneticPr fontId="2"/>
  </si>
  <si>
    <t>←点数がもっとも高かったカテゴリーに対応するコメントのみを表示</t>
    <rPh sb="0" eb="2">
      <t>←</t>
    </rPh>
    <rPh sb="18" eb="20">
      <t xml:space="preserve">タイオウスル </t>
    </rPh>
    <rPh sb="29" eb="31">
      <t xml:space="preserve">ヒョウジ </t>
    </rPh>
    <phoneticPr fontId="2"/>
  </si>
  <si>
    <t>←点数がもっとも低かったカテゴリーを表示（同率の場合は複数表示）</t>
    <rPh sb="1" eb="3">
      <t xml:space="preserve">テンスウ </t>
    </rPh>
    <rPh sb="18" eb="20">
      <t xml:space="preserve">ヒョウジ </t>
    </rPh>
    <rPh sb="21" eb="22">
      <t xml:space="preserve">ドウリツ </t>
    </rPh>
    <rPh sb="22" eb="23">
      <t xml:space="preserve">リツ </t>
    </rPh>
    <rPh sb="27" eb="29">
      <t xml:space="preserve">フクスウ </t>
    </rPh>
    <rPh sb="29" eb="31">
      <t xml:space="preserve">ヒョウジ </t>
    </rPh>
    <phoneticPr fontId="2"/>
  </si>
  <si>
    <t>←点数がもっとも低かったカテゴリーに対応するコメントのみを表示</t>
    <rPh sb="0" eb="2">
      <t>←</t>
    </rPh>
    <rPh sb="8" eb="9">
      <t xml:space="preserve">ヒク </t>
    </rPh>
    <rPh sb="18" eb="20">
      <t xml:space="preserve">タイオウスル </t>
    </rPh>
    <rPh sb="29" eb="31">
      <t xml:space="preserve">ヒョウジ </t>
    </rPh>
    <phoneticPr fontId="2"/>
  </si>
  <si>
    <t>←総合評価に対応するコメントを表示</t>
    <rPh sb="1" eb="5">
      <t xml:space="preserve">ソウゴウヒョウカ </t>
    </rPh>
    <rPh sb="6" eb="8">
      <t xml:space="preserve">タイオウスル </t>
    </rPh>
    <rPh sb="15" eb="17">
      <t xml:space="preserve">ヒョウジ </t>
    </rPh>
    <phoneticPr fontId="2"/>
  </si>
  <si>
    <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</si>
</sst>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2"/>
      <color theme="1"/>
      <name val="游ゴシック"/>
      <family val="2"/>
      <charset val="128"/>
      <scheme val="minor"/>
    </font>
    <font>
      <sz val="12"/>
      <color theme="1"/>
      <name val="游ゴシック"/>
      <family val="2"/>
      <charset val="128"/>
      <scheme val="minor"/>
    </font>
    <font>
      <sz val="6"/>
      <name val="游ゴシック"/>
      <family val="2"/>
      <charset val="128"/>
      <scheme val="minor"/>
    </font>
    <font>
      <sz val="12"/>
      <color rgb="FF000000"/>
      <name val="游ゴシック"/>
      <family val="3"/>
      <charset val="128"/>
      <scheme val="minor"/>
    </font>
    <font>
      <sz val="12"/>
      <color rgb="FF0D0D0D"/>
      <name val="游ゴシック"/>
      <family val="3"/>
      <charset val="128"/>
      <scheme val="minor"/>
    </font>
  </fonts>
  <fills count="6">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79998168889431442"/>
        <bgColor rgb="FF000000"/>
      </patternFill>
    </fill>
  </fills>
  <borders count="15">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3">
    <xf numFmtId="0" fontId="0" fillId="0" borderId="0">
      <alignment vertical="center"/>
    </xf>
    <xf numFmtId="38" fontId="1" fillId="0" borderId="0" applyFont="0" applyFill="0" applyBorder="0" applyAlignment="0" applyProtection="0">
      <alignment vertical="center"/>
    </xf>
    <xf numFmtId="9" fontId="1" fillId="0" borderId="0" applyFont="0" applyFill="0" applyBorder="0" applyAlignment="0" applyProtection="0">
      <alignment vertical="center"/>
    </xf>
  </cellStyleXfs>
  <cellXfs count="42">
    <xf numFmtId="0" fontId="0" fillId="0" borderId="0" xfId="0">
      <alignment vertical="center"/>
    </xf>
    <xf numFmtId="38" fontId="0" fillId="0" borderId="0" xfId="1" applyFont="1">
      <alignment vertical="center"/>
    </xf>
    <xf numFmtId="38" fontId="0" fillId="0" borderId="0" xfId="1" applyFont="1" applyBorder="1">
      <alignment vertical="center"/>
    </xf>
    <xf numFmtId="0" fontId="0" fillId="0" borderId="0" xfId="0" applyAlignment="1">
      <alignment horizontal="right" vertical="center"/>
    </xf>
    <xf numFmtId="0" fontId="0" fillId="2" borderId="1" xfId="0" applyFill="1" applyBorder="1">
      <alignment vertical="center"/>
    </xf>
    <xf numFmtId="38" fontId="0" fillId="2" borderId="1" xfId="1" applyFont="1" applyFill="1" applyBorder="1">
      <alignment vertical="center"/>
    </xf>
    <xf numFmtId="0" fontId="0" fillId="0" borderId="0" xfId="0" applyBorder="1">
      <alignment vertical="center"/>
    </xf>
    <xf numFmtId="38" fontId="0" fillId="0" borderId="0" xfId="1" applyFont="1" applyFill="1" applyBorder="1">
      <alignment vertical="center"/>
    </xf>
    <xf numFmtId="0" fontId="0" fillId="0" borderId="0" xfId="0" applyFill="1" applyBorder="1">
      <alignment vertical="center"/>
    </xf>
    <xf numFmtId="9" fontId="0" fillId="0" borderId="0" xfId="2" applyFont="1">
      <alignment vertical="center"/>
    </xf>
    <xf numFmtId="0" fontId="0" fillId="3" borderId="1" xfId="0" applyFill="1" applyBorder="1">
      <alignment vertical="center"/>
    </xf>
    <xf numFmtId="0" fontId="0" fillId="0" borderId="0" xfId="2" applyNumberFormat="1" applyFont="1">
      <alignment vertical="center"/>
    </xf>
    <xf numFmtId="0" fontId="0" fillId="4" borderId="1" xfId="0" applyFill="1" applyBorder="1">
      <alignment vertical="center"/>
    </xf>
    <xf numFmtId="0" fontId="0" fillId="3" borderId="3" xfId="0" applyFill="1" applyBorder="1">
      <alignment vertical="center"/>
    </xf>
    <xf numFmtId="0" fontId="0" fillId="3" borderId="4" xfId="0" applyFill="1" applyBorder="1">
      <alignment vertical="center"/>
    </xf>
    <xf numFmtId="0" fontId="0" fillId="3" borderId="5" xfId="0" applyFill="1" applyBorder="1">
      <alignment vertical="center"/>
    </xf>
    <xf numFmtId="0" fontId="0" fillId="3" borderId="2" xfId="0" applyFill="1" applyBorder="1">
      <alignment vertical="center"/>
    </xf>
    <xf numFmtId="0" fontId="3" fillId="5" borderId="6" xfId="0" applyFont="1" applyFill="1" applyBorder="1">
      <alignment vertical="center"/>
    </xf>
    <xf numFmtId="0" fontId="0" fillId="3" borderId="7" xfId="0" applyFill="1" applyBorder="1">
      <alignment vertical="center"/>
    </xf>
    <xf numFmtId="0" fontId="0" fillId="3" borderId="8" xfId="0" applyFill="1" applyBorder="1">
      <alignment vertical="center"/>
    </xf>
    <xf numFmtId="0" fontId="0" fillId="3" borderId="6" xfId="0" applyFill="1" applyBorder="1">
      <alignment vertical="center"/>
    </xf>
    <xf numFmtId="0" fontId="3" fillId="0" borderId="0" xfId="0" applyFont="1" applyAlignment="1">
      <alignment vertical="center" wrapText="1"/>
    </xf>
    <xf numFmtId="0" fontId="4" fillId="0" borderId="0" xfId="0" applyFont="1" applyAlignment="1">
      <alignment vertical="center" wrapText="1"/>
    </xf>
    <xf numFmtId="0" fontId="0" fillId="3" borderId="4" xfId="0" applyFill="1" applyBorder="1" applyAlignment="1">
      <alignment horizontal="center" vertical="center" wrapText="1"/>
    </xf>
    <xf numFmtId="0" fontId="0" fillId="3" borderId="3" xfId="0" applyFill="1" applyBorder="1" applyAlignment="1">
      <alignment vertical="center" wrapText="1"/>
    </xf>
    <xf numFmtId="0" fontId="0" fillId="3" borderId="5" xfId="0" applyFill="1" applyBorder="1" applyAlignment="1">
      <alignment vertical="center" wrapText="1"/>
    </xf>
    <xf numFmtId="0" fontId="3" fillId="0" borderId="0" xfId="0" applyFont="1">
      <alignment vertical="center"/>
    </xf>
    <xf numFmtId="0" fontId="0" fillId="3" borderId="9" xfId="0" applyFill="1" applyBorder="1">
      <alignment vertical="center"/>
    </xf>
    <xf numFmtId="0" fontId="0" fillId="3" borderId="10" xfId="0" applyFill="1" applyBorder="1">
      <alignment vertical="center"/>
    </xf>
    <xf numFmtId="0" fontId="0" fillId="3" borderId="11" xfId="0" applyFill="1" applyBorder="1">
      <alignment vertical="center"/>
    </xf>
    <xf numFmtId="0" fontId="0" fillId="0" borderId="0" xfId="0" applyFill="1" applyBorder="1" applyAlignment="1">
      <alignment horizontal="center" vertical="center" wrapText="1"/>
    </xf>
    <xf numFmtId="0" fontId="0" fillId="0" borderId="0" xfId="0" applyFill="1" applyBorder="1" applyAlignment="1">
      <alignment vertical="center" wrapText="1"/>
    </xf>
    <xf numFmtId="0" fontId="0" fillId="0" borderId="0" xfId="0" applyFill="1" applyBorder="1" applyAlignment="1">
      <alignment vertical="center"/>
    </xf>
    <xf numFmtId="0" fontId="0" fillId="3" borderId="12" xfId="0" applyFill="1" applyBorder="1">
      <alignment vertical="center"/>
    </xf>
    <xf numFmtId="0" fontId="0" fillId="3" borderId="13" xfId="0" applyFill="1" applyBorder="1">
      <alignment vertical="center"/>
    </xf>
    <xf numFmtId="0" fontId="0" fillId="3" borderId="14" xfId="0" applyFill="1" applyBorder="1">
      <alignment vertical="center"/>
    </xf>
    <xf numFmtId="0" fontId="0" fillId="3" borderId="4" xfId="0" applyFill="1" applyBorder="1" applyAlignment="1">
      <alignment vertical="center" wrapText="1"/>
    </xf>
    <xf numFmtId="0" fontId="3" fillId="3" borderId="7" xfId="0" applyFont="1" applyFill="1" applyBorder="1">
      <alignment vertical="center"/>
    </xf>
    <xf numFmtId="0" fontId="3" fillId="3" borderId="8" xfId="0" applyFont="1" applyFill="1" applyBorder="1">
      <alignment vertical="center"/>
    </xf>
    <xf numFmtId="0" fontId="0" fillId="3" borderId="6" xfId="0" applyFill="1" applyBorder="1" applyAlignment="1">
      <alignment horizontal="left" vertical="center"/>
    </xf>
    <xf numFmtId="0" fontId="0" fillId="3" borderId="7" xfId="0" applyFill="1" applyBorder="1" applyAlignment="1">
      <alignment horizontal="left" vertical="center"/>
    </xf>
    <xf numFmtId="0" fontId="0" fillId="3" borderId="8" xfId="0" applyFill="1" applyBorder="1" applyAlignment="1">
      <alignment horizontal="left" vertical="center"/>
    </xf>
  </cellXfs>
  <cellStyles count="3">
    <cellStyle name="パーセント" xfId="2" builtinId="5"/>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ja-JP"/>
        </a:p>
      </c:txPr>
    </c:title>
    <c:autoTitleDeleted val="0"/>
    <c:plotArea>
      <c:layout/>
      <c:radarChart>
        <c:radarStyle val="marker"/>
        <c:varyColors val="0"/>
        <c:ser>
          <c:idx val="0"/>
          <c:order val="0"/>
          <c:spPr>
            <a:ln w="28575" cap="rnd">
              <a:solidFill>
                <a:schemeClr val="tx2">
                  <a:lumMod val="50000"/>
                  <a:lumOff val="50000"/>
                </a:schemeClr>
              </a:solidFill>
              <a:round/>
            </a:ln>
            <a:effectLst/>
          </c:spPr>
          <c:marker>
            <c:symbol val="none"/>
          </c:marker>
          <c:cat>
            <c:strRef>
              <c:f>診断結果!$B$3:$F$3</c:f>
              <c:strCache>
                <c:ptCount val="5"/>
                <c:pt idx="0">
                  <c:v>成長性</c:v>
                </c:pt>
                <c:pt idx="1">
                  <c:v>経営管理</c:v>
                </c:pt>
                <c:pt idx="2">
                  <c:v>人材マネジメント</c:v>
                </c:pt>
                <c:pt idx="3">
                  <c:v>メニュー管理</c:v>
                </c:pt>
                <c:pt idx="4">
                  <c:v>コスト管理</c:v>
                </c:pt>
              </c:strCache>
            </c:strRef>
          </c:cat>
          <c:val>
            <c:numRef>
              <c:f>診断結果!$B$4:$F$4</c:f>
              <c:numCache>
                <c:formatCode>General</c:formatCode>
                <c:ptCount val="5"/>
                <c:pt idx="0">
                  <c:v>#N/A</c:v>
                </c:pt>
                <c:pt idx="1">
                  <c:v>#N/A</c:v>
                </c:pt>
                <c:pt idx="2">
                  <c:v>#N/A</c:v>
                </c:pt>
                <c:pt idx="3">
                  <c:v>#N/A</c:v>
                </c:pt>
                <c:pt idx="4">
                  <c:v>0</c:v>
                </c:pt>
              </c:numCache>
            </c:numRef>
          </c:val>
          <c:extLst>
            <c:ext xmlns:c16="http://schemas.microsoft.com/office/drawing/2014/chart" uri="{C3380CC4-5D6E-409C-BE32-E72D297353CC}">
              <c16:uniqueId val="{00000000-D847-614E-B014-330EFB190288}"/>
            </c:ext>
          </c:extLst>
        </c:ser>
        <c:dLbls>
          <c:showLegendKey val="0"/>
          <c:showVal val="0"/>
          <c:showCatName val="0"/>
          <c:showSerName val="0"/>
          <c:showPercent val="0"/>
          <c:showBubbleSize val="0"/>
        </c:dLbls>
        <c:axId val="464375488"/>
        <c:axId val="464377216"/>
      </c:radarChart>
      <c:catAx>
        <c:axId val="46437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464377216"/>
        <c:crosses val="autoZero"/>
        <c:auto val="1"/>
        <c:lblAlgn val="ctr"/>
        <c:lblOffset val="100"/>
        <c:noMultiLvlLbl val="0"/>
      </c:catAx>
      <c:valAx>
        <c:axId val="46437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46437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ja-JP"/>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ja-JP"/>
        </a:p>
      </c:txPr>
    </c:title>
    <c:autoTitleDeleted val="0"/>
    <c:plotArea>
      <c:layout/>
      <c:radarChart>
        <c:radarStyle val="marker"/>
        <c:varyColors val="0"/>
        <c:ser>
          <c:idx val="0"/>
          <c:order val="0"/>
          <c:spPr>
            <a:ln w="28575" cap="rnd">
              <a:solidFill>
                <a:schemeClr val="tx2">
                  <a:lumMod val="50000"/>
                  <a:lumOff val="50000"/>
                </a:schemeClr>
              </a:solidFill>
              <a:round/>
            </a:ln>
            <a:effectLst/>
          </c:spPr>
          <c:marker>
            <c:symbol val="none"/>
          </c:marker>
          <c:cat>
            <c:strRef>
              <c:f>診断結果!$B$3:$F$3</c:f>
              <c:strCache>
                <c:ptCount val="5"/>
                <c:pt idx="0">
                  <c:v>成長性</c:v>
                </c:pt>
                <c:pt idx="1">
                  <c:v>経営管理</c:v>
                </c:pt>
                <c:pt idx="2">
                  <c:v>人材マネジメント</c:v>
                </c:pt>
                <c:pt idx="3">
                  <c:v>メニュー管理</c:v>
                </c:pt>
                <c:pt idx="4">
                  <c:v>コスト管理</c:v>
                </c:pt>
              </c:strCache>
            </c:strRef>
          </c:cat>
          <c:val>
            <c:numRef>
              <c:f>診断結果!$B$4:$F$4</c:f>
              <c:numCache>
                <c:formatCode>General</c:formatCode>
                <c:ptCount val="5"/>
                <c:pt idx="0">
                  <c:v>#N/A</c:v>
                </c:pt>
                <c:pt idx="1">
                  <c:v>#N/A</c:v>
                </c:pt>
                <c:pt idx="2">
                  <c:v>#N/A</c:v>
                </c:pt>
                <c:pt idx="3">
                  <c:v>#N/A</c:v>
                </c:pt>
                <c:pt idx="4">
                  <c:v>0</c:v>
                </c:pt>
              </c:numCache>
            </c:numRef>
          </c:val>
          <c:extLst>
            <c:ext xmlns:c16="http://schemas.microsoft.com/office/drawing/2014/chart" uri="{C3380CC4-5D6E-409C-BE32-E72D297353CC}">
              <c16:uniqueId val="{00000000-B902-1545-9499-79AF4F2ABB61}"/>
            </c:ext>
          </c:extLst>
        </c:ser>
        <c:dLbls>
          <c:showLegendKey val="0"/>
          <c:showVal val="0"/>
          <c:showCatName val="0"/>
          <c:showSerName val="0"/>
          <c:showPercent val="0"/>
          <c:showBubbleSize val="0"/>
        </c:dLbls>
        <c:axId val="464375488"/>
        <c:axId val="464377216"/>
      </c:radarChart>
      <c:catAx>
        <c:axId val="46437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464377216"/>
        <c:crosses val="autoZero"/>
        <c:auto val="1"/>
        <c:lblAlgn val="ctr"/>
        <c:lblOffset val="100"/>
        <c:noMultiLvlLbl val="0"/>
      </c:catAx>
      <c:valAx>
        <c:axId val="46437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46437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ja-JP"/>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152400</xdr:colOff>
      <xdr:row>17</xdr:row>
      <xdr:rowOff>63933</xdr:rowOff>
    </xdr:to>
    <xdr:pic>
      <xdr:nvPicPr>
        <xdr:cNvPr id="3" name="図 2">
          <a:extLst>
            <a:ext uri="{FF2B5EF4-FFF2-40B4-BE49-F238E27FC236}">
              <a16:creationId xmlns:a16="http://schemas.microsoft.com/office/drawing/2014/main" id="{7A10EF44-1EAF-B7B9-1DB1-62CB73011C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81933"/>
        </a:xfrm>
        <a:prstGeom prst="rect">
          <a:avLst/>
        </a:prstGeom>
      </xdr:spPr>
    </xdr:pic>
    <xdr:clientData/>
  </xdr:twoCellAnchor>
  <xdr:twoCellAnchor editAs="oneCell">
    <xdr:from>
      <xdr:col>0</xdr:col>
      <xdr:colOff>0</xdr:colOff>
      <xdr:row>17</xdr:row>
      <xdr:rowOff>63500</xdr:rowOff>
    </xdr:from>
    <xdr:to>
      <xdr:col>8</xdr:col>
      <xdr:colOff>152400</xdr:colOff>
      <xdr:row>34</xdr:row>
      <xdr:rowOff>126785</xdr:rowOff>
    </xdr:to>
    <xdr:pic>
      <xdr:nvPicPr>
        <xdr:cNvPr id="5" name="図 4">
          <a:extLst>
            <a:ext uri="{FF2B5EF4-FFF2-40B4-BE49-F238E27FC236}">
              <a16:creationId xmlns:a16="http://schemas.microsoft.com/office/drawing/2014/main" id="{1639E9A3-6A0B-FED8-DEF8-6930D7EF57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381500"/>
          <a:ext cx="7772400" cy="4381285"/>
        </a:xfrm>
        <a:prstGeom prst="rect">
          <a:avLst/>
        </a:prstGeom>
      </xdr:spPr>
    </xdr:pic>
    <xdr:clientData/>
  </xdr:twoCellAnchor>
  <xdr:twoCellAnchor editAs="oneCell">
    <xdr:from>
      <xdr:col>0</xdr:col>
      <xdr:colOff>0</xdr:colOff>
      <xdr:row>34</xdr:row>
      <xdr:rowOff>101600</xdr:rowOff>
    </xdr:from>
    <xdr:to>
      <xdr:col>8</xdr:col>
      <xdr:colOff>152400</xdr:colOff>
      <xdr:row>51</xdr:row>
      <xdr:rowOff>164885</xdr:rowOff>
    </xdr:to>
    <xdr:pic>
      <xdr:nvPicPr>
        <xdr:cNvPr id="7" name="図 6">
          <a:extLst>
            <a:ext uri="{FF2B5EF4-FFF2-40B4-BE49-F238E27FC236}">
              <a16:creationId xmlns:a16="http://schemas.microsoft.com/office/drawing/2014/main" id="{E3FE2758-38CC-ABFE-986B-156A9E9E862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8737600"/>
          <a:ext cx="7772400" cy="4381285"/>
        </a:xfrm>
        <a:prstGeom prst="rect">
          <a:avLst/>
        </a:prstGeom>
      </xdr:spPr>
    </xdr:pic>
    <xdr:clientData/>
  </xdr:twoCellAnchor>
  <xdr:twoCellAnchor editAs="oneCell">
    <xdr:from>
      <xdr:col>0</xdr:col>
      <xdr:colOff>0</xdr:colOff>
      <xdr:row>51</xdr:row>
      <xdr:rowOff>165100</xdr:rowOff>
    </xdr:from>
    <xdr:to>
      <xdr:col>8</xdr:col>
      <xdr:colOff>152400</xdr:colOff>
      <xdr:row>68</xdr:row>
      <xdr:rowOff>228385</xdr:rowOff>
    </xdr:to>
    <xdr:pic>
      <xdr:nvPicPr>
        <xdr:cNvPr id="9" name="図 8">
          <a:extLst>
            <a:ext uri="{FF2B5EF4-FFF2-40B4-BE49-F238E27FC236}">
              <a16:creationId xmlns:a16="http://schemas.microsoft.com/office/drawing/2014/main" id="{95A7BCC1-58C1-9CF4-C92B-5D51ECCD16F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3119100"/>
          <a:ext cx="7772400" cy="43812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4055</xdr:colOff>
      <xdr:row>7</xdr:row>
      <xdr:rowOff>8378</xdr:rowOff>
    </xdr:from>
    <xdr:to>
      <xdr:col>4</xdr:col>
      <xdr:colOff>385055</xdr:colOff>
      <xdr:row>17</xdr:row>
      <xdr:rowOff>211578</xdr:rowOff>
    </xdr:to>
    <xdr:graphicFrame macro="">
      <xdr:nvGraphicFramePr>
        <xdr:cNvPr id="2" name="グラフ 1">
          <a:extLst>
            <a:ext uri="{FF2B5EF4-FFF2-40B4-BE49-F238E27FC236}">
              <a16:creationId xmlns:a16="http://schemas.microsoft.com/office/drawing/2014/main" id="{5835A6FF-EDF5-BF6B-642E-1082A7CE76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4055</xdr:colOff>
      <xdr:row>7</xdr:row>
      <xdr:rowOff>8378</xdr:rowOff>
    </xdr:from>
    <xdr:to>
      <xdr:col>4</xdr:col>
      <xdr:colOff>385055</xdr:colOff>
      <xdr:row>17</xdr:row>
      <xdr:rowOff>211578</xdr:rowOff>
    </xdr:to>
    <xdr:graphicFrame macro="">
      <xdr:nvGraphicFramePr>
        <xdr:cNvPr id="2" name="グラフ 1">
          <a:extLst>
            <a:ext uri="{FF2B5EF4-FFF2-40B4-BE49-F238E27FC236}">
              <a16:creationId xmlns:a16="http://schemas.microsoft.com/office/drawing/2014/main" id="{DF8B16AE-E4D8-4946-82F2-25B95AD19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BA96D-4F3B-5241-9DF2-01E257ACA032}">
  <dimension ref="A1"/>
  <sheetViews>
    <sheetView workbookViewId="0">
      <selection activeCell="L68" sqref="L68"/>
    </sheetView>
  </sheetViews>
  <sheetFormatPr baseColWidth="10" defaultRowHeight="20"/>
  <sheetData/>
  <phoneticPr fontId="2"/>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31211-EF7D-E14F-94E5-03C5A02857E0}">
  <dimension ref="A1:AC39"/>
  <sheetViews>
    <sheetView workbookViewId="0">
      <selection activeCell="M35" sqref="M35"/>
    </sheetView>
  </sheetViews>
  <sheetFormatPr baseColWidth="10" defaultRowHeight="20"/>
  <sheetData>
    <row r="1" spans="1:28">
      <c r="A1" t="s">
        <v>98</v>
      </c>
    </row>
    <row r="3" spans="1:28">
      <c r="A3" t="s">
        <v>20</v>
      </c>
      <c r="B3" t="s">
        <v>21</v>
      </c>
      <c r="M3" t="s">
        <v>28</v>
      </c>
      <c r="AB3" t="s">
        <v>57</v>
      </c>
    </row>
    <row r="4" spans="1:28">
      <c r="B4" s="6">
        <v>1</v>
      </c>
      <c r="C4" t="s">
        <v>22</v>
      </c>
      <c r="M4" s="4" t="s">
        <v>115</v>
      </c>
      <c r="AB4" s="10" t="e" cm="1">
        <f t="array" ref="AB4">_xlfn.IFS(M4="はい",1,M4="いいえ",0)</f>
        <v>#N/A</v>
      </c>
    </row>
    <row r="5" spans="1:28">
      <c r="B5" s="6">
        <v>2</v>
      </c>
      <c r="C5" s="2" t="s">
        <v>23</v>
      </c>
      <c r="M5" s="4" t="s">
        <v>115</v>
      </c>
      <c r="AB5" s="10" t="e" cm="1">
        <f t="array" ref="AB5">_xlfn.IFS(M5="はい",1,M5="いいえ",0)</f>
        <v>#N/A</v>
      </c>
    </row>
    <row r="6" spans="1:28">
      <c r="B6" s="6">
        <v>3</v>
      </c>
      <c r="C6" s="2" t="s">
        <v>24</v>
      </c>
      <c r="M6" s="4" t="s">
        <v>115</v>
      </c>
      <c r="AB6" s="10" t="e" cm="1">
        <f t="array" ref="AB6">_xlfn.IFS(M6="はい",1,M6="いいえ",0)</f>
        <v>#N/A</v>
      </c>
    </row>
    <row r="7" spans="1:28">
      <c r="B7" s="6">
        <v>4</v>
      </c>
      <c r="C7" s="2" t="s">
        <v>25</v>
      </c>
      <c r="M7" s="4" t="s">
        <v>115</v>
      </c>
      <c r="AB7" s="10" t="e" cm="1">
        <f t="array" ref="AB7">_xlfn.IFS(M7="はい",1,M7="いいえ",0)</f>
        <v>#N/A</v>
      </c>
    </row>
    <row r="8" spans="1:28">
      <c r="B8" s="6">
        <v>5</v>
      </c>
      <c r="C8" s="2" t="s">
        <v>26</v>
      </c>
      <c r="M8" s="4" t="s">
        <v>115</v>
      </c>
      <c r="AB8" s="10" t="e" cm="1">
        <f t="array" ref="AB8">_xlfn.IFS(M8="はい",1,M8="いいえ",0)</f>
        <v>#N/A</v>
      </c>
    </row>
    <row r="9" spans="1:28">
      <c r="AA9" t="s">
        <v>65</v>
      </c>
      <c r="AB9" s="12" t="e">
        <f>SUM(AB4:AB8)</f>
        <v>#N/A</v>
      </c>
    </row>
    <row r="10" spans="1:28">
      <c r="A10" t="s">
        <v>27</v>
      </c>
      <c r="B10" t="s">
        <v>29</v>
      </c>
    </row>
    <row r="11" spans="1:28">
      <c r="B11" s="6">
        <v>1</v>
      </c>
      <c r="C11" s="2" t="s">
        <v>30</v>
      </c>
      <c r="M11" s="4" t="s">
        <v>115</v>
      </c>
      <c r="AB11" s="10" t="e" cm="1">
        <f t="array" ref="AB11">_xlfn.IFS(M11="はい",1,M11="いいえ",0)</f>
        <v>#N/A</v>
      </c>
    </row>
    <row r="12" spans="1:28">
      <c r="B12" s="6">
        <v>2</v>
      </c>
      <c r="C12" s="2" t="s">
        <v>31</v>
      </c>
      <c r="M12" s="4" t="s">
        <v>115</v>
      </c>
      <c r="AB12" s="10" t="e" cm="1">
        <f t="array" ref="AB12">_xlfn.IFS(M12="はい",1,M12="いいえ",0)</f>
        <v>#N/A</v>
      </c>
    </row>
    <row r="13" spans="1:28">
      <c r="B13" s="6">
        <v>3</v>
      </c>
      <c r="C13" s="2" t="s">
        <v>34</v>
      </c>
      <c r="M13" s="4" t="s">
        <v>115</v>
      </c>
      <c r="AB13" s="10" t="e" cm="1">
        <f t="array" ref="AB13">_xlfn.IFS(M13="はい",1,M13="いいえ",0)</f>
        <v>#N/A</v>
      </c>
    </row>
    <row r="14" spans="1:28">
      <c r="B14" s="6">
        <v>4</v>
      </c>
      <c r="C14" s="2" t="s">
        <v>32</v>
      </c>
      <c r="M14" s="4" t="s">
        <v>115</v>
      </c>
      <c r="AB14" s="10" t="e" cm="1">
        <f t="array" ref="AB14">_xlfn.IFS(M14="はい",1,M14="いいえ",0)</f>
        <v>#N/A</v>
      </c>
    </row>
    <row r="15" spans="1:28">
      <c r="B15" s="6">
        <v>5</v>
      </c>
      <c r="C15" s="7" t="s">
        <v>33</v>
      </c>
      <c r="M15" s="4" t="s">
        <v>115</v>
      </c>
      <c r="AB15" s="10" t="e" cm="1">
        <f t="array" ref="AB15">_xlfn.IFS(M15="はい",1,M15="いいえ",0)</f>
        <v>#N/A</v>
      </c>
    </row>
    <row r="16" spans="1:28">
      <c r="AA16" t="s">
        <v>65</v>
      </c>
      <c r="AB16" s="12" t="e">
        <f>SUM(AB11:AB15)</f>
        <v>#N/A</v>
      </c>
    </row>
    <row r="17" spans="1:29">
      <c r="A17" t="s">
        <v>35</v>
      </c>
      <c r="B17" t="s">
        <v>36</v>
      </c>
    </row>
    <row r="18" spans="1:29">
      <c r="B18" s="6">
        <v>1</v>
      </c>
      <c r="C18" s="2" t="s">
        <v>37</v>
      </c>
      <c r="M18" s="4" t="s">
        <v>115</v>
      </c>
      <c r="AB18" s="10" t="e" cm="1">
        <f t="array" ref="AB18">_xlfn.IFS(M18="はい",1,M18="いいえ",0)</f>
        <v>#N/A</v>
      </c>
    </row>
    <row r="19" spans="1:29">
      <c r="B19" s="6">
        <v>2</v>
      </c>
      <c r="C19" s="2" t="s">
        <v>38</v>
      </c>
      <c r="M19" s="4" t="s">
        <v>115</v>
      </c>
      <c r="AB19" s="10" t="e" cm="1">
        <f t="array" ref="AB19">_xlfn.IFS(M19="はい",1,M19="いいえ",0)</f>
        <v>#N/A</v>
      </c>
    </row>
    <row r="20" spans="1:29">
      <c r="B20" s="6">
        <v>3</v>
      </c>
      <c r="C20" s="2" t="s">
        <v>39</v>
      </c>
      <c r="M20" s="4" t="s">
        <v>115</v>
      </c>
      <c r="AB20" s="10" t="e" cm="1">
        <f t="array" ref="AB20">_xlfn.IFS(M20="はい",1,M20="いいえ",0)</f>
        <v>#N/A</v>
      </c>
    </row>
    <row r="21" spans="1:29">
      <c r="B21" s="6">
        <v>4</v>
      </c>
      <c r="C21" s="2" t="s">
        <v>40</v>
      </c>
      <c r="M21" s="4" t="s">
        <v>115</v>
      </c>
      <c r="AB21" s="10" t="e" cm="1">
        <f t="array" ref="AB21">_xlfn.IFS(M21="はい",1,M21="いいえ",0)</f>
        <v>#N/A</v>
      </c>
    </row>
    <row r="22" spans="1:29">
      <c r="B22" s="6">
        <v>5</v>
      </c>
      <c r="C22" s="7" t="s">
        <v>41</v>
      </c>
      <c r="M22" s="4" t="s">
        <v>115</v>
      </c>
      <c r="AB22" s="10" t="e" cm="1">
        <f t="array" ref="AB22">_xlfn.IFS(M22="はい",1,M22="いいえ",0)</f>
        <v>#N/A</v>
      </c>
    </row>
    <row r="23" spans="1:29">
      <c r="AA23" t="s">
        <v>65</v>
      </c>
      <c r="AB23" s="12" t="e">
        <f>SUM(AB18:AB22)</f>
        <v>#N/A</v>
      </c>
    </row>
    <row r="24" spans="1:29">
      <c r="A24" t="s">
        <v>42</v>
      </c>
      <c r="B24" t="s">
        <v>43</v>
      </c>
    </row>
    <row r="25" spans="1:29">
      <c r="B25" s="6">
        <v>1</v>
      </c>
      <c r="C25" s="2" t="s">
        <v>44</v>
      </c>
      <c r="M25" s="4" t="s">
        <v>115</v>
      </c>
      <c r="AB25" s="10" t="e" cm="1">
        <f t="array" ref="AB25">_xlfn.IFS(M25="はい",1,M25="いいえ",0)</f>
        <v>#N/A</v>
      </c>
    </row>
    <row r="26" spans="1:29">
      <c r="B26" s="6">
        <v>2</v>
      </c>
      <c r="C26" s="2" t="s">
        <v>45</v>
      </c>
      <c r="M26" s="4" t="s">
        <v>115</v>
      </c>
      <c r="AB26" s="10" t="e" cm="1">
        <f t="array" ref="AB26">_xlfn.IFS(M26="はい",1,M26="いいえ",0)</f>
        <v>#N/A</v>
      </c>
    </row>
    <row r="27" spans="1:29">
      <c r="B27" s="6">
        <v>3</v>
      </c>
      <c r="C27" s="2" t="s">
        <v>46</v>
      </c>
      <c r="M27" s="4" t="s">
        <v>115</v>
      </c>
      <c r="AB27" s="10" t="e" cm="1">
        <f t="array" ref="AB27">_xlfn.IFS(M27="はい",1,M27="いいえ",0)</f>
        <v>#N/A</v>
      </c>
    </row>
    <row r="28" spans="1:29">
      <c r="B28" s="6">
        <v>4</v>
      </c>
      <c r="C28" s="2" t="s">
        <v>47</v>
      </c>
      <c r="M28" s="4" t="s">
        <v>115</v>
      </c>
      <c r="AB28" s="10" t="e" cm="1">
        <f t="array" ref="AB28">_xlfn.IFS(M28="はい",1,M28="いいえ",0)</f>
        <v>#N/A</v>
      </c>
    </row>
    <row r="29" spans="1:29">
      <c r="B29" s="6">
        <v>5</v>
      </c>
      <c r="C29" s="1" t="s">
        <v>48</v>
      </c>
      <c r="M29" s="4" t="s">
        <v>115</v>
      </c>
      <c r="AB29" s="10" t="e" cm="1">
        <f t="array" ref="AB29">_xlfn.IFS(M29="はい",1,M29="いいえ",0)</f>
        <v>#N/A</v>
      </c>
    </row>
    <row r="30" spans="1:29">
      <c r="AA30" t="s">
        <v>65</v>
      </c>
      <c r="AB30" s="12" t="e">
        <f>SUM(AB25:AB29)</f>
        <v>#N/A</v>
      </c>
    </row>
    <row r="31" spans="1:29">
      <c r="A31" t="s">
        <v>49</v>
      </c>
      <c r="B31" t="s">
        <v>50</v>
      </c>
      <c r="M31" s="8" t="s">
        <v>55</v>
      </c>
    </row>
    <row r="32" spans="1:29">
      <c r="B32">
        <v>1</v>
      </c>
      <c r="C32" s="1" t="s">
        <v>9</v>
      </c>
      <c r="M32" s="5"/>
      <c r="N32" t="s">
        <v>54</v>
      </c>
      <c r="X32" t="s">
        <v>56</v>
      </c>
      <c r="Z32" s="11" t="e">
        <f>M33/M32*100</f>
        <v>#DIV/0!</v>
      </c>
      <c r="AA32" s="9" t="s">
        <v>61</v>
      </c>
      <c r="AB32" s="10" t="e">
        <f>IF(Z32&lt;=30,1,0)</f>
        <v>#DIV/0!</v>
      </c>
      <c r="AC32" s="1" t="s">
        <v>12</v>
      </c>
    </row>
    <row r="33" spans="2:29">
      <c r="B33">
        <v>2</v>
      </c>
      <c r="C33" s="1" t="s">
        <v>51</v>
      </c>
      <c r="M33" s="5"/>
      <c r="N33" t="s">
        <v>54</v>
      </c>
      <c r="X33" t="s">
        <v>10</v>
      </c>
      <c r="Z33" s="11" t="e">
        <f>M34/M32*100</f>
        <v>#DIV/0!</v>
      </c>
      <c r="AA33" s="9" t="s">
        <v>61</v>
      </c>
      <c r="AB33" s="10" t="e">
        <f>IF(Z33&lt;=30,1,0)</f>
        <v>#DIV/0!</v>
      </c>
      <c r="AC33" s="1" t="s">
        <v>13</v>
      </c>
    </row>
    <row r="34" spans="2:29">
      <c r="B34">
        <v>3</v>
      </c>
      <c r="C34" s="1" t="s">
        <v>52</v>
      </c>
      <c r="M34" s="5"/>
      <c r="N34" t="s">
        <v>54</v>
      </c>
      <c r="X34" t="s">
        <v>11</v>
      </c>
      <c r="Z34" s="11" t="e">
        <f>M35/M32*100</f>
        <v>#DIV/0!</v>
      </c>
      <c r="AA34" s="9" t="s">
        <v>61</v>
      </c>
      <c r="AB34" s="10" t="e">
        <f>IF(Z34&lt;=10,1,0)</f>
        <v>#DIV/0!</v>
      </c>
      <c r="AC34" s="1" t="s">
        <v>14</v>
      </c>
    </row>
    <row r="35" spans="2:29">
      <c r="B35">
        <v>4</v>
      </c>
      <c r="C35" s="1" t="s">
        <v>53</v>
      </c>
      <c r="M35" s="5"/>
      <c r="N35" t="s">
        <v>54</v>
      </c>
      <c r="X35" t="s">
        <v>58</v>
      </c>
      <c r="Z35" s="11" t="e">
        <f>SUM(Z32:Z33)</f>
        <v>#DIV/0!</v>
      </c>
      <c r="AA35" s="9" t="s">
        <v>61</v>
      </c>
      <c r="AB35" s="10" t="e">
        <f>IF(Z35&lt;=60,1,0)</f>
        <v>#DIV/0!</v>
      </c>
      <c r="AC35" s="1" t="s">
        <v>15</v>
      </c>
    </row>
    <row r="36" spans="2:29">
      <c r="X36" t="s">
        <v>59</v>
      </c>
      <c r="Z36" s="11" t="e">
        <f>SUM(Z32:Z34)</f>
        <v>#DIV/0!</v>
      </c>
      <c r="AA36" s="9" t="s">
        <v>61</v>
      </c>
      <c r="AB36" s="10" t="e">
        <f>IF(Z36&lt;=70,1,0)</f>
        <v>#DIV/0!</v>
      </c>
      <c r="AC36" s="1" t="s">
        <v>60</v>
      </c>
    </row>
    <row r="37" spans="2:29">
      <c r="AA37" t="s">
        <v>65</v>
      </c>
      <c r="AB37" s="12" t="e">
        <f>SUM(AB32:AB36)</f>
        <v>#DIV/0!</v>
      </c>
    </row>
    <row r="39" spans="2:29">
      <c r="B39" t="s">
        <v>99</v>
      </c>
    </row>
  </sheetData>
  <phoneticPr fontId="2"/>
  <dataValidations count="1">
    <dataValidation type="list" allowBlank="1" showInputMessage="1" showErrorMessage="1" sqref="M4:M8 M11:M15 M18:M22 M25:M29" xr:uid="{5F860213-5F7E-1E4F-8471-B89C94052882}">
      <formula1>"　,はい,いいえ"</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4E51E-7B5C-1641-B892-944E75FABDDF}">
  <dimension ref="A1:AB47"/>
  <sheetViews>
    <sheetView topLeftCell="A42" zoomScale="116" workbookViewId="0">
      <selection activeCell="D49" sqref="D49"/>
    </sheetView>
  </sheetViews>
  <sheetFormatPr baseColWidth="10" defaultRowHeight="20"/>
  <cols>
    <col min="2" max="6" width="15.7109375" customWidth="1"/>
  </cols>
  <sheetData>
    <row r="1" spans="1:6">
      <c r="A1" t="s">
        <v>20</v>
      </c>
      <c r="B1" t="s">
        <v>62</v>
      </c>
    </row>
    <row r="3" spans="1:6" ht="21" thickBot="1">
      <c r="B3" t="s">
        <v>1</v>
      </c>
      <c r="C3" t="s">
        <v>2</v>
      </c>
      <c r="D3" t="s">
        <v>0</v>
      </c>
      <c r="E3" t="s">
        <v>63</v>
      </c>
      <c r="F3" t="s">
        <v>64</v>
      </c>
    </row>
    <row r="4" spans="1:6" ht="21" thickBot="1">
      <c r="B4" s="13" t="e">
        <f>質問!AB9</f>
        <v>#N/A</v>
      </c>
      <c r="C4" s="14" t="e">
        <f>質問!AB16</f>
        <v>#N/A</v>
      </c>
      <c r="D4" s="14" t="e">
        <f>質問!AB23</f>
        <v>#N/A</v>
      </c>
      <c r="E4" s="14" t="e">
        <f>質問!AB30</f>
        <v>#N/A</v>
      </c>
      <c r="F4" s="15" t="e">
        <f>質問!AB37</f>
        <v>#DIV/0!</v>
      </c>
    </row>
    <row r="6" spans="1:6">
      <c r="A6" t="s">
        <v>27</v>
      </c>
      <c r="B6" t="s">
        <v>66</v>
      </c>
    </row>
    <row r="20" spans="1:24" ht="21" thickBot="1">
      <c r="A20" t="s">
        <v>67</v>
      </c>
      <c r="B20" t="s">
        <v>68</v>
      </c>
    </row>
    <row r="21" spans="1:24" ht="21" thickBot="1">
      <c r="B21" t="s">
        <v>69</v>
      </c>
      <c r="C21" s="16" t="e">
        <f>SUM(B4:F4)</f>
        <v>#N/A</v>
      </c>
      <c r="D21" t="s">
        <v>70</v>
      </c>
    </row>
    <row r="22" spans="1:24" ht="21" thickBot="1">
      <c r="B22" t="s">
        <v>8</v>
      </c>
      <c r="C22" s="16" t="e" cm="1">
        <f t="array" ref="C22">_xlfn.IFS('（作成用）前提シート'!J6=5,0,'（作成用）前提シート'!J6=4,1,'（作成用）前提シート'!J6=3,2,'（作成用）前提シート'!J6=2,3,'（作成用）前提シート'!J6=1,4,'（作成用）前提シート'!J6=0,5)</f>
        <v>#N/A</v>
      </c>
      <c r="D22" t="s">
        <v>71</v>
      </c>
    </row>
    <row r="23" spans="1:24" ht="21" thickBot="1">
      <c r="B23" t="s">
        <v>68</v>
      </c>
      <c r="C23" s="16" t="e">
        <f>SUM(C21:C22)</f>
        <v>#N/A</v>
      </c>
      <c r="D23" t="s">
        <v>73</v>
      </c>
    </row>
    <row r="25" spans="1:24" ht="21" thickBot="1">
      <c r="A25" t="s">
        <v>74</v>
      </c>
      <c r="B25" t="s">
        <v>75</v>
      </c>
    </row>
    <row r="26" spans="1:24" ht="21" thickBot="1">
      <c r="B26" s="16" t="e" cm="1">
        <f t="array" ref="B26">_xlfn.IFS(C23&gt;=25,"A",25&gt;C23&gt;=20,"B",20&gt;C23&gt;=15,"C",15&gt;C23&gt;=10,"C",10&gt;C23,"D")</f>
        <v>#N/A</v>
      </c>
    </row>
    <row r="28" spans="1:24">
      <c r="A28" t="s">
        <v>77</v>
      </c>
      <c r="B28" t="s">
        <v>78</v>
      </c>
    </row>
    <row r="30" spans="1:24" ht="21" thickBot="1">
      <c r="B30" t="s">
        <v>79</v>
      </c>
    </row>
    <row r="31" spans="1:24" ht="21" thickBot="1">
      <c r="B31" s="17" t="e" cm="1">
        <f t="array" aca="1" ref="B31" ca="1">_xlfn.IFS(OR(C22=0,C22=1),INDIRECT("前提シート!C32"),OR(C22=2,C22=3),INDIRECT("前提シート!C33"),OR(C22=4,C22=5),INDIRECT("前提シート!C34"))</f>
        <v>#N/A</v>
      </c>
      <c r="C31" s="18"/>
      <c r="D31" s="18"/>
      <c r="E31" s="18"/>
      <c r="F31" s="16"/>
      <c r="G31" s="18"/>
      <c r="H31" s="18"/>
      <c r="I31" s="19"/>
      <c r="X31" s="3"/>
    </row>
    <row r="32" spans="1:24">
      <c r="U32" s="3"/>
    </row>
    <row r="33" spans="2:28" ht="21" thickBot="1">
      <c r="B33" t="s">
        <v>80</v>
      </c>
      <c r="U33" s="3"/>
    </row>
    <row r="34" spans="2:28" ht="21" thickBot="1">
      <c r="B34" s="13" t="e" cm="1">
        <f t="array" ref="B34:F34">IF(B4:F4='（作成用）前提シート'!J4,B3:F3,"")</f>
        <v>#N/A</v>
      </c>
      <c r="C34" s="14" t="e">
        <v>#N/A</v>
      </c>
      <c r="D34" s="14" t="e">
        <v>#N/A</v>
      </c>
      <c r="E34" s="14" t="e">
        <v>#N/A</v>
      </c>
      <c r="F34" s="15" t="e">
        <v>#DIV/0!</v>
      </c>
      <c r="U34" s="3"/>
    </row>
    <row r="35" spans="2:28" ht="21" thickBot="1">
      <c r="U35" s="3"/>
    </row>
    <row r="36" spans="2:28" ht="211" thickBot="1">
      <c r="B36" s="13" t="e" cm="1">
        <f t="array" ref="B36:F36">IF(B34:F34&lt;&gt;"",'（作成用）前提シート'!B40:'（作成用）前提シート'!F40,"")</f>
        <v>#N/A</v>
      </c>
      <c r="C36" s="23" t="e">
        <v>#N/A</v>
      </c>
      <c r="D36" s="23" t="e">
        <v>#N/A</v>
      </c>
      <c r="E36" s="23" t="e">
        <v>#N/A</v>
      </c>
      <c r="F36" s="15" t="e">
        <v>#DIV/0!</v>
      </c>
      <c r="U36" s="21"/>
      <c r="V36" s="21"/>
      <c r="W36" s="22"/>
      <c r="X36" s="22"/>
      <c r="Y36" s="22"/>
    </row>
    <row r="37" spans="2:28">
      <c r="D37" s="6"/>
      <c r="U37" s="21"/>
      <c r="V37" s="21"/>
      <c r="W37" s="22"/>
      <c r="X37" s="22"/>
      <c r="Y37" s="22"/>
    </row>
    <row r="38" spans="2:28" ht="21" thickBot="1">
      <c r="B38" t="s">
        <v>86</v>
      </c>
    </row>
    <row r="39" spans="2:28" ht="21" thickBot="1">
      <c r="B39" s="13" t="e" cm="1">
        <f t="array" ref="B39:F39">IF(B4:F4='（作成用）前提シート'!J5,B3:F3,"")</f>
        <v>#N/A</v>
      </c>
      <c r="C39" s="14" t="e">
        <v>#N/A</v>
      </c>
      <c r="D39" s="14" t="e">
        <v>#N/A</v>
      </c>
      <c r="E39" s="14" t="e">
        <v>#N/A</v>
      </c>
      <c r="F39" s="15" t="e">
        <v>#DIV/0!</v>
      </c>
    </row>
    <row r="40" spans="2:28" ht="21" thickBot="1"/>
    <row r="41" spans="2:28" ht="148" thickBot="1">
      <c r="B41" s="24" t="e" cm="1">
        <f t="array" ref="B41:F41">IF(B39:F39&lt;&gt;"",'（作成用）前提シート'!B46:'（作成用）前提シート'!F46,"")</f>
        <v>#N/A</v>
      </c>
      <c r="C41" s="14" t="e">
        <v>#N/A</v>
      </c>
      <c r="D41" s="14" t="e">
        <v>#N/A</v>
      </c>
      <c r="E41" s="14" t="e">
        <v>#N/A</v>
      </c>
      <c r="F41" s="25" t="e">
        <v>#DIV/0!</v>
      </c>
      <c r="U41" s="22"/>
      <c r="V41" s="22"/>
      <c r="W41" s="21"/>
      <c r="X41" s="21"/>
      <c r="Y41" s="21"/>
    </row>
    <row r="43" spans="2:28" ht="21" thickBot="1">
      <c r="B43" t="s">
        <v>97</v>
      </c>
      <c r="U43" t="s">
        <v>92</v>
      </c>
    </row>
    <row r="44" spans="2:28" ht="21" thickBot="1">
      <c r="B44" s="39" t="e" cm="1">
        <f t="array" aca="1" ref="B44" ca="1">_xlfn.IFS(B26="A",INDIRECT("前提シート!C50"),B26="B",INDIRECT("前提シート!C51"),B26="C",INDIRECT("前提シート!C52"),B26="D",INDIRECT("前提シート!C53"))</f>
        <v>#N/A</v>
      </c>
      <c r="C44" s="40"/>
      <c r="D44" s="40"/>
      <c r="E44" s="40"/>
      <c r="F44" s="40"/>
      <c r="G44" s="41"/>
      <c r="U44" s="26" t="s">
        <v>93</v>
      </c>
      <c r="V44" s="26"/>
      <c r="W44" s="26"/>
      <c r="X44" s="26"/>
      <c r="Y44" s="26"/>
      <c r="Z44" s="26"/>
      <c r="AA44" s="26"/>
      <c r="AB44" s="26"/>
    </row>
    <row r="45" spans="2:28">
      <c r="U45" s="26" t="s">
        <v>94</v>
      </c>
      <c r="V45" s="26"/>
      <c r="W45" s="26"/>
      <c r="X45" s="26"/>
      <c r="Y45" s="26"/>
      <c r="Z45" s="26"/>
      <c r="AA45" s="26"/>
      <c r="AB45" s="26"/>
    </row>
    <row r="46" spans="2:28">
      <c r="U46" s="26" t="s">
        <v>95</v>
      </c>
      <c r="V46" s="26"/>
      <c r="W46" s="26"/>
      <c r="X46" s="26"/>
      <c r="Y46" s="26"/>
      <c r="Z46" s="26"/>
      <c r="AA46" s="26"/>
      <c r="AB46" s="26"/>
    </row>
    <row r="47" spans="2:28">
      <c r="U47" s="26" t="s">
        <v>96</v>
      </c>
      <c r="V47" s="26"/>
      <c r="W47" s="26"/>
      <c r="X47" s="26"/>
      <c r="Y47" s="26"/>
      <c r="Z47" s="26"/>
      <c r="AA47" s="26"/>
      <c r="AB47" s="26"/>
    </row>
  </sheetData>
  <mergeCells count="1">
    <mergeCell ref="B44:G44"/>
  </mergeCells>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FC3ED-5FE0-9744-9171-CEDFEF14284D}">
  <dimension ref="A1:AC54"/>
  <sheetViews>
    <sheetView tabSelected="1" workbookViewId="0">
      <selection activeCell="E61" sqref="E61"/>
    </sheetView>
  </sheetViews>
  <sheetFormatPr baseColWidth="10" defaultRowHeight="20"/>
  <cols>
    <col min="2" max="6" width="15.7109375" customWidth="1"/>
  </cols>
  <sheetData>
    <row r="1" spans="1:11">
      <c r="A1" t="s">
        <v>20</v>
      </c>
      <c r="B1" t="s">
        <v>62</v>
      </c>
    </row>
    <row r="3" spans="1:11" ht="21" thickBot="1">
      <c r="B3" t="s">
        <v>1</v>
      </c>
      <c r="C3" t="s">
        <v>2</v>
      </c>
      <c r="D3" t="s">
        <v>0</v>
      </c>
      <c r="E3" t="s">
        <v>63</v>
      </c>
      <c r="F3" t="s">
        <v>64</v>
      </c>
    </row>
    <row r="4" spans="1:11" ht="21" thickBot="1">
      <c r="B4" s="13" t="e">
        <f>質問!AB9</f>
        <v>#N/A</v>
      </c>
      <c r="C4" s="14" t="e">
        <f>質問!AB16</f>
        <v>#N/A</v>
      </c>
      <c r="D4" s="14" t="e">
        <f>質問!AB23</f>
        <v>#N/A</v>
      </c>
      <c r="E4" s="14" t="e">
        <f>質問!AB30</f>
        <v>#N/A</v>
      </c>
      <c r="F4" s="15" t="e">
        <f>質問!AB37</f>
        <v>#DIV/0!</v>
      </c>
      <c r="G4" t="s">
        <v>100</v>
      </c>
      <c r="I4" t="s">
        <v>4</v>
      </c>
      <c r="J4" s="27" t="e">
        <f>MAX(B4:F4)</f>
        <v>#N/A</v>
      </c>
      <c r="K4" t="s">
        <v>101</v>
      </c>
    </row>
    <row r="5" spans="1:11">
      <c r="I5" t="s">
        <v>3</v>
      </c>
      <c r="J5" s="28" t="e">
        <f>MIN(B4:F4)</f>
        <v>#N/A</v>
      </c>
      <c r="K5" t="s">
        <v>102</v>
      </c>
    </row>
    <row r="6" spans="1:11" ht="21" thickBot="1">
      <c r="A6" t="s">
        <v>27</v>
      </c>
      <c r="B6" t="s">
        <v>66</v>
      </c>
      <c r="I6" t="s">
        <v>72</v>
      </c>
      <c r="J6" s="29" t="e">
        <f>J4-J5</f>
        <v>#N/A</v>
      </c>
      <c r="K6" t="s">
        <v>103</v>
      </c>
    </row>
    <row r="8" spans="1:11">
      <c r="F8" t="s">
        <v>104</v>
      </c>
    </row>
    <row r="20" spans="1:24" ht="21" thickBot="1">
      <c r="A20" t="s">
        <v>67</v>
      </c>
      <c r="B20" t="s">
        <v>68</v>
      </c>
    </row>
    <row r="21" spans="1:24" ht="21" thickBot="1">
      <c r="B21" t="s">
        <v>69</v>
      </c>
      <c r="C21" s="16" t="e">
        <f>SUM(B4:F4)</f>
        <v>#N/A</v>
      </c>
      <c r="D21" t="s">
        <v>70</v>
      </c>
    </row>
    <row r="22" spans="1:24" ht="21" thickBot="1">
      <c r="B22" t="s">
        <v>8</v>
      </c>
      <c r="C22" s="16" t="e" cm="1">
        <f t="array" ref="C22">_xlfn.IFS(J6=5,0,J6=4,1,J6=3,2,J6=2,3,J6=1,4,J6=0,5)</f>
        <v>#N/A</v>
      </c>
      <c r="D22" t="s">
        <v>71</v>
      </c>
      <c r="E22" t="s">
        <v>105</v>
      </c>
    </row>
    <row r="23" spans="1:24" ht="21" thickBot="1">
      <c r="B23" t="s">
        <v>68</v>
      </c>
      <c r="C23" s="16" t="e">
        <f>SUM(C21:C22)</f>
        <v>#N/A</v>
      </c>
      <c r="D23" t="s">
        <v>73</v>
      </c>
    </row>
    <row r="25" spans="1:24" ht="21" thickBot="1">
      <c r="A25" t="s">
        <v>74</v>
      </c>
      <c r="B25" t="s">
        <v>75</v>
      </c>
    </row>
    <row r="26" spans="1:24" ht="21" thickBot="1">
      <c r="B26" s="16" t="e" cm="1">
        <f t="array" ref="B26">_xlfn.IFS(C23&gt;=25,"A",25&gt;C23&gt;=20,"B",20&gt;C23&gt;=15,"C",15&gt;C23&gt;=10,"C",10&gt;C23,"D")</f>
        <v>#N/A</v>
      </c>
      <c r="D26" t="s">
        <v>76</v>
      </c>
    </row>
    <row r="28" spans="1:24">
      <c r="A28" t="s">
        <v>77</v>
      </c>
      <c r="B28" t="s">
        <v>78</v>
      </c>
    </row>
    <row r="30" spans="1:24" ht="21" thickBot="1">
      <c r="B30" t="s">
        <v>79</v>
      </c>
    </row>
    <row r="31" spans="1:24" ht="21" thickBot="1">
      <c r="B31" s="17" t="e" cm="1">
        <f t="array" aca="1" ref="B31" ca="1">_xlfn.IFS(OR(C22=0,C22=1),INDIRECT("C32"),OR(C22=2,C22=3),INDIRECT("C33"),OR(C22=4,C22=5),INDIRECT("C34"))</f>
        <v>#N/A</v>
      </c>
      <c r="C31" s="18"/>
      <c r="D31" s="18"/>
      <c r="E31" s="18"/>
      <c r="F31" s="16"/>
      <c r="G31" s="18"/>
      <c r="H31" s="18"/>
      <c r="I31" s="19"/>
      <c r="J31" t="s">
        <v>106</v>
      </c>
      <c r="X31" s="3"/>
    </row>
    <row r="32" spans="1:24">
      <c r="B32" s="3" t="s">
        <v>107</v>
      </c>
      <c r="C32" t="s">
        <v>5</v>
      </c>
      <c r="U32" s="3"/>
    </row>
    <row r="33" spans="2:26">
      <c r="B33" s="3" t="s">
        <v>108</v>
      </c>
      <c r="C33" t="s">
        <v>7</v>
      </c>
      <c r="U33" s="3"/>
    </row>
    <row r="34" spans="2:26">
      <c r="B34" s="3" t="s">
        <v>109</v>
      </c>
      <c r="C34" t="s">
        <v>6</v>
      </c>
      <c r="U34" s="3"/>
    </row>
    <row r="35" spans="2:26">
      <c r="B35" s="8"/>
      <c r="C35" s="8"/>
      <c r="D35" s="8"/>
      <c r="E35" s="8"/>
      <c r="F35" s="8"/>
      <c r="G35" s="8"/>
      <c r="H35" s="8"/>
      <c r="I35" s="8"/>
      <c r="U35" s="3"/>
    </row>
    <row r="36" spans="2:26" ht="21" thickBot="1">
      <c r="B36" s="32" t="s">
        <v>80</v>
      </c>
      <c r="C36" s="30"/>
      <c r="D36" s="30"/>
      <c r="E36" s="30"/>
      <c r="F36" s="8"/>
      <c r="G36" s="8"/>
      <c r="H36" s="8"/>
      <c r="I36" s="8"/>
      <c r="U36" s="21"/>
      <c r="V36" s="21"/>
      <c r="W36" s="22"/>
      <c r="X36" s="22"/>
      <c r="Y36" s="22"/>
    </row>
    <row r="37" spans="2:26" ht="21" thickBot="1">
      <c r="B37" s="33" t="e" cm="1">
        <f t="array" ref="B37:F37">IF(B4:F4=J4,B3:F3,"")</f>
        <v>#N/A</v>
      </c>
      <c r="C37" s="34" t="e">
        <v>#N/A</v>
      </c>
      <c r="D37" s="34" t="e">
        <v>#N/A</v>
      </c>
      <c r="E37" s="34" t="e">
        <v>#N/A</v>
      </c>
      <c r="F37" s="35" t="e">
        <v>#DIV/0!</v>
      </c>
      <c r="G37" s="8" t="s">
        <v>110</v>
      </c>
      <c r="H37" s="8"/>
      <c r="I37" s="8"/>
      <c r="U37" s="21"/>
      <c r="V37" s="21"/>
      <c r="W37" s="22"/>
      <c r="X37" s="22"/>
      <c r="Y37" s="22"/>
    </row>
    <row r="38" spans="2:26" ht="211" thickBot="1">
      <c r="B38" s="24" t="e" cm="1">
        <f t="array" ref="B38:F38">IF(_xlfn.ANCHORARRAY(B37)&lt;&gt;"",B40:F40,"")</f>
        <v>#N/A</v>
      </c>
      <c r="C38" s="36" t="e">
        <v>#N/A</v>
      </c>
      <c r="D38" s="36" t="e">
        <v>#N/A</v>
      </c>
      <c r="E38" s="36" t="e">
        <v>#N/A</v>
      </c>
      <c r="F38" s="25" t="e">
        <v>#DIV/0!</v>
      </c>
      <c r="G38" s="8" t="s">
        <v>111</v>
      </c>
      <c r="H38" s="8"/>
      <c r="I38" s="8"/>
    </row>
    <row r="39" spans="2:26">
      <c r="B39" s="21"/>
      <c r="C39" s="21"/>
      <c r="D39" s="22"/>
      <c r="E39" s="22"/>
      <c r="F39" s="22"/>
      <c r="G39" s="8"/>
      <c r="H39" s="8"/>
      <c r="I39" s="8"/>
    </row>
    <row r="40" spans="2:26" ht="210">
      <c r="B40" s="21" t="s">
        <v>81</v>
      </c>
      <c r="C40" s="21" t="s">
        <v>82</v>
      </c>
      <c r="D40" s="22" t="s">
        <v>83</v>
      </c>
      <c r="E40" s="22" t="s">
        <v>84</v>
      </c>
      <c r="F40" s="22" t="s">
        <v>85</v>
      </c>
      <c r="G40" s="8"/>
      <c r="H40" s="8"/>
      <c r="I40" s="8"/>
    </row>
    <row r="41" spans="2:26">
      <c r="B41" s="31"/>
      <c r="C41" s="8"/>
      <c r="D41" s="8"/>
      <c r="E41" s="8"/>
      <c r="F41" s="31"/>
      <c r="G41" s="8"/>
      <c r="H41" s="8"/>
      <c r="I41" s="8"/>
      <c r="U41" s="22"/>
      <c r="V41" s="22"/>
      <c r="W41" s="21"/>
      <c r="X41" s="21"/>
      <c r="Y41" s="21"/>
    </row>
    <row r="42" spans="2:26" ht="21" thickBot="1">
      <c r="B42" s="8" t="s">
        <v>86</v>
      </c>
      <c r="C42" s="8"/>
      <c r="D42" s="8"/>
      <c r="E42" s="8"/>
      <c r="F42" s="8"/>
      <c r="G42" s="8"/>
      <c r="H42" s="8"/>
      <c r="I42" s="8"/>
      <c r="V42" s="3"/>
    </row>
    <row r="43" spans="2:26" ht="21" thickBot="1">
      <c r="B43" s="33" t="e" cm="1">
        <f t="array" ref="B43:F43">IF(B4:F4=J5,B3:F3,"")</f>
        <v>#N/A</v>
      </c>
      <c r="C43" s="34" t="e">
        <v>#N/A</v>
      </c>
      <c r="D43" s="34" t="e">
        <v>#N/A</v>
      </c>
      <c r="E43" s="34" t="e">
        <v>#N/A</v>
      </c>
      <c r="F43" s="35" t="e">
        <v>#DIV/0!</v>
      </c>
      <c r="G43" s="8" t="s">
        <v>112</v>
      </c>
      <c r="H43" s="8"/>
      <c r="I43" s="8"/>
      <c r="V43" s="21"/>
      <c r="W43" s="21"/>
      <c r="X43" s="22"/>
      <c r="Y43" s="22"/>
      <c r="Z43" s="22"/>
    </row>
    <row r="44" spans="2:26" ht="148" thickBot="1">
      <c r="B44" s="24" t="e" cm="1">
        <f t="array" ref="B44:F44">IF(B43:F43&lt;&gt;"",B46:F46,"")</f>
        <v>#N/A</v>
      </c>
      <c r="C44" s="14" t="e">
        <v>#N/A</v>
      </c>
      <c r="D44" s="14" t="e">
        <v>#N/A</v>
      </c>
      <c r="E44" s="14" t="e">
        <v>#N/A</v>
      </c>
      <c r="F44" s="25" t="e">
        <v>#DIV/0!</v>
      </c>
      <c r="G44" s="8" t="s">
        <v>113</v>
      </c>
      <c r="H44" s="8"/>
      <c r="I44" s="8"/>
      <c r="V44" s="21"/>
      <c r="W44" s="21"/>
      <c r="X44" s="22"/>
      <c r="Y44" s="22"/>
      <c r="Z44" s="22"/>
    </row>
    <row r="45" spans="2:26">
      <c r="B45" s="8"/>
      <c r="C45" s="8"/>
      <c r="D45" s="8"/>
      <c r="E45" s="8"/>
      <c r="F45" s="8"/>
      <c r="G45" s="8"/>
      <c r="H45" s="8"/>
      <c r="I45" s="8"/>
    </row>
    <row r="46" spans="2:26" ht="231">
      <c r="B46" s="22" t="s">
        <v>87</v>
      </c>
      <c r="C46" s="22" t="s">
        <v>88</v>
      </c>
      <c r="D46" s="21" t="s">
        <v>89</v>
      </c>
      <c r="E46" s="21" t="s">
        <v>90</v>
      </c>
      <c r="F46" s="21" t="s">
        <v>91</v>
      </c>
      <c r="G46" s="8"/>
      <c r="H46" s="8"/>
      <c r="I46" s="8"/>
    </row>
    <row r="47" spans="2:26">
      <c r="B47" s="8"/>
      <c r="C47" s="8"/>
      <c r="D47" s="8"/>
      <c r="E47" s="8"/>
      <c r="F47" s="8"/>
      <c r="G47" s="8"/>
      <c r="H47" s="8"/>
      <c r="I47" s="8"/>
    </row>
    <row r="48" spans="2:26" ht="21" thickBot="1">
      <c r="B48" t="s">
        <v>97</v>
      </c>
      <c r="V48" s="22"/>
      <c r="W48" s="22"/>
      <c r="X48" s="21"/>
      <c r="Y48" s="21"/>
      <c r="Z48" s="21"/>
    </row>
    <row r="49" spans="2:29" ht="21" thickBot="1">
      <c r="B49" s="20" t="e" cm="1">
        <f t="array" aca="1" ref="B49" ca="1">_xlfn.IFS(B26="A",INDIRECT("C50"),B26="B",INDIRECT("C51"),B26="C",INDIRECT("C52"),B26="D",INDIRECT("C53"))</f>
        <v>#N/A</v>
      </c>
      <c r="C49" s="37"/>
      <c r="D49" s="37"/>
      <c r="E49" s="37"/>
      <c r="F49" s="37"/>
      <c r="G49" s="38"/>
      <c r="H49" s="26" t="s">
        <v>114</v>
      </c>
      <c r="I49" s="26"/>
      <c r="J49" s="26"/>
    </row>
    <row r="50" spans="2:29">
      <c r="B50" s="3" t="s">
        <v>16</v>
      </c>
      <c r="C50" s="26" t="s">
        <v>93</v>
      </c>
      <c r="D50" s="26"/>
      <c r="E50" s="26"/>
      <c r="F50" s="26"/>
      <c r="G50" s="26"/>
      <c r="H50" s="26"/>
      <c r="I50" s="26"/>
      <c r="J50" s="26"/>
    </row>
    <row r="51" spans="2:29">
      <c r="B51" s="3" t="s">
        <v>17</v>
      </c>
      <c r="C51" s="26" t="s">
        <v>94</v>
      </c>
      <c r="D51" s="26"/>
      <c r="E51" s="26"/>
      <c r="F51" s="26"/>
      <c r="G51" s="26"/>
      <c r="H51" s="26"/>
      <c r="I51" s="26"/>
      <c r="J51" s="26"/>
      <c r="V51" s="26"/>
      <c r="W51" s="26"/>
      <c r="X51" s="26"/>
      <c r="Y51" s="26"/>
      <c r="Z51" s="26"/>
      <c r="AA51" s="26"/>
      <c r="AB51" s="26"/>
      <c r="AC51" s="26"/>
    </row>
    <row r="52" spans="2:29">
      <c r="B52" s="3" t="s">
        <v>18</v>
      </c>
      <c r="C52" s="26" t="s">
        <v>95</v>
      </c>
      <c r="D52" s="26"/>
      <c r="E52" s="26"/>
      <c r="F52" s="26"/>
      <c r="G52" s="26"/>
      <c r="H52" s="26"/>
      <c r="I52" s="26"/>
      <c r="J52" s="26"/>
      <c r="V52" s="26"/>
      <c r="W52" s="26"/>
      <c r="X52" s="26"/>
      <c r="Y52" s="26"/>
      <c r="Z52" s="26"/>
      <c r="AA52" s="26"/>
      <c r="AB52" s="26"/>
      <c r="AC52" s="26"/>
    </row>
    <row r="53" spans="2:29">
      <c r="B53" s="3" t="s">
        <v>19</v>
      </c>
      <c r="C53" s="26" t="s">
        <v>96</v>
      </c>
      <c r="D53" s="26"/>
      <c r="E53" s="26"/>
      <c r="F53" s="26"/>
      <c r="G53" s="26"/>
      <c r="H53" s="26"/>
      <c r="I53" s="26"/>
      <c r="V53" s="26"/>
      <c r="W53" s="26"/>
      <c r="X53" s="26"/>
      <c r="Y53" s="26"/>
      <c r="Z53" s="26"/>
      <c r="AA53" s="26"/>
      <c r="AB53" s="26"/>
      <c r="AC53" s="26"/>
    </row>
    <row r="54" spans="2:29">
      <c r="V54" s="26"/>
      <c r="W54" s="26"/>
      <c r="X54" s="26"/>
      <c r="Y54" s="26"/>
      <c r="Z54" s="26"/>
      <c r="AA54" s="26"/>
      <c r="AB54" s="26"/>
      <c r="AC54" s="26"/>
    </row>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4</vt:i4>
      </vt:variant>
    </vt:vector>
  </HeadingPairs>
  <TitlesOfParts>
    <vt:vector size="4" baseType="lpstr">
      <vt:lpstr>表紙</vt:lpstr>
      <vt:lpstr>質問</vt:lpstr>
      <vt:lpstr>診断結果</vt:lpstr>
      <vt:lpstr>（作成用）前提シート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小出　紗愛</dc:creator>
  <cp:lastModifiedBy>小出　紗愛</cp:lastModifiedBy>
  <dcterms:created xsi:type="dcterms:W3CDTF">2024-03-11T02:23:54Z</dcterms:created>
  <dcterms:modified xsi:type="dcterms:W3CDTF">2024-03-27T05:52:34Z</dcterms:modified>
</cp:coreProperties>
</file>